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<sst xmlns="http://schemas.openxmlformats.org/spreadsheetml/2006/main" count="5021" uniqueCount="883">
  <si>
    <t>File opened</t>
  </si>
  <si>
    <t>2021-03-30 13:38:46</t>
  </si>
  <si>
    <t>Console s/n</t>
  </si>
  <si>
    <t>68C-831599</t>
  </si>
  <si>
    <t>Console ver</t>
  </si>
  <si>
    <t>Bluestem v.1.5.02</t>
  </si>
  <si>
    <t>Scripts ver</t>
  </si>
  <si>
    <t>2021.03  1.5.02, Feb 2021</t>
  </si>
  <si>
    <t>Head s/n</t>
  </si>
  <si>
    <t>68H-891599</t>
  </si>
  <si>
    <t>Head ver</t>
  </si>
  <si>
    <t>1.4.5</t>
  </si>
  <si>
    <t>Head cal</t>
  </si>
  <si>
    <t>{"co2aspan2a": "0.299297", "co2bspanconc1": "2511", "ssa_ref": "35605.1", "h2obspan2": "0", "oxygen": "21", "co2aspan1": "0.998262", "h2obspan1": "0.996176", "flowbzero": "0.29879", "co2bspan2": "-0.0217583", "flowmeterzero": "1.0109", "flowazero": "0.296", "h2oaspan2b": "0.0635464", "co2bspan2b": "0.296978", "co2bspan2a": "0.299745", "co2aspanconc2": "299.4", "h2oaspan1": "0.995755", "co2bspanconc2": "299.4", "h2obspanconc2": "0", "h2oaspanconc1": "12.28", "tbzero": "0.320486", "co2bspan1": "0.997291", "co2bzero": "0.997757", "h2obspan2a": "0.0637899", "tazero": "0.174543", "h2obspanconc1": "12.28", "ssb_ref": "35334.2", "co2azero": "1.00562", "h2oaspanconc2": "0", "h2oazero": "1.06976", "chamberpressurezero": "2.60053", "co2aspanconc1": "2511", "co2aspan2": "-0.0237179", "h2oaspan2a": "0.0638173", "h2obzero": "1.07488", "h2obspan2b": "0.063546", "co2aspan2b": "0.296652", "h2oaspan2": "0"}</t>
  </si>
  <si>
    <t>Chamber type</t>
  </si>
  <si>
    <t>6800-01A</t>
  </si>
  <si>
    <t>Chamber s/n</t>
  </si>
  <si>
    <t>MPF-651480</t>
  </si>
  <si>
    <t>Chamber rev</t>
  </si>
  <si>
    <t>0</t>
  </si>
  <si>
    <t>Chamber cal</t>
  </si>
  <si>
    <t>Fluorometer</t>
  </si>
  <si>
    <t>Flr. Version</t>
  </si>
  <si>
    <t>13:38:46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</si>
  <si>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</si>
  <si>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</si>
  <si>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</si>
  <si>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</si>
  <si>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</si>
  <si>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</si>
  <si>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</si>
  <si>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</si>
  <si>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</si>
  <si>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</si>
  <si>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</si>
  <si>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</si>
  <si>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</si>
  <si>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</si>
  <si>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</si>
  <si>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</si>
  <si>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</si>
  <si>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</si>
  <si>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</si>
  <si>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</si>
  <si>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</si>
  <si>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</si>
  <si>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</si>
  <si>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</si>
  <si>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</si>
  <si>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</si>
  <si>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</si>
  <si>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</si>
  <si>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</si>
  <si>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</si>
  <si>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</si>
  <si>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</si>
  <si>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</si>
  <si>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</si>
  <si>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</si>
  <si>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</si>
  <si>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</si>
  <si>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</si>
  <si>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</si>
  <si>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</si>
  <si>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</si>
  <si>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</si>
  <si>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</si>
  <si>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</si>
  <si>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</si>
  <si>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</si>
  <si>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</si>
  <si>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</si>
  <si>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</si>
  <si>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</si>
  <si>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</si>
  <si>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</si>
  <si>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1.97579 76.2086 384.134 633.621 869.928 1074.4 1274.83 1442.01</t>
  </si>
  <si>
    <t>Fs_true</t>
  </si>
  <si>
    <t>0.146019 99.692 402.661 601.107 800.849 1000.43 1201.24 1400.14</t>
  </si>
  <si>
    <t>leak_wt</t>
  </si>
  <si>
    <t>SysObs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</si>
  <si>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</si>
  <si>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</si>
  <si>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</si>
  <si>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</si>
  <si>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</si>
  <si>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</si>
  <si>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</si>
  <si>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</si>
  <si>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</si>
  <si>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</si>
  <si>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</si>
  <si>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</si>
  <si>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</si>
  <si>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</si>
  <si>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</si>
  <si>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</si>
  <si>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</si>
  <si>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</si>
  <si>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</si>
  <si>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</si>
  <si>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</si>
  <si>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</si>
  <si>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</si>
  <si>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</si>
  <si>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</si>
  <si>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</si>
  <si>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</si>
  <si>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</si>
  <si>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</si>
  <si>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</si>
  <si>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</si>
  <si>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</si>
  <si>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</si>
  <si>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</si>
  <si>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</si>
  <si>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</si>
  <si>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</si>
  <si>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</si>
  <si>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</si>
  <si>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</si>
  <si>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</si>
  <si>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</si>
  <si>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</si>
  <si>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</si>
  <si>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</si>
  <si>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</si>
  <si>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</si>
  <si>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</si>
  <si>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</si>
  <si>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</si>
  <si>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</si>
  <si>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</si>
  <si>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</si>
  <si>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</si>
  <si>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</si>
  <si>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</si>
  <si>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</si>
  <si>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</si>
  <si>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</si>
  <si>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</si>
  <si>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</si>
  <si>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</si>
  <si>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</si>
  <si>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</si>
  <si>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</si>
  <si>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</si>
  <si>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</si>
  <si>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</si>
  <si>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</si>
  <si>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</si>
  <si>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</si>
  <si>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</si>
  <si>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</si>
  <si>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</si>
  <si>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</si>
  <si>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</si>
  <si>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</si>
  <si>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</si>
  <si>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</si>
  <si>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</si>
  <si>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</si>
  <si>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</si>
  <si>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</si>
  <si>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</si>
  <si>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</si>
  <si>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</si>
  <si>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</si>
  <si>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</si>
  <si>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</si>
  <si>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</si>
  <si>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</si>
  <si>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</si>
  <si>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</si>
  <si>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</si>
  <si>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</si>
  <si>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</si>
  <si>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</si>
  <si>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</si>
  <si>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</si>
  <si>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</si>
  <si>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</si>
  <si>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</si>
  <si>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</si>
  <si>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</si>
  <si>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</si>
  <si>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</si>
  <si>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</si>
  <si>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</si>
  <si>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</si>
  <si>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</si>
  <si>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</si>
  <si>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</si>
  <si>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</si>
  <si>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</si>
  <si>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</si>
  <si>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</si>
  <si>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</si>
  <si>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</si>
  <si>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</si>
  <si>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</si>
  <si>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</si>
  <si>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</si>
  <si>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</si>
  <si>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</si>
  <si>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</si>
  <si>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</si>
  <si>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</si>
  <si>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</si>
  <si>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</si>
  <si>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</si>
  <si>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</si>
  <si>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</si>
  <si>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</si>
  <si>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</si>
  <si>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</si>
  <si>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</si>
  <si>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</si>
  <si>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</si>
  <si>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</si>
  <si>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</si>
  <si>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</si>
  <si>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</si>
  <si>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</si>
  <si>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</si>
  <si>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</si>
  <si>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</si>
  <si>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</si>
  <si>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</si>
  <si>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</si>
  <si>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</si>
  <si>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</si>
  <si>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</si>
  <si>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</si>
  <si>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</si>
  <si>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</si>
  <si>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</si>
  <si>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</si>
  <si>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</si>
  <si>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</si>
  <si>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</si>
  <si>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</si>
  <si>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</si>
  <si>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</si>
  <si>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</si>
  <si>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</si>
  <si>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</si>
  <si>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</si>
  <si>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</si>
  <si>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</si>
  <si>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</si>
  <si>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</si>
  <si>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</si>
  <si>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</si>
  <si>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</si>
  <si>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</si>
  <si>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</si>
  <si>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</si>
  <si>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</si>
  <si>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</si>
  <si>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</si>
  <si>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</si>
  <si>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</si>
  <si>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</si>
  <si>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</si>
  <si>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</si>
  <si>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</si>
  <si>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</si>
  <si>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</si>
  <si>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</si>
  <si>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</si>
  <si>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</si>
  <si>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</si>
  <si>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</si>
  <si>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</si>
  <si>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</si>
  <si>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</si>
  <si>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</si>
  <si>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</si>
  <si>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</si>
  <si>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</si>
  <si>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</si>
  <si>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</si>
  <si>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</si>
  <si>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20210330 13:41:32</t>
  </si>
  <si>
    <t>13:41:32</t>
  </si>
  <si>
    <t>-</t>
  </si>
  <si>
    <t>0: Broadleaf</t>
  </si>
  <si>
    <t>13:35:12</t>
  </si>
  <si>
    <t>20210330 13:41:35</t>
  </si>
  <si>
    <t>13:41:35</t>
  </si>
  <si>
    <t>20210330 13:41:36</t>
  </si>
  <si>
    <t>13:41:36</t>
  </si>
  <si>
    <t>20210330 13:41:39</t>
  </si>
  <si>
    <t>13:41:39</t>
  </si>
  <si>
    <t>20210330 13:41:40</t>
  </si>
  <si>
    <t>13:41:40</t>
  </si>
  <si>
    <t>20210330 13:41:42</t>
  </si>
  <si>
    <t>13:41:42</t>
  </si>
  <si>
    <t>20210330 13:41:44</t>
  </si>
  <si>
    <t>13:41:44</t>
  </si>
  <si>
    <t>20210330 13:41:47</t>
  </si>
  <si>
    <t>13:41:47</t>
  </si>
  <si>
    <t>20210330 13:41:48</t>
  </si>
  <si>
    <t>13:41:48</t>
  </si>
  <si>
    <t>20210330 13:41:50</t>
  </si>
  <si>
    <t>13:41:50</t>
  </si>
  <si>
    <t>20210330 13:41:53</t>
  </si>
  <si>
    <t>13:41:53</t>
  </si>
  <si>
    <t>20210330 13:41:55</t>
  </si>
  <si>
    <t>13:41:55</t>
  </si>
  <si>
    <t>20210330 13:41:57</t>
  </si>
  <si>
    <t>13:41:57</t>
  </si>
  <si>
    <t>20210330 13:41:59</t>
  </si>
  <si>
    <t>13:41:59</t>
  </si>
  <si>
    <t>20210330 13:42:01</t>
  </si>
  <si>
    <t>13:42:01</t>
  </si>
  <si>
    <t>20210330 13:42:03</t>
  </si>
  <si>
    <t>13:42:03</t>
  </si>
  <si>
    <t>20210330 13:42:05</t>
  </si>
  <si>
    <t>13:42:05</t>
  </si>
  <si>
    <t>20210330 13:42:07</t>
  </si>
  <si>
    <t>13:42:07</t>
  </si>
  <si>
    <t>20210330 13:42:09</t>
  </si>
  <si>
    <t>13:42:09</t>
  </si>
  <si>
    <t>20210330 13:42:11</t>
  </si>
  <si>
    <t>13:42:11</t>
  </si>
  <si>
    <t>20210330 13:42:13</t>
  </si>
  <si>
    <t>13:42:13</t>
  </si>
  <si>
    <t>20210330 13:42:15</t>
  </si>
  <si>
    <t>13:42:15</t>
  </si>
  <si>
    <t>20210330 13:42:17</t>
  </si>
  <si>
    <t>13:42:17</t>
  </si>
  <si>
    <t>20210330 13:42:19</t>
  </si>
  <si>
    <t>13:42:19</t>
  </si>
  <si>
    <t>20210330 13:42:21</t>
  </si>
  <si>
    <t>13:42:21</t>
  </si>
  <si>
    <t>20210330 13:42:23</t>
  </si>
  <si>
    <t>13:42:23</t>
  </si>
  <si>
    <t>20210330 13:42:25</t>
  </si>
  <si>
    <t>13:42:25</t>
  </si>
  <si>
    <t>20210330 13:42:27</t>
  </si>
  <si>
    <t>13:42:27</t>
  </si>
  <si>
    <t>20210330 13:42:29</t>
  </si>
  <si>
    <t>13:42:29</t>
  </si>
  <si>
    <t>20210330 13:42:31</t>
  </si>
  <si>
    <t>13:42:31</t>
  </si>
  <si>
    <t>20210330 13:42:33</t>
  </si>
  <si>
    <t>13:42:33</t>
  </si>
  <si>
    <t>20210330 13:42:35</t>
  </si>
  <si>
    <t>13:42:35</t>
  </si>
  <si>
    <t>20210330 13:42:37</t>
  </si>
  <si>
    <t>13:42:37</t>
  </si>
  <si>
    <t>20210330 13:42:39</t>
  </si>
  <si>
    <t>13:42:39</t>
  </si>
  <si>
    <t>20210330 13:42:41</t>
  </si>
  <si>
    <t>13:42:41</t>
  </si>
  <si>
    <t>20210330 13:42:43</t>
  </si>
  <si>
    <t>13:42:43</t>
  </si>
  <si>
    <t>20210330 13:42:45</t>
  </si>
  <si>
    <t>13:42:45</t>
  </si>
  <si>
    <t>20210330 13:42:47</t>
  </si>
  <si>
    <t>13:42:47</t>
  </si>
  <si>
    <t>20210330 13:42:49</t>
  </si>
  <si>
    <t>13:42:49</t>
  </si>
  <si>
    <t>20210330 13:42:51</t>
  </si>
  <si>
    <t>13:42:51</t>
  </si>
  <si>
    <t>20210330 13:42:53</t>
  </si>
  <si>
    <t>13:42:53</t>
  </si>
  <si>
    <t>20210330 13:42:55</t>
  </si>
  <si>
    <t>13:42:55</t>
  </si>
  <si>
    <t>20210330 13:42:57</t>
  </si>
  <si>
    <t>13:42:57</t>
  </si>
  <si>
    <t>20210330 13:42:59</t>
  </si>
  <si>
    <t>13:42:59</t>
  </si>
  <si>
    <t>20210330 13:43:01</t>
  </si>
  <si>
    <t>13:43:01</t>
  </si>
  <si>
    <t>20210330 13:43:03</t>
  </si>
  <si>
    <t>13:43:03</t>
  </si>
  <si>
    <t>20210330 13:43:05</t>
  </si>
  <si>
    <t>13:43:05</t>
  </si>
  <si>
    <t>20210330 13:43:07</t>
  </si>
  <si>
    <t>13:43:07</t>
  </si>
  <si>
    <t>20210330 13:43:09</t>
  </si>
  <si>
    <t>13:43:09</t>
  </si>
  <si>
    <t>20210330 13:43:11</t>
  </si>
  <si>
    <t>13:43:11</t>
  </si>
  <si>
    <t>20210330 13:43:13</t>
  </si>
  <si>
    <t>13:43:13</t>
  </si>
  <si>
    <t>20210330 13:43:15</t>
  </si>
  <si>
    <t>13:43:15</t>
  </si>
  <si>
    <t>20210330 13:43:17</t>
  </si>
  <si>
    <t>13:43:17</t>
  </si>
  <si>
    <t>20210330 13:43:19</t>
  </si>
  <si>
    <t>13:43:19</t>
  </si>
  <si>
    <t>20210330 13:43:21</t>
  </si>
  <si>
    <t>13:43:21</t>
  </si>
  <si>
    <t>20210330 13:43:23</t>
  </si>
  <si>
    <t>13:43:23</t>
  </si>
  <si>
    <t>20210330 13:43:25</t>
  </si>
  <si>
    <t>13:43:25</t>
  </si>
  <si>
    <t>20210330 13:43:27</t>
  </si>
  <si>
    <t>13:43:27</t>
  </si>
  <si>
    <t>20210330 13:43:29</t>
  </si>
  <si>
    <t>13:43:29</t>
  </si>
  <si>
    <t>20210330 13:43:31</t>
  </si>
  <si>
    <t>13:43:31</t>
  </si>
  <si>
    <t>20210330 13:43:33</t>
  </si>
  <si>
    <t>13:43:33</t>
  </si>
  <si>
    <t>20210330 13:43:35</t>
  </si>
  <si>
    <t>13:43:35</t>
  </si>
  <si>
    <t>20210330 13:43:37</t>
  </si>
  <si>
    <t>13:43:37</t>
  </si>
  <si>
    <t>20210330 13:43:39</t>
  </si>
  <si>
    <t>13:43:39</t>
  </si>
  <si>
    <t>20210330 13:43:41</t>
  </si>
  <si>
    <t>13:43:41</t>
  </si>
  <si>
    <t>20210330 13:43:43</t>
  </si>
  <si>
    <t>13:43:43</t>
  </si>
  <si>
    <t>20210330 13:43:45</t>
  </si>
  <si>
    <t>13:43:45</t>
  </si>
  <si>
    <t>20210330 13:43:47</t>
  </si>
  <si>
    <t>13:43:47</t>
  </si>
  <si>
    <t>20210330 13:43:49</t>
  </si>
  <si>
    <t>13:43:49</t>
  </si>
  <si>
    <t>20210330 13:43:51</t>
  </si>
  <si>
    <t>13:43:51</t>
  </si>
  <si>
    <t>20210330 13:43:53</t>
  </si>
  <si>
    <t>13:43:53</t>
  </si>
  <si>
    <t>20210330 13:43:55</t>
  </si>
  <si>
    <t>13:43:55</t>
  </si>
  <si>
    <t>20210330 13:43:57</t>
  </si>
  <si>
    <t>13:43:57</t>
  </si>
  <si>
    <t>20210330 13:43:59</t>
  </si>
  <si>
    <t>13:43:59</t>
  </si>
  <si>
    <t>20210330 13:44:01</t>
  </si>
  <si>
    <t>13:44:01</t>
  </si>
  <si>
    <t>20210330 13:44:03</t>
  </si>
  <si>
    <t>13:44:03</t>
  </si>
  <si>
    <t>20210330 13:44:05</t>
  </si>
  <si>
    <t>13:44:05</t>
  </si>
  <si>
    <t>20210330 13:44:07</t>
  </si>
  <si>
    <t>13:44:07</t>
  </si>
  <si>
    <t>20210330 13:44:09</t>
  </si>
  <si>
    <t>13:44:09</t>
  </si>
  <si>
    <t>20210330 13:44:11</t>
  </si>
  <si>
    <t>13:44:11</t>
  </si>
  <si>
    <t>20210330 13:44:13</t>
  </si>
  <si>
    <t>13:44:13</t>
  </si>
  <si>
    <t>20210330 13:44:15</t>
  </si>
  <si>
    <t>13:44:15</t>
  </si>
  <si>
    <t>20210330 13:44:17</t>
  </si>
  <si>
    <t>13:44:17</t>
  </si>
  <si>
    <t>20210330 13:44:19</t>
  </si>
  <si>
    <t>13:44:19</t>
  </si>
  <si>
    <t>20210330 13:44:21</t>
  </si>
  <si>
    <t>13:44:21</t>
  </si>
  <si>
    <t>20210330 13:44:23</t>
  </si>
  <si>
    <t>13:44:23</t>
  </si>
  <si>
    <t>20210330 13:44:25</t>
  </si>
  <si>
    <t>13:44:25</t>
  </si>
  <si>
    <t>20210330 13:44:27</t>
  </si>
  <si>
    <t>13:44:27</t>
  </si>
  <si>
    <t>20210330 13:44:29</t>
  </si>
  <si>
    <t>13:44:29</t>
  </si>
  <si>
    <t>20210330 13:44:31</t>
  </si>
  <si>
    <t>13:44:31</t>
  </si>
  <si>
    <t>20210330 13:44:33</t>
  </si>
  <si>
    <t>13:44:33</t>
  </si>
  <si>
    <t>20210330 13:44:35</t>
  </si>
  <si>
    <t>13:44:35</t>
  </si>
  <si>
    <t>20210330 13:44:37</t>
  </si>
  <si>
    <t>13:44:37</t>
  </si>
  <si>
    <t>20210330 13:44:39</t>
  </si>
  <si>
    <t>13:44:39</t>
  </si>
  <si>
    <t>20210330 13:44:41</t>
  </si>
  <si>
    <t>13:44:41</t>
  </si>
  <si>
    <t>20210330 13:44:43</t>
  </si>
  <si>
    <t>13:44:43</t>
  </si>
  <si>
    <t>20210330 13:44:45</t>
  </si>
  <si>
    <t>13:44:45</t>
  </si>
  <si>
    <t>20210330 13:44:47</t>
  </si>
  <si>
    <t>13:44:47</t>
  </si>
  <si>
    <t>20210330 13:44:49</t>
  </si>
  <si>
    <t>13:44:49</t>
  </si>
  <si>
    <t>20210330 13:44:51</t>
  </si>
  <si>
    <t>13:44:51</t>
  </si>
  <si>
    <t>20210330 13:44:53</t>
  </si>
  <si>
    <t>13:44:53</t>
  </si>
  <si>
    <t>20210330 13:44:55</t>
  </si>
  <si>
    <t>13:44:55</t>
  </si>
  <si>
    <t>20210330 13:44:57</t>
  </si>
  <si>
    <t>13:44:57</t>
  </si>
  <si>
    <t>20210330 13:44:59</t>
  </si>
  <si>
    <t>13:44:59</t>
  </si>
  <si>
    <t>20210330 13:45:01</t>
  </si>
  <si>
    <t>13:45:01</t>
  </si>
  <si>
    <t>20210330 13:45:03</t>
  </si>
  <si>
    <t>13:45:03</t>
  </si>
  <si>
    <t>20210330 13:45:05</t>
  </si>
  <si>
    <t>13:45:05</t>
  </si>
  <si>
    <t>20210330 13:45:07</t>
  </si>
  <si>
    <t>13:45:07</t>
  </si>
  <si>
    <t>20210330 13:45:09</t>
  </si>
  <si>
    <t>13:45:09</t>
  </si>
  <si>
    <t>20210330 13:45:11</t>
  </si>
  <si>
    <t>13:45:11</t>
  </si>
  <si>
    <t>20210330 13:45:13</t>
  </si>
  <si>
    <t>13:45:13</t>
  </si>
  <si>
    <t>20210330 13:45:15</t>
  </si>
  <si>
    <t>13:45:15</t>
  </si>
  <si>
    <t>20210330 13:45:17</t>
  </si>
  <si>
    <t>13:45:17</t>
  </si>
  <si>
    <t>20210330 13:45:19</t>
  </si>
  <si>
    <t>13:45:19</t>
  </si>
  <si>
    <t>20210330 13:45:21</t>
  </si>
  <si>
    <t>13:45:21</t>
  </si>
  <si>
    <t>20210330 13:45:23</t>
  </si>
  <si>
    <t>13:45:23</t>
  </si>
  <si>
    <t>20210330 13:45:25</t>
  </si>
  <si>
    <t>13:45:25</t>
  </si>
  <si>
    <t>20210330 13:45:28</t>
  </si>
  <si>
    <t>13:45:28</t>
  </si>
  <si>
    <t>20210330 13:45:30</t>
  </si>
  <si>
    <t>13:45:30</t>
  </si>
  <si>
    <t>20210330 13:45:32</t>
  </si>
  <si>
    <t>13:45:32</t>
  </si>
  <si>
    <t>20210330 13:45:34</t>
  </si>
  <si>
    <t>13:45:34</t>
  </si>
  <si>
    <t>20210330 13:45:36</t>
  </si>
  <si>
    <t>13:45:36</t>
  </si>
  <si>
    <t>20210330 13:45:38</t>
  </si>
  <si>
    <t>13:45:38</t>
  </si>
  <si>
    <t>20210330 13:45:40</t>
  </si>
  <si>
    <t>13:45:40</t>
  </si>
  <si>
    <t>20210330 13:45:42</t>
  </si>
  <si>
    <t>13:45:42</t>
  </si>
  <si>
    <t>20210330 13:45:44</t>
  </si>
  <si>
    <t>13:45:44</t>
  </si>
  <si>
    <t>20210330 13:45:46</t>
  </si>
  <si>
    <t>13:45:46</t>
  </si>
  <si>
    <t>20210330 13:45:48</t>
  </si>
  <si>
    <t>13:45:48</t>
  </si>
  <si>
    <t>20210330 13:45:50</t>
  </si>
  <si>
    <t>13:45:50</t>
  </si>
  <si>
    <t>20210330 13:45:52</t>
  </si>
  <si>
    <t>13:45:52</t>
  </si>
  <si>
    <t>20210330 13:45:54</t>
  </si>
  <si>
    <t>13:45:54</t>
  </si>
  <si>
    <t>20210330 13:45:56</t>
  </si>
  <si>
    <t>13:45:56</t>
  </si>
  <si>
    <t>20210330 13:45:58</t>
  </si>
  <si>
    <t>13:45:58</t>
  </si>
  <si>
    <t>20210330 13:46:00</t>
  </si>
  <si>
    <t>13:46:00</t>
  </si>
  <si>
    <t>20210330 13:46:02</t>
  </si>
  <si>
    <t>13:46:02</t>
  </si>
  <si>
    <t>20210330 13:46:04</t>
  </si>
  <si>
    <t>13:46:04</t>
  </si>
  <si>
    <t>20210330 13:46:06</t>
  </si>
  <si>
    <t>13:46:06</t>
  </si>
  <si>
    <t>20210330 13:46:08</t>
  </si>
  <si>
    <t>13:46:08</t>
  </si>
  <si>
    <t>20210330 13:46:10</t>
  </si>
  <si>
    <t>13:46:10</t>
  </si>
  <si>
    <t>20210330 13:46:12</t>
  </si>
  <si>
    <t>13:46:12</t>
  </si>
  <si>
    <t>20210330 13:46:14</t>
  </si>
  <si>
    <t>13:46:14</t>
  </si>
  <si>
    <t>20210330 13:46:16</t>
  </si>
  <si>
    <t>13:46:16</t>
  </si>
  <si>
    <t>20210330 13:46:18</t>
  </si>
  <si>
    <t>13:46:18</t>
  </si>
  <si>
    <t>20210330 13:46:20</t>
  </si>
  <si>
    <t>13:46:20</t>
  </si>
  <si>
    <t>20210330 13:46:22</t>
  </si>
  <si>
    <t>13:46:22</t>
  </si>
  <si>
    <t>20210330 13:46:24</t>
  </si>
  <si>
    <t>13:46:24</t>
  </si>
  <si>
    <t>20210330 13:46:26</t>
  </si>
  <si>
    <t>13:46:26</t>
  </si>
  <si>
    <t>20210330 13:46:28</t>
  </si>
  <si>
    <t>13:46:28</t>
  </si>
  <si>
    <t>20210330 13:46:30</t>
  </si>
  <si>
    <t>13:46:30</t>
  </si>
  <si>
    <t>20210330 13:46:32</t>
  </si>
  <si>
    <t>13:46:32</t>
  </si>
  <si>
    <t>20210330 13:46:34</t>
  </si>
  <si>
    <t>13:46:34</t>
  </si>
  <si>
    <t>20210330 13:46:36</t>
  </si>
  <si>
    <t>13:46:36</t>
  </si>
  <si>
    <t>20210330 13:46:38</t>
  </si>
  <si>
    <t>13:46:38</t>
  </si>
  <si>
    <t>20210330 13:46:40</t>
  </si>
  <si>
    <t>13:46:40</t>
  </si>
  <si>
    <t>20210330 13:46:42</t>
  </si>
  <si>
    <t>13:46:42</t>
  </si>
  <si>
    <t>20210330 13:46:44</t>
  </si>
  <si>
    <t>13:46:44</t>
  </si>
  <si>
    <t>20210330 13:46:46</t>
  </si>
  <si>
    <t>13:46:46</t>
  </si>
  <si>
    <t>20210330 13:46:48</t>
  </si>
  <si>
    <t>13:46:48</t>
  </si>
  <si>
    <t>20210330 13:46:50</t>
  </si>
  <si>
    <t>13:46:50</t>
  </si>
  <si>
    <t>20210330 13:46:52</t>
  </si>
  <si>
    <t>13:46:52</t>
  </si>
  <si>
    <t>20210330 13:46:54</t>
  </si>
  <si>
    <t>13:46:54</t>
  </si>
  <si>
    <t>20210330 13:46:56</t>
  </si>
  <si>
    <t>13:46:56</t>
  </si>
  <si>
    <t>20210330 13:46:58</t>
  </si>
  <si>
    <t>13:46:58</t>
  </si>
  <si>
    <t>20210330 13:47:00</t>
  </si>
  <si>
    <t>13:47:00</t>
  </si>
  <si>
    <t>20210330 13:47:02</t>
  </si>
  <si>
    <t>13:47:02</t>
  </si>
  <si>
    <t>20210330 13:47:04</t>
  </si>
  <si>
    <t>13:47:04</t>
  </si>
  <si>
    <t>20210330 13:47:06</t>
  </si>
  <si>
    <t>13:47:06</t>
  </si>
  <si>
    <t>20210330 13:47:08</t>
  </si>
  <si>
    <t>13:47:08</t>
  </si>
  <si>
    <t>20210330 13:47:10</t>
  </si>
  <si>
    <t>13:47:10</t>
  </si>
  <si>
    <t>20210330 13:47:12</t>
  </si>
  <si>
    <t>13:47:12</t>
  </si>
  <si>
    <t>20210330 13:47:14</t>
  </si>
  <si>
    <t>13:47:14</t>
  </si>
  <si>
    <t>20210330 13:47:16</t>
  </si>
  <si>
    <t>13:47:16</t>
  </si>
  <si>
    <t>20210330 13:47:18</t>
  </si>
  <si>
    <t>13:47:18</t>
  </si>
  <si>
    <t>20210330 13:47:20</t>
  </si>
  <si>
    <t>13:47:20</t>
  </si>
  <si>
    <t>20210330 13:47:22</t>
  </si>
  <si>
    <t>13:47:22</t>
  </si>
  <si>
    <t>20210330 13:47:24</t>
  </si>
  <si>
    <t>13:47:24</t>
  </si>
  <si>
    <t>20210330 13:47:26</t>
  </si>
  <si>
    <t>13:47:26</t>
  </si>
  <si>
    <t>20210330 13:47:28</t>
  </si>
  <si>
    <t>13:47:28</t>
  </si>
  <si>
    <t>20210330 13:47:30</t>
  </si>
  <si>
    <t>13:47:30</t>
  </si>
  <si>
    <t>20210330 13:47:32</t>
  </si>
  <si>
    <t>13:47:32</t>
  </si>
  <si>
    <t>20210330 13:47:34</t>
  </si>
  <si>
    <t>13:47:34</t>
  </si>
  <si>
    <t>20210330 13:47:36</t>
  </si>
  <si>
    <t>13:47:36</t>
  </si>
  <si>
    <t>20210330 13:47:38</t>
  </si>
  <si>
    <t>13:47:38</t>
  </si>
  <si>
    <t>20210330 13:47:40</t>
  </si>
  <si>
    <t>13:47:40</t>
  </si>
  <si>
    <t>20210330 13:47:42</t>
  </si>
  <si>
    <t>13:47:42</t>
  </si>
  <si>
    <t>20210330 13:47:44</t>
  </si>
  <si>
    <t>13:47:44</t>
  </si>
  <si>
    <t>20210330 13:47:46</t>
  </si>
  <si>
    <t>13:47:46</t>
  </si>
  <si>
    <t>20210330 13:47:48</t>
  </si>
  <si>
    <t>13:47:48</t>
  </si>
  <si>
    <t>20210330 13:47:50</t>
  </si>
  <si>
    <t>13:47:50</t>
  </si>
  <si>
    <t>20210330 13:47:52</t>
  </si>
  <si>
    <t>13:47:52</t>
  </si>
  <si>
    <t>20210330 13:47:54</t>
  </si>
  <si>
    <t>13:47:54</t>
  </si>
  <si>
    <t>20210330 13:47:56</t>
  </si>
  <si>
    <t>13:47:56</t>
  </si>
  <si>
    <t>20210330 13:47:58</t>
  </si>
  <si>
    <t>13:47:58</t>
  </si>
  <si>
    <t>20210330 13:48:00</t>
  </si>
  <si>
    <t>13:48:00</t>
  </si>
  <si>
    <t>20210330 13:48:02</t>
  </si>
  <si>
    <t>13:48:02</t>
  </si>
  <si>
    <t>20210330 13:48:04</t>
  </si>
  <si>
    <t>13:48:04</t>
  </si>
  <si>
    <t>20210330 13:48:06</t>
  </si>
  <si>
    <t>13:48:06</t>
  </si>
  <si>
    <t>20210330 13:48:08</t>
  </si>
  <si>
    <t>13:48:08</t>
  </si>
  <si>
    <t>20210330 13:48:10</t>
  </si>
  <si>
    <t>13:48:10</t>
  </si>
  <si>
    <t>20210330 13:48:12</t>
  </si>
  <si>
    <t>13:48:12</t>
  </si>
  <si>
    <t>20210330 13:48:14</t>
  </si>
  <si>
    <t>13:48:14</t>
  </si>
  <si>
    <t>20210330 13:48:16</t>
  </si>
  <si>
    <t>13:48:16</t>
  </si>
  <si>
    <t>20210330 13:48:18</t>
  </si>
  <si>
    <t>13:48:18</t>
  </si>
  <si>
    <t>20210330 13:48:20</t>
  </si>
  <si>
    <t>13:48:20</t>
  </si>
  <si>
    <t>20210330 13:48:22</t>
  </si>
  <si>
    <t>13:48:22</t>
  </si>
  <si>
    <t>20210330 13:48:24</t>
  </si>
  <si>
    <t>13:48:24</t>
  </si>
  <si>
    <t>20210330 13:48:26</t>
  </si>
  <si>
    <t>13:48:26</t>
  </si>
  <si>
    <t>20210330 13:48:28</t>
  </si>
  <si>
    <t>13:48:28</t>
  </si>
  <si>
    <t>20210330 13:48:30</t>
  </si>
  <si>
    <t>13:48:30</t>
  </si>
  <si>
    <t>20210330 13:48:32</t>
  </si>
  <si>
    <t>13:48:32</t>
  </si>
  <si>
    <t>20210330 13:48:34</t>
  </si>
  <si>
    <t>13:48:34</t>
  </si>
  <si>
    <t>20210330 13:48:36</t>
  </si>
  <si>
    <t>13:48:36</t>
  </si>
  <si>
    <t>20210330 13:48:38</t>
  </si>
  <si>
    <t>13:48:38</t>
  </si>
  <si>
    <t>20210330 13:48:40</t>
  </si>
  <si>
    <t>13:48:40</t>
  </si>
  <si>
    <t>20210330 13:48:42</t>
  </si>
  <si>
    <t>13:48:42</t>
  </si>
  <si>
    <t>20210330 13:48:44</t>
  </si>
  <si>
    <t>13:48:44</t>
  </si>
  <si>
    <t>20210330 13:48:46</t>
  </si>
  <si>
    <t>13:48:46</t>
  </si>
  <si>
    <t>20210330 13:48:48</t>
  </si>
  <si>
    <t>13:48:48</t>
  </si>
  <si>
    <t>20210330 13:48:50</t>
  </si>
  <si>
    <t>13:48:50</t>
  </si>
  <si>
    <t>20210330 13:48:52</t>
  </si>
  <si>
    <t>13:48:52</t>
  </si>
  <si>
    <t>20210330 13:48:54</t>
  </si>
  <si>
    <t>13:48:54</t>
  </si>
  <si>
    <t>20210330 13:48:56</t>
  </si>
  <si>
    <t>13:48:56</t>
  </si>
  <si>
    <t>20210330 13:48:58</t>
  </si>
  <si>
    <t>13:48:58</t>
  </si>
  <si>
    <t>20210330 13:49:00</t>
  </si>
  <si>
    <t>13:49:00</t>
  </si>
  <si>
    <t>20210330 13:49:02</t>
  </si>
  <si>
    <t>13:49:02</t>
  </si>
  <si>
    <t>20210330 13:49:05</t>
  </si>
  <si>
    <t>13:49:05</t>
  </si>
  <si>
    <t>20210330 13:49:07</t>
  </si>
  <si>
    <t>13:49:07</t>
  </si>
  <si>
    <t>20210330 13:49:09</t>
  </si>
  <si>
    <t>13:49:09</t>
  </si>
  <si>
    <t>20210330 13:49:11</t>
  </si>
  <si>
    <t>13:49:11</t>
  </si>
  <si>
    <t>20210330 13:49:13</t>
  </si>
  <si>
    <t>13:49:13</t>
  </si>
  <si>
    <t>20210330 13:49:15</t>
  </si>
  <si>
    <t>13:49:15</t>
  </si>
  <si>
    <t>20210330 13:49:17</t>
  </si>
  <si>
    <t>13:49:17</t>
  </si>
  <si>
    <t>20210330 13:49:19</t>
  </si>
  <si>
    <t>13:49:19</t>
  </si>
  <si>
    <t>20210330 13:49:21</t>
  </si>
  <si>
    <t>13:49:21</t>
  </si>
  <si>
    <t>20210330 13:49:23</t>
  </si>
  <si>
    <t>13:49:23</t>
  </si>
  <si>
    <t>20210330 13:49:25</t>
  </si>
  <si>
    <t>13:49:25</t>
  </si>
  <si>
    <t>20210330 13:49:27</t>
  </si>
  <si>
    <t>13:49:27</t>
  </si>
  <si>
    <t>20210330 13:49:29</t>
  </si>
  <si>
    <t>13:49:29</t>
  </si>
  <si>
    <t>20210330 13:49:31</t>
  </si>
  <si>
    <t>13:49:31</t>
  </si>
  <si>
    <t>20210330 13:49:33</t>
  </si>
  <si>
    <t>13:49:33</t>
  </si>
  <si>
    <t>20210330 13:49:35</t>
  </si>
  <si>
    <t>13:49:35</t>
  </si>
  <si>
    <t>20210330 13:49:37</t>
  </si>
  <si>
    <t>13:49:37</t>
  </si>
  <si>
    <t>20210330 13:49:39</t>
  </si>
  <si>
    <t>13:49:39</t>
  </si>
  <si>
    <t>20210330 13:49:41</t>
  </si>
  <si>
    <t>13:49:41</t>
  </si>
  <si>
    <t>20210330 13:49:43</t>
  </si>
  <si>
    <t>13:49:43</t>
  </si>
  <si>
    <t>20210330 13:49:45</t>
  </si>
  <si>
    <t>13:49:45</t>
  </si>
  <si>
    <t>20210330 13:49:47</t>
  </si>
  <si>
    <t>13:49:47</t>
  </si>
  <si>
    <t>20210330 13:49:49</t>
  </si>
  <si>
    <t>13:49:49</t>
  </si>
  <si>
    <t>20210330 13:49:51</t>
  </si>
  <si>
    <t>13:49:51</t>
  </si>
  <si>
    <t>20210330 13:49:53</t>
  </si>
  <si>
    <t>13:49:53</t>
  </si>
  <si>
    <t>20210330 13:49:55</t>
  </si>
  <si>
    <t>13:49:55</t>
  </si>
  <si>
    <t>20210330 13:49:57</t>
  </si>
  <si>
    <t>13:49:57</t>
  </si>
  <si>
    <t>20210330 13:49:59</t>
  </si>
  <si>
    <t>13:49:59</t>
  </si>
  <si>
    <t>20210330 13:50:01</t>
  </si>
  <si>
    <t>13:50:01</t>
  </si>
  <si>
    <t>20210330 13:50:03</t>
  </si>
  <si>
    <t>13:50:03</t>
  </si>
  <si>
    <t>20210330 13:50:05</t>
  </si>
  <si>
    <t>13:50:05</t>
  </si>
  <si>
    <t>20210330 13:50:07</t>
  </si>
  <si>
    <t>13:50:07</t>
  </si>
  <si>
    <t>20210330 13:50:09</t>
  </si>
  <si>
    <t>13:50:09</t>
  </si>
  <si>
    <t>20210330 13:50:11</t>
  </si>
  <si>
    <t>13:50:11</t>
  </si>
  <si>
    <t>20210330 13:50:13</t>
  </si>
  <si>
    <t>13:50:13</t>
  </si>
  <si>
    <t>20210330 13:50:15</t>
  </si>
  <si>
    <t>13:50:15</t>
  </si>
  <si>
    <t>20210330 13:50:17</t>
  </si>
  <si>
    <t>13:50:17</t>
  </si>
  <si>
    <t>20210330 13:50:19</t>
  </si>
  <si>
    <t>13:50:19</t>
  </si>
  <si>
    <t>20210330 13:50:21</t>
  </si>
  <si>
    <t>13:50:21</t>
  </si>
  <si>
    <t>20210330 13:50:23</t>
  </si>
  <si>
    <t>13:50:23</t>
  </si>
  <si>
    <t>20210330 13:50:25</t>
  </si>
  <si>
    <t>13:50:25</t>
  </si>
  <si>
    <t>20210330 13:50:27</t>
  </si>
  <si>
    <t>13:50:27</t>
  </si>
  <si>
    <t>20210330 13:50:29</t>
  </si>
  <si>
    <t>13:50:29</t>
  </si>
  <si>
    <t>20210330 13:50:31</t>
  </si>
  <si>
    <t>13:50:31</t>
  </si>
  <si>
    <t>20210330 13:50:33</t>
  </si>
  <si>
    <t>13:50:33</t>
  </si>
  <si>
    <t>20210330 13:50:35</t>
  </si>
  <si>
    <t>13:50:35</t>
  </si>
  <si>
    <t>20210330 13:50:37</t>
  </si>
  <si>
    <t>13:50:37</t>
  </si>
  <si>
    <t>20210330 13:50:39</t>
  </si>
  <si>
    <t>13:50:39</t>
  </si>
  <si>
    <t>20210330 13:50:41</t>
  </si>
  <si>
    <t>13:50:41</t>
  </si>
  <si>
    <t>20210330 13:50:43</t>
  </si>
  <si>
    <t>13:50:43</t>
  </si>
  <si>
    <t>20210330 13:50:45</t>
  </si>
  <si>
    <t>13:50:45</t>
  </si>
  <si>
    <t>20210330 13:50:47</t>
  </si>
  <si>
    <t>13:50:47</t>
  </si>
  <si>
    <t>20210330 13:50:49</t>
  </si>
  <si>
    <t>13:50:49</t>
  </si>
  <si>
    <t>20210330 13:50:51</t>
  </si>
  <si>
    <t>13:50:51</t>
  </si>
  <si>
    <t>20210330 13:50:53</t>
  </si>
  <si>
    <t>13:50:53</t>
  </si>
  <si>
    <t>20210330 13:50:55</t>
  </si>
  <si>
    <t>13:50:55</t>
  </si>
  <si>
    <t>20210330 13:50:57</t>
  </si>
  <si>
    <t>13:50:57</t>
  </si>
  <si>
    <t>20210330 13:50:59</t>
  </si>
  <si>
    <t>13:50:59</t>
  </si>
  <si>
    <t>20210330 13:51:01</t>
  </si>
  <si>
    <t>13:51:01</t>
  </si>
  <si>
    <t>20210330 13:51:03</t>
  </si>
  <si>
    <t>13:51:03</t>
  </si>
  <si>
    <t>20210330 13:51:05</t>
  </si>
  <si>
    <t>13:51:05</t>
  </si>
  <si>
    <t>20210330 13:51:07</t>
  </si>
  <si>
    <t>13:51:07</t>
  </si>
  <si>
    <t>20210330 13:51:09</t>
  </si>
  <si>
    <t>13:51:09</t>
  </si>
  <si>
    <t>20210330 13:51:11</t>
  </si>
  <si>
    <t>13:51:11</t>
  </si>
  <si>
    <t>20210330 13:51:13</t>
  </si>
  <si>
    <t>13:51:13</t>
  </si>
  <si>
    <t>20210330 13:51:15</t>
  </si>
  <si>
    <t>13:51:15</t>
  </si>
  <si>
    <t>20210330 13:51:17</t>
  </si>
  <si>
    <t>13:51:17</t>
  </si>
  <si>
    <t>20210330 13:51:19</t>
  </si>
  <si>
    <t>13:51:19</t>
  </si>
  <si>
    <t>20210330 13:51:21</t>
  </si>
  <si>
    <t>13:51:21</t>
  </si>
  <si>
    <t>20210330 13:51:23</t>
  </si>
  <si>
    <t>13:51:23</t>
  </si>
  <si>
    <t>20210330 13:51:25</t>
  </si>
  <si>
    <t>13:51:25</t>
  </si>
  <si>
    <t>20210330 13:51:27</t>
  </si>
  <si>
    <t>13:51:27</t>
  </si>
  <si>
    <t>20210330 13:51:29</t>
  </si>
  <si>
    <t>13:51:29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</si>
</sst>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P314"/>
  <sheetViews>
    <sheetView tabSelected="1" workbookViewId="0"/>
  </sheetViews>
  <sheetFormatPr defaultRowHeight="15"/>
  <sheetData>
    <row r="2" spans="1:172">
      <c r="A2" t="s">
        <v>25</v>
      </c>
      <c r="B2" t="s">
        <v>26</v>
      </c>
      <c r="C2" t="s">
        <v>27</v>
      </c>
    </row>
    <row r="3" spans="1:172">
      <c r="B3">
        <v>4</v>
      </c>
      <c r="C3">
        <v>21</v>
      </c>
    </row>
    <row r="4" spans="1:172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2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2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2">
      <c r="B7">
        <v>0</v>
      </c>
      <c r="C7">
        <v>1</v>
      </c>
      <c r="D7">
        <v>0</v>
      </c>
      <c r="E7">
        <v>0</v>
      </c>
    </row>
    <row r="8" spans="1:172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2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2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2">
      <c r="B11">
        <v>0</v>
      </c>
      <c r="C11">
        <v>0</v>
      </c>
      <c r="D11">
        <v>0</v>
      </c>
      <c r="E11">
        <v>0</v>
      </c>
      <c r="F11">
        <v>1</v>
      </c>
    </row>
    <row r="12" spans="1:172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2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2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84</v>
      </c>
      <c r="BQ14" t="s">
        <v>84</v>
      </c>
      <c r="BR14" t="s">
        <v>84</v>
      </c>
      <c r="BS14" t="s">
        <v>84</v>
      </c>
      <c r="BT14" t="s">
        <v>84</v>
      </c>
      <c r="BU14" t="s">
        <v>84</v>
      </c>
      <c r="BV14" t="s">
        <v>84</v>
      </c>
      <c r="BW14" t="s">
        <v>84</v>
      </c>
      <c r="BX14" t="s">
        <v>85</v>
      </c>
      <c r="BY14" t="s">
        <v>85</v>
      </c>
      <c r="BZ14" t="s">
        <v>85</v>
      </c>
      <c r="CA14" t="s">
        <v>85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91</v>
      </c>
      <c r="EJ14" t="s">
        <v>91</v>
      </c>
      <c r="EK14" t="s">
        <v>91</v>
      </c>
      <c r="EL14" t="s">
        <v>91</v>
      </c>
      <c r="EM14" t="s">
        <v>91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92</v>
      </c>
      <c r="FB14" t="s">
        <v>92</v>
      </c>
      <c r="FC14" t="s">
        <v>92</v>
      </c>
      <c r="FD14" t="s">
        <v>92</v>
      </c>
      <c r="FE14" t="s">
        <v>92</v>
      </c>
      <c r="FF14" t="s">
        <v>92</v>
      </c>
      <c r="FG14" t="s">
        <v>92</v>
      </c>
      <c r="FH14" t="s">
        <v>92</v>
      </c>
      <c r="FI14" t="s">
        <v>92</v>
      </c>
      <c r="FJ14" t="s">
        <v>92</v>
      </c>
      <c r="FK14" t="s">
        <v>92</v>
      </c>
      <c r="FL14" t="s">
        <v>92</v>
      </c>
      <c r="FM14" t="s">
        <v>92</v>
      </c>
      <c r="FN14" t="s">
        <v>92</v>
      </c>
      <c r="FO14" t="s">
        <v>92</v>
      </c>
      <c r="FP14" t="s">
        <v>92</v>
      </c>
    </row>
    <row r="15" spans="1:172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83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99</v>
      </c>
      <c r="CH15" t="s">
        <v>176</v>
      </c>
      <c r="CI15" t="s">
        <v>177</v>
      </c>
      <c r="CJ15" t="s">
        <v>178</v>
      </c>
      <c r="CK15" t="s">
        <v>179</v>
      </c>
      <c r="CL15" t="s">
        <v>180</v>
      </c>
      <c r="CM15" t="s">
        <v>181</v>
      </c>
      <c r="CN15" t="s">
        <v>182</v>
      </c>
      <c r="CO15" t="s">
        <v>183</v>
      </c>
      <c r="CP15" t="s">
        <v>184</v>
      </c>
      <c r="CQ15" t="s">
        <v>185</v>
      </c>
      <c r="CR15" t="s">
        <v>186</v>
      </c>
      <c r="CS15" t="s">
        <v>187</v>
      </c>
      <c r="CT15" t="s">
        <v>188</v>
      </c>
      <c r="CU15" t="s">
        <v>189</v>
      </c>
      <c r="CV15" t="s">
        <v>190</v>
      </c>
      <c r="CW15" t="s">
        <v>191</v>
      </c>
      <c r="CX15" t="s">
        <v>192</v>
      </c>
      <c r="CY15" t="s">
        <v>193</v>
      </c>
      <c r="CZ15" t="s">
        <v>194</v>
      </c>
      <c r="DA15" t="s">
        <v>195</v>
      </c>
      <c r="DB15" t="s">
        <v>196</v>
      </c>
      <c r="DC15" t="s">
        <v>197</v>
      </c>
      <c r="DD15" t="s">
        <v>198</v>
      </c>
      <c r="DE15" t="s">
        <v>199</v>
      </c>
      <c r="DF15" t="s">
        <v>200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94</v>
      </c>
      <c r="DW15" t="s">
        <v>97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  <c r="ED15" t="s">
        <v>222</v>
      </c>
      <c r="EE15" t="s">
        <v>223</v>
      </c>
      <c r="EF15" t="s">
        <v>224</v>
      </c>
      <c r="EG15" t="s">
        <v>225</v>
      </c>
      <c r="EH15" t="s">
        <v>226</v>
      </c>
      <c r="EI15" t="s">
        <v>227</v>
      </c>
      <c r="EJ15" t="s">
        <v>228</v>
      </c>
      <c r="EK15" t="s">
        <v>229</v>
      </c>
      <c r="EL15" t="s">
        <v>230</v>
      </c>
      <c r="EM15" t="s">
        <v>231</v>
      </c>
      <c r="EN15" t="s">
        <v>232</v>
      </c>
      <c r="EO15" t="s">
        <v>233</v>
      </c>
      <c r="EP15" t="s">
        <v>234</v>
      </c>
      <c r="EQ15" t="s">
        <v>235</v>
      </c>
      <c r="ER15" t="s">
        <v>236</v>
      </c>
      <c r="ES15" t="s">
        <v>237</v>
      </c>
      <c r="ET15" t="s">
        <v>238</v>
      </c>
      <c r="EU15" t="s">
        <v>239</v>
      </c>
      <c r="EV15" t="s">
        <v>240</v>
      </c>
      <c r="EW15" t="s">
        <v>241</v>
      </c>
      <c r="EX15" t="s">
        <v>242</v>
      </c>
      <c r="EY15" t="s">
        <v>243</v>
      </c>
      <c r="EZ15" t="s">
        <v>244</v>
      </c>
      <c r="FA15" t="s">
        <v>245</v>
      </c>
      <c r="FB15" t="s">
        <v>246</v>
      </c>
      <c r="FC15" t="s">
        <v>247</v>
      </c>
      <c r="FD15" t="s">
        <v>248</v>
      </c>
      <c r="FE15" t="s">
        <v>249</v>
      </c>
      <c r="FF15" t="s">
        <v>250</v>
      </c>
      <c r="FG15" t="s">
        <v>251</v>
      </c>
      <c r="FH15" t="s">
        <v>252</v>
      </c>
      <c r="FI15" t="s">
        <v>253</v>
      </c>
      <c r="FJ15" t="s">
        <v>254</v>
      </c>
      <c r="FK15" t="s">
        <v>255</v>
      </c>
      <c r="FL15" t="s">
        <v>256</v>
      </c>
      <c r="FM15" t="s">
        <v>257</v>
      </c>
      <c r="FN15" t="s">
        <v>258</v>
      </c>
      <c r="FO15" t="s">
        <v>259</v>
      </c>
      <c r="FP15" t="s">
        <v>260</v>
      </c>
    </row>
    <row r="16" spans="1:172">
      <c r="B16" t="s">
        <v>261</v>
      </c>
      <c r="C16" t="s">
        <v>261</v>
      </c>
      <c r="F16" t="s">
        <v>261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183</v>
      </c>
      <c r="N16" t="s">
        <v>183</v>
      </c>
      <c r="O16" t="s">
        <v>262</v>
      </c>
      <c r="P16" t="s">
        <v>262</v>
      </c>
      <c r="Q16" t="s">
        <v>262</v>
      </c>
      <c r="R16" t="s">
        <v>262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264</v>
      </c>
      <c r="AF16" t="s">
        <v>263</v>
      </c>
      <c r="AG16" t="s">
        <v>264</v>
      </c>
      <c r="AH16" t="s">
        <v>265</v>
      </c>
      <c r="AI16" t="s">
        <v>265</v>
      </c>
      <c r="AJ16" t="s">
        <v>270</v>
      </c>
      <c r="AK16" t="s">
        <v>271</v>
      </c>
      <c r="AL16" t="s">
        <v>263</v>
      </c>
      <c r="AM16" t="s">
        <v>272</v>
      </c>
      <c r="AN16" t="s">
        <v>272</v>
      </c>
      <c r="AO16" t="s">
        <v>273</v>
      </c>
      <c r="AP16" t="s">
        <v>271</v>
      </c>
      <c r="AQ16" t="s">
        <v>274</v>
      </c>
      <c r="AR16" t="s">
        <v>269</v>
      </c>
      <c r="AT16" t="s">
        <v>269</v>
      </c>
      <c r="AU16" t="s">
        <v>274</v>
      </c>
      <c r="BA16" t="s">
        <v>264</v>
      </c>
      <c r="BH16" t="s">
        <v>264</v>
      </c>
      <c r="BI16" t="s">
        <v>264</v>
      </c>
      <c r="BJ16" t="s">
        <v>264</v>
      </c>
      <c r="BK16" t="s">
        <v>275</v>
      </c>
      <c r="BX16" t="s">
        <v>264</v>
      </c>
      <c r="BY16" t="s">
        <v>264</v>
      </c>
      <c r="CA16" t="s">
        <v>276</v>
      </c>
      <c r="CB16" t="s">
        <v>277</v>
      </c>
      <c r="CE16" t="s">
        <v>262</v>
      </c>
      <c r="CG16" t="s">
        <v>261</v>
      </c>
      <c r="CH16" t="s">
        <v>265</v>
      </c>
      <c r="CI16" t="s">
        <v>265</v>
      </c>
      <c r="CJ16" t="s">
        <v>272</v>
      </c>
      <c r="CK16" t="s">
        <v>272</v>
      </c>
      <c r="CL16" t="s">
        <v>265</v>
      </c>
      <c r="CM16" t="s">
        <v>272</v>
      </c>
      <c r="CN16" t="s">
        <v>274</v>
      </c>
      <c r="CO16" t="s">
        <v>268</v>
      </c>
      <c r="CP16" t="s">
        <v>268</v>
      </c>
      <c r="CQ16" t="s">
        <v>267</v>
      </c>
      <c r="CR16" t="s">
        <v>267</v>
      </c>
      <c r="CS16" t="s">
        <v>267</v>
      </c>
      <c r="CT16" t="s">
        <v>267</v>
      </c>
      <c r="CU16" t="s">
        <v>267</v>
      </c>
      <c r="CV16" t="s">
        <v>278</v>
      </c>
      <c r="CW16" t="s">
        <v>264</v>
      </c>
      <c r="CX16" t="s">
        <v>264</v>
      </c>
      <c r="CY16" t="s">
        <v>264</v>
      </c>
      <c r="DD16" t="s">
        <v>264</v>
      </c>
      <c r="DG16" t="s">
        <v>267</v>
      </c>
      <c r="DH16" t="s">
        <v>267</v>
      </c>
      <c r="DI16" t="s">
        <v>267</v>
      </c>
      <c r="DJ16" t="s">
        <v>267</v>
      </c>
      <c r="DK16" t="s">
        <v>267</v>
      </c>
      <c r="DL16" t="s">
        <v>264</v>
      </c>
      <c r="DM16" t="s">
        <v>264</v>
      </c>
      <c r="DN16" t="s">
        <v>264</v>
      </c>
      <c r="DO16" t="s">
        <v>261</v>
      </c>
      <c r="DR16" t="s">
        <v>279</v>
      </c>
      <c r="DS16" t="s">
        <v>279</v>
      </c>
      <c r="DU16" t="s">
        <v>261</v>
      </c>
      <c r="DV16" t="s">
        <v>280</v>
      </c>
      <c r="DX16" t="s">
        <v>261</v>
      </c>
      <c r="DY16" t="s">
        <v>261</v>
      </c>
      <c r="EA16" t="s">
        <v>281</v>
      </c>
      <c r="EB16" t="s">
        <v>282</v>
      </c>
      <c r="EC16" t="s">
        <v>281</v>
      </c>
      <c r="ED16" t="s">
        <v>282</v>
      </c>
      <c r="EE16" t="s">
        <v>281</v>
      </c>
      <c r="EF16" t="s">
        <v>282</v>
      </c>
      <c r="EG16" t="s">
        <v>269</v>
      </c>
      <c r="EH16" t="s">
        <v>269</v>
      </c>
      <c r="EI16" t="s">
        <v>269</v>
      </c>
      <c r="EJ16" t="s">
        <v>269</v>
      </c>
      <c r="EK16" t="s">
        <v>281</v>
      </c>
      <c r="EL16" t="s">
        <v>282</v>
      </c>
      <c r="EM16" t="s">
        <v>282</v>
      </c>
      <c r="EQ16" t="s">
        <v>282</v>
      </c>
      <c r="EU16" t="s">
        <v>265</v>
      </c>
      <c r="EV16" t="s">
        <v>265</v>
      </c>
      <c r="EW16" t="s">
        <v>272</v>
      </c>
      <c r="EX16" t="s">
        <v>272</v>
      </c>
      <c r="EY16" t="s">
        <v>283</v>
      </c>
      <c r="EZ16" t="s">
        <v>283</v>
      </c>
      <c r="FB16" t="s">
        <v>274</v>
      </c>
      <c r="FC16" t="s">
        <v>274</v>
      </c>
      <c r="FD16" t="s">
        <v>267</v>
      </c>
      <c r="FE16" t="s">
        <v>267</v>
      </c>
      <c r="FF16" t="s">
        <v>267</v>
      </c>
      <c r="FG16" t="s">
        <v>267</v>
      </c>
      <c r="FH16" t="s">
        <v>267</v>
      </c>
      <c r="FI16" t="s">
        <v>269</v>
      </c>
      <c r="FJ16" t="s">
        <v>269</v>
      </c>
      <c r="FK16" t="s">
        <v>269</v>
      </c>
      <c r="FL16" t="s">
        <v>267</v>
      </c>
      <c r="FM16" t="s">
        <v>265</v>
      </c>
      <c r="FN16" t="s">
        <v>272</v>
      </c>
      <c r="FO16" t="s">
        <v>269</v>
      </c>
      <c r="FP16" t="s">
        <v>269</v>
      </c>
    </row>
    <row r="17" spans="1:172">
      <c r="A17">
        <v>1</v>
      </c>
      <c r="B17">
        <v>1617082892.5</v>
      </c>
      <c r="C17">
        <v>0</v>
      </c>
      <c r="D17" t="s">
        <v>284</v>
      </c>
      <c r="E17" t="s">
        <v>285</v>
      </c>
      <c r="F17">
        <v>2</v>
      </c>
      <c r="G17">
        <v>1617082891.25</v>
      </c>
      <c r="H17">
        <f>(I17)/1000</f>
        <v>0</v>
      </c>
      <c r="I17">
        <f>IF(CF17, AL17, AF17)</f>
        <v>0</v>
      </c>
      <c r="J17">
        <f>IF(CF17, AG17, AE17)</f>
        <v>0</v>
      </c>
      <c r="K17">
        <f>CH17 - IF(AS17&gt;1, J17*CB17*100.0/(AU17*CV17), 0)</f>
        <v>0</v>
      </c>
      <c r="L17">
        <f>((R17-H17/2)*K17-J17)/(R17+H17/2)</f>
        <v>0</v>
      </c>
      <c r="M17">
        <f>L17*(CO17+CP17)/1000.0</f>
        <v>0</v>
      </c>
      <c r="N17">
        <f>(CH17 - IF(AS17&gt;1, J17*CB17*100.0/(AU17*CV17), 0))*(CO17+CP17)/1000.0</f>
        <v>0</v>
      </c>
      <c r="O17">
        <f>2.0/((1/Q17-1/P17)+SIGN(Q17)*SQRT((1/Q17-1/P17)*(1/Q17-1/P17) + 4*CC17/((CC17+1)*(CC17+1))*(2*1/Q17*1/P17-1/P17*1/P17)))</f>
        <v>0</v>
      </c>
      <c r="P17">
        <f>IF(LEFT(CD17,1)&lt;&gt;"0",IF(LEFT(CD17,1)="1",3.0,CE17),$D$5+$E$5*(CV17*CO17/($K$5*1000))+$F$5*(CV17*CO17/($K$5*1000))*MAX(MIN(CB17,$J$5),$I$5)*MAX(MIN(CB17,$J$5),$I$5)+$G$5*MAX(MIN(CB17,$J$5),$I$5)*(CV17*CO17/($K$5*1000))+$H$5*(CV17*CO17/($K$5*1000))*(CV17*CO17/($K$5*1000)))</f>
        <v>0</v>
      </c>
      <c r="Q17">
        <f>H17*(1000-(1000*0.61365*exp(17.502*U17/(240.97+U17))/(CO17+CP17)+CJ17)/2)/(1000*0.61365*exp(17.502*U17/(240.97+U17))/(CO17+CP17)-CJ17)</f>
        <v>0</v>
      </c>
      <c r="R17">
        <f>1/((CC17+1)/(O17/1.6)+1/(P17/1.37)) + CC17/((CC17+1)/(O17/1.6) + CC17/(P17/1.37))</f>
        <v>0</v>
      </c>
      <c r="S17">
        <f>(BX17*CA17)</f>
        <v>0</v>
      </c>
      <c r="T17">
        <f>(CQ17+(S17+2*0.95*5.67E-8*(((CQ17+$B$7)+273)^4-(CQ17+273)^4)-44100*H17)/(1.84*29.3*P17+8*0.95*5.67E-8*(CQ17+273)^3))</f>
        <v>0</v>
      </c>
      <c r="U17">
        <f>($C$7*CR17+$D$7*CS17+$E$7*T17)</f>
        <v>0</v>
      </c>
      <c r="V17">
        <f>0.61365*exp(17.502*U17/(240.97+U17))</f>
        <v>0</v>
      </c>
      <c r="W17">
        <f>(X17/Y17*100)</f>
        <v>0</v>
      </c>
      <c r="X17">
        <f>CJ17*(CO17+CP17)/1000</f>
        <v>0</v>
      </c>
      <c r="Y17">
        <f>0.61365*exp(17.502*CQ17/(240.97+CQ17))</f>
        <v>0</v>
      </c>
      <c r="Z17">
        <f>(V17-CJ17*(CO17+CP17)/1000)</f>
        <v>0</v>
      </c>
      <c r="AA17">
        <f>(-H17*44100)</f>
        <v>0</v>
      </c>
      <c r="AB17">
        <f>2*29.3*P17*0.92*(CQ17-U17)</f>
        <v>0</v>
      </c>
      <c r="AC17">
        <f>2*0.95*5.67E-8*(((CQ17+$B$7)+273)^4-(U17+273)^4)</f>
        <v>0</v>
      </c>
      <c r="AD17">
        <f>S17+AC17+AA17+AB17</f>
        <v>0</v>
      </c>
      <c r="AE17">
        <f>CN17*AS17*(CI17-CH17*(1000-AS17*CK17)/(1000-AS17*CJ17))/(100*CB17)</f>
        <v>0</v>
      </c>
      <c r="AF17">
        <f>1000*CN17*AS17*(CJ17-CK17)/(100*CB17*(1000-AS17*CJ17))</f>
        <v>0</v>
      </c>
      <c r="AG17">
        <f>(AH17 - AI17 - CO17*1E3/(8.314*(CQ17+273.15)) * AK17/CN17 * AJ17) * CN17/(100*CB17) * (1000 - CK17)/1000</f>
        <v>0</v>
      </c>
      <c r="AH17">
        <v>20.417227897631</v>
      </c>
      <c r="AI17">
        <v>22.4016557575757</v>
      </c>
      <c r="AJ17">
        <v>-5.18758727162179e-05</v>
      </c>
      <c r="AK17">
        <v>66.5001345329119</v>
      </c>
      <c r="AL17">
        <f>(AN17 - AM17 + CO17*1E3/(8.314*(CQ17+273.15)) * AP17/CN17 * AO17) * CN17/(100*CB17) * 1000/(1000 - AN17)</f>
        <v>0</v>
      </c>
      <c r="AM17">
        <v>19.9674802888312</v>
      </c>
      <c r="AN17">
        <v>21.6949593939394</v>
      </c>
      <c r="AO17">
        <v>-5.551515151518e-05</v>
      </c>
      <c r="AP17">
        <v>79.88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MAX(0,($B$13+$C$13*CV17)/(1+$D$13*CV17)*CO17/(CQ17+273)*$E$13)</f>
        <v>0</v>
      </c>
      <c r="AV17" t="s">
        <v>286</v>
      </c>
      <c r="AW17" t="s">
        <v>286</v>
      </c>
      <c r="AX17">
        <v>0</v>
      </c>
      <c r="AY17">
        <v>0</v>
      </c>
      <c r="AZ17">
        <f>1-AX17/AY17</f>
        <v>0</v>
      </c>
      <c r="BA17">
        <v>0</v>
      </c>
      <c r="BB17" t="s">
        <v>286</v>
      </c>
      <c r="BC17" t="s">
        <v>286</v>
      </c>
      <c r="BD17">
        <v>0</v>
      </c>
      <c r="BE17">
        <v>0</v>
      </c>
      <c r="BF17">
        <f>1-BD17/BE17</f>
        <v>0</v>
      </c>
      <c r="BG17">
        <v>0.5</v>
      </c>
      <c r="BH17">
        <f>BY17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286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f>$B$11*CW17+$C$11*CX17+$F$11*CY17*(1-DB17)</f>
        <v>0</v>
      </c>
      <c r="BY17">
        <f>BX17*BZ17</f>
        <v>0</v>
      </c>
      <c r="BZ17">
        <f>($B$11*$D$9+$C$11*$D$9+$F$11*((DL17+DD17)/MAX(DL17+DD17+DM17, 0.1)*$I$9+DM17/MAX(DL17+DD17+DM17, 0.1)*$J$9))/($B$11+$C$11+$F$11)</f>
        <v>0</v>
      </c>
      <c r="CA17">
        <f>($B$11*$K$9+$C$11*$K$9+$F$11*((DL17+DD17)/MAX(DL17+DD17+DM17, 0.1)*$P$9+DM17/MAX(DL17+DD17+DM17, 0.1)*$Q$9))/($B$11+$C$11+$F$11)</f>
        <v>0</v>
      </c>
      <c r="CB17">
        <v>9</v>
      </c>
      <c r="CC17">
        <v>0.5</v>
      </c>
      <c r="CD17" t="s">
        <v>287</v>
      </c>
      <c r="CE17">
        <v>2</v>
      </c>
      <c r="CF17" t="b">
        <v>1</v>
      </c>
      <c r="CG17">
        <v>1617082891.25</v>
      </c>
      <c r="CH17">
        <v>21.91885</v>
      </c>
      <c r="CI17">
        <v>19.994325</v>
      </c>
      <c r="CJ17">
        <v>21.695275</v>
      </c>
      <c r="CK17">
        <v>19.966325</v>
      </c>
      <c r="CL17">
        <v>17.598275</v>
      </c>
      <c r="CM17">
        <v>21.717175</v>
      </c>
      <c r="CN17">
        <v>600.00925</v>
      </c>
      <c r="CO17">
        <v>101.1055</v>
      </c>
      <c r="CP17">
        <v>0.047245625</v>
      </c>
      <c r="CQ17">
        <v>26.8289</v>
      </c>
      <c r="CR17">
        <v>26.28095</v>
      </c>
      <c r="CS17">
        <v>999.9</v>
      </c>
      <c r="CT17">
        <v>0</v>
      </c>
      <c r="CU17">
        <v>0</v>
      </c>
      <c r="CV17">
        <v>10003.595</v>
      </c>
      <c r="CW17">
        <v>0</v>
      </c>
      <c r="CX17">
        <v>45.2903</v>
      </c>
      <c r="CY17">
        <v>1199.995</v>
      </c>
      <c r="CZ17">
        <v>0.967009</v>
      </c>
      <c r="DA17">
        <v>0.0329912</v>
      </c>
      <c r="DB17">
        <v>0</v>
      </c>
      <c r="DC17">
        <v>2.75025</v>
      </c>
      <c r="DD17">
        <v>0</v>
      </c>
      <c r="DE17">
        <v>4008.905</v>
      </c>
      <c r="DF17">
        <v>10372.25</v>
      </c>
      <c r="DG17">
        <v>40.73425</v>
      </c>
      <c r="DH17">
        <v>43.5625</v>
      </c>
      <c r="DI17">
        <v>42.4215</v>
      </c>
      <c r="DJ17">
        <v>41.87475</v>
      </c>
      <c r="DK17">
        <v>40.7965</v>
      </c>
      <c r="DL17">
        <v>1160.405</v>
      </c>
      <c r="DM17">
        <v>39.59</v>
      </c>
      <c r="DN17">
        <v>0</v>
      </c>
      <c r="DO17">
        <v>1617082893</v>
      </c>
      <c r="DP17">
        <v>0</v>
      </c>
      <c r="DQ17">
        <v>2.56566538461538</v>
      </c>
      <c r="DR17">
        <v>0.48102222295631</v>
      </c>
      <c r="DS17">
        <v>17.0916239102893</v>
      </c>
      <c r="DT17">
        <v>4006.98346153846</v>
      </c>
      <c r="DU17">
        <v>15</v>
      </c>
      <c r="DV17">
        <v>1617082512</v>
      </c>
      <c r="DW17" t="s">
        <v>288</v>
      </c>
      <c r="DX17">
        <v>1617082511</v>
      </c>
      <c r="DY17">
        <v>1617082512</v>
      </c>
      <c r="DZ17">
        <v>2</v>
      </c>
      <c r="EA17">
        <v>-0.012</v>
      </c>
      <c r="EB17">
        <v>-0.035</v>
      </c>
      <c r="EC17">
        <v>4.321</v>
      </c>
      <c r="ED17">
        <v>-0.022</v>
      </c>
      <c r="EE17">
        <v>400</v>
      </c>
      <c r="EF17">
        <v>20</v>
      </c>
      <c r="EG17">
        <v>0.13</v>
      </c>
      <c r="EH17">
        <v>0.05</v>
      </c>
      <c r="EI17">
        <v>100</v>
      </c>
      <c r="EJ17">
        <v>100</v>
      </c>
      <c r="EK17">
        <v>4.32</v>
      </c>
      <c r="EL17">
        <v>-0.0219</v>
      </c>
      <c r="EM17">
        <v>4.32055000000003</v>
      </c>
      <c r="EN17">
        <v>0</v>
      </c>
      <c r="EO17">
        <v>0</v>
      </c>
      <c r="EP17">
        <v>0</v>
      </c>
      <c r="EQ17">
        <v>-0.0219400000000007</v>
      </c>
      <c r="ER17">
        <v>0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6.4</v>
      </c>
      <c r="EZ17">
        <v>6.3</v>
      </c>
      <c r="FA17">
        <v>18</v>
      </c>
      <c r="FB17">
        <v>646.822</v>
      </c>
      <c r="FC17">
        <v>392.817</v>
      </c>
      <c r="FD17">
        <v>24.9992</v>
      </c>
      <c r="FE17">
        <v>27.8989</v>
      </c>
      <c r="FF17">
        <v>30</v>
      </c>
      <c r="FG17">
        <v>27.9067</v>
      </c>
      <c r="FH17">
        <v>27.948</v>
      </c>
      <c r="FI17">
        <v>3.98628</v>
      </c>
      <c r="FJ17">
        <v>23.5803</v>
      </c>
      <c r="FK17">
        <v>47.208</v>
      </c>
      <c r="FL17">
        <v>25</v>
      </c>
      <c r="FM17">
        <v>23.3772</v>
      </c>
      <c r="FN17">
        <v>20</v>
      </c>
      <c r="FO17">
        <v>96.8399</v>
      </c>
      <c r="FP17">
        <v>99.4131</v>
      </c>
    </row>
    <row r="18" spans="1:172">
      <c r="A18">
        <v>2</v>
      </c>
      <c r="B18">
        <v>1617082895</v>
      </c>
      <c r="C18">
        <v>2.5</v>
      </c>
      <c r="D18" t="s">
        <v>289</v>
      </c>
      <c r="E18" t="s">
        <v>290</v>
      </c>
      <c r="F18">
        <v>2</v>
      </c>
      <c r="G18">
        <v>1617082893.75</v>
      </c>
      <c r="H18">
        <f>(I18)/1000</f>
        <v>0</v>
      </c>
      <c r="I18">
        <f>IF(CF18, AL18, AF18)</f>
        <v>0</v>
      </c>
      <c r="J18">
        <f>IF(CF18, AG18, AE18)</f>
        <v>0</v>
      </c>
      <c r="K18">
        <f>CH18 - IF(AS18&gt;1, J18*CB18*100.0/(AU18*CV18), 0)</f>
        <v>0</v>
      </c>
      <c r="L18">
        <f>((R18-H18/2)*K18-J18)/(R18+H18/2)</f>
        <v>0</v>
      </c>
      <c r="M18">
        <f>L18*(CO18+CP18)/1000.0</f>
        <v>0</v>
      </c>
      <c r="N18">
        <f>(CH18 - IF(AS18&gt;1, J18*CB18*100.0/(AU18*CV18), 0))*(CO18+CP18)/1000.0</f>
        <v>0</v>
      </c>
      <c r="O18">
        <f>2.0/((1/Q18-1/P18)+SIGN(Q18)*SQRT((1/Q18-1/P18)*(1/Q18-1/P18) + 4*CC18/((CC18+1)*(CC18+1))*(2*1/Q18*1/P18-1/P18*1/P18)))</f>
        <v>0</v>
      </c>
      <c r="P18">
        <f>IF(LEFT(CD18,1)&lt;&gt;"0",IF(LEFT(CD18,1)="1",3.0,CE18),$D$5+$E$5*(CV18*CO18/($K$5*1000))+$F$5*(CV18*CO18/($K$5*1000))*MAX(MIN(CB18,$J$5),$I$5)*MAX(MIN(CB18,$J$5),$I$5)+$G$5*MAX(MIN(CB18,$J$5),$I$5)*(CV18*CO18/($K$5*1000))+$H$5*(CV18*CO18/($K$5*1000))*(CV18*CO18/($K$5*1000)))</f>
        <v>0</v>
      </c>
      <c r="Q18">
        <f>H18*(1000-(1000*0.61365*exp(17.502*U18/(240.97+U18))/(CO18+CP18)+CJ18)/2)/(1000*0.61365*exp(17.502*U18/(240.97+U18))/(CO18+CP18)-CJ18)</f>
        <v>0</v>
      </c>
      <c r="R18">
        <f>1/((CC18+1)/(O18/1.6)+1/(P18/1.37)) + CC18/((CC18+1)/(O18/1.6) + CC18/(P18/1.37))</f>
        <v>0</v>
      </c>
      <c r="S18">
        <f>(BX18*CA18)</f>
        <v>0</v>
      </c>
      <c r="T18">
        <f>(CQ18+(S18+2*0.95*5.67E-8*(((CQ18+$B$7)+273)^4-(CQ18+273)^4)-44100*H18)/(1.84*29.3*P18+8*0.95*5.67E-8*(CQ18+273)^3))</f>
        <v>0</v>
      </c>
      <c r="U18">
        <f>($C$7*CR18+$D$7*CS18+$E$7*T18)</f>
        <v>0</v>
      </c>
      <c r="V18">
        <f>0.61365*exp(17.502*U18/(240.97+U18))</f>
        <v>0</v>
      </c>
      <c r="W18">
        <f>(X18/Y18*100)</f>
        <v>0</v>
      </c>
      <c r="X18">
        <f>CJ18*(CO18+CP18)/1000</f>
        <v>0</v>
      </c>
      <c r="Y18">
        <f>0.61365*exp(17.502*CQ18/(240.97+CQ18))</f>
        <v>0</v>
      </c>
      <c r="Z18">
        <f>(V18-CJ18*(CO18+CP18)/1000)</f>
        <v>0</v>
      </c>
      <c r="AA18">
        <f>(-H18*44100)</f>
        <v>0</v>
      </c>
      <c r="AB18">
        <f>2*29.3*P18*0.92*(CQ18-U18)</f>
        <v>0</v>
      </c>
      <c r="AC18">
        <f>2*0.95*5.67E-8*(((CQ18+$B$7)+273)^4-(U18+273)^4)</f>
        <v>0</v>
      </c>
      <c r="AD18">
        <f>S18+AC18+AA18+AB18</f>
        <v>0</v>
      </c>
      <c r="AE18">
        <f>CN18*AS18*(CI18-CH18*(1000-AS18*CK18)/(1000-AS18*CJ18))/(100*CB18)</f>
        <v>0</v>
      </c>
      <c r="AF18">
        <f>1000*CN18*AS18*(CJ18-CK18)/(100*CB18*(1000-AS18*CJ18))</f>
        <v>0</v>
      </c>
      <c r="AG18">
        <f>(AH18 - AI18 - CO18*1E3/(8.314*(CQ18+273.15)) * AK18/CN18 * AJ18) * CN18/(100*CB18) * (1000 - CK18)/1000</f>
        <v>0</v>
      </c>
      <c r="AH18">
        <v>20.3817418255343</v>
      </c>
      <c r="AI18">
        <v>22.3918878787879</v>
      </c>
      <c r="AJ18">
        <v>-0.000109622813610789</v>
      </c>
      <c r="AK18">
        <v>66.5001345329119</v>
      </c>
      <c r="AL18">
        <f>(AN18 - AM18 + CO18*1E3/(8.314*(CQ18+273.15)) * AP18/CN18 * AO18) * CN18/(100*CB18) * 1000/(1000 - AN18)</f>
        <v>0</v>
      </c>
      <c r="AM18">
        <v>19.9651435619048</v>
      </c>
      <c r="AN18">
        <v>21.6950175757576</v>
      </c>
      <c r="AO18">
        <v>-4.55187165778545e-05</v>
      </c>
      <c r="AP18">
        <v>79.88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MAX(0,($B$13+$C$13*CV18)/(1+$D$13*CV18)*CO18/(CQ18+273)*$E$13)</f>
        <v>0</v>
      </c>
      <c r="AV18" t="s">
        <v>286</v>
      </c>
      <c r="AW18" t="s">
        <v>286</v>
      </c>
      <c r="AX18">
        <v>0</v>
      </c>
      <c r="AY18">
        <v>0</v>
      </c>
      <c r="AZ18">
        <f>1-AX18/AY18</f>
        <v>0</v>
      </c>
      <c r="BA18">
        <v>0</v>
      </c>
      <c r="BB18" t="s">
        <v>286</v>
      </c>
      <c r="BC18" t="s">
        <v>286</v>
      </c>
      <c r="BD18">
        <v>0</v>
      </c>
      <c r="BE18">
        <v>0</v>
      </c>
      <c r="BF18">
        <f>1-BD18/BE18</f>
        <v>0</v>
      </c>
      <c r="BG18">
        <v>0.5</v>
      </c>
      <c r="BH18">
        <f>BY18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286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f>$B$11*CW18+$C$11*CX18+$F$11*CY18*(1-DB18)</f>
        <v>0</v>
      </c>
      <c r="BY18">
        <f>BX18*BZ18</f>
        <v>0</v>
      </c>
      <c r="BZ18">
        <f>($B$11*$D$9+$C$11*$D$9+$F$11*((DL18+DD18)/MAX(DL18+DD18+DM18, 0.1)*$I$9+DM18/MAX(DL18+DD18+DM18, 0.1)*$J$9))/($B$11+$C$11+$F$11)</f>
        <v>0</v>
      </c>
      <c r="CA18">
        <f>($B$11*$K$9+$C$11*$K$9+$F$11*((DL18+DD18)/MAX(DL18+DD18+DM18, 0.1)*$P$9+DM18/MAX(DL18+DD18+DM18, 0.1)*$Q$9))/($B$11+$C$11+$F$11)</f>
        <v>0</v>
      </c>
      <c r="CB18">
        <v>9</v>
      </c>
      <c r="CC18">
        <v>0.5</v>
      </c>
      <c r="CD18" t="s">
        <v>287</v>
      </c>
      <c r="CE18">
        <v>2</v>
      </c>
      <c r="CF18" t="b">
        <v>1</v>
      </c>
      <c r="CG18">
        <v>1617082893.75</v>
      </c>
      <c r="CH18">
        <v>21.9093</v>
      </c>
      <c r="CI18">
        <v>19.96775</v>
      </c>
      <c r="CJ18">
        <v>21.694675</v>
      </c>
      <c r="CK18">
        <v>19.964375</v>
      </c>
      <c r="CL18">
        <v>17.588775</v>
      </c>
      <c r="CM18">
        <v>21.7166</v>
      </c>
      <c r="CN18">
        <v>600.01025</v>
      </c>
      <c r="CO18">
        <v>101.10675</v>
      </c>
      <c r="CP18">
        <v>0.046561175</v>
      </c>
      <c r="CQ18">
        <v>26.830025</v>
      </c>
      <c r="CR18">
        <v>26.28185</v>
      </c>
      <c r="CS18">
        <v>999.9</v>
      </c>
      <c r="CT18">
        <v>0</v>
      </c>
      <c r="CU18">
        <v>0</v>
      </c>
      <c r="CV18">
        <v>9992.34</v>
      </c>
      <c r="CW18">
        <v>0</v>
      </c>
      <c r="CX18">
        <v>45.416025</v>
      </c>
      <c r="CY18">
        <v>1200</v>
      </c>
      <c r="CZ18">
        <v>0.967009</v>
      </c>
      <c r="DA18">
        <v>0.0329912</v>
      </c>
      <c r="DB18">
        <v>0</v>
      </c>
      <c r="DC18">
        <v>2.646775</v>
      </c>
      <c r="DD18">
        <v>0</v>
      </c>
      <c r="DE18">
        <v>4009.425</v>
      </c>
      <c r="DF18">
        <v>10372.3</v>
      </c>
      <c r="DG18">
        <v>40.75</v>
      </c>
      <c r="DH18">
        <v>43.531</v>
      </c>
      <c r="DI18">
        <v>42.406</v>
      </c>
      <c r="DJ18">
        <v>41.8745</v>
      </c>
      <c r="DK18">
        <v>40.812</v>
      </c>
      <c r="DL18">
        <v>1160.41</v>
      </c>
      <c r="DM18">
        <v>39.59</v>
      </c>
      <c r="DN18">
        <v>0</v>
      </c>
      <c r="DO18">
        <v>1617082895.4</v>
      </c>
      <c r="DP18">
        <v>0</v>
      </c>
      <c r="DQ18">
        <v>2.57525</v>
      </c>
      <c r="DR18">
        <v>0.380598285995655</v>
      </c>
      <c r="DS18">
        <v>16.9094017165519</v>
      </c>
      <c r="DT18">
        <v>4007.66230769231</v>
      </c>
      <c r="DU18">
        <v>15</v>
      </c>
      <c r="DV18">
        <v>1617082512</v>
      </c>
      <c r="DW18" t="s">
        <v>288</v>
      </c>
      <c r="DX18">
        <v>1617082511</v>
      </c>
      <c r="DY18">
        <v>1617082512</v>
      </c>
      <c r="DZ18">
        <v>2</v>
      </c>
      <c r="EA18">
        <v>-0.012</v>
      </c>
      <c r="EB18">
        <v>-0.035</v>
      </c>
      <c r="EC18">
        <v>4.321</v>
      </c>
      <c r="ED18">
        <v>-0.022</v>
      </c>
      <c r="EE18">
        <v>400</v>
      </c>
      <c r="EF18">
        <v>20</v>
      </c>
      <c r="EG18">
        <v>0.13</v>
      </c>
      <c r="EH18">
        <v>0.05</v>
      </c>
      <c r="EI18">
        <v>100</v>
      </c>
      <c r="EJ18">
        <v>100</v>
      </c>
      <c r="EK18">
        <v>4.32</v>
      </c>
      <c r="EL18">
        <v>-0.0219</v>
      </c>
      <c r="EM18">
        <v>4.32055000000003</v>
      </c>
      <c r="EN18">
        <v>0</v>
      </c>
      <c r="EO18">
        <v>0</v>
      </c>
      <c r="EP18">
        <v>0</v>
      </c>
      <c r="EQ18">
        <v>-0.0219400000000007</v>
      </c>
      <c r="ER18">
        <v>0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6.4</v>
      </c>
      <c r="EZ18">
        <v>6.4</v>
      </c>
      <c r="FA18">
        <v>18</v>
      </c>
      <c r="FB18">
        <v>647.002</v>
      </c>
      <c r="FC18">
        <v>392.759</v>
      </c>
      <c r="FD18">
        <v>24.999</v>
      </c>
      <c r="FE18">
        <v>27.8989</v>
      </c>
      <c r="FF18">
        <v>30</v>
      </c>
      <c r="FG18">
        <v>27.9056</v>
      </c>
      <c r="FH18">
        <v>27.948</v>
      </c>
      <c r="FI18">
        <v>4.08099</v>
      </c>
      <c r="FJ18">
        <v>23.5803</v>
      </c>
      <c r="FK18">
        <v>47.208</v>
      </c>
      <c r="FL18">
        <v>25</v>
      </c>
      <c r="FM18">
        <v>26.7963</v>
      </c>
      <c r="FN18">
        <v>20</v>
      </c>
      <c r="FO18">
        <v>96.8405</v>
      </c>
      <c r="FP18">
        <v>99.4111</v>
      </c>
    </row>
    <row r="19" spans="1:172">
      <c r="A19">
        <v>3</v>
      </c>
      <c r="B19">
        <v>1617082896.5</v>
      </c>
      <c r="C19">
        <v>4</v>
      </c>
      <c r="D19" t="s">
        <v>291</v>
      </c>
      <c r="E19" t="s">
        <v>292</v>
      </c>
      <c r="F19">
        <v>2</v>
      </c>
      <c r="G19">
        <v>1617082895</v>
      </c>
      <c r="H19">
        <f>(I19)/1000</f>
        <v>0</v>
      </c>
      <c r="I19">
        <f>IF(CF19, AL19, AF19)</f>
        <v>0</v>
      </c>
      <c r="J19">
        <f>IF(CF19, AG19, AE19)</f>
        <v>0</v>
      </c>
      <c r="K19">
        <f>CH19 - IF(AS19&gt;1, J19*CB19*100.0/(AU19*CV19), 0)</f>
        <v>0</v>
      </c>
      <c r="L19">
        <f>((R19-H19/2)*K19-J19)/(R19+H19/2)</f>
        <v>0</v>
      </c>
      <c r="M19">
        <f>L19*(CO19+CP19)/1000.0</f>
        <v>0</v>
      </c>
      <c r="N19">
        <f>(CH19 - IF(AS19&gt;1, J19*CB19*100.0/(AU19*CV19), 0))*(CO19+CP19)/1000.0</f>
        <v>0</v>
      </c>
      <c r="O19">
        <f>2.0/((1/Q19-1/P19)+SIGN(Q19)*SQRT((1/Q19-1/P19)*(1/Q19-1/P19) + 4*CC19/((CC19+1)*(CC19+1))*(2*1/Q19*1/P19-1/P19*1/P19)))</f>
        <v>0</v>
      </c>
      <c r="P19">
        <f>IF(LEFT(CD19,1)&lt;&gt;"0",IF(LEFT(CD19,1)="1",3.0,CE19),$D$5+$E$5*(CV19*CO19/($K$5*1000))+$F$5*(CV19*CO19/($K$5*1000))*MAX(MIN(CB19,$J$5),$I$5)*MAX(MIN(CB19,$J$5),$I$5)+$G$5*MAX(MIN(CB19,$J$5),$I$5)*(CV19*CO19/($K$5*1000))+$H$5*(CV19*CO19/($K$5*1000))*(CV19*CO19/($K$5*1000)))</f>
        <v>0</v>
      </c>
      <c r="Q19">
        <f>H19*(1000-(1000*0.61365*exp(17.502*U19/(240.97+U19))/(CO19+CP19)+CJ19)/2)/(1000*0.61365*exp(17.502*U19/(240.97+U19))/(CO19+CP19)-CJ19)</f>
        <v>0</v>
      </c>
      <c r="R19">
        <f>1/((CC19+1)/(O19/1.6)+1/(P19/1.37)) + CC19/((CC19+1)/(O19/1.6) + CC19/(P19/1.37))</f>
        <v>0</v>
      </c>
      <c r="S19">
        <f>(BX19*CA19)</f>
        <v>0</v>
      </c>
      <c r="T19">
        <f>(CQ19+(S19+2*0.95*5.67E-8*(((CQ19+$B$7)+273)^4-(CQ19+273)^4)-44100*H19)/(1.84*29.3*P19+8*0.95*5.67E-8*(CQ19+273)^3))</f>
        <v>0</v>
      </c>
      <c r="U19">
        <f>($C$7*CR19+$D$7*CS19+$E$7*T19)</f>
        <v>0</v>
      </c>
      <c r="V19">
        <f>0.61365*exp(17.502*U19/(240.97+U19))</f>
        <v>0</v>
      </c>
      <c r="W19">
        <f>(X19/Y19*100)</f>
        <v>0</v>
      </c>
      <c r="X19">
        <f>CJ19*(CO19+CP19)/1000</f>
        <v>0</v>
      </c>
      <c r="Y19">
        <f>0.61365*exp(17.502*CQ19/(240.97+CQ19))</f>
        <v>0</v>
      </c>
      <c r="Z19">
        <f>(V19-CJ19*(CO19+CP19)/1000)</f>
        <v>0</v>
      </c>
      <c r="AA19">
        <f>(-H19*44100)</f>
        <v>0</v>
      </c>
      <c r="AB19">
        <f>2*29.3*P19*0.92*(CQ19-U19)</f>
        <v>0</v>
      </c>
      <c r="AC19">
        <f>2*0.95*5.67E-8*(((CQ19+$B$7)+273)^4-(U19+273)^4)</f>
        <v>0</v>
      </c>
      <c r="AD19">
        <f>S19+AC19+AA19+AB19</f>
        <v>0</v>
      </c>
      <c r="AE19">
        <f>CN19*AS19*(CI19-CH19*(1000-AS19*CK19)/(1000-AS19*CJ19))/(100*CB19)</f>
        <v>0</v>
      </c>
      <c r="AF19">
        <f>1000*CN19*AS19*(CJ19-CK19)/(100*CB19*(1000-AS19*CJ19))</f>
        <v>0</v>
      </c>
      <c r="AG19">
        <f>(AH19 - AI19 - CO19*1E3/(8.314*(CQ19+273.15)) * AK19/CN19 * AJ19) * CN19/(100*CB19) * (1000 - CK19)/1000</f>
        <v>0</v>
      </c>
      <c r="AH19">
        <v>20.3857620897769</v>
      </c>
      <c r="AI19">
        <v>22.4078296969697</v>
      </c>
      <c r="AJ19">
        <v>0.000131280015557853</v>
      </c>
      <c r="AK19">
        <v>66.5001345329119</v>
      </c>
      <c r="AL19">
        <f>(AN19 - AM19 + CO19*1E3/(8.314*(CQ19+273.15)) * AP19/CN19 * AO19) * CN19/(100*CB19) * 1000/(1000 - AN19)</f>
        <v>0</v>
      </c>
      <c r="AM19">
        <v>19.9643574777489</v>
      </c>
      <c r="AN19">
        <v>21.6952218181818</v>
      </c>
      <c r="AO19">
        <v>1.68843995512668e-05</v>
      </c>
      <c r="AP19">
        <v>79.88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MAX(0,($B$13+$C$13*CV19)/(1+$D$13*CV19)*CO19/(CQ19+273)*$E$13)</f>
        <v>0</v>
      </c>
      <c r="AV19" t="s">
        <v>286</v>
      </c>
      <c r="AW19" t="s">
        <v>286</v>
      </c>
      <c r="AX19">
        <v>0</v>
      </c>
      <c r="AY19">
        <v>0</v>
      </c>
      <c r="AZ19">
        <f>1-AX19/AY19</f>
        <v>0</v>
      </c>
      <c r="BA19">
        <v>0</v>
      </c>
      <c r="BB19" t="s">
        <v>286</v>
      </c>
      <c r="BC19" t="s">
        <v>286</v>
      </c>
      <c r="BD19">
        <v>0</v>
      </c>
      <c r="BE19">
        <v>0</v>
      </c>
      <c r="BF19">
        <f>1-BD19/BE19</f>
        <v>0</v>
      </c>
      <c r="BG19">
        <v>0.5</v>
      </c>
      <c r="BH19">
        <f>BY19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286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f>$B$11*CW19+$C$11*CX19+$F$11*CY19*(1-DB19)</f>
        <v>0</v>
      </c>
      <c r="BY19">
        <f>BX19*BZ19</f>
        <v>0</v>
      </c>
      <c r="BZ19">
        <f>($B$11*$D$9+$C$11*$D$9+$F$11*((DL19+DD19)/MAX(DL19+DD19+DM19, 0.1)*$I$9+DM19/MAX(DL19+DD19+DM19, 0.1)*$J$9))/($B$11+$C$11+$F$11)</f>
        <v>0</v>
      </c>
      <c r="CA19">
        <f>($B$11*$K$9+$C$11*$K$9+$F$11*((DL19+DD19)/MAX(DL19+DD19+DM19, 0.1)*$P$9+DM19/MAX(DL19+DD19+DM19, 0.1)*$Q$9))/($B$11+$C$11+$F$11)</f>
        <v>0</v>
      </c>
      <c r="CB19">
        <v>9</v>
      </c>
      <c r="CC19">
        <v>0.5</v>
      </c>
      <c r="CD19" t="s">
        <v>287</v>
      </c>
      <c r="CE19">
        <v>2</v>
      </c>
      <c r="CF19" t="b">
        <v>1</v>
      </c>
      <c r="CG19">
        <v>1617082895</v>
      </c>
      <c r="CH19">
        <v>21.9132</v>
      </c>
      <c r="CI19">
        <v>20.03295</v>
      </c>
      <c r="CJ19">
        <v>21.695025</v>
      </c>
      <c r="CK19">
        <v>19.964</v>
      </c>
      <c r="CL19">
        <v>17.592675</v>
      </c>
      <c r="CM19">
        <v>21.716975</v>
      </c>
      <c r="CN19">
        <v>600.011</v>
      </c>
      <c r="CO19">
        <v>101.10575</v>
      </c>
      <c r="CP19">
        <v>0.046609775</v>
      </c>
      <c r="CQ19">
        <v>26.82975</v>
      </c>
      <c r="CR19">
        <v>26.2807</v>
      </c>
      <c r="CS19">
        <v>999.9</v>
      </c>
      <c r="CT19">
        <v>0</v>
      </c>
      <c r="CU19">
        <v>0</v>
      </c>
      <c r="CV19">
        <v>9993.28</v>
      </c>
      <c r="CW19">
        <v>0</v>
      </c>
      <c r="CX19">
        <v>45.474425</v>
      </c>
      <c r="CY19">
        <v>1199.9975</v>
      </c>
      <c r="CZ19">
        <v>0.967009</v>
      </c>
      <c r="DA19">
        <v>0.0329912</v>
      </c>
      <c r="DB19">
        <v>0</v>
      </c>
      <c r="DC19">
        <v>2.729575</v>
      </c>
      <c r="DD19">
        <v>0</v>
      </c>
      <c r="DE19">
        <v>4009.8275</v>
      </c>
      <c r="DF19">
        <v>10372.275</v>
      </c>
      <c r="DG19">
        <v>40.73425</v>
      </c>
      <c r="DH19">
        <v>43.56225</v>
      </c>
      <c r="DI19">
        <v>42.3905</v>
      </c>
      <c r="DJ19">
        <v>41.87475</v>
      </c>
      <c r="DK19">
        <v>40.7965</v>
      </c>
      <c r="DL19">
        <v>1160.4075</v>
      </c>
      <c r="DM19">
        <v>39.59</v>
      </c>
      <c r="DN19">
        <v>0</v>
      </c>
      <c r="DO19">
        <v>1617082897.2</v>
      </c>
      <c r="DP19">
        <v>0</v>
      </c>
      <c r="DQ19">
        <v>2.57696</v>
      </c>
      <c r="DR19">
        <v>0.738015375232096</v>
      </c>
      <c r="DS19">
        <v>16.9769230760005</v>
      </c>
      <c r="DT19">
        <v>4008.2364</v>
      </c>
      <c r="DU19">
        <v>15</v>
      </c>
      <c r="DV19">
        <v>1617082512</v>
      </c>
      <c r="DW19" t="s">
        <v>288</v>
      </c>
      <c r="DX19">
        <v>1617082511</v>
      </c>
      <c r="DY19">
        <v>1617082512</v>
      </c>
      <c r="DZ19">
        <v>2</v>
      </c>
      <c r="EA19">
        <v>-0.012</v>
      </c>
      <c r="EB19">
        <v>-0.035</v>
      </c>
      <c r="EC19">
        <v>4.321</v>
      </c>
      <c r="ED19">
        <v>-0.022</v>
      </c>
      <c r="EE19">
        <v>400</v>
      </c>
      <c r="EF19">
        <v>20</v>
      </c>
      <c r="EG19">
        <v>0.13</v>
      </c>
      <c r="EH19">
        <v>0.05</v>
      </c>
      <c r="EI19">
        <v>100</v>
      </c>
      <c r="EJ19">
        <v>100</v>
      </c>
      <c r="EK19">
        <v>4.321</v>
      </c>
      <c r="EL19">
        <v>-0.0219</v>
      </c>
      <c r="EM19">
        <v>4.32055000000003</v>
      </c>
      <c r="EN19">
        <v>0</v>
      </c>
      <c r="EO19">
        <v>0</v>
      </c>
      <c r="EP19">
        <v>0</v>
      </c>
      <c r="EQ19">
        <v>-0.0219400000000007</v>
      </c>
      <c r="ER19">
        <v>0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6.4</v>
      </c>
      <c r="EZ19">
        <v>6.4</v>
      </c>
      <c r="FA19">
        <v>18</v>
      </c>
      <c r="FB19">
        <v>646.866</v>
      </c>
      <c r="FC19">
        <v>392.795</v>
      </c>
      <c r="FD19">
        <v>24.999</v>
      </c>
      <c r="FE19">
        <v>27.8989</v>
      </c>
      <c r="FF19">
        <v>30</v>
      </c>
      <c r="FG19">
        <v>27.9056</v>
      </c>
      <c r="FH19">
        <v>27.9471</v>
      </c>
      <c r="FI19">
        <v>4.17522</v>
      </c>
      <c r="FJ19">
        <v>23.5803</v>
      </c>
      <c r="FK19">
        <v>47.208</v>
      </c>
      <c r="FL19">
        <v>25</v>
      </c>
      <c r="FM19">
        <v>26.7963</v>
      </c>
      <c r="FN19">
        <v>20</v>
      </c>
      <c r="FO19">
        <v>96.8409</v>
      </c>
      <c r="FP19">
        <v>99.4112</v>
      </c>
    </row>
    <row r="20" spans="1:172">
      <c r="A20">
        <v>4</v>
      </c>
      <c r="B20">
        <v>1617082899</v>
      </c>
      <c r="C20">
        <v>6.5</v>
      </c>
      <c r="D20" t="s">
        <v>293</v>
      </c>
      <c r="E20" t="s">
        <v>294</v>
      </c>
      <c r="F20">
        <v>2</v>
      </c>
      <c r="G20">
        <v>1617082897.75</v>
      </c>
      <c r="H20">
        <f>(I20)/1000</f>
        <v>0</v>
      </c>
      <c r="I20">
        <f>IF(CF20, AL20, AF20)</f>
        <v>0</v>
      </c>
      <c r="J20">
        <f>IF(CF20, AG20, AE20)</f>
        <v>0</v>
      </c>
      <c r="K20">
        <f>CH20 - IF(AS20&gt;1, J20*CB20*100.0/(AU20*CV20), 0)</f>
        <v>0</v>
      </c>
      <c r="L20">
        <f>((R20-H20/2)*K20-J20)/(R20+H20/2)</f>
        <v>0</v>
      </c>
      <c r="M20">
        <f>L20*(CO20+CP20)/1000.0</f>
        <v>0</v>
      </c>
      <c r="N20">
        <f>(CH20 - IF(AS20&gt;1, J20*CB20*100.0/(AU20*CV20), 0))*(CO20+CP20)/1000.0</f>
        <v>0</v>
      </c>
      <c r="O20">
        <f>2.0/((1/Q20-1/P20)+SIGN(Q20)*SQRT((1/Q20-1/P20)*(1/Q20-1/P20) + 4*CC20/((CC20+1)*(CC20+1))*(2*1/Q20*1/P20-1/P20*1/P20)))</f>
        <v>0</v>
      </c>
      <c r="P20">
        <f>IF(LEFT(CD20,1)&lt;&gt;"0",IF(LEFT(CD20,1)="1",3.0,CE20),$D$5+$E$5*(CV20*CO20/($K$5*1000))+$F$5*(CV20*CO20/($K$5*1000))*MAX(MIN(CB20,$J$5),$I$5)*MAX(MIN(CB20,$J$5),$I$5)+$G$5*MAX(MIN(CB20,$J$5),$I$5)*(CV20*CO20/($K$5*1000))+$H$5*(CV20*CO20/($K$5*1000))*(CV20*CO20/($K$5*1000)))</f>
        <v>0</v>
      </c>
      <c r="Q20">
        <f>H20*(1000-(1000*0.61365*exp(17.502*U20/(240.97+U20))/(CO20+CP20)+CJ20)/2)/(1000*0.61365*exp(17.502*U20/(240.97+U20))/(CO20+CP20)-CJ20)</f>
        <v>0</v>
      </c>
      <c r="R20">
        <f>1/((CC20+1)/(O20/1.6)+1/(P20/1.37)) + CC20/((CC20+1)/(O20/1.6) + CC20/(P20/1.37))</f>
        <v>0</v>
      </c>
      <c r="S20">
        <f>(BX20*CA20)</f>
        <v>0</v>
      </c>
      <c r="T20">
        <f>(CQ20+(S20+2*0.95*5.67E-8*(((CQ20+$B$7)+273)^4-(CQ20+273)^4)-44100*H20)/(1.84*29.3*P20+8*0.95*5.67E-8*(CQ20+273)^3))</f>
        <v>0</v>
      </c>
      <c r="U20">
        <f>($C$7*CR20+$D$7*CS20+$E$7*T20)</f>
        <v>0</v>
      </c>
      <c r="V20">
        <f>0.61365*exp(17.502*U20/(240.97+U20))</f>
        <v>0</v>
      </c>
      <c r="W20">
        <f>(X20/Y20*100)</f>
        <v>0</v>
      </c>
      <c r="X20">
        <f>CJ20*(CO20+CP20)/1000</f>
        <v>0</v>
      </c>
      <c r="Y20">
        <f>0.61365*exp(17.502*CQ20/(240.97+CQ20))</f>
        <v>0</v>
      </c>
      <c r="Z20">
        <f>(V20-CJ20*(CO20+CP20)/1000)</f>
        <v>0</v>
      </c>
      <c r="AA20">
        <f>(-H20*44100)</f>
        <v>0</v>
      </c>
      <c r="AB20">
        <f>2*29.3*P20*0.92*(CQ20-U20)</f>
        <v>0</v>
      </c>
      <c r="AC20">
        <f>2*0.95*5.67E-8*(((CQ20+$B$7)+273)^4-(U20+273)^4)</f>
        <v>0</v>
      </c>
      <c r="AD20">
        <f>S20+AC20+AA20+AB20</f>
        <v>0</v>
      </c>
      <c r="AE20">
        <f>CN20*AS20*(CI20-CH20*(1000-AS20*CK20)/(1000-AS20*CJ20))/(100*CB20)</f>
        <v>0</v>
      </c>
      <c r="AF20">
        <f>1000*CN20*AS20*(CJ20-CK20)/(100*CB20*(1000-AS20*CJ20))</f>
        <v>0</v>
      </c>
      <c r="AG20">
        <f>(AH20 - AI20 - CO20*1E3/(8.314*(CQ20+273.15)) * AK20/CN20 * AJ20) * CN20/(100*CB20) * (1000 - CK20)/1000</f>
        <v>0</v>
      </c>
      <c r="AH20">
        <v>20.9040409645513</v>
      </c>
      <c r="AI20">
        <v>22.5529896969697</v>
      </c>
      <c r="AJ20">
        <v>0.0691622596983143</v>
      </c>
      <c r="AK20">
        <v>66.5001345329119</v>
      </c>
      <c r="AL20">
        <f>(AN20 - AM20 + CO20*1E3/(8.314*(CQ20+273.15)) * AP20/CN20 * AO20) * CN20/(100*CB20) * 1000/(1000 - AN20)</f>
        <v>0</v>
      </c>
      <c r="AM20">
        <v>19.9629398774026</v>
      </c>
      <c r="AN20">
        <v>21.6964642424242</v>
      </c>
      <c r="AO20">
        <v>-2.69131997882549e-06</v>
      </c>
      <c r="AP20">
        <v>79.88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MAX(0,($B$13+$C$13*CV20)/(1+$D$13*CV20)*CO20/(CQ20+273)*$E$13)</f>
        <v>0</v>
      </c>
      <c r="AV20" t="s">
        <v>286</v>
      </c>
      <c r="AW20" t="s">
        <v>286</v>
      </c>
      <c r="AX20">
        <v>0</v>
      </c>
      <c r="AY20">
        <v>0</v>
      </c>
      <c r="AZ20">
        <f>1-AX20/AY20</f>
        <v>0</v>
      </c>
      <c r="BA20">
        <v>0</v>
      </c>
      <c r="BB20" t="s">
        <v>286</v>
      </c>
      <c r="BC20" t="s">
        <v>286</v>
      </c>
      <c r="BD20">
        <v>0</v>
      </c>
      <c r="BE20">
        <v>0</v>
      </c>
      <c r="BF20">
        <f>1-BD20/BE20</f>
        <v>0</v>
      </c>
      <c r="BG20">
        <v>0.5</v>
      </c>
      <c r="BH20">
        <f>BY20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286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f>$B$11*CW20+$C$11*CX20+$F$11*CY20*(1-DB20)</f>
        <v>0</v>
      </c>
      <c r="BY20">
        <f>BX20*BZ20</f>
        <v>0</v>
      </c>
      <c r="BZ20">
        <f>($B$11*$D$9+$C$11*$D$9+$F$11*((DL20+DD20)/MAX(DL20+DD20+DM20, 0.1)*$I$9+DM20/MAX(DL20+DD20+DM20, 0.1)*$J$9))/($B$11+$C$11+$F$11)</f>
        <v>0</v>
      </c>
      <c r="CA20">
        <f>($B$11*$K$9+$C$11*$K$9+$F$11*((DL20+DD20)/MAX(DL20+DD20+DM20, 0.1)*$P$9+DM20/MAX(DL20+DD20+DM20, 0.1)*$Q$9))/($B$11+$C$11+$F$11)</f>
        <v>0</v>
      </c>
      <c r="CB20">
        <v>9</v>
      </c>
      <c r="CC20">
        <v>0.5</v>
      </c>
      <c r="CD20" t="s">
        <v>287</v>
      </c>
      <c r="CE20">
        <v>2</v>
      </c>
      <c r="CF20" t="b">
        <v>1</v>
      </c>
      <c r="CG20">
        <v>1617082897.75</v>
      </c>
      <c r="CH20">
        <v>21.9953</v>
      </c>
      <c r="CI20">
        <v>20.9207</v>
      </c>
      <c r="CJ20">
        <v>21.69595</v>
      </c>
      <c r="CK20">
        <v>19.961975</v>
      </c>
      <c r="CL20">
        <v>17.67475</v>
      </c>
      <c r="CM20">
        <v>21.7179</v>
      </c>
      <c r="CN20">
        <v>600.0185</v>
      </c>
      <c r="CO20">
        <v>101.104</v>
      </c>
      <c r="CP20">
        <v>0.0467119</v>
      </c>
      <c r="CQ20">
        <v>26.8259</v>
      </c>
      <c r="CR20">
        <v>26.277525</v>
      </c>
      <c r="CS20">
        <v>999.9</v>
      </c>
      <c r="CT20">
        <v>0</v>
      </c>
      <c r="CU20">
        <v>0</v>
      </c>
      <c r="CV20">
        <v>10000.7625</v>
      </c>
      <c r="CW20">
        <v>0</v>
      </c>
      <c r="CX20">
        <v>45.548625</v>
      </c>
      <c r="CY20">
        <v>1200.0075</v>
      </c>
      <c r="CZ20">
        <v>0.967009</v>
      </c>
      <c r="DA20">
        <v>0.0329912</v>
      </c>
      <c r="DB20">
        <v>0</v>
      </c>
      <c r="DC20">
        <v>2.628825</v>
      </c>
      <c r="DD20">
        <v>0</v>
      </c>
      <c r="DE20">
        <v>4009.78</v>
      </c>
      <c r="DF20">
        <v>10372.375</v>
      </c>
      <c r="DG20">
        <v>40.7495</v>
      </c>
      <c r="DH20">
        <v>43.5935</v>
      </c>
      <c r="DI20">
        <v>42.406</v>
      </c>
      <c r="DJ20">
        <v>41.9685</v>
      </c>
      <c r="DK20">
        <v>40.812</v>
      </c>
      <c r="DL20">
        <v>1160.4175</v>
      </c>
      <c r="DM20">
        <v>39.59</v>
      </c>
      <c r="DN20">
        <v>0</v>
      </c>
      <c r="DO20">
        <v>1617082899.6</v>
      </c>
      <c r="DP20">
        <v>0</v>
      </c>
      <c r="DQ20">
        <v>2.60566</v>
      </c>
      <c r="DR20">
        <v>0.930661531108041</v>
      </c>
      <c r="DS20">
        <v>13.3723077134935</v>
      </c>
      <c r="DT20">
        <v>4008.7392</v>
      </c>
      <c r="DU20">
        <v>15</v>
      </c>
      <c r="DV20">
        <v>1617082512</v>
      </c>
      <c r="DW20" t="s">
        <v>288</v>
      </c>
      <c r="DX20">
        <v>1617082511</v>
      </c>
      <c r="DY20">
        <v>1617082512</v>
      </c>
      <c r="DZ20">
        <v>2</v>
      </c>
      <c r="EA20">
        <v>-0.012</v>
      </c>
      <c r="EB20">
        <v>-0.035</v>
      </c>
      <c r="EC20">
        <v>4.321</v>
      </c>
      <c r="ED20">
        <v>-0.022</v>
      </c>
      <c r="EE20">
        <v>400</v>
      </c>
      <c r="EF20">
        <v>20</v>
      </c>
      <c r="EG20">
        <v>0.13</v>
      </c>
      <c r="EH20">
        <v>0.05</v>
      </c>
      <c r="EI20">
        <v>100</v>
      </c>
      <c r="EJ20">
        <v>100</v>
      </c>
      <c r="EK20">
        <v>4.32</v>
      </c>
      <c r="EL20">
        <v>-0.0219</v>
      </c>
      <c r="EM20">
        <v>4.32055000000003</v>
      </c>
      <c r="EN20">
        <v>0</v>
      </c>
      <c r="EO20">
        <v>0</v>
      </c>
      <c r="EP20">
        <v>0</v>
      </c>
      <c r="EQ20">
        <v>-0.0219400000000007</v>
      </c>
      <c r="ER20">
        <v>0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6.5</v>
      </c>
      <c r="EZ20">
        <v>6.5</v>
      </c>
      <c r="FA20">
        <v>18</v>
      </c>
      <c r="FB20">
        <v>646.672</v>
      </c>
      <c r="FC20">
        <v>392.887</v>
      </c>
      <c r="FD20">
        <v>24.9989</v>
      </c>
      <c r="FE20">
        <v>27.8981</v>
      </c>
      <c r="FF20">
        <v>30</v>
      </c>
      <c r="FG20">
        <v>27.9056</v>
      </c>
      <c r="FH20">
        <v>27.9457</v>
      </c>
      <c r="FI20">
        <v>4.38255</v>
      </c>
      <c r="FJ20">
        <v>23.5803</v>
      </c>
      <c r="FK20">
        <v>47.208</v>
      </c>
      <c r="FL20">
        <v>25</v>
      </c>
      <c r="FM20">
        <v>33.5145</v>
      </c>
      <c r="FN20">
        <v>20</v>
      </c>
      <c r="FO20">
        <v>96.8411</v>
      </c>
      <c r="FP20">
        <v>99.4125</v>
      </c>
    </row>
    <row r="21" spans="1:172">
      <c r="A21">
        <v>5</v>
      </c>
      <c r="B21">
        <v>1617082900.5</v>
      </c>
      <c r="C21">
        <v>8</v>
      </c>
      <c r="D21" t="s">
        <v>295</v>
      </c>
      <c r="E21" t="s">
        <v>296</v>
      </c>
      <c r="F21">
        <v>2</v>
      </c>
      <c r="G21">
        <v>1617082899</v>
      </c>
      <c r="H21">
        <f>(I21)/1000</f>
        <v>0</v>
      </c>
      <c r="I21">
        <f>IF(CF21, AL21, AF21)</f>
        <v>0</v>
      </c>
      <c r="J21">
        <f>IF(CF21, AG21, AE21)</f>
        <v>0</v>
      </c>
      <c r="K21">
        <f>CH21 - IF(AS21&gt;1, J21*CB21*100.0/(AU21*CV21), 0)</f>
        <v>0</v>
      </c>
      <c r="L21">
        <f>((R21-H21/2)*K21-J21)/(R21+H21/2)</f>
        <v>0</v>
      </c>
      <c r="M21">
        <f>L21*(CO21+CP21)/1000.0</f>
        <v>0</v>
      </c>
      <c r="N21">
        <f>(CH21 - IF(AS21&gt;1, J21*CB21*100.0/(AU21*CV21), 0))*(CO21+CP21)/1000.0</f>
        <v>0</v>
      </c>
      <c r="O21">
        <f>2.0/((1/Q21-1/P21)+SIGN(Q21)*SQRT((1/Q21-1/P21)*(1/Q21-1/P21) + 4*CC21/((CC21+1)*(CC21+1))*(2*1/Q21*1/P21-1/P21*1/P21)))</f>
        <v>0</v>
      </c>
      <c r="P21">
        <f>IF(LEFT(CD21,1)&lt;&gt;"0",IF(LEFT(CD21,1)="1",3.0,CE21),$D$5+$E$5*(CV21*CO21/($K$5*1000))+$F$5*(CV21*CO21/($K$5*1000))*MAX(MIN(CB21,$J$5),$I$5)*MAX(MIN(CB21,$J$5),$I$5)+$G$5*MAX(MIN(CB21,$J$5),$I$5)*(CV21*CO21/($K$5*1000))+$H$5*(CV21*CO21/($K$5*1000))*(CV21*CO21/($K$5*1000)))</f>
        <v>0</v>
      </c>
      <c r="Q21">
        <f>H21*(1000-(1000*0.61365*exp(17.502*U21/(240.97+U21))/(CO21+CP21)+CJ21)/2)/(1000*0.61365*exp(17.502*U21/(240.97+U21))/(CO21+CP21)-CJ21)</f>
        <v>0</v>
      </c>
      <c r="R21">
        <f>1/((CC21+1)/(O21/1.6)+1/(P21/1.37)) + CC21/((CC21+1)/(O21/1.6) + CC21/(P21/1.37))</f>
        <v>0</v>
      </c>
      <c r="S21">
        <f>(BX21*CA21)</f>
        <v>0</v>
      </c>
      <c r="T21">
        <f>(CQ21+(S21+2*0.95*5.67E-8*(((CQ21+$B$7)+273)^4-(CQ21+273)^4)-44100*H21)/(1.84*29.3*P21+8*0.95*5.67E-8*(CQ21+273)^3))</f>
        <v>0</v>
      </c>
      <c r="U21">
        <f>($C$7*CR21+$D$7*CS21+$E$7*T21)</f>
        <v>0</v>
      </c>
      <c r="V21">
        <f>0.61365*exp(17.502*U21/(240.97+U21))</f>
        <v>0</v>
      </c>
      <c r="W21">
        <f>(X21/Y21*100)</f>
        <v>0</v>
      </c>
      <c r="X21">
        <f>CJ21*(CO21+CP21)/1000</f>
        <v>0</v>
      </c>
      <c r="Y21">
        <f>0.61365*exp(17.502*CQ21/(240.97+CQ21))</f>
        <v>0</v>
      </c>
      <c r="Z21">
        <f>(V21-CJ21*(CO21+CP21)/1000)</f>
        <v>0</v>
      </c>
      <c r="AA21">
        <f>(-H21*44100)</f>
        <v>0</v>
      </c>
      <c r="AB21">
        <f>2*29.3*P21*0.92*(CQ21-U21)</f>
        <v>0</v>
      </c>
      <c r="AC21">
        <f>2*0.95*5.67E-8*(((CQ21+$B$7)+273)^4-(U21+273)^4)</f>
        <v>0</v>
      </c>
      <c r="AD21">
        <f>S21+AC21+AA21+AB21</f>
        <v>0</v>
      </c>
      <c r="AE21">
        <f>CN21*AS21*(CI21-CH21*(1000-AS21*CK21)/(1000-AS21*CJ21))/(100*CB21)</f>
        <v>0</v>
      </c>
      <c r="AF21">
        <f>1000*CN21*AS21*(CJ21-CK21)/(100*CB21*(1000-AS21*CJ21))</f>
        <v>0</v>
      </c>
      <c r="AG21">
        <f>(AH21 - AI21 - CO21*1E3/(8.314*(CQ21+273.15)) * AK21/CN21 * AJ21) * CN21/(100*CB21) * (1000 - CK21)/1000</f>
        <v>0</v>
      </c>
      <c r="AH21">
        <v>21.8503631275701</v>
      </c>
      <c r="AI21">
        <v>22.9144109090909</v>
      </c>
      <c r="AJ21">
        <v>0.200322313027271</v>
      </c>
      <c r="AK21">
        <v>66.5001345329119</v>
      </c>
      <c r="AL21">
        <f>(AN21 - AM21 + CO21*1E3/(8.314*(CQ21+273.15)) * AP21/CN21 * AO21) * CN21/(100*CB21) * 1000/(1000 - AN21)</f>
        <v>0</v>
      </c>
      <c r="AM21">
        <v>19.9618240263203</v>
      </c>
      <c r="AN21">
        <v>21.6967569696969</v>
      </c>
      <c r="AO21">
        <v>3.48739002935232e-05</v>
      </c>
      <c r="AP21">
        <v>79.88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MAX(0,($B$13+$C$13*CV21)/(1+$D$13*CV21)*CO21/(CQ21+273)*$E$13)</f>
        <v>0</v>
      </c>
      <c r="AV21" t="s">
        <v>286</v>
      </c>
      <c r="AW21" t="s">
        <v>286</v>
      </c>
      <c r="AX21">
        <v>0</v>
      </c>
      <c r="AY21">
        <v>0</v>
      </c>
      <c r="AZ21">
        <f>1-AX21/AY21</f>
        <v>0</v>
      </c>
      <c r="BA21">
        <v>0</v>
      </c>
      <c r="BB21" t="s">
        <v>286</v>
      </c>
      <c r="BC21" t="s">
        <v>286</v>
      </c>
      <c r="BD21">
        <v>0</v>
      </c>
      <c r="BE21">
        <v>0</v>
      </c>
      <c r="BF21">
        <f>1-BD21/BE21</f>
        <v>0</v>
      </c>
      <c r="BG21">
        <v>0.5</v>
      </c>
      <c r="BH21">
        <f>BY21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286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f>$B$11*CW21+$C$11*CX21+$F$11*CY21*(1-DB21)</f>
        <v>0</v>
      </c>
      <c r="BY21">
        <f>BX21*BZ21</f>
        <v>0</v>
      </c>
      <c r="BZ21">
        <f>($B$11*$D$9+$C$11*$D$9+$F$11*((DL21+DD21)/MAX(DL21+DD21+DM21, 0.1)*$I$9+DM21/MAX(DL21+DD21+DM21, 0.1)*$J$9))/($B$11+$C$11+$F$11)</f>
        <v>0</v>
      </c>
      <c r="CA21">
        <f>($B$11*$K$9+$C$11*$K$9+$F$11*((DL21+DD21)/MAX(DL21+DD21+DM21, 0.1)*$P$9+DM21/MAX(DL21+DD21+DM21, 0.1)*$Q$9))/($B$11+$C$11+$F$11)</f>
        <v>0</v>
      </c>
      <c r="CB21">
        <v>9</v>
      </c>
      <c r="CC21">
        <v>0.5</v>
      </c>
      <c r="CD21" t="s">
        <v>287</v>
      </c>
      <c r="CE21">
        <v>2</v>
      </c>
      <c r="CF21" t="b">
        <v>1</v>
      </c>
      <c r="CG21">
        <v>1617082899</v>
      </c>
      <c r="CH21">
        <v>22.196825</v>
      </c>
      <c r="CI21">
        <v>21.94745</v>
      </c>
      <c r="CJ21">
        <v>21.696475</v>
      </c>
      <c r="CK21">
        <v>19.96105</v>
      </c>
      <c r="CL21">
        <v>17.876275</v>
      </c>
      <c r="CM21">
        <v>21.7184</v>
      </c>
      <c r="CN21">
        <v>600.003</v>
      </c>
      <c r="CO21">
        <v>101.1045</v>
      </c>
      <c r="CP21">
        <v>0.0467717</v>
      </c>
      <c r="CQ21">
        <v>26.8245</v>
      </c>
      <c r="CR21">
        <v>26.2746</v>
      </c>
      <c r="CS21">
        <v>999.9</v>
      </c>
      <c r="CT21">
        <v>0</v>
      </c>
      <c r="CU21">
        <v>0</v>
      </c>
      <c r="CV21">
        <v>9993.1125</v>
      </c>
      <c r="CW21">
        <v>0</v>
      </c>
      <c r="CX21">
        <v>45.5658</v>
      </c>
      <c r="CY21">
        <v>1200.0025</v>
      </c>
      <c r="CZ21">
        <v>0.967009</v>
      </c>
      <c r="DA21">
        <v>0.0329912</v>
      </c>
      <c r="DB21">
        <v>0</v>
      </c>
      <c r="DC21">
        <v>2.624775</v>
      </c>
      <c r="DD21">
        <v>0</v>
      </c>
      <c r="DE21">
        <v>4009.0675</v>
      </c>
      <c r="DF21">
        <v>10372.325</v>
      </c>
      <c r="DG21">
        <v>40.7185</v>
      </c>
      <c r="DH21">
        <v>43.64025</v>
      </c>
      <c r="DI21">
        <v>42.406</v>
      </c>
      <c r="DJ21">
        <v>41.984</v>
      </c>
      <c r="DK21">
        <v>40.7965</v>
      </c>
      <c r="DL21">
        <v>1160.4125</v>
      </c>
      <c r="DM21">
        <v>39.59</v>
      </c>
      <c r="DN21">
        <v>0</v>
      </c>
      <c r="DO21">
        <v>1617082900.8</v>
      </c>
      <c r="DP21">
        <v>0</v>
      </c>
      <c r="DQ21">
        <v>2.623516</v>
      </c>
      <c r="DR21">
        <v>0.110115375336973</v>
      </c>
      <c r="DS21">
        <v>9.38230770466215</v>
      </c>
      <c r="DT21">
        <v>4008.8796</v>
      </c>
      <c r="DU21">
        <v>15</v>
      </c>
      <c r="DV21">
        <v>1617082512</v>
      </c>
      <c r="DW21" t="s">
        <v>288</v>
      </c>
      <c r="DX21">
        <v>1617082511</v>
      </c>
      <c r="DY21">
        <v>1617082512</v>
      </c>
      <c r="DZ21">
        <v>2</v>
      </c>
      <c r="EA21">
        <v>-0.012</v>
      </c>
      <c r="EB21">
        <v>-0.035</v>
      </c>
      <c r="EC21">
        <v>4.321</v>
      </c>
      <c r="ED21">
        <v>-0.022</v>
      </c>
      <c r="EE21">
        <v>400</v>
      </c>
      <c r="EF21">
        <v>20</v>
      </c>
      <c r="EG21">
        <v>0.13</v>
      </c>
      <c r="EH21">
        <v>0.05</v>
      </c>
      <c r="EI21">
        <v>100</v>
      </c>
      <c r="EJ21">
        <v>100</v>
      </c>
      <c r="EK21">
        <v>4.32</v>
      </c>
      <c r="EL21">
        <v>-0.0219</v>
      </c>
      <c r="EM21">
        <v>4.32055000000003</v>
      </c>
      <c r="EN21">
        <v>0</v>
      </c>
      <c r="EO21">
        <v>0</v>
      </c>
      <c r="EP21">
        <v>0</v>
      </c>
      <c r="EQ21">
        <v>-0.0219400000000007</v>
      </c>
      <c r="ER21">
        <v>0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6.5</v>
      </c>
      <c r="EZ21">
        <v>6.5</v>
      </c>
      <c r="FA21">
        <v>18</v>
      </c>
      <c r="FB21">
        <v>646.846</v>
      </c>
      <c r="FC21">
        <v>392.828</v>
      </c>
      <c r="FD21">
        <v>24.9988</v>
      </c>
      <c r="FE21">
        <v>27.8972</v>
      </c>
      <c r="FF21">
        <v>29.9999</v>
      </c>
      <c r="FG21">
        <v>27.9056</v>
      </c>
      <c r="FH21">
        <v>27.9457</v>
      </c>
      <c r="FI21">
        <v>4.46969</v>
      </c>
      <c r="FJ21">
        <v>23.5803</v>
      </c>
      <c r="FK21">
        <v>47.208</v>
      </c>
      <c r="FL21">
        <v>25</v>
      </c>
      <c r="FM21">
        <v>33.5145</v>
      </c>
      <c r="FN21">
        <v>20</v>
      </c>
      <c r="FO21">
        <v>96.8413</v>
      </c>
      <c r="FP21">
        <v>99.4125</v>
      </c>
    </row>
    <row r="22" spans="1:172">
      <c r="A22">
        <v>6</v>
      </c>
      <c r="B22">
        <v>1617082902.5</v>
      </c>
      <c r="C22">
        <v>10</v>
      </c>
      <c r="D22" t="s">
        <v>297</v>
      </c>
      <c r="E22" t="s">
        <v>298</v>
      </c>
      <c r="F22">
        <v>2</v>
      </c>
      <c r="G22">
        <v>1617082901.5</v>
      </c>
      <c r="H22">
        <f>(I22)/1000</f>
        <v>0</v>
      </c>
      <c r="I22">
        <f>IF(CF22, AL22, AF22)</f>
        <v>0</v>
      </c>
      <c r="J22">
        <f>IF(CF22, AG22, AE22)</f>
        <v>0</v>
      </c>
      <c r="K22">
        <f>CH22 - IF(AS22&gt;1, J22*CB22*100.0/(AU22*CV22), 0)</f>
        <v>0</v>
      </c>
      <c r="L22">
        <f>((R22-H22/2)*K22-J22)/(R22+H22/2)</f>
        <v>0</v>
      </c>
      <c r="M22">
        <f>L22*(CO22+CP22)/1000.0</f>
        <v>0</v>
      </c>
      <c r="N22">
        <f>(CH22 - IF(AS22&gt;1, J22*CB22*100.0/(AU22*CV22), 0))*(CO22+CP22)/1000.0</f>
        <v>0</v>
      </c>
      <c r="O22">
        <f>2.0/((1/Q22-1/P22)+SIGN(Q22)*SQRT((1/Q22-1/P22)*(1/Q22-1/P22) + 4*CC22/((CC22+1)*(CC22+1))*(2*1/Q22*1/P22-1/P22*1/P22)))</f>
        <v>0</v>
      </c>
      <c r="P22">
        <f>IF(LEFT(CD22,1)&lt;&gt;"0",IF(LEFT(CD22,1)="1",3.0,CE22),$D$5+$E$5*(CV22*CO22/($K$5*1000))+$F$5*(CV22*CO22/($K$5*1000))*MAX(MIN(CB22,$J$5),$I$5)*MAX(MIN(CB22,$J$5),$I$5)+$G$5*MAX(MIN(CB22,$J$5),$I$5)*(CV22*CO22/($K$5*1000))+$H$5*(CV22*CO22/($K$5*1000))*(CV22*CO22/($K$5*1000)))</f>
        <v>0</v>
      </c>
      <c r="Q22">
        <f>H22*(1000-(1000*0.61365*exp(17.502*U22/(240.97+U22))/(CO22+CP22)+CJ22)/2)/(1000*0.61365*exp(17.502*U22/(240.97+U22))/(CO22+CP22)-CJ22)</f>
        <v>0</v>
      </c>
      <c r="R22">
        <f>1/((CC22+1)/(O22/1.6)+1/(P22/1.37)) + CC22/((CC22+1)/(O22/1.6) + CC22/(P22/1.37))</f>
        <v>0</v>
      </c>
      <c r="S22">
        <f>(BX22*CA22)</f>
        <v>0</v>
      </c>
      <c r="T22">
        <f>(CQ22+(S22+2*0.95*5.67E-8*(((CQ22+$B$7)+273)^4-(CQ22+273)^4)-44100*H22)/(1.84*29.3*P22+8*0.95*5.67E-8*(CQ22+273)^3))</f>
        <v>0</v>
      </c>
      <c r="U22">
        <f>($C$7*CR22+$D$7*CS22+$E$7*T22)</f>
        <v>0</v>
      </c>
      <c r="V22">
        <f>0.61365*exp(17.502*U22/(240.97+U22))</f>
        <v>0</v>
      </c>
      <c r="W22">
        <f>(X22/Y22*100)</f>
        <v>0</v>
      </c>
      <c r="X22">
        <f>CJ22*(CO22+CP22)/1000</f>
        <v>0</v>
      </c>
      <c r="Y22">
        <f>0.61365*exp(17.502*CQ22/(240.97+CQ22))</f>
        <v>0</v>
      </c>
      <c r="Z22">
        <f>(V22-CJ22*(CO22+CP22)/1000)</f>
        <v>0</v>
      </c>
      <c r="AA22">
        <f>(-H22*44100)</f>
        <v>0</v>
      </c>
      <c r="AB22">
        <f>2*29.3*P22*0.92*(CQ22-U22)</f>
        <v>0</v>
      </c>
      <c r="AC22">
        <f>2*0.95*5.67E-8*(((CQ22+$B$7)+273)^4-(U22+273)^4)</f>
        <v>0</v>
      </c>
      <c r="AD22">
        <f>S22+AC22+AA22+AB22</f>
        <v>0</v>
      </c>
      <c r="AE22">
        <f>CN22*AS22*(CI22-CH22*(1000-AS22*CK22)/(1000-AS22*CJ22))/(100*CB22)</f>
        <v>0</v>
      </c>
      <c r="AF22">
        <f>1000*CN22*AS22*(CJ22-CK22)/(100*CB22*(1000-AS22*CJ22))</f>
        <v>0</v>
      </c>
      <c r="AG22">
        <f>(AH22 - AI22 - CO22*1E3/(8.314*(CQ22+273.15)) * AK22/CN22 * AJ22) * CN22/(100*CB22) * (1000 - CK22)/1000</f>
        <v>0</v>
      </c>
      <c r="AH22">
        <v>23.9901691524438</v>
      </c>
      <c r="AI22">
        <v>23.8886448484848</v>
      </c>
      <c r="AJ22">
        <v>0.46628717969177</v>
      </c>
      <c r="AK22">
        <v>66.5001345329119</v>
      </c>
      <c r="AL22">
        <f>(AN22 - AM22 + CO22*1E3/(8.314*(CQ22+273.15)) * AP22/CN22 * AO22) * CN22/(100*CB22) * 1000/(1000 - AN22)</f>
        <v>0</v>
      </c>
      <c r="AM22">
        <v>19.9606446780952</v>
      </c>
      <c r="AN22">
        <v>21.6966363636364</v>
      </c>
      <c r="AO22">
        <v>1.79871441692421e-05</v>
      </c>
      <c r="AP22">
        <v>79.88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MAX(0,($B$13+$C$13*CV22)/(1+$D$13*CV22)*CO22/(CQ22+273)*$E$13)</f>
        <v>0</v>
      </c>
      <c r="AV22" t="s">
        <v>286</v>
      </c>
      <c r="AW22" t="s">
        <v>286</v>
      </c>
      <c r="AX22">
        <v>0</v>
      </c>
      <c r="AY22">
        <v>0</v>
      </c>
      <c r="AZ22">
        <f>1-AX22/AY22</f>
        <v>0</v>
      </c>
      <c r="BA22">
        <v>0</v>
      </c>
      <c r="BB22" t="s">
        <v>286</v>
      </c>
      <c r="BC22" t="s">
        <v>286</v>
      </c>
      <c r="BD22">
        <v>0</v>
      </c>
      <c r="BE22">
        <v>0</v>
      </c>
      <c r="BF22">
        <f>1-BD22/BE22</f>
        <v>0</v>
      </c>
      <c r="BG22">
        <v>0.5</v>
      </c>
      <c r="BH22">
        <f>BY22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286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f>$B$11*CW22+$C$11*CX22+$F$11*CY22*(1-DB22)</f>
        <v>0</v>
      </c>
      <c r="BY22">
        <f>BX22*BZ22</f>
        <v>0</v>
      </c>
      <c r="BZ22">
        <f>($B$11*$D$9+$C$11*$D$9+$F$11*((DL22+DD22)/MAX(DL22+DD22+DM22, 0.1)*$I$9+DM22/MAX(DL22+DD22+DM22, 0.1)*$J$9))/($B$11+$C$11+$F$11)</f>
        <v>0</v>
      </c>
      <c r="CA22">
        <f>($B$11*$K$9+$C$11*$K$9+$F$11*((DL22+DD22)/MAX(DL22+DD22+DM22, 0.1)*$P$9+DM22/MAX(DL22+DD22+DM22, 0.1)*$Q$9))/($B$11+$C$11+$F$11)</f>
        <v>0</v>
      </c>
      <c r="CB22">
        <v>9</v>
      </c>
      <c r="CC22">
        <v>0.5</v>
      </c>
      <c r="CD22" t="s">
        <v>287</v>
      </c>
      <c r="CE22">
        <v>2</v>
      </c>
      <c r="CF22" t="b">
        <v>1</v>
      </c>
      <c r="CG22">
        <v>1617082901.5</v>
      </c>
      <c r="CH22">
        <v>23.1002333333333</v>
      </c>
      <c r="CI22">
        <v>24.8945333333333</v>
      </c>
      <c r="CJ22">
        <v>21.6967</v>
      </c>
      <c r="CK22">
        <v>19.9605</v>
      </c>
      <c r="CL22">
        <v>18.7797</v>
      </c>
      <c r="CM22">
        <v>21.7186333333333</v>
      </c>
      <c r="CN22">
        <v>599.983666666667</v>
      </c>
      <c r="CO22">
        <v>101.107</v>
      </c>
      <c r="CP22">
        <v>0.0468953</v>
      </c>
      <c r="CQ22">
        <v>26.8216333333333</v>
      </c>
      <c r="CR22">
        <v>26.2661</v>
      </c>
      <c r="CS22">
        <v>999.9</v>
      </c>
      <c r="CT22">
        <v>0</v>
      </c>
      <c r="CU22">
        <v>0</v>
      </c>
      <c r="CV22">
        <v>9992.51</v>
      </c>
      <c r="CW22">
        <v>0</v>
      </c>
      <c r="CX22">
        <v>45.6088666666667</v>
      </c>
      <c r="CY22">
        <v>1200.00666666667</v>
      </c>
      <c r="CZ22">
        <v>0.967009</v>
      </c>
      <c r="DA22">
        <v>0.0329912</v>
      </c>
      <c r="DB22">
        <v>0</v>
      </c>
      <c r="DC22">
        <v>2.59406666666667</v>
      </c>
      <c r="DD22">
        <v>0</v>
      </c>
      <c r="DE22">
        <v>4006.96666666667</v>
      </c>
      <c r="DF22">
        <v>10372.3666666667</v>
      </c>
      <c r="DG22">
        <v>40.75</v>
      </c>
      <c r="DH22">
        <v>43.5416666666667</v>
      </c>
      <c r="DI22">
        <v>42.3956666666667</v>
      </c>
      <c r="DJ22">
        <v>41.7913333333333</v>
      </c>
      <c r="DK22">
        <v>40.7913333333333</v>
      </c>
      <c r="DL22">
        <v>1160.41666666667</v>
      </c>
      <c r="DM22">
        <v>39.59</v>
      </c>
      <c r="DN22">
        <v>0</v>
      </c>
      <c r="DO22">
        <v>1617082903.2</v>
      </c>
      <c r="DP22">
        <v>0</v>
      </c>
      <c r="DQ22">
        <v>2.620524</v>
      </c>
      <c r="DR22">
        <v>0.0663153785742276</v>
      </c>
      <c r="DS22">
        <v>-4.9538461660765</v>
      </c>
      <c r="DT22">
        <v>4008.7472</v>
      </c>
      <c r="DU22">
        <v>15</v>
      </c>
      <c r="DV22">
        <v>1617082512</v>
      </c>
      <c r="DW22" t="s">
        <v>288</v>
      </c>
      <c r="DX22">
        <v>1617082511</v>
      </c>
      <c r="DY22">
        <v>1617082512</v>
      </c>
      <c r="DZ22">
        <v>2</v>
      </c>
      <c r="EA22">
        <v>-0.012</v>
      </c>
      <c r="EB22">
        <v>-0.035</v>
      </c>
      <c r="EC22">
        <v>4.321</v>
      </c>
      <c r="ED22">
        <v>-0.022</v>
      </c>
      <c r="EE22">
        <v>400</v>
      </c>
      <c r="EF22">
        <v>20</v>
      </c>
      <c r="EG22">
        <v>0.13</v>
      </c>
      <c r="EH22">
        <v>0.05</v>
      </c>
      <c r="EI22">
        <v>100</v>
      </c>
      <c r="EJ22">
        <v>100</v>
      </c>
      <c r="EK22">
        <v>4.32</v>
      </c>
      <c r="EL22">
        <v>-0.0219</v>
      </c>
      <c r="EM22">
        <v>4.32055000000003</v>
      </c>
      <c r="EN22">
        <v>0</v>
      </c>
      <c r="EO22">
        <v>0</v>
      </c>
      <c r="EP22">
        <v>0</v>
      </c>
      <c r="EQ22">
        <v>-0.0219400000000007</v>
      </c>
      <c r="ER22">
        <v>0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6.5</v>
      </c>
      <c r="EZ22">
        <v>6.5</v>
      </c>
      <c r="FA22">
        <v>18</v>
      </c>
      <c r="FB22">
        <v>646.938</v>
      </c>
      <c r="FC22">
        <v>392.756</v>
      </c>
      <c r="FD22">
        <v>24.9988</v>
      </c>
      <c r="FE22">
        <v>27.8965</v>
      </c>
      <c r="FF22">
        <v>30</v>
      </c>
      <c r="FG22">
        <v>27.9051</v>
      </c>
      <c r="FH22">
        <v>27.9457</v>
      </c>
      <c r="FI22">
        <v>4.6219</v>
      </c>
      <c r="FJ22">
        <v>23.5803</v>
      </c>
      <c r="FK22">
        <v>47.208</v>
      </c>
      <c r="FL22">
        <v>25</v>
      </c>
      <c r="FM22">
        <v>36.8578</v>
      </c>
      <c r="FN22">
        <v>20</v>
      </c>
      <c r="FO22">
        <v>96.8411</v>
      </c>
      <c r="FP22">
        <v>99.4118</v>
      </c>
    </row>
    <row r="23" spans="1:172">
      <c r="A23">
        <v>7</v>
      </c>
      <c r="B23">
        <v>1617082904.5</v>
      </c>
      <c r="C23">
        <v>12</v>
      </c>
      <c r="D23" t="s">
        <v>299</v>
      </c>
      <c r="E23" t="s">
        <v>300</v>
      </c>
      <c r="F23">
        <v>2</v>
      </c>
      <c r="G23">
        <v>1617082903.125</v>
      </c>
      <c r="H23">
        <f>(I23)/1000</f>
        <v>0</v>
      </c>
      <c r="I23">
        <f>IF(CF23, AL23, AF23)</f>
        <v>0</v>
      </c>
      <c r="J23">
        <f>IF(CF23, AG23, AE23)</f>
        <v>0</v>
      </c>
      <c r="K23">
        <f>CH23 - IF(AS23&gt;1, J23*CB23*100.0/(AU23*CV23), 0)</f>
        <v>0</v>
      </c>
      <c r="L23">
        <f>((R23-H23/2)*K23-J23)/(R23+H23/2)</f>
        <v>0</v>
      </c>
      <c r="M23">
        <f>L23*(CO23+CP23)/1000.0</f>
        <v>0</v>
      </c>
      <c r="N23">
        <f>(CH23 - IF(AS23&gt;1, J23*CB23*100.0/(AU23*CV23), 0))*(CO23+CP23)/1000.0</f>
        <v>0</v>
      </c>
      <c r="O23">
        <f>2.0/((1/Q23-1/P23)+SIGN(Q23)*SQRT((1/Q23-1/P23)*(1/Q23-1/P23) + 4*CC23/((CC23+1)*(CC23+1))*(2*1/Q23*1/P23-1/P23*1/P23)))</f>
        <v>0</v>
      </c>
      <c r="P23">
        <f>IF(LEFT(CD23,1)&lt;&gt;"0",IF(LEFT(CD23,1)="1",3.0,CE23),$D$5+$E$5*(CV23*CO23/($K$5*1000))+$F$5*(CV23*CO23/($K$5*1000))*MAX(MIN(CB23,$J$5),$I$5)*MAX(MIN(CB23,$J$5),$I$5)+$G$5*MAX(MIN(CB23,$J$5),$I$5)*(CV23*CO23/($K$5*1000))+$H$5*(CV23*CO23/($K$5*1000))*(CV23*CO23/($K$5*1000)))</f>
        <v>0</v>
      </c>
      <c r="Q23">
        <f>H23*(1000-(1000*0.61365*exp(17.502*U23/(240.97+U23))/(CO23+CP23)+CJ23)/2)/(1000*0.61365*exp(17.502*U23/(240.97+U23))/(CO23+CP23)-CJ23)</f>
        <v>0</v>
      </c>
      <c r="R23">
        <f>1/((CC23+1)/(O23/1.6)+1/(P23/1.37)) + CC23/((CC23+1)/(O23/1.6) + CC23/(P23/1.37))</f>
        <v>0</v>
      </c>
      <c r="S23">
        <f>(BX23*CA23)</f>
        <v>0</v>
      </c>
      <c r="T23">
        <f>(CQ23+(S23+2*0.95*5.67E-8*(((CQ23+$B$7)+273)^4-(CQ23+273)^4)-44100*H23)/(1.84*29.3*P23+8*0.95*5.67E-8*(CQ23+273)^3))</f>
        <v>0</v>
      </c>
      <c r="U23">
        <f>($C$7*CR23+$D$7*CS23+$E$7*T23)</f>
        <v>0</v>
      </c>
      <c r="V23">
        <f>0.61365*exp(17.502*U23/(240.97+U23))</f>
        <v>0</v>
      </c>
      <c r="W23">
        <f>(X23/Y23*100)</f>
        <v>0</v>
      </c>
      <c r="X23">
        <f>CJ23*(CO23+CP23)/1000</f>
        <v>0</v>
      </c>
      <c r="Y23">
        <f>0.61365*exp(17.502*CQ23/(240.97+CQ23))</f>
        <v>0</v>
      </c>
      <c r="Z23">
        <f>(V23-CJ23*(CO23+CP23)/1000)</f>
        <v>0</v>
      </c>
      <c r="AA23">
        <f>(-H23*44100)</f>
        <v>0</v>
      </c>
      <c r="AB23">
        <f>2*29.3*P23*0.92*(CQ23-U23)</f>
        <v>0</v>
      </c>
      <c r="AC23">
        <f>2*0.95*5.67E-8*(((CQ23+$B$7)+273)^4-(U23+273)^4)</f>
        <v>0</v>
      </c>
      <c r="AD23">
        <f>S23+AC23+AA23+AB23</f>
        <v>0</v>
      </c>
      <c r="AE23">
        <f>CN23*AS23*(CI23-CH23*(1000-AS23*CK23)/(1000-AS23*CJ23))/(100*CB23)</f>
        <v>0</v>
      </c>
      <c r="AF23">
        <f>1000*CN23*AS23*(CJ23-CK23)/(100*CB23*(1000-AS23*CJ23))</f>
        <v>0</v>
      </c>
      <c r="AG23">
        <f>(AH23 - AI23 - CO23*1E3/(8.314*(CQ23+273.15)) * AK23/CN23 * AJ23) * CN23/(100*CB23) * (1000 - CK23)/1000</f>
        <v>0</v>
      </c>
      <c r="AH23">
        <v>26.8703062744967</v>
      </c>
      <c r="AI23">
        <v>25.4106412121212</v>
      </c>
      <c r="AJ23">
        <v>0.748379152403633</v>
      </c>
      <c r="AK23">
        <v>66.5001345329119</v>
      </c>
      <c r="AL23">
        <f>(AN23 - AM23 + CO23*1E3/(8.314*(CQ23+273.15)) * AP23/CN23 * AO23) * CN23/(100*CB23) * 1000/(1000 - AN23)</f>
        <v>0</v>
      </c>
      <c r="AM23">
        <v>19.9601596422511</v>
      </c>
      <c r="AN23">
        <v>21.6974036363636</v>
      </c>
      <c r="AO23">
        <v>-3.13073593084002e-06</v>
      </c>
      <c r="AP23">
        <v>79.88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MAX(0,($B$13+$C$13*CV23)/(1+$D$13*CV23)*CO23/(CQ23+273)*$E$13)</f>
        <v>0</v>
      </c>
      <c r="AV23" t="s">
        <v>286</v>
      </c>
      <c r="AW23" t="s">
        <v>286</v>
      </c>
      <c r="AX23">
        <v>0</v>
      </c>
      <c r="AY23">
        <v>0</v>
      </c>
      <c r="AZ23">
        <f>1-AX23/AY23</f>
        <v>0</v>
      </c>
      <c r="BA23">
        <v>0</v>
      </c>
      <c r="BB23" t="s">
        <v>286</v>
      </c>
      <c r="BC23" t="s">
        <v>286</v>
      </c>
      <c r="BD23">
        <v>0</v>
      </c>
      <c r="BE23">
        <v>0</v>
      </c>
      <c r="BF23">
        <f>1-BD23/BE23</f>
        <v>0</v>
      </c>
      <c r="BG23">
        <v>0.5</v>
      </c>
      <c r="BH23">
        <f>BY23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286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f>$B$11*CW23+$C$11*CX23+$F$11*CY23*(1-DB23)</f>
        <v>0</v>
      </c>
      <c r="BY23">
        <f>BX23*BZ23</f>
        <v>0</v>
      </c>
      <c r="BZ23">
        <f>($B$11*$D$9+$C$11*$D$9+$F$11*((DL23+DD23)/MAX(DL23+DD23+DM23, 0.1)*$I$9+DM23/MAX(DL23+DD23+DM23, 0.1)*$J$9))/($B$11+$C$11+$F$11)</f>
        <v>0</v>
      </c>
      <c r="CA23">
        <f>($B$11*$K$9+$C$11*$K$9+$F$11*((DL23+DD23)/MAX(DL23+DD23+DM23, 0.1)*$P$9+DM23/MAX(DL23+DD23+DM23, 0.1)*$Q$9))/($B$11+$C$11+$F$11)</f>
        <v>0</v>
      </c>
      <c r="CB23">
        <v>9</v>
      </c>
      <c r="CC23">
        <v>0.5</v>
      </c>
      <c r="CD23" t="s">
        <v>287</v>
      </c>
      <c r="CE23">
        <v>2</v>
      </c>
      <c r="CF23" t="b">
        <v>1</v>
      </c>
      <c r="CG23">
        <v>1617082903.125</v>
      </c>
      <c r="CH23">
        <v>24.176925</v>
      </c>
      <c r="CI23">
        <v>27.363575</v>
      </c>
      <c r="CJ23">
        <v>21.697125</v>
      </c>
      <c r="CK23">
        <v>19.95965</v>
      </c>
      <c r="CL23">
        <v>19.856375</v>
      </c>
      <c r="CM23">
        <v>21.719075</v>
      </c>
      <c r="CN23">
        <v>600.0515</v>
      </c>
      <c r="CO23">
        <v>101.10675</v>
      </c>
      <c r="CP23">
        <v>0.0469127</v>
      </c>
      <c r="CQ23">
        <v>26.8214</v>
      </c>
      <c r="CR23">
        <v>26.269075</v>
      </c>
      <c r="CS23">
        <v>999.9</v>
      </c>
      <c r="CT23">
        <v>0</v>
      </c>
      <c r="CU23">
        <v>0</v>
      </c>
      <c r="CV23">
        <v>10002.82</v>
      </c>
      <c r="CW23">
        <v>0</v>
      </c>
      <c r="CX23">
        <v>45.6225</v>
      </c>
      <c r="CY23">
        <v>1200.01</v>
      </c>
      <c r="CZ23">
        <v>0.967009</v>
      </c>
      <c r="DA23">
        <v>0.0329912</v>
      </c>
      <c r="DB23">
        <v>0</v>
      </c>
      <c r="DC23">
        <v>2.699525</v>
      </c>
      <c r="DD23">
        <v>0</v>
      </c>
      <c r="DE23">
        <v>4003.965</v>
      </c>
      <c r="DF23">
        <v>10372.4</v>
      </c>
      <c r="DG23">
        <v>40.734</v>
      </c>
      <c r="DH23">
        <v>43.59375</v>
      </c>
      <c r="DI23">
        <v>42.406</v>
      </c>
      <c r="DJ23">
        <v>41.906</v>
      </c>
      <c r="DK23">
        <v>40.7965</v>
      </c>
      <c r="DL23">
        <v>1160.42</v>
      </c>
      <c r="DM23">
        <v>39.59</v>
      </c>
      <c r="DN23">
        <v>0</v>
      </c>
      <c r="DO23">
        <v>1617082905</v>
      </c>
      <c r="DP23">
        <v>0</v>
      </c>
      <c r="DQ23">
        <v>2.63584615384615</v>
      </c>
      <c r="DR23">
        <v>-0.177203427034342</v>
      </c>
      <c r="DS23">
        <v>-20.203418790632</v>
      </c>
      <c r="DT23">
        <v>4008.09653846154</v>
      </c>
      <c r="DU23">
        <v>15</v>
      </c>
      <c r="DV23">
        <v>1617082512</v>
      </c>
      <c r="DW23" t="s">
        <v>288</v>
      </c>
      <c r="DX23">
        <v>1617082511</v>
      </c>
      <c r="DY23">
        <v>1617082512</v>
      </c>
      <c r="DZ23">
        <v>2</v>
      </c>
      <c r="EA23">
        <v>-0.012</v>
      </c>
      <c r="EB23">
        <v>-0.035</v>
      </c>
      <c r="EC23">
        <v>4.321</v>
      </c>
      <c r="ED23">
        <v>-0.022</v>
      </c>
      <c r="EE23">
        <v>400</v>
      </c>
      <c r="EF23">
        <v>20</v>
      </c>
      <c r="EG23">
        <v>0.13</v>
      </c>
      <c r="EH23">
        <v>0.05</v>
      </c>
      <c r="EI23">
        <v>100</v>
      </c>
      <c r="EJ23">
        <v>100</v>
      </c>
      <c r="EK23">
        <v>4.32</v>
      </c>
      <c r="EL23">
        <v>-0.0219</v>
      </c>
      <c r="EM23">
        <v>4.32055000000003</v>
      </c>
      <c r="EN23">
        <v>0</v>
      </c>
      <c r="EO23">
        <v>0</v>
      </c>
      <c r="EP23">
        <v>0</v>
      </c>
      <c r="EQ23">
        <v>-0.0219400000000007</v>
      </c>
      <c r="ER23">
        <v>0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6.6</v>
      </c>
      <c r="EZ23">
        <v>6.5</v>
      </c>
      <c r="FA23">
        <v>18</v>
      </c>
      <c r="FB23">
        <v>646.73</v>
      </c>
      <c r="FC23">
        <v>392.763</v>
      </c>
      <c r="FD23">
        <v>24.9988</v>
      </c>
      <c r="FE23">
        <v>27.8965</v>
      </c>
      <c r="FF23">
        <v>30</v>
      </c>
      <c r="FG23">
        <v>27.9039</v>
      </c>
      <c r="FH23">
        <v>27.9447</v>
      </c>
      <c r="FI23">
        <v>4.74841</v>
      </c>
      <c r="FJ23">
        <v>23.5803</v>
      </c>
      <c r="FK23">
        <v>47.208</v>
      </c>
      <c r="FL23">
        <v>25</v>
      </c>
      <c r="FM23">
        <v>40.2438</v>
      </c>
      <c r="FN23">
        <v>20</v>
      </c>
      <c r="FO23">
        <v>96.8411</v>
      </c>
      <c r="FP23">
        <v>99.4121</v>
      </c>
    </row>
    <row r="24" spans="1:172">
      <c r="A24">
        <v>8</v>
      </c>
      <c r="B24">
        <v>1617082907</v>
      </c>
      <c r="C24">
        <v>14.5</v>
      </c>
      <c r="D24" t="s">
        <v>301</v>
      </c>
      <c r="E24" t="s">
        <v>302</v>
      </c>
      <c r="F24">
        <v>2</v>
      </c>
      <c r="G24">
        <v>1617082905.75</v>
      </c>
      <c r="H24">
        <f>(I24)/1000</f>
        <v>0</v>
      </c>
      <c r="I24">
        <f>IF(CF24, AL24, AF24)</f>
        <v>0</v>
      </c>
      <c r="J24">
        <f>IF(CF24, AG24, AE24)</f>
        <v>0</v>
      </c>
      <c r="K24">
        <f>CH24 - IF(AS24&gt;1, J24*CB24*100.0/(AU24*CV24), 0)</f>
        <v>0</v>
      </c>
      <c r="L24">
        <f>((R24-H24/2)*K24-J24)/(R24+H24/2)</f>
        <v>0</v>
      </c>
      <c r="M24">
        <f>L24*(CO24+CP24)/1000.0</f>
        <v>0</v>
      </c>
      <c r="N24">
        <f>(CH24 - IF(AS24&gt;1, J24*CB24*100.0/(AU24*CV24), 0))*(CO24+CP24)/1000.0</f>
        <v>0</v>
      </c>
      <c r="O24">
        <f>2.0/((1/Q24-1/P24)+SIGN(Q24)*SQRT((1/Q24-1/P24)*(1/Q24-1/P24) + 4*CC24/((CC24+1)*(CC24+1))*(2*1/Q24*1/P24-1/P24*1/P24)))</f>
        <v>0</v>
      </c>
      <c r="P24">
        <f>IF(LEFT(CD24,1)&lt;&gt;"0",IF(LEFT(CD24,1)="1",3.0,CE24),$D$5+$E$5*(CV24*CO24/($K$5*1000))+$F$5*(CV24*CO24/($K$5*1000))*MAX(MIN(CB24,$J$5),$I$5)*MAX(MIN(CB24,$J$5),$I$5)+$G$5*MAX(MIN(CB24,$J$5),$I$5)*(CV24*CO24/($K$5*1000))+$H$5*(CV24*CO24/($K$5*1000))*(CV24*CO24/($K$5*1000)))</f>
        <v>0</v>
      </c>
      <c r="Q24">
        <f>H24*(1000-(1000*0.61365*exp(17.502*U24/(240.97+U24))/(CO24+CP24)+CJ24)/2)/(1000*0.61365*exp(17.502*U24/(240.97+U24))/(CO24+CP24)-CJ24)</f>
        <v>0</v>
      </c>
      <c r="R24">
        <f>1/((CC24+1)/(O24/1.6)+1/(P24/1.37)) + CC24/((CC24+1)/(O24/1.6) + CC24/(P24/1.37))</f>
        <v>0</v>
      </c>
      <c r="S24">
        <f>(BX24*CA24)</f>
        <v>0</v>
      </c>
      <c r="T24">
        <f>(CQ24+(S24+2*0.95*5.67E-8*(((CQ24+$B$7)+273)^4-(CQ24+273)^4)-44100*H24)/(1.84*29.3*P24+8*0.95*5.67E-8*(CQ24+273)^3))</f>
        <v>0</v>
      </c>
      <c r="U24">
        <f>($C$7*CR24+$D$7*CS24+$E$7*T24)</f>
        <v>0</v>
      </c>
      <c r="V24">
        <f>0.61365*exp(17.502*U24/(240.97+U24))</f>
        <v>0</v>
      </c>
      <c r="W24">
        <f>(X24/Y24*100)</f>
        <v>0</v>
      </c>
      <c r="X24">
        <f>CJ24*(CO24+CP24)/1000</f>
        <v>0</v>
      </c>
      <c r="Y24">
        <f>0.61365*exp(17.502*CQ24/(240.97+CQ24))</f>
        <v>0</v>
      </c>
      <c r="Z24">
        <f>(V24-CJ24*(CO24+CP24)/1000)</f>
        <v>0</v>
      </c>
      <c r="AA24">
        <f>(-H24*44100)</f>
        <v>0</v>
      </c>
      <c r="AB24">
        <f>2*29.3*P24*0.92*(CQ24-U24)</f>
        <v>0</v>
      </c>
      <c r="AC24">
        <f>2*0.95*5.67E-8*(((CQ24+$B$7)+273)^4-(U24+273)^4)</f>
        <v>0</v>
      </c>
      <c r="AD24">
        <f>S24+AC24+AA24+AB24</f>
        <v>0</v>
      </c>
      <c r="AE24">
        <f>CN24*AS24*(CI24-CH24*(1000-AS24*CK24)/(1000-AS24*CJ24))/(100*CB24)</f>
        <v>0</v>
      </c>
      <c r="AF24">
        <f>1000*CN24*AS24*(CJ24-CK24)/(100*CB24*(1000-AS24*CJ24))</f>
        <v>0</v>
      </c>
      <c r="AG24">
        <f>(AH24 - AI24 - CO24*1E3/(8.314*(CQ24+273.15)) * AK24/CN24 * AJ24) * CN24/(100*CB24) * (1000 - CK24)/1000</f>
        <v>0</v>
      </c>
      <c r="AH24">
        <v>30.932819576404</v>
      </c>
      <c r="AI24">
        <v>28.0375957575758</v>
      </c>
      <c r="AJ24">
        <v>1.06671341095057</v>
      </c>
      <c r="AK24">
        <v>66.5001345329119</v>
      </c>
      <c r="AL24">
        <f>(AN24 - AM24 + CO24*1E3/(8.314*(CQ24+273.15)) * AP24/CN24 * AO24) * CN24/(100*CB24) * 1000/(1000 - AN24)</f>
        <v>0</v>
      </c>
      <c r="AM24">
        <v>19.9585209250216</v>
      </c>
      <c r="AN24">
        <v>21.6974975757576</v>
      </c>
      <c r="AO24">
        <v>5.49494949720784e-07</v>
      </c>
      <c r="AP24">
        <v>79.88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MAX(0,($B$13+$C$13*CV24)/(1+$D$13*CV24)*CO24/(CQ24+273)*$E$13)</f>
        <v>0</v>
      </c>
      <c r="AV24" t="s">
        <v>286</v>
      </c>
      <c r="AW24" t="s">
        <v>286</v>
      </c>
      <c r="AX24">
        <v>0</v>
      </c>
      <c r="AY24">
        <v>0</v>
      </c>
      <c r="AZ24">
        <f>1-AX24/AY24</f>
        <v>0</v>
      </c>
      <c r="BA24">
        <v>0</v>
      </c>
      <c r="BB24" t="s">
        <v>286</v>
      </c>
      <c r="BC24" t="s">
        <v>286</v>
      </c>
      <c r="BD24">
        <v>0</v>
      </c>
      <c r="BE24">
        <v>0</v>
      </c>
      <c r="BF24">
        <f>1-BD24/BE24</f>
        <v>0</v>
      </c>
      <c r="BG24">
        <v>0.5</v>
      </c>
      <c r="BH24">
        <f>BY24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286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f>$B$11*CW24+$C$11*CX24+$F$11*CY24*(1-DB24)</f>
        <v>0</v>
      </c>
      <c r="BY24">
        <f>BX24*BZ24</f>
        <v>0</v>
      </c>
      <c r="BZ24">
        <f>($B$11*$D$9+$C$11*$D$9+$F$11*((DL24+DD24)/MAX(DL24+DD24+DM24, 0.1)*$I$9+DM24/MAX(DL24+DD24+DM24, 0.1)*$J$9))/($B$11+$C$11+$F$11)</f>
        <v>0</v>
      </c>
      <c r="CA24">
        <f>($B$11*$K$9+$C$11*$K$9+$F$11*((DL24+DD24)/MAX(DL24+DD24+DM24, 0.1)*$P$9+DM24/MAX(DL24+DD24+DM24, 0.1)*$Q$9))/($B$11+$C$11+$F$11)</f>
        <v>0</v>
      </c>
      <c r="CB24">
        <v>9</v>
      </c>
      <c r="CC24">
        <v>0.5</v>
      </c>
      <c r="CD24" t="s">
        <v>287</v>
      </c>
      <c r="CE24">
        <v>2</v>
      </c>
      <c r="CF24" t="b">
        <v>1</v>
      </c>
      <c r="CG24">
        <v>1617082905.75</v>
      </c>
      <c r="CH24">
        <v>26.60145</v>
      </c>
      <c r="CI24">
        <v>31.519675</v>
      </c>
      <c r="CJ24">
        <v>21.697375</v>
      </c>
      <c r="CK24">
        <v>19.957275</v>
      </c>
      <c r="CL24">
        <v>22.2809</v>
      </c>
      <c r="CM24">
        <v>21.7193</v>
      </c>
      <c r="CN24">
        <v>600.00375</v>
      </c>
      <c r="CO24">
        <v>101.10775</v>
      </c>
      <c r="CP24">
        <v>0.04705445</v>
      </c>
      <c r="CQ24">
        <v>26.8207</v>
      </c>
      <c r="CR24">
        <v>26.268475</v>
      </c>
      <c r="CS24">
        <v>999.9</v>
      </c>
      <c r="CT24">
        <v>0</v>
      </c>
      <c r="CU24">
        <v>0</v>
      </c>
      <c r="CV24">
        <v>9994.53</v>
      </c>
      <c r="CW24">
        <v>0</v>
      </c>
      <c r="CX24">
        <v>45.58125</v>
      </c>
      <c r="CY24">
        <v>1200.005</v>
      </c>
      <c r="CZ24">
        <v>0.967009</v>
      </c>
      <c r="DA24">
        <v>0.0329912</v>
      </c>
      <c r="DB24">
        <v>0</v>
      </c>
      <c r="DC24">
        <v>2.599525</v>
      </c>
      <c r="DD24">
        <v>0</v>
      </c>
      <c r="DE24">
        <v>3998.6</v>
      </c>
      <c r="DF24">
        <v>10372.35</v>
      </c>
      <c r="DG24">
        <v>40.7655</v>
      </c>
      <c r="DH24">
        <v>43.5465</v>
      </c>
      <c r="DI24">
        <v>42.3905</v>
      </c>
      <c r="DJ24">
        <v>41.984</v>
      </c>
      <c r="DK24">
        <v>40.812</v>
      </c>
      <c r="DL24">
        <v>1160.415</v>
      </c>
      <c r="DM24">
        <v>39.59</v>
      </c>
      <c r="DN24">
        <v>0</v>
      </c>
      <c r="DO24">
        <v>1617082907.4</v>
      </c>
      <c r="DP24">
        <v>0</v>
      </c>
      <c r="DQ24">
        <v>2.63115384615385</v>
      </c>
      <c r="DR24">
        <v>0.154420503989611</v>
      </c>
      <c r="DS24">
        <v>-48.6741880858823</v>
      </c>
      <c r="DT24">
        <v>4006.49230769231</v>
      </c>
      <c r="DU24">
        <v>15</v>
      </c>
      <c r="DV24">
        <v>1617082512</v>
      </c>
      <c r="DW24" t="s">
        <v>288</v>
      </c>
      <c r="DX24">
        <v>1617082511</v>
      </c>
      <c r="DY24">
        <v>1617082512</v>
      </c>
      <c r="DZ24">
        <v>2</v>
      </c>
      <c r="EA24">
        <v>-0.012</v>
      </c>
      <c r="EB24">
        <v>-0.035</v>
      </c>
      <c r="EC24">
        <v>4.321</v>
      </c>
      <c r="ED24">
        <v>-0.022</v>
      </c>
      <c r="EE24">
        <v>400</v>
      </c>
      <c r="EF24">
        <v>20</v>
      </c>
      <c r="EG24">
        <v>0.13</v>
      </c>
      <c r="EH24">
        <v>0.05</v>
      </c>
      <c r="EI24">
        <v>100</v>
      </c>
      <c r="EJ24">
        <v>100</v>
      </c>
      <c r="EK24">
        <v>4.32</v>
      </c>
      <c r="EL24">
        <v>-0.0219</v>
      </c>
      <c r="EM24">
        <v>4.32055000000003</v>
      </c>
      <c r="EN24">
        <v>0</v>
      </c>
      <c r="EO24">
        <v>0</v>
      </c>
      <c r="EP24">
        <v>0</v>
      </c>
      <c r="EQ24">
        <v>-0.0219400000000007</v>
      </c>
      <c r="ER24">
        <v>0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6.6</v>
      </c>
      <c r="EZ24">
        <v>6.6</v>
      </c>
      <c r="FA24">
        <v>18</v>
      </c>
      <c r="FB24">
        <v>646.663</v>
      </c>
      <c r="FC24">
        <v>392.782</v>
      </c>
      <c r="FD24">
        <v>24.9989</v>
      </c>
      <c r="FE24">
        <v>27.8964</v>
      </c>
      <c r="FF24">
        <v>29.9999</v>
      </c>
      <c r="FG24">
        <v>27.9032</v>
      </c>
      <c r="FH24">
        <v>27.9434</v>
      </c>
      <c r="FI24">
        <v>4.91158</v>
      </c>
      <c r="FJ24">
        <v>23.5803</v>
      </c>
      <c r="FK24">
        <v>47.208</v>
      </c>
      <c r="FL24">
        <v>25</v>
      </c>
      <c r="FM24">
        <v>47.0172</v>
      </c>
      <c r="FN24">
        <v>20</v>
      </c>
      <c r="FO24">
        <v>96.8412</v>
      </c>
      <c r="FP24">
        <v>99.413</v>
      </c>
    </row>
    <row r="25" spans="1:172">
      <c r="A25">
        <v>9</v>
      </c>
      <c r="B25">
        <v>1617082908.5</v>
      </c>
      <c r="C25">
        <v>16</v>
      </c>
      <c r="D25" t="s">
        <v>303</v>
      </c>
      <c r="E25" t="s">
        <v>304</v>
      </c>
      <c r="F25">
        <v>2</v>
      </c>
      <c r="G25">
        <v>1617082907</v>
      </c>
      <c r="H25">
        <f>(I25)/1000</f>
        <v>0</v>
      </c>
      <c r="I25">
        <f>IF(CF25, AL25, AF25)</f>
        <v>0</v>
      </c>
      <c r="J25">
        <f>IF(CF25, AG25, AE25)</f>
        <v>0</v>
      </c>
      <c r="K25">
        <f>CH25 - IF(AS25&gt;1, J25*CB25*100.0/(AU25*CV25), 0)</f>
        <v>0</v>
      </c>
      <c r="L25">
        <f>((R25-H25/2)*K25-J25)/(R25+H25/2)</f>
        <v>0</v>
      </c>
      <c r="M25">
        <f>L25*(CO25+CP25)/1000.0</f>
        <v>0</v>
      </c>
      <c r="N25">
        <f>(CH25 - IF(AS25&gt;1, J25*CB25*100.0/(AU25*CV25), 0))*(CO25+CP25)/1000.0</f>
        <v>0</v>
      </c>
      <c r="O25">
        <f>2.0/((1/Q25-1/P25)+SIGN(Q25)*SQRT((1/Q25-1/P25)*(1/Q25-1/P25) + 4*CC25/((CC25+1)*(CC25+1))*(2*1/Q25*1/P25-1/P25*1/P25)))</f>
        <v>0</v>
      </c>
      <c r="P25">
        <f>IF(LEFT(CD25,1)&lt;&gt;"0",IF(LEFT(CD25,1)="1",3.0,CE25),$D$5+$E$5*(CV25*CO25/($K$5*1000))+$F$5*(CV25*CO25/($K$5*1000))*MAX(MIN(CB25,$J$5),$I$5)*MAX(MIN(CB25,$J$5),$I$5)+$G$5*MAX(MIN(CB25,$J$5),$I$5)*(CV25*CO25/($K$5*1000))+$H$5*(CV25*CO25/($K$5*1000))*(CV25*CO25/($K$5*1000)))</f>
        <v>0</v>
      </c>
      <c r="Q25">
        <f>H25*(1000-(1000*0.61365*exp(17.502*U25/(240.97+U25))/(CO25+CP25)+CJ25)/2)/(1000*0.61365*exp(17.502*U25/(240.97+U25))/(CO25+CP25)-CJ25)</f>
        <v>0</v>
      </c>
      <c r="R25">
        <f>1/((CC25+1)/(O25/1.6)+1/(P25/1.37)) + CC25/((CC25+1)/(O25/1.6) + CC25/(P25/1.37))</f>
        <v>0</v>
      </c>
      <c r="S25">
        <f>(BX25*CA25)</f>
        <v>0</v>
      </c>
      <c r="T25">
        <f>(CQ25+(S25+2*0.95*5.67E-8*(((CQ25+$B$7)+273)^4-(CQ25+273)^4)-44100*H25)/(1.84*29.3*P25+8*0.95*5.67E-8*(CQ25+273)^3))</f>
        <v>0</v>
      </c>
      <c r="U25">
        <f>($C$7*CR25+$D$7*CS25+$E$7*T25)</f>
        <v>0</v>
      </c>
      <c r="V25">
        <f>0.61365*exp(17.502*U25/(240.97+U25))</f>
        <v>0</v>
      </c>
      <c r="W25">
        <f>(X25/Y25*100)</f>
        <v>0</v>
      </c>
      <c r="X25">
        <f>CJ25*(CO25+CP25)/1000</f>
        <v>0</v>
      </c>
      <c r="Y25">
        <f>0.61365*exp(17.502*CQ25/(240.97+CQ25))</f>
        <v>0</v>
      </c>
      <c r="Z25">
        <f>(V25-CJ25*(CO25+CP25)/1000)</f>
        <v>0</v>
      </c>
      <c r="AA25">
        <f>(-H25*44100)</f>
        <v>0</v>
      </c>
      <c r="AB25">
        <f>2*29.3*P25*0.92*(CQ25-U25)</f>
        <v>0</v>
      </c>
      <c r="AC25">
        <f>2*0.95*5.67E-8*(((CQ25+$B$7)+273)^4-(U25+273)^4)</f>
        <v>0</v>
      </c>
      <c r="AD25">
        <f>S25+AC25+AA25+AB25</f>
        <v>0</v>
      </c>
      <c r="AE25">
        <f>CN25*AS25*(CI25-CH25*(1000-AS25*CK25)/(1000-AS25*CJ25))/(100*CB25)</f>
        <v>0</v>
      </c>
      <c r="AF25">
        <f>1000*CN25*AS25*(CJ25-CK25)/(100*CB25*(1000-AS25*CJ25))</f>
        <v>0</v>
      </c>
      <c r="AG25">
        <f>(AH25 - AI25 - CO25*1E3/(8.314*(CQ25+273.15)) * AK25/CN25 * AJ25) * CN25/(100*CB25) * (1000 - CK25)/1000</f>
        <v>0</v>
      </c>
      <c r="AH25">
        <v>33.3026703666386</v>
      </c>
      <c r="AI25">
        <v>29.8519006060606</v>
      </c>
      <c r="AJ25">
        <v>1.18976747604437</v>
      </c>
      <c r="AK25">
        <v>66.5001345329119</v>
      </c>
      <c r="AL25">
        <f>(AN25 - AM25 + CO25*1E3/(8.314*(CQ25+273.15)) * AP25/CN25 * AO25) * CN25/(100*CB25) * 1000/(1000 - AN25)</f>
        <v>0</v>
      </c>
      <c r="AM25">
        <v>19.9570170701299</v>
      </c>
      <c r="AN25">
        <v>21.6974290909091</v>
      </c>
      <c r="AO25">
        <v>1.13690753692765e-05</v>
      </c>
      <c r="AP25">
        <v>79.88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MAX(0,($B$13+$C$13*CV25)/(1+$D$13*CV25)*CO25/(CQ25+273)*$E$13)</f>
        <v>0</v>
      </c>
      <c r="AV25" t="s">
        <v>286</v>
      </c>
      <c r="AW25" t="s">
        <v>286</v>
      </c>
      <c r="AX25">
        <v>0</v>
      </c>
      <c r="AY25">
        <v>0</v>
      </c>
      <c r="AZ25">
        <f>1-AX25/AY25</f>
        <v>0</v>
      </c>
      <c r="BA25">
        <v>0</v>
      </c>
      <c r="BB25" t="s">
        <v>286</v>
      </c>
      <c r="BC25" t="s">
        <v>286</v>
      </c>
      <c r="BD25">
        <v>0</v>
      </c>
      <c r="BE25">
        <v>0</v>
      </c>
      <c r="BF25">
        <f>1-BD25/BE25</f>
        <v>0</v>
      </c>
      <c r="BG25">
        <v>0.5</v>
      </c>
      <c r="BH25">
        <f>BY25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286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f>$B$11*CW25+$C$11*CX25+$F$11*CY25*(1-DB25)</f>
        <v>0</v>
      </c>
      <c r="BY25">
        <f>BX25*BZ25</f>
        <v>0</v>
      </c>
      <c r="BZ25">
        <f>($B$11*$D$9+$C$11*$D$9+$F$11*((DL25+DD25)/MAX(DL25+DD25+DM25, 0.1)*$I$9+DM25/MAX(DL25+DD25+DM25, 0.1)*$J$9))/($B$11+$C$11+$F$11)</f>
        <v>0</v>
      </c>
      <c r="CA25">
        <f>($B$11*$K$9+$C$11*$K$9+$F$11*((DL25+DD25)/MAX(DL25+DD25+DM25, 0.1)*$P$9+DM25/MAX(DL25+DD25+DM25, 0.1)*$Q$9))/($B$11+$C$11+$F$11)</f>
        <v>0</v>
      </c>
      <c r="CB25">
        <v>9</v>
      </c>
      <c r="CC25">
        <v>0.5</v>
      </c>
      <c r="CD25" t="s">
        <v>287</v>
      </c>
      <c r="CE25">
        <v>2</v>
      </c>
      <c r="CF25" t="b">
        <v>1</v>
      </c>
      <c r="CG25">
        <v>1617082907</v>
      </c>
      <c r="CH25">
        <v>28.017925</v>
      </c>
      <c r="CI25">
        <v>33.373275</v>
      </c>
      <c r="CJ25">
        <v>21.69745</v>
      </c>
      <c r="CK25">
        <v>19.9564</v>
      </c>
      <c r="CL25">
        <v>23.697375</v>
      </c>
      <c r="CM25">
        <v>21.719425</v>
      </c>
      <c r="CN25">
        <v>600</v>
      </c>
      <c r="CO25">
        <v>101.108</v>
      </c>
      <c r="CP25">
        <v>0.046770475</v>
      </c>
      <c r="CQ25">
        <v>26.819525</v>
      </c>
      <c r="CR25">
        <v>26.268</v>
      </c>
      <c r="CS25">
        <v>999.9</v>
      </c>
      <c r="CT25">
        <v>0</v>
      </c>
      <c r="CU25">
        <v>0</v>
      </c>
      <c r="CV25">
        <v>9991.72</v>
      </c>
      <c r="CW25">
        <v>0</v>
      </c>
      <c r="CX25">
        <v>45.57335</v>
      </c>
      <c r="CY25">
        <v>1200.005</v>
      </c>
      <c r="CZ25">
        <v>0.967009</v>
      </c>
      <c r="DA25">
        <v>0.0329912</v>
      </c>
      <c r="DB25">
        <v>0</v>
      </c>
      <c r="DC25">
        <v>2.550575</v>
      </c>
      <c r="DD25">
        <v>0</v>
      </c>
      <c r="DE25">
        <v>3996.105</v>
      </c>
      <c r="DF25">
        <v>10372.35</v>
      </c>
      <c r="DG25">
        <v>40.75</v>
      </c>
      <c r="DH25">
        <v>43.562</v>
      </c>
      <c r="DI25">
        <v>42.3905</v>
      </c>
      <c r="DJ25">
        <v>41.96825</v>
      </c>
      <c r="DK25">
        <v>40.7965</v>
      </c>
      <c r="DL25">
        <v>1160.415</v>
      </c>
      <c r="DM25">
        <v>39.59</v>
      </c>
      <c r="DN25">
        <v>0</v>
      </c>
      <c r="DO25">
        <v>1617082909.2</v>
      </c>
      <c r="DP25">
        <v>0</v>
      </c>
      <c r="DQ25">
        <v>2.642368</v>
      </c>
      <c r="DR25">
        <v>-0.0209153876488101</v>
      </c>
      <c r="DS25">
        <v>-75.9369230799176</v>
      </c>
      <c r="DT25">
        <v>4004.5092</v>
      </c>
      <c r="DU25">
        <v>15</v>
      </c>
      <c r="DV25">
        <v>1617082512</v>
      </c>
      <c r="DW25" t="s">
        <v>288</v>
      </c>
      <c r="DX25">
        <v>1617082511</v>
      </c>
      <c r="DY25">
        <v>1617082512</v>
      </c>
      <c r="DZ25">
        <v>2</v>
      </c>
      <c r="EA25">
        <v>-0.012</v>
      </c>
      <c r="EB25">
        <v>-0.035</v>
      </c>
      <c r="EC25">
        <v>4.321</v>
      </c>
      <c r="ED25">
        <v>-0.022</v>
      </c>
      <c r="EE25">
        <v>400</v>
      </c>
      <c r="EF25">
        <v>20</v>
      </c>
      <c r="EG25">
        <v>0.13</v>
      </c>
      <c r="EH25">
        <v>0.05</v>
      </c>
      <c r="EI25">
        <v>100</v>
      </c>
      <c r="EJ25">
        <v>100</v>
      </c>
      <c r="EK25">
        <v>4.32</v>
      </c>
      <c r="EL25">
        <v>-0.022</v>
      </c>
      <c r="EM25">
        <v>4.32055000000003</v>
      </c>
      <c r="EN25">
        <v>0</v>
      </c>
      <c r="EO25">
        <v>0</v>
      </c>
      <c r="EP25">
        <v>0</v>
      </c>
      <c r="EQ25">
        <v>-0.0219400000000007</v>
      </c>
      <c r="ER25">
        <v>0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6.6</v>
      </c>
      <c r="EZ25">
        <v>6.6</v>
      </c>
      <c r="FA25">
        <v>18</v>
      </c>
      <c r="FB25">
        <v>646.799</v>
      </c>
      <c r="FC25">
        <v>392.796</v>
      </c>
      <c r="FD25">
        <v>24.9989</v>
      </c>
      <c r="FE25">
        <v>27.8954</v>
      </c>
      <c r="FF25">
        <v>30</v>
      </c>
      <c r="FG25">
        <v>27.9032</v>
      </c>
      <c r="FH25">
        <v>27.9434</v>
      </c>
      <c r="FI25">
        <v>5.04616</v>
      </c>
      <c r="FJ25">
        <v>23.5803</v>
      </c>
      <c r="FK25">
        <v>47.208</v>
      </c>
      <c r="FL25">
        <v>25</v>
      </c>
      <c r="FM25">
        <v>47.0172</v>
      </c>
      <c r="FN25">
        <v>20</v>
      </c>
      <c r="FO25">
        <v>96.8411</v>
      </c>
      <c r="FP25">
        <v>99.4134</v>
      </c>
    </row>
    <row r="26" spans="1:172">
      <c r="A26">
        <v>10</v>
      </c>
      <c r="B26">
        <v>1617082910.5</v>
      </c>
      <c r="C26">
        <v>18</v>
      </c>
      <c r="D26" t="s">
        <v>305</v>
      </c>
      <c r="E26" t="s">
        <v>306</v>
      </c>
      <c r="F26">
        <v>2</v>
      </c>
      <c r="G26">
        <v>1617082909.5</v>
      </c>
      <c r="H26">
        <f>(I26)/1000</f>
        <v>0</v>
      </c>
      <c r="I26">
        <f>IF(CF26, AL26, AF26)</f>
        <v>0</v>
      </c>
      <c r="J26">
        <f>IF(CF26, AG26, AE26)</f>
        <v>0</v>
      </c>
      <c r="K26">
        <f>CH26 - IF(AS26&gt;1, J26*CB26*100.0/(AU26*CV26), 0)</f>
        <v>0</v>
      </c>
      <c r="L26">
        <f>((R26-H26/2)*K26-J26)/(R26+H26/2)</f>
        <v>0</v>
      </c>
      <c r="M26">
        <f>L26*(CO26+CP26)/1000.0</f>
        <v>0</v>
      </c>
      <c r="N26">
        <f>(CH26 - IF(AS26&gt;1, J26*CB26*100.0/(AU26*CV26), 0))*(CO26+CP26)/1000.0</f>
        <v>0</v>
      </c>
      <c r="O26">
        <f>2.0/((1/Q26-1/P26)+SIGN(Q26)*SQRT((1/Q26-1/P26)*(1/Q26-1/P26) + 4*CC26/((CC26+1)*(CC26+1))*(2*1/Q26*1/P26-1/P26*1/P26)))</f>
        <v>0</v>
      </c>
      <c r="P26">
        <f>IF(LEFT(CD26,1)&lt;&gt;"0",IF(LEFT(CD26,1)="1",3.0,CE26),$D$5+$E$5*(CV26*CO26/($K$5*1000))+$F$5*(CV26*CO26/($K$5*1000))*MAX(MIN(CB26,$J$5),$I$5)*MAX(MIN(CB26,$J$5),$I$5)+$G$5*MAX(MIN(CB26,$J$5),$I$5)*(CV26*CO26/($K$5*1000))+$H$5*(CV26*CO26/($K$5*1000))*(CV26*CO26/($K$5*1000)))</f>
        <v>0</v>
      </c>
      <c r="Q26">
        <f>H26*(1000-(1000*0.61365*exp(17.502*U26/(240.97+U26))/(CO26+CP26)+CJ26)/2)/(1000*0.61365*exp(17.502*U26/(240.97+U26))/(CO26+CP26)-CJ26)</f>
        <v>0</v>
      </c>
      <c r="R26">
        <f>1/((CC26+1)/(O26/1.6)+1/(P26/1.37)) + CC26/((CC26+1)/(O26/1.6) + CC26/(P26/1.37))</f>
        <v>0</v>
      </c>
      <c r="S26">
        <f>(BX26*CA26)</f>
        <v>0</v>
      </c>
      <c r="T26">
        <f>(CQ26+(S26+2*0.95*5.67E-8*(((CQ26+$B$7)+273)^4-(CQ26+273)^4)-44100*H26)/(1.84*29.3*P26+8*0.95*5.67E-8*(CQ26+273)^3))</f>
        <v>0</v>
      </c>
      <c r="U26">
        <f>($C$7*CR26+$D$7*CS26+$E$7*T26)</f>
        <v>0</v>
      </c>
      <c r="V26">
        <f>0.61365*exp(17.502*U26/(240.97+U26))</f>
        <v>0</v>
      </c>
      <c r="W26">
        <f>(X26/Y26*100)</f>
        <v>0</v>
      </c>
      <c r="X26">
        <f>CJ26*(CO26+CP26)/1000</f>
        <v>0</v>
      </c>
      <c r="Y26">
        <f>0.61365*exp(17.502*CQ26/(240.97+CQ26))</f>
        <v>0</v>
      </c>
      <c r="Z26">
        <f>(V26-CJ26*(CO26+CP26)/1000)</f>
        <v>0</v>
      </c>
      <c r="AA26">
        <f>(-H26*44100)</f>
        <v>0</v>
      </c>
      <c r="AB26">
        <f>2*29.3*P26*0.92*(CQ26-U26)</f>
        <v>0</v>
      </c>
      <c r="AC26">
        <f>2*0.95*5.67E-8*(((CQ26+$B$7)+273)^4-(U26+273)^4)</f>
        <v>0</v>
      </c>
      <c r="AD26">
        <f>S26+AC26+AA26+AB26</f>
        <v>0</v>
      </c>
      <c r="AE26">
        <f>CN26*AS26*(CI26-CH26*(1000-AS26*CK26)/(1000-AS26*CJ26))/(100*CB26)</f>
        <v>0</v>
      </c>
      <c r="AF26">
        <f>1000*CN26*AS26*(CJ26-CK26)/(100*CB26*(1000-AS26*CJ26))</f>
        <v>0</v>
      </c>
      <c r="AG26">
        <f>(AH26 - AI26 - CO26*1E3/(8.314*(CQ26+273.15)) * AK26/CN26 * AJ26) * CN26/(100*CB26) * (1000 - CK26)/1000</f>
        <v>0</v>
      </c>
      <c r="AH26">
        <v>36.2135335269845</v>
      </c>
      <c r="AI26">
        <v>32.370373939394</v>
      </c>
      <c r="AJ26">
        <v>1.26280045574879</v>
      </c>
      <c r="AK26">
        <v>66.5001345329119</v>
      </c>
      <c r="AL26">
        <f>(AN26 - AM26 + CO26*1E3/(8.314*(CQ26+273.15)) * AP26/CN26 * AO26) * CN26/(100*CB26) * 1000/(1000 - AN26)</f>
        <v>0</v>
      </c>
      <c r="AM26">
        <v>19.9556523650216</v>
      </c>
      <c r="AN26">
        <v>21.6981406060606</v>
      </c>
      <c r="AO26">
        <v>5.41906873582155e-06</v>
      </c>
      <c r="AP26">
        <v>79.88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MAX(0,($B$13+$C$13*CV26)/(1+$D$13*CV26)*CO26/(CQ26+273)*$E$13)</f>
        <v>0</v>
      </c>
      <c r="AV26" t="s">
        <v>286</v>
      </c>
      <c r="AW26" t="s">
        <v>286</v>
      </c>
      <c r="AX26">
        <v>0</v>
      </c>
      <c r="AY26">
        <v>0</v>
      </c>
      <c r="AZ26">
        <f>1-AX26/AY26</f>
        <v>0</v>
      </c>
      <c r="BA26">
        <v>0</v>
      </c>
      <c r="BB26" t="s">
        <v>286</v>
      </c>
      <c r="BC26" t="s">
        <v>286</v>
      </c>
      <c r="BD26">
        <v>0</v>
      </c>
      <c r="BE26">
        <v>0</v>
      </c>
      <c r="BF26">
        <f>1-BD26/BE26</f>
        <v>0</v>
      </c>
      <c r="BG26">
        <v>0.5</v>
      </c>
      <c r="BH26">
        <f>BY26</f>
        <v>0</v>
      </c>
      <c r="BI26">
        <f>J26</f>
        <v>0</v>
      </c>
      <c r="BJ26">
        <f>BF26*BG26*BH26</f>
        <v>0</v>
      </c>
      <c r="BK26">
        <f>(BI26-BA26)/BH26</f>
        <v>0</v>
      </c>
      <c r="BL26">
        <f>(AY26-BE26)/BE26</f>
        <v>0</v>
      </c>
      <c r="BM26">
        <f>AX26/(AZ26+AX26/BE26)</f>
        <v>0</v>
      </c>
      <c r="BN26" t="s">
        <v>286</v>
      </c>
      <c r="BO26">
        <v>0</v>
      </c>
      <c r="BP26">
        <f>IF(BO26&lt;&gt;0, BO26, BM26)</f>
        <v>0</v>
      </c>
      <c r="BQ26">
        <f>1-BP26/BE26</f>
        <v>0</v>
      </c>
      <c r="BR26">
        <f>(BE26-BD26)/(BE26-BP26)</f>
        <v>0</v>
      </c>
      <c r="BS26">
        <f>(AY26-BE26)/(AY26-BP26)</f>
        <v>0</v>
      </c>
      <c r="BT26">
        <f>(BE26-BD26)/(BE26-AX26)</f>
        <v>0</v>
      </c>
      <c r="BU26">
        <f>(AY26-BE26)/(AY26-AX26)</f>
        <v>0</v>
      </c>
      <c r="BV26">
        <f>(BR26*BP26/BD26)</f>
        <v>0</v>
      </c>
      <c r="BW26">
        <f>(1-BV26)</f>
        <v>0</v>
      </c>
      <c r="BX26">
        <f>$B$11*CW26+$C$11*CX26+$F$11*CY26*(1-DB26)</f>
        <v>0</v>
      </c>
      <c r="BY26">
        <f>BX26*BZ26</f>
        <v>0</v>
      </c>
      <c r="BZ26">
        <f>($B$11*$D$9+$C$11*$D$9+$F$11*((DL26+DD26)/MAX(DL26+DD26+DM26, 0.1)*$I$9+DM26/MAX(DL26+DD26+DM26, 0.1)*$J$9))/($B$11+$C$11+$F$11)</f>
        <v>0</v>
      </c>
      <c r="CA26">
        <f>($B$11*$K$9+$C$11*$K$9+$F$11*((DL26+DD26)/MAX(DL26+DD26+DM26, 0.1)*$P$9+DM26/MAX(DL26+DD26+DM26, 0.1)*$Q$9))/($B$11+$C$11+$F$11)</f>
        <v>0</v>
      </c>
      <c r="CB26">
        <v>9</v>
      </c>
      <c r="CC26">
        <v>0.5</v>
      </c>
      <c r="CD26" t="s">
        <v>287</v>
      </c>
      <c r="CE26">
        <v>2</v>
      </c>
      <c r="CF26" t="b">
        <v>1</v>
      </c>
      <c r="CG26">
        <v>1617082909.5</v>
      </c>
      <c r="CH26">
        <v>31.0371</v>
      </c>
      <c r="CI26">
        <v>36.9294666666667</v>
      </c>
      <c r="CJ26">
        <v>21.698</v>
      </c>
      <c r="CK26">
        <v>19.9546666666667</v>
      </c>
      <c r="CL26">
        <v>26.7165666666667</v>
      </c>
      <c r="CM26">
        <v>21.7199333333333</v>
      </c>
      <c r="CN26">
        <v>600.026</v>
      </c>
      <c r="CO26">
        <v>101.108666666667</v>
      </c>
      <c r="CP26">
        <v>0.0464678333333333</v>
      </c>
      <c r="CQ26">
        <v>26.8183333333333</v>
      </c>
      <c r="CR26">
        <v>26.2709666666667</v>
      </c>
      <c r="CS26">
        <v>999.9</v>
      </c>
      <c r="CT26">
        <v>0</v>
      </c>
      <c r="CU26">
        <v>0</v>
      </c>
      <c r="CV26">
        <v>10020</v>
      </c>
      <c r="CW26">
        <v>0</v>
      </c>
      <c r="CX26">
        <v>45.5923333333333</v>
      </c>
      <c r="CY26">
        <v>1200.01333333333</v>
      </c>
      <c r="CZ26">
        <v>0.967009</v>
      </c>
      <c r="DA26">
        <v>0.0329912</v>
      </c>
      <c r="DB26">
        <v>0</v>
      </c>
      <c r="DC26">
        <v>2.79256666666667</v>
      </c>
      <c r="DD26">
        <v>0</v>
      </c>
      <c r="DE26">
        <v>3990.45333333333</v>
      </c>
      <c r="DF26">
        <v>10372.4</v>
      </c>
      <c r="DG26">
        <v>40.75</v>
      </c>
      <c r="DH26">
        <v>43.583</v>
      </c>
      <c r="DI26">
        <v>42.4163333333333</v>
      </c>
      <c r="DJ26">
        <v>41.8536666666667</v>
      </c>
      <c r="DK26">
        <v>40.7913333333333</v>
      </c>
      <c r="DL26">
        <v>1160.42333333333</v>
      </c>
      <c r="DM26">
        <v>39.59</v>
      </c>
      <c r="DN26">
        <v>0</v>
      </c>
      <c r="DO26">
        <v>1617082911</v>
      </c>
      <c r="DP26">
        <v>0</v>
      </c>
      <c r="DQ26">
        <v>2.64975</v>
      </c>
      <c r="DR26">
        <v>0.228988032427985</v>
      </c>
      <c r="DS26">
        <v>-92.7863246521322</v>
      </c>
      <c r="DT26">
        <v>4002.40538461538</v>
      </c>
      <c r="DU26">
        <v>15</v>
      </c>
      <c r="DV26">
        <v>1617082512</v>
      </c>
      <c r="DW26" t="s">
        <v>288</v>
      </c>
      <c r="DX26">
        <v>1617082511</v>
      </c>
      <c r="DY26">
        <v>1617082512</v>
      </c>
      <c r="DZ26">
        <v>2</v>
      </c>
      <c r="EA26">
        <v>-0.012</v>
      </c>
      <c r="EB26">
        <v>-0.035</v>
      </c>
      <c r="EC26">
        <v>4.321</v>
      </c>
      <c r="ED26">
        <v>-0.022</v>
      </c>
      <c r="EE26">
        <v>400</v>
      </c>
      <c r="EF26">
        <v>20</v>
      </c>
      <c r="EG26">
        <v>0.13</v>
      </c>
      <c r="EH26">
        <v>0.05</v>
      </c>
      <c r="EI26">
        <v>100</v>
      </c>
      <c r="EJ26">
        <v>100</v>
      </c>
      <c r="EK26">
        <v>4.321</v>
      </c>
      <c r="EL26">
        <v>-0.0219</v>
      </c>
      <c r="EM26">
        <v>4.32055000000003</v>
      </c>
      <c r="EN26">
        <v>0</v>
      </c>
      <c r="EO26">
        <v>0</v>
      </c>
      <c r="EP26">
        <v>0</v>
      </c>
      <c r="EQ26">
        <v>-0.0219400000000007</v>
      </c>
      <c r="ER26">
        <v>0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6.7</v>
      </c>
      <c r="EZ26">
        <v>6.6</v>
      </c>
      <c r="FA26">
        <v>18</v>
      </c>
      <c r="FB26">
        <v>646.929</v>
      </c>
      <c r="FC26">
        <v>392.793</v>
      </c>
      <c r="FD26">
        <v>24.9988</v>
      </c>
      <c r="FE26">
        <v>27.8942</v>
      </c>
      <c r="FF26">
        <v>30.0001</v>
      </c>
      <c r="FG26">
        <v>27.9027</v>
      </c>
      <c r="FH26">
        <v>27.943</v>
      </c>
      <c r="FI26">
        <v>5.19293</v>
      </c>
      <c r="FJ26">
        <v>23.5803</v>
      </c>
      <c r="FK26">
        <v>47.208</v>
      </c>
      <c r="FL26">
        <v>25</v>
      </c>
      <c r="FM26">
        <v>50.4329</v>
      </c>
      <c r="FN26">
        <v>20</v>
      </c>
      <c r="FO26">
        <v>96.8412</v>
      </c>
      <c r="FP26">
        <v>99.4136</v>
      </c>
    </row>
    <row r="27" spans="1:172">
      <c r="A27">
        <v>11</v>
      </c>
      <c r="B27">
        <v>1617082913</v>
      </c>
      <c r="C27">
        <v>20.5</v>
      </c>
      <c r="D27" t="s">
        <v>307</v>
      </c>
      <c r="E27" t="s">
        <v>308</v>
      </c>
      <c r="F27">
        <v>2</v>
      </c>
      <c r="G27">
        <v>1617082911.75</v>
      </c>
      <c r="H27">
        <f>(I27)/1000</f>
        <v>0</v>
      </c>
      <c r="I27">
        <f>IF(CF27, AL27, AF27)</f>
        <v>0</v>
      </c>
      <c r="J27">
        <f>IF(CF27, AG27, AE27)</f>
        <v>0</v>
      </c>
      <c r="K27">
        <f>CH27 - IF(AS27&gt;1, J27*CB27*100.0/(AU27*CV27), 0)</f>
        <v>0</v>
      </c>
      <c r="L27">
        <f>((R27-H27/2)*K27-J27)/(R27+H27/2)</f>
        <v>0</v>
      </c>
      <c r="M27">
        <f>L27*(CO27+CP27)/1000.0</f>
        <v>0</v>
      </c>
      <c r="N27">
        <f>(CH27 - IF(AS27&gt;1, J27*CB27*100.0/(AU27*CV27), 0))*(CO27+CP27)/1000.0</f>
        <v>0</v>
      </c>
      <c r="O27">
        <f>2.0/((1/Q27-1/P27)+SIGN(Q27)*SQRT((1/Q27-1/P27)*(1/Q27-1/P27) + 4*CC27/((CC27+1)*(CC27+1))*(2*1/Q27*1/P27-1/P27*1/P27)))</f>
        <v>0</v>
      </c>
      <c r="P27">
        <f>IF(LEFT(CD27,1)&lt;&gt;"0",IF(LEFT(CD27,1)="1",3.0,CE27),$D$5+$E$5*(CV27*CO27/($K$5*1000))+$F$5*(CV27*CO27/($K$5*1000))*MAX(MIN(CB27,$J$5),$I$5)*MAX(MIN(CB27,$J$5),$I$5)+$G$5*MAX(MIN(CB27,$J$5),$I$5)*(CV27*CO27/($K$5*1000))+$H$5*(CV27*CO27/($K$5*1000))*(CV27*CO27/($K$5*1000)))</f>
        <v>0</v>
      </c>
      <c r="Q27">
        <f>H27*(1000-(1000*0.61365*exp(17.502*U27/(240.97+U27))/(CO27+CP27)+CJ27)/2)/(1000*0.61365*exp(17.502*U27/(240.97+U27))/(CO27+CP27)-CJ27)</f>
        <v>0</v>
      </c>
      <c r="R27">
        <f>1/((CC27+1)/(O27/1.6)+1/(P27/1.37)) + CC27/((CC27+1)/(O27/1.6) + CC27/(P27/1.37))</f>
        <v>0</v>
      </c>
      <c r="S27">
        <f>(BX27*CA27)</f>
        <v>0</v>
      </c>
      <c r="T27">
        <f>(CQ27+(S27+2*0.95*5.67E-8*(((CQ27+$B$7)+273)^4-(CQ27+273)^4)-44100*H27)/(1.84*29.3*P27+8*0.95*5.67E-8*(CQ27+273)^3))</f>
        <v>0</v>
      </c>
      <c r="U27">
        <f>($C$7*CR27+$D$7*CS27+$E$7*T27)</f>
        <v>0</v>
      </c>
      <c r="V27">
        <f>0.61365*exp(17.502*U27/(240.97+U27))</f>
        <v>0</v>
      </c>
      <c r="W27">
        <f>(X27/Y27*100)</f>
        <v>0</v>
      </c>
      <c r="X27">
        <f>CJ27*(CO27+CP27)/1000</f>
        <v>0</v>
      </c>
      <c r="Y27">
        <f>0.61365*exp(17.502*CQ27/(240.97+CQ27))</f>
        <v>0</v>
      </c>
      <c r="Z27">
        <f>(V27-CJ27*(CO27+CP27)/1000)</f>
        <v>0</v>
      </c>
      <c r="AA27">
        <f>(-H27*44100)</f>
        <v>0</v>
      </c>
      <c r="AB27">
        <f>2*29.3*P27*0.92*(CQ27-U27)</f>
        <v>0</v>
      </c>
      <c r="AC27">
        <f>2*0.95*5.67E-8*(((CQ27+$B$7)+273)^4-(U27+273)^4)</f>
        <v>0</v>
      </c>
      <c r="AD27">
        <f>S27+AC27+AA27+AB27</f>
        <v>0</v>
      </c>
      <c r="AE27">
        <f>CN27*AS27*(CI27-CH27*(1000-AS27*CK27)/(1000-AS27*CJ27))/(100*CB27)</f>
        <v>0</v>
      </c>
      <c r="AF27">
        <f>1000*CN27*AS27*(CJ27-CK27)/(100*CB27*(1000-AS27*CJ27))</f>
        <v>0</v>
      </c>
      <c r="AG27">
        <f>(AH27 - AI27 - CO27*1E3/(8.314*(CQ27+273.15)) * AK27/CN27 * AJ27) * CN27/(100*CB27) * (1000 - CK27)/1000</f>
        <v>0</v>
      </c>
      <c r="AH27">
        <v>40.0242183535731</v>
      </c>
      <c r="AI27">
        <v>35.7177745454545</v>
      </c>
      <c r="AJ27">
        <v>1.3465621815024</v>
      </c>
      <c r="AK27">
        <v>66.5001345329119</v>
      </c>
      <c r="AL27">
        <f>(AN27 - AM27 + CO27*1E3/(8.314*(CQ27+273.15)) * AP27/CN27 * AO27) * CN27/(100*CB27) * 1000/(1000 - AN27)</f>
        <v>0</v>
      </c>
      <c r="AM27">
        <v>19.9540149911688</v>
      </c>
      <c r="AN27">
        <v>21.6978224242424</v>
      </c>
      <c r="AO27">
        <v>-2.34343434363241e-06</v>
      </c>
      <c r="AP27">
        <v>79.88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MAX(0,($B$13+$C$13*CV27)/(1+$D$13*CV27)*CO27/(CQ27+273)*$E$13)</f>
        <v>0</v>
      </c>
      <c r="AV27" t="s">
        <v>286</v>
      </c>
      <c r="AW27" t="s">
        <v>286</v>
      </c>
      <c r="AX27">
        <v>0</v>
      </c>
      <c r="AY27">
        <v>0</v>
      </c>
      <c r="AZ27">
        <f>1-AX27/AY27</f>
        <v>0</v>
      </c>
      <c r="BA27">
        <v>0</v>
      </c>
      <c r="BB27" t="s">
        <v>286</v>
      </c>
      <c r="BC27" t="s">
        <v>286</v>
      </c>
      <c r="BD27">
        <v>0</v>
      </c>
      <c r="BE27">
        <v>0</v>
      </c>
      <c r="BF27">
        <f>1-BD27/BE27</f>
        <v>0</v>
      </c>
      <c r="BG27">
        <v>0.5</v>
      </c>
      <c r="BH27">
        <f>BY27</f>
        <v>0</v>
      </c>
      <c r="BI27">
        <f>J27</f>
        <v>0</v>
      </c>
      <c r="BJ27">
        <f>BF27*BG27*BH27</f>
        <v>0</v>
      </c>
      <c r="BK27">
        <f>(BI27-BA27)/BH27</f>
        <v>0</v>
      </c>
      <c r="BL27">
        <f>(AY27-BE27)/BE27</f>
        <v>0</v>
      </c>
      <c r="BM27">
        <f>AX27/(AZ27+AX27/BE27)</f>
        <v>0</v>
      </c>
      <c r="BN27" t="s">
        <v>286</v>
      </c>
      <c r="BO27">
        <v>0</v>
      </c>
      <c r="BP27">
        <f>IF(BO27&lt;&gt;0, BO27, BM27)</f>
        <v>0</v>
      </c>
      <c r="BQ27">
        <f>1-BP27/BE27</f>
        <v>0</v>
      </c>
      <c r="BR27">
        <f>(BE27-BD27)/(BE27-BP27)</f>
        <v>0</v>
      </c>
      <c r="BS27">
        <f>(AY27-BE27)/(AY27-BP27)</f>
        <v>0</v>
      </c>
      <c r="BT27">
        <f>(BE27-BD27)/(BE27-AX27)</f>
        <v>0</v>
      </c>
      <c r="BU27">
        <f>(AY27-BE27)/(AY27-AX27)</f>
        <v>0</v>
      </c>
      <c r="BV27">
        <f>(BR27*BP27/BD27)</f>
        <v>0</v>
      </c>
      <c r="BW27">
        <f>(1-BV27)</f>
        <v>0</v>
      </c>
      <c r="BX27">
        <f>$B$11*CW27+$C$11*CX27+$F$11*CY27*(1-DB27)</f>
        <v>0</v>
      </c>
      <c r="BY27">
        <f>BX27*BZ27</f>
        <v>0</v>
      </c>
      <c r="BZ27">
        <f>($B$11*$D$9+$C$11*$D$9+$F$11*((DL27+DD27)/MAX(DL27+DD27+DM27, 0.1)*$I$9+DM27/MAX(DL27+DD27+DM27, 0.1)*$J$9))/($B$11+$C$11+$F$11)</f>
        <v>0</v>
      </c>
      <c r="CA27">
        <f>($B$11*$K$9+$C$11*$K$9+$F$11*((DL27+DD27)/MAX(DL27+DD27+DM27, 0.1)*$P$9+DM27/MAX(DL27+DD27+DM27, 0.1)*$Q$9))/($B$11+$C$11+$F$11)</f>
        <v>0</v>
      </c>
      <c r="CB27">
        <v>9</v>
      </c>
      <c r="CC27">
        <v>0.5</v>
      </c>
      <c r="CD27" t="s">
        <v>287</v>
      </c>
      <c r="CE27">
        <v>2</v>
      </c>
      <c r="CF27" t="b">
        <v>1</v>
      </c>
      <c r="CG27">
        <v>1617082911.75</v>
      </c>
      <c r="CH27">
        <v>33.94125</v>
      </c>
      <c r="CI27">
        <v>40.4847</v>
      </c>
      <c r="CJ27">
        <v>21.6978</v>
      </c>
      <c r="CK27">
        <v>19.953425</v>
      </c>
      <c r="CL27">
        <v>29.620675</v>
      </c>
      <c r="CM27">
        <v>21.719725</v>
      </c>
      <c r="CN27">
        <v>600.02425</v>
      </c>
      <c r="CO27">
        <v>101.10875</v>
      </c>
      <c r="CP27">
        <v>0.04662995</v>
      </c>
      <c r="CQ27">
        <v>26.818275</v>
      </c>
      <c r="CR27">
        <v>26.2626</v>
      </c>
      <c r="CS27">
        <v>999.9</v>
      </c>
      <c r="CT27">
        <v>0</v>
      </c>
      <c r="CU27">
        <v>0</v>
      </c>
      <c r="CV27">
        <v>10007.975</v>
      </c>
      <c r="CW27">
        <v>0</v>
      </c>
      <c r="CX27">
        <v>45.643425</v>
      </c>
      <c r="CY27">
        <v>1200.01</v>
      </c>
      <c r="CZ27">
        <v>0.967009</v>
      </c>
      <c r="DA27">
        <v>0.0329912</v>
      </c>
      <c r="DB27">
        <v>0</v>
      </c>
      <c r="DC27">
        <v>2.7945</v>
      </c>
      <c r="DD27">
        <v>0</v>
      </c>
      <c r="DE27">
        <v>3985.115</v>
      </c>
      <c r="DF27">
        <v>10372.4</v>
      </c>
      <c r="DG27">
        <v>40.70275</v>
      </c>
      <c r="DH27">
        <v>43.59375</v>
      </c>
      <c r="DI27">
        <v>42.3905</v>
      </c>
      <c r="DJ27">
        <v>41.89025</v>
      </c>
      <c r="DK27">
        <v>40.75</v>
      </c>
      <c r="DL27">
        <v>1160.42</v>
      </c>
      <c r="DM27">
        <v>39.59</v>
      </c>
      <c r="DN27">
        <v>0</v>
      </c>
      <c r="DO27">
        <v>1617082913.4</v>
      </c>
      <c r="DP27">
        <v>0</v>
      </c>
      <c r="DQ27">
        <v>2.66795769230769</v>
      </c>
      <c r="DR27">
        <v>0.291128197471017</v>
      </c>
      <c r="DS27">
        <v>-114.99247865908</v>
      </c>
      <c r="DT27">
        <v>3998.51346153846</v>
      </c>
      <c r="DU27">
        <v>15</v>
      </c>
      <c r="DV27">
        <v>1617082512</v>
      </c>
      <c r="DW27" t="s">
        <v>288</v>
      </c>
      <c r="DX27">
        <v>1617082511</v>
      </c>
      <c r="DY27">
        <v>1617082512</v>
      </c>
      <c r="DZ27">
        <v>2</v>
      </c>
      <c r="EA27">
        <v>-0.012</v>
      </c>
      <c r="EB27">
        <v>-0.035</v>
      </c>
      <c r="EC27">
        <v>4.321</v>
      </c>
      <c r="ED27">
        <v>-0.022</v>
      </c>
      <c r="EE27">
        <v>400</v>
      </c>
      <c r="EF27">
        <v>20</v>
      </c>
      <c r="EG27">
        <v>0.13</v>
      </c>
      <c r="EH27">
        <v>0.05</v>
      </c>
      <c r="EI27">
        <v>100</v>
      </c>
      <c r="EJ27">
        <v>100</v>
      </c>
      <c r="EK27">
        <v>4.321</v>
      </c>
      <c r="EL27">
        <v>-0.0219</v>
      </c>
      <c r="EM27">
        <v>4.32055000000003</v>
      </c>
      <c r="EN27">
        <v>0</v>
      </c>
      <c r="EO27">
        <v>0</v>
      </c>
      <c r="EP27">
        <v>0</v>
      </c>
      <c r="EQ27">
        <v>-0.0219400000000007</v>
      </c>
      <c r="ER27">
        <v>0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6.7</v>
      </c>
      <c r="EZ27">
        <v>6.7</v>
      </c>
      <c r="FA27">
        <v>18</v>
      </c>
      <c r="FB27">
        <v>647.068</v>
      </c>
      <c r="FC27">
        <v>392.915</v>
      </c>
      <c r="FD27">
        <v>24.9989</v>
      </c>
      <c r="FE27">
        <v>27.8942</v>
      </c>
      <c r="FF27">
        <v>30.0001</v>
      </c>
      <c r="FG27">
        <v>27.9013</v>
      </c>
      <c r="FH27">
        <v>27.9416</v>
      </c>
      <c r="FI27">
        <v>5.37206</v>
      </c>
      <c r="FJ27">
        <v>23.5803</v>
      </c>
      <c r="FK27">
        <v>46.835</v>
      </c>
      <c r="FL27">
        <v>25</v>
      </c>
      <c r="FM27">
        <v>57.2229</v>
      </c>
      <c r="FN27">
        <v>20</v>
      </c>
      <c r="FO27">
        <v>96.8421</v>
      </c>
      <c r="FP27">
        <v>99.4135</v>
      </c>
    </row>
    <row r="28" spans="1:172">
      <c r="A28">
        <v>12</v>
      </c>
      <c r="B28">
        <v>1617082915</v>
      </c>
      <c r="C28">
        <v>22.5</v>
      </c>
      <c r="D28" t="s">
        <v>309</v>
      </c>
      <c r="E28" t="s">
        <v>310</v>
      </c>
      <c r="F28">
        <v>2</v>
      </c>
      <c r="G28">
        <v>1617082914</v>
      </c>
      <c r="H28">
        <f>(I28)/1000</f>
        <v>0</v>
      </c>
      <c r="I28">
        <f>IF(CF28, AL28, AF28)</f>
        <v>0</v>
      </c>
      <c r="J28">
        <f>IF(CF28, AG28, AE28)</f>
        <v>0</v>
      </c>
      <c r="K28">
        <f>CH28 - IF(AS28&gt;1, J28*CB28*100.0/(AU28*CV28), 0)</f>
        <v>0</v>
      </c>
      <c r="L28">
        <f>((R28-H28/2)*K28-J28)/(R28+H28/2)</f>
        <v>0</v>
      </c>
      <c r="M28">
        <f>L28*(CO28+CP28)/1000.0</f>
        <v>0</v>
      </c>
      <c r="N28">
        <f>(CH28 - IF(AS28&gt;1, J28*CB28*100.0/(AU28*CV28), 0))*(CO28+CP28)/1000.0</f>
        <v>0</v>
      </c>
      <c r="O28">
        <f>2.0/((1/Q28-1/P28)+SIGN(Q28)*SQRT((1/Q28-1/P28)*(1/Q28-1/P28) + 4*CC28/((CC28+1)*(CC28+1))*(2*1/Q28*1/P28-1/P28*1/P28)))</f>
        <v>0</v>
      </c>
      <c r="P28">
        <f>IF(LEFT(CD28,1)&lt;&gt;"0",IF(LEFT(CD28,1)="1",3.0,CE28),$D$5+$E$5*(CV28*CO28/($K$5*1000))+$F$5*(CV28*CO28/($K$5*1000))*MAX(MIN(CB28,$J$5),$I$5)*MAX(MIN(CB28,$J$5),$I$5)+$G$5*MAX(MIN(CB28,$J$5),$I$5)*(CV28*CO28/($K$5*1000))+$H$5*(CV28*CO28/($K$5*1000))*(CV28*CO28/($K$5*1000)))</f>
        <v>0</v>
      </c>
      <c r="Q28">
        <f>H28*(1000-(1000*0.61365*exp(17.502*U28/(240.97+U28))/(CO28+CP28)+CJ28)/2)/(1000*0.61365*exp(17.502*U28/(240.97+U28))/(CO28+CP28)-CJ28)</f>
        <v>0</v>
      </c>
      <c r="R28">
        <f>1/((CC28+1)/(O28/1.6)+1/(P28/1.37)) + CC28/((CC28+1)/(O28/1.6) + CC28/(P28/1.37))</f>
        <v>0</v>
      </c>
      <c r="S28">
        <f>(BX28*CA28)</f>
        <v>0</v>
      </c>
      <c r="T28">
        <f>(CQ28+(S28+2*0.95*5.67E-8*(((CQ28+$B$7)+273)^4-(CQ28+273)^4)-44100*H28)/(1.84*29.3*P28+8*0.95*5.67E-8*(CQ28+273)^3))</f>
        <v>0</v>
      </c>
      <c r="U28">
        <f>($C$7*CR28+$D$7*CS28+$E$7*T28)</f>
        <v>0</v>
      </c>
      <c r="V28">
        <f>0.61365*exp(17.502*U28/(240.97+U28))</f>
        <v>0</v>
      </c>
      <c r="W28">
        <f>(X28/Y28*100)</f>
        <v>0</v>
      </c>
      <c r="X28">
        <f>CJ28*(CO28+CP28)/1000</f>
        <v>0</v>
      </c>
      <c r="Y28">
        <f>0.61365*exp(17.502*CQ28/(240.97+CQ28))</f>
        <v>0</v>
      </c>
      <c r="Z28">
        <f>(V28-CJ28*(CO28+CP28)/1000)</f>
        <v>0</v>
      </c>
      <c r="AA28">
        <f>(-H28*44100)</f>
        <v>0</v>
      </c>
      <c r="AB28">
        <f>2*29.3*P28*0.92*(CQ28-U28)</f>
        <v>0</v>
      </c>
      <c r="AC28">
        <f>2*0.95*5.67E-8*(((CQ28+$B$7)+273)^4-(U28+273)^4)</f>
        <v>0</v>
      </c>
      <c r="AD28">
        <f>S28+AC28+AA28+AB28</f>
        <v>0</v>
      </c>
      <c r="AE28">
        <f>CN28*AS28*(CI28-CH28*(1000-AS28*CK28)/(1000-AS28*CJ28))/(100*CB28)</f>
        <v>0</v>
      </c>
      <c r="AF28">
        <f>1000*CN28*AS28*(CJ28-CK28)/(100*CB28*(1000-AS28*CJ28))</f>
        <v>0</v>
      </c>
      <c r="AG28">
        <f>(AH28 - AI28 - CO28*1E3/(8.314*(CQ28+273.15)) * AK28/CN28 * AJ28) * CN28/(100*CB28) * (1000 - CK28)/1000</f>
        <v>0</v>
      </c>
      <c r="AH28">
        <v>43.3570691510415</v>
      </c>
      <c r="AI28">
        <v>38.5884636363636</v>
      </c>
      <c r="AJ28">
        <v>1.42970822628526</v>
      </c>
      <c r="AK28">
        <v>66.5001345329119</v>
      </c>
      <c r="AL28">
        <f>(AN28 - AM28 + CO28*1E3/(8.314*(CQ28+273.15)) * AP28/CN28 * AO28) * CN28/(100*CB28) * 1000/(1000 - AN28)</f>
        <v>0</v>
      </c>
      <c r="AM28">
        <v>19.9532970566234</v>
      </c>
      <c r="AN28">
        <v>21.6995042424242</v>
      </c>
      <c r="AO28">
        <v>1.18814518816552e-05</v>
      </c>
      <c r="AP28">
        <v>79.88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MAX(0,($B$13+$C$13*CV28)/(1+$D$13*CV28)*CO28/(CQ28+273)*$E$13)</f>
        <v>0</v>
      </c>
      <c r="AV28" t="s">
        <v>286</v>
      </c>
      <c r="AW28" t="s">
        <v>286</v>
      </c>
      <c r="AX28">
        <v>0</v>
      </c>
      <c r="AY28">
        <v>0</v>
      </c>
      <c r="AZ28">
        <f>1-AX28/AY28</f>
        <v>0</v>
      </c>
      <c r="BA28">
        <v>0</v>
      </c>
      <c r="BB28" t="s">
        <v>286</v>
      </c>
      <c r="BC28" t="s">
        <v>286</v>
      </c>
      <c r="BD28">
        <v>0</v>
      </c>
      <c r="BE28">
        <v>0</v>
      </c>
      <c r="BF28">
        <f>1-BD28/BE28</f>
        <v>0</v>
      </c>
      <c r="BG28">
        <v>0.5</v>
      </c>
      <c r="BH28">
        <f>BY28</f>
        <v>0</v>
      </c>
      <c r="BI28">
        <f>J28</f>
        <v>0</v>
      </c>
      <c r="BJ28">
        <f>BF28*BG28*BH28</f>
        <v>0</v>
      </c>
      <c r="BK28">
        <f>(BI28-BA28)/BH28</f>
        <v>0</v>
      </c>
      <c r="BL28">
        <f>(AY28-BE28)/BE28</f>
        <v>0</v>
      </c>
      <c r="BM28">
        <f>AX28/(AZ28+AX28/BE28)</f>
        <v>0</v>
      </c>
      <c r="BN28" t="s">
        <v>286</v>
      </c>
      <c r="BO28">
        <v>0</v>
      </c>
      <c r="BP28">
        <f>IF(BO28&lt;&gt;0, BO28, BM28)</f>
        <v>0</v>
      </c>
      <c r="BQ28">
        <f>1-BP28/BE28</f>
        <v>0</v>
      </c>
      <c r="BR28">
        <f>(BE28-BD28)/(BE28-BP28)</f>
        <v>0</v>
      </c>
      <c r="BS28">
        <f>(AY28-BE28)/(AY28-BP28)</f>
        <v>0</v>
      </c>
      <c r="BT28">
        <f>(BE28-BD28)/(BE28-AX28)</f>
        <v>0</v>
      </c>
      <c r="BU28">
        <f>(AY28-BE28)/(AY28-AX28)</f>
        <v>0</v>
      </c>
      <c r="BV28">
        <f>(BR28*BP28/BD28)</f>
        <v>0</v>
      </c>
      <c r="BW28">
        <f>(1-BV28)</f>
        <v>0</v>
      </c>
      <c r="BX28">
        <f>$B$11*CW28+$C$11*CX28+$F$11*CY28*(1-DB28)</f>
        <v>0</v>
      </c>
      <c r="BY28">
        <f>BX28*BZ28</f>
        <v>0</v>
      </c>
      <c r="BZ28">
        <f>($B$11*$D$9+$C$11*$D$9+$F$11*((DL28+DD28)/MAX(DL28+DD28+DM28, 0.1)*$I$9+DM28/MAX(DL28+DD28+DM28, 0.1)*$J$9))/($B$11+$C$11+$F$11)</f>
        <v>0</v>
      </c>
      <c r="CA28">
        <f>($B$11*$K$9+$C$11*$K$9+$F$11*((DL28+DD28)/MAX(DL28+DD28+DM28, 0.1)*$P$9+DM28/MAX(DL28+DD28+DM28, 0.1)*$Q$9))/($B$11+$C$11+$F$11)</f>
        <v>0</v>
      </c>
      <c r="CB28">
        <v>9</v>
      </c>
      <c r="CC28">
        <v>0.5</v>
      </c>
      <c r="CD28" t="s">
        <v>287</v>
      </c>
      <c r="CE28">
        <v>2</v>
      </c>
      <c r="CF28" t="b">
        <v>1</v>
      </c>
      <c r="CG28">
        <v>1617082914</v>
      </c>
      <c r="CH28">
        <v>37.0384333333333</v>
      </c>
      <c r="CI28">
        <v>44.1325</v>
      </c>
      <c r="CJ28">
        <v>21.6992</v>
      </c>
      <c r="CK28">
        <v>19.9526</v>
      </c>
      <c r="CL28">
        <v>32.7179</v>
      </c>
      <c r="CM28">
        <v>21.7211</v>
      </c>
      <c r="CN28">
        <v>600.022666666667</v>
      </c>
      <c r="CO28">
        <v>101.107333333333</v>
      </c>
      <c r="CP28">
        <v>0.0461626333333333</v>
      </c>
      <c r="CQ28">
        <v>26.8203333333333</v>
      </c>
      <c r="CR28">
        <v>26.2577</v>
      </c>
      <c r="CS28">
        <v>999.9</v>
      </c>
      <c r="CT28">
        <v>0</v>
      </c>
      <c r="CU28">
        <v>0</v>
      </c>
      <c r="CV28">
        <v>10006.6666666667</v>
      </c>
      <c r="CW28">
        <v>0</v>
      </c>
      <c r="CX28">
        <v>45.7141666666667</v>
      </c>
      <c r="CY28">
        <v>1200.00333333333</v>
      </c>
      <c r="CZ28">
        <v>0.967009</v>
      </c>
      <c r="DA28">
        <v>0.0329912</v>
      </c>
      <c r="DB28">
        <v>0</v>
      </c>
      <c r="DC28">
        <v>2.5912</v>
      </c>
      <c r="DD28">
        <v>0</v>
      </c>
      <c r="DE28">
        <v>3979.53</v>
      </c>
      <c r="DF28">
        <v>10372.3333333333</v>
      </c>
      <c r="DG28">
        <v>40.708</v>
      </c>
      <c r="DH28">
        <v>43.5833333333333</v>
      </c>
      <c r="DI28">
        <v>42.3956666666667</v>
      </c>
      <c r="DJ28">
        <v>41.958</v>
      </c>
      <c r="DK28">
        <v>40.812</v>
      </c>
      <c r="DL28">
        <v>1160.41333333333</v>
      </c>
      <c r="DM28">
        <v>39.59</v>
      </c>
      <c r="DN28">
        <v>0</v>
      </c>
      <c r="DO28">
        <v>1617082915.8</v>
      </c>
      <c r="DP28">
        <v>0</v>
      </c>
      <c r="DQ28">
        <v>2.65896538461538</v>
      </c>
      <c r="DR28">
        <v>0.587955548310095</v>
      </c>
      <c r="DS28">
        <v>-130.47965819298</v>
      </c>
      <c r="DT28">
        <v>3993.81807692308</v>
      </c>
      <c r="DU28">
        <v>15</v>
      </c>
      <c r="DV28">
        <v>1617082512</v>
      </c>
      <c r="DW28" t="s">
        <v>288</v>
      </c>
      <c r="DX28">
        <v>1617082511</v>
      </c>
      <c r="DY28">
        <v>1617082512</v>
      </c>
      <c r="DZ28">
        <v>2</v>
      </c>
      <c r="EA28">
        <v>-0.012</v>
      </c>
      <c r="EB28">
        <v>-0.035</v>
      </c>
      <c r="EC28">
        <v>4.321</v>
      </c>
      <c r="ED28">
        <v>-0.022</v>
      </c>
      <c r="EE28">
        <v>400</v>
      </c>
      <c r="EF28">
        <v>20</v>
      </c>
      <c r="EG28">
        <v>0.13</v>
      </c>
      <c r="EH28">
        <v>0.05</v>
      </c>
      <c r="EI28">
        <v>100</v>
      </c>
      <c r="EJ28">
        <v>100</v>
      </c>
      <c r="EK28">
        <v>4.321</v>
      </c>
      <c r="EL28">
        <v>-0.022</v>
      </c>
      <c r="EM28">
        <v>4.32055000000003</v>
      </c>
      <c r="EN28">
        <v>0</v>
      </c>
      <c r="EO28">
        <v>0</v>
      </c>
      <c r="EP28">
        <v>0</v>
      </c>
      <c r="EQ28">
        <v>-0.0219400000000007</v>
      </c>
      <c r="ER28">
        <v>0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6.7</v>
      </c>
      <c r="EZ28">
        <v>6.7</v>
      </c>
      <c r="FA28">
        <v>18</v>
      </c>
      <c r="FB28">
        <v>647.159</v>
      </c>
      <c r="FC28">
        <v>392.837</v>
      </c>
      <c r="FD28">
        <v>24.999</v>
      </c>
      <c r="FE28">
        <v>27.8942</v>
      </c>
      <c r="FF28">
        <v>30.0001</v>
      </c>
      <c r="FG28">
        <v>27.9008</v>
      </c>
      <c r="FH28">
        <v>27.941</v>
      </c>
      <c r="FI28">
        <v>5.53972</v>
      </c>
      <c r="FJ28">
        <v>23.5803</v>
      </c>
      <c r="FK28">
        <v>46.835</v>
      </c>
      <c r="FL28">
        <v>25</v>
      </c>
      <c r="FM28">
        <v>60.584</v>
      </c>
      <c r="FN28">
        <v>20</v>
      </c>
      <c r="FO28">
        <v>96.8417</v>
      </c>
      <c r="FP28">
        <v>99.4144</v>
      </c>
    </row>
    <row r="29" spans="1:172">
      <c r="A29">
        <v>13</v>
      </c>
      <c r="B29">
        <v>1617082917</v>
      </c>
      <c r="C29">
        <v>24.5</v>
      </c>
      <c r="D29" t="s">
        <v>311</v>
      </c>
      <c r="E29" t="s">
        <v>312</v>
      </c>
      <c r="F29">
        <v>2</v>
      </c>
      <c r="G29">
        <v>1617082915.625</v>
      </c>
      <c r="H29">
        <f>(I29)/1000</f>
        <v>0</v>
      </c>
      <c r="I29">
        <f>IF(CF29, AL29, AF29)</f>
        <v>0</v>
      </c>
      <c r="J29">
        <f>IF(CF29, AG29, AE29)</f>
        <v>0</v>
      </c>
      <c r="K29">
        <f>CH29 - IF(AS29&gt;1, J29*CB29*100.0/(AU29*CV29), 0)</f>
        <v>0</v>
      </c>
      <c r="L29">
        <f>((R29-H29/2)*K29-J29)/(R29+H29/2)</f>
        <v>0</v>
      </c>
      <c r="M29">
        <f>L29*(CO29+CP29)/1000.0</f>
        <v>0</v>
      </c>
      <c r="N29">
        <f>(CH29 - IF(AS29&gt;1, J29*CB29*100.0/(AU29*CV29), 0))*(CO29+CP29)/1000.0</f>
        <v>0</v>
      </c>
      <c r="O29">
        <f>2.0/((1/Q29-1/P29)+SIGN(Q29)*SQRT((1/Q29-1/P29)*(1/Q29-1/P29) + 4*CC29/((CC29+1)*(CC29+1))*(2*1/Q29*1/P29-1/P29*1/P29)))</f>
        <v>0</v>
      </c>
      <c r="P29">
        <f>IF(LEFT(CD29,1)&lt;&gt;"0",IF(LEFT(CD29,1)="1",3.0,CE29),$D$5+$E$5*(CV29*CO29/($K$5*1000))+$F$5*(CV29*CO29/($K$5*1000))*MAX(MIN(CB29,$J$5),$I$5)*MAX(MIN(CB29,$J$5),$I$5)+$G$5*MAX(MIN(CB29,$J$5),$I$5)*(CV29*CO29/($K$5*1000))+$H$5*(CV29*CO29/($K$5*1000))*(CV29*CO29/($K$5*1000)))</f>
        <v>0</v>
      </c>
      <c r="Q29">
        <f>H29*(1000-(1000*0.61365*exp(17.502*U29/(240.97+U29))/(CO29+CP29)+CJ29)/2)/(1000*0.61365*exp(17.502*U29/(240.97+U29))/(CO29+CP29)-CJ29)</f>
        <v>0</v>
      </c>
      <c r="R29">
        <f>1/((CC29+1)/(O29/1.6)+1/(P29/1.37)) + CC29/((CC29+1)/(O29/1.6) + CC29/(P29/1.37))</f>
        <v>0</v>
      </c>
      <c r="S29">
        <f>(BX29*CA29)</f>
        <v>0</v>
      </c>
      <c r="T29">
        <f>(CQ29+(S29+2*0.95*5.67E-8*(((CQ29+$B$7)+273)^4-(CQ29+273)^4)-44100*H29)/(1.84*29.3*P29+8*0.95*5.67E-8*(CQ29+273)^3))</f>
        <v>0</v>
      </c>
      <c r="U29">
        <f>($C$7*CR29+$D$7*CS29+$E$7*T29)</f>
        <v>0</v>
      </c>
      <c r="V29">
        <f>0.61365*exp(17.502*U29/(240.97+U29))</f>
        <v>0</v>
      </c>
      <c r="W29">
        <f>(X29/Y29*100)</f>
        <v>0</v>
      </c>
      <c r="X29">
        <f>CJ29*(CO29+CP29)/1000</f>
        <v>0</v>
      </c>
      <c r="Y29">
        <f>0.61365*exp(17.502*CQ29/(240.97+CQ29))</f>
        <v>0</v>
      </c>
      <c r="Z29">
        <f>(V29-CJ29*(CO29+CP29)/1000)</f>
        <v>0</v>
      </c>
      <c r="AA29">
        <f>(-H29*44100)</f>
        <v>0</v>
      </c>
      <c r="AB29">
        <f>2*29.3*P29*0.92*(CQ29-U29)</f>
        <v>0</v>
      </c>
      <c r="AC29">
        <f>2*0.95*5.67E-8*(((CQ29+$B$7)+273)^4-(U29+273)^4)</f>
        <v>0</v>
      </c>
      <c r="AD29">
        <f>S29+AC29+AA29+AB29</f>
        <v>0</v>
      </c>
      <c r="AE29">
        <f>CN29*AS29*(CI29-CH29*(1000-AS29*CK29)/(1000-AS29*CJ29))/(100*CB29)</f>
        <v>0</v>
      </c>
      <c r="AF29">
        <f>1000*CN29*AS29*(CJ29-CK29)/(100*CB29*(1000-AS29*CJ29))</f>
        <v>0</v>
      </c>
      <c r="AG29">
        <f>(AH29 - AI29 - CO29*1E3/(8.314*(CQ29+273.15)) * AK29/CN29 * AJ29) * CN29/(100*CB29) * (1000 - CK29)/1000</f>
        <v>0</v>
      </c>
      <c r="AH29">
        <v>46.6342159943564</v>
      </c>
      <c r="AI29">
        <v>41.5540690909091</v>
      </c>
      <c r="AJ29">
        <v>1.48130167246214</v>
      </c>
      <c r="AK29">
        <v>66.5001345329119</v>
      </c>
      <c r="AL29">
        <f>(AN29 - AM29 + CO29*1E3/(8.314*(CQ29+273.15)) * AP29/CN29 * AO29) * CN29/(100*CB29) * 1000/(1000 - AN29)</f>
        <v>0</v>
      </c>
      <c r="AM29">
        <v>19.9521796845022</v>
      </c>
      <c r="AN29">
        <v>21.70052</v>
      </c>
      <c r="AO29">
        <v>2.75087719297214e-05</v>
      </c>
      <c r="AP29">
        <v>79.88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MAX(0,($B$13+$C$13*CV29)/(1+$D$13*CV29)*CO29/(CQ29+273)*$E$13)</f>
        <v>0</v>
      </c>
      <c r="AV29" t="s">
        <v>286</v>
      </c>
      <c r="AW29" t="s">
        <v>286</v>
      </c>
      <c r="AX29">
        <v>0</v>
      </c>
      <c r="AY29">
        <v>0</v>
      </c>
      <c r="AZ29">
        <f>1-AX29/AY29</f>
        <v>0</v>
      </c>
      <c r="BA29">
        <v>0</v>
      </c>
      <c r="BB29" t="s">
        <v>286</v>
      </c>
      <c r="BC29" t="s">
        <v>286</v>
      </c>
      <c r="BD29">
        <v>0</v>
      </c>
      <c r="BE29">
        <v>0</v>
      </c>
      <c r="BF29">
        <f>1-BD29/BE29</f>
        <v>0</v>
      </c>
      <c r="BG29">
        <v>0.5</v>
      </c>
      <c r="BH29">
        <f>BY29</f>
        <v>0</v>
      </c>
      <c r="BI29">
        <f>J29</f>
        <v>0</v>
      </c>
      <c r="BJ29">
        <f>BF29*BG29*BH29</f>
        <v>0</v>
      </c>
      <c r="BK29">
        <f>(BI29-BA29)/BH29</f>
        <v>0</v>
      </c>
      <c r="BL29">
        <f>(AY29-BE29)/BE29</f>
        <v>0</v>
      </c>
      <c r="BM29">
        <f>AX29/(AZ29+AX29/BE29)</f>
        <v>0</v>
      </c>
      <c r="BN29" t="s">
        <v>286</v>
      </c>
      <c r="BO29">
        <v>0</v>
      </c>
      <c r="BP29">
        <f>IF(BO29&lt;&gt;0, BO29, BM29)</f>
        <v>0</v>
      </c>
      <c r="BQ29">
        <f>1-BP29/BE29</f>
        <v>0</v>
      </c>
      <c r="BR29">
        <f>(BE29-BD29)/(BE29-BP29)</f>
        <v>0</v>
      </c>
      <c r="BS29">
        <f>(AY29-BE29)/(AY29-BP29)</f>
        <v>0</v>
      </c>
      <c r="BT29">
        <f>(BE29-BD29)/(BE29-AX29)</f>
        <v>0</v>
      </c>
      <c r="BU29">
        <f>(AY29-BE29)/(AY29-AX29)</f>
        <v>0</v>
      </c>
      <c r="BV29">
        <f>(BR29*BP29/BD29)</f>
        <v>0</v>
      </c>
      <c r="BW29">
        <f>(1-BV29)</f>
        <v>0</v>
      </c>
      <c r="BX29">
        <f>$B$11*CW29+$C$11*CX29+$F$11*CY29*(1-DB29)</f>
        <v>0</v>
      </c>
      <c r="BY29">
        <f>BX29*BZ29</f>
        <v>0</v>
      </c>
      <c r="BZ29">
        <f>($B$11*$D$9+$C$11*$D$9+$F$11*((DL29+DD29)/MAX(DL29+DD29+DM29, 0.1)*$I$9+DM29/MAX(DL29+DD29+DM29, 0.1)*$J$9))/($B$11+$C$11+$F$11)</f>
        <v>0</v>
      </c>
      <c r="CA29">
        <f>($B$11*$K$9+$C$11*$K$9+$F$11*((DL29+DD29)/MAX(DL29+DD29+DM29, 0.1)*$P$9+DM29/MAX(DL29+DD29+DM29, 0.1)*$Q$9))/($B$11+$C$11+$F$11)</f>
        <v>0</v>
      </c>
      <c r="CB29">
        <v>9</v>
      </c>
      <c r="CC29">
        <v>0.5</v>
      </c>
      <c r="CD29" t="s">
        <v>287</v>
      </c>
      <c r="CE29">
        <v>2</v>
      </c>
      <c r="CF29" t="b">
        <v>1</v>
      </c>
      <c r="CG29">
        <v>1617082915.625</v>
      </c>
      <c r="CH29">
        <v>39.376575</v>
      </c>
      <c r="CI29">
        <v>46.763125</v>
      </c>
      <c r="CJ29">
        <v>21.7001</v>
      </c>
      <c r="CK29">
        <v>19.94815</v>
      </c>
      <c r="CL29">
        <v>35.05605</v>
      </c>
      <c r="CM29">
        <v>21.722</v>
      </c>
      <c r="CN29">
        <v>600.0115</v>
      </c>
      <c r="CO29">
        <v>101.107</v>
      </c>
      <c r="CP29">
        <v>0.0462255</v>
      </c>
      <c r="CQ29">
        <v>26.8219</v>
      </c>
      <c r="CR29">
        <v>26.25775</v>
      </c>
      <c r="CS29">
        <v>999.9</v>
      </c>
      <c r="CT29">
        <v>0</v>
      </c>
      <c r="CU29">
        <v>0</v>
      </c>
      <c r="CV29">
        <v>10015.775</v>
      </c>
      <c r="CW29">
        <v>0</v>
      </c>
      <c r="CX29">
        <v>45.726875</v>
      </c>
      <c r="CY29">
        <v>1200.0025</v>
      </c>
      <c r="CZ29">
        <v>0.967009</v>
      </c>
      <c r="DA29">
        <v>0.0329912</v>
      </c>
      <c r="DB29">
        <v>0</v>
      </c>
      <c r="DC29">
        <v>2.704225</v>
      </c>
      <c r="DD29">
        <v>0</v>
      </c>
      <c r="DE29">
        <v>3975.64</v>
      </c>
      <c r="DF29">
        <v>10372.325</v>
      </c>
      <c r="DG29">
        <v>40.73425</v>
      </c>
      <c r="DH29">
        <v>43.53125</v>
      </c>
      <c r="DI29">
        <v>42.4215</v>
      </c>
      <c r="DJ29">
        <v>41.8905</v>
      </c>
      <c r="DK29">
        <v>40.812</v>
      </c>
      <c r="DL29">
        <v>1160.4125</v>
      </c>
      <c r="DM29">
        <v>39.59</v>
      </c>
      <c r="DN29">
        <v>0</v>
      </c>
      <c r="DO29">
        <v>1617082917.6</v>
      </c>
      <c r="DP29">
        <v>0</v>
      </c>
      <c r="DQ29">
        <v>2.686904</v>
      </c>
      <c r="DR29">
        <v>0.36787691569108</v>
      </c>
      <c r="DS29">
        <v>-138.703846353074</v>
      </c>
      <c r="DT29">
        <v>3989.1872</v>
      </c>
      <c r="DU29">
        <v>15</v>
      </c>
      <c r="DV29">
        <v>1617082512</v>
      </c>
      <c r="DW29" t="s">
        <v>288</v>
      </c>
      <c r="DX29">
        <v>1617082511</v>
      </c>
      <c r="DY29">
        <v>1617082512</v>
      </c>
      <c r="DZ29">
        <v>2</v>
      </c>
      <c r="EA29">
        <v>-0.012</v>
      </c>
      <c r="EB29">
        <v>-0.035</v>
      </c>
      <c r="EC29">
        <v>4.321</v>
      </c>
      <c r="ED29">
        <v>-0.022</v>
      </c>
      <c r="EE29">
        <v>400</v>
      </c>
      <c r="EF29">
        <v>20</v>
      </c>
      <c r="EG29">
        <v>0.13</v>
      </c>
      <c r="EH29">
        <v>0.05</v>
      </c>
      <c r="EI29">
        <v>100</v>
      </c>
      <c r="EJ29">
        <v>100</v>
      </c>
      <c r="EK29">
        <v>4.321</v>
      </c>
      <c r="EL29">
        <v>-0.0219</v>
      </c>
      <c r="EM29">
        <v>4.32055000000003</v>
      </c>
      <c r="EN29">
        <v>0</v>
      </c>
      <c r="EO29">
        <v>0</v>
      </c>
      <c r="EP29">
        <v>0</v>
      </c>
      <c r="EQ29">
        <v>-0.0219400000000007</v>
      </c>
      <c r="ER29">
        <v>0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6.8</v>
      </c>
      <c r="EZ29">
        <v>6.8</v>
      </c>
      <c r="FA29">
        <v>18</v>
      </c>
      <c r="FB29">
        <v>646.964</v>
      </c>
      <c r="FC29">
        <v>392.662</v>
      </c>
      <c r="FD29">
        <v>24.999</v>
      </c>
      <c r="FE29">
        <v>27.8935</v>
      </c>
      <c r="FF29">
        <v>30.0001</v>
      </c>
      <c r="FG29">
        <v>27.9008</v>
      </c>
      <c r="FH29">
        <v>27.941</v>
      </c>
      <c r="FI29">
        <v>5.70186</v>
      </c>
      <c r="FJ29">
        <v>23.5803</v>
      </c>
      <c r="FK29">
        <v>46.835</v>
      </c>
      <c r="FL29">
        <v>25</v>
      </c>
      <c r="FM29">
        <v>63.9408</v>
      </c>
      <c r="FN29">
        <v>20</v>
      </c>
      <c r="FO29">
        <v>96.8409</v>
      </c>
      <c r="FP29">
        <v>99.4157</v>
      </c>
    </row>
    <row r="30" spans="1:172">
      <c r="A30">
        <v>14</v>
      </c>
      <c r="B30">
        <v>1617082919</v>
      </c>
      <c r="C30">
        <v>26.5</v>
      </c>
      <c r="D30" t="s">
        <v>313</v>
      </c>
      <c r="E30" t="s">
        <v>314</v>
      </c>
      <c r="F30">
        <v>2</v>
      </c>
      <c r="G30">
        <v>1617082918</v>
      </c>
      <c r="H30">
        <f>(I30)/1000</f>
        <v>0</v>
      </c>
      <c r="I30">
        <f>IF(CF30, AL30, AF30)</f>
        <v>0</v>
      </c>
      <c r="J30">
        <f>IF(CF30, AG30, AE30)</f>
        <v>0</v>
      </c>
      <c r="K30">
        <f>CH30 - IF(AS30&gt;1, J30*CB30*100.0/(AU30*CV30), 0)</f>
        <v>0</v>
      </c>
      <c r="L30">
        <f>((R30-H30/2)*K30-J30)/(R30+H30/2)</f>
        <v>0</v>
      </c>
      <c r="M30">
        <f>L30*(CO30+CP30)/1000.0</f>
        <v>0</v>
      </c>
      <c r="N30">
        <f>(CH30 - IF(AS30&gt;1, J30*CB30*100.0/(AU30*CV30), 0))*(CO30+CP30)/1000.0</f>
        <v>0</v>
      </c>
      <c r="O30">
        <f>2.0/((1/Q30-1/P30)+SIGN(Q30)*SQRT((1/Q30-1/P30)*(1/Q30-1/P30) + 4*CC30/((CC30+1)*(CC30+1))*(2*1/Q30*1/P30-1/P30*1/P30)))</f>
        <v>0</v>
      </c>
      <c r="P30">
        <f>IF(LEFT(CD30,1)&lt;&gt;"0",IF(LEFT(CD30,1)="1",3.0,CE30),$D$5+$E$5*(CV30*CO30/($K$5*1000))+$F$5*(CV30*CO30/($K$5*1000))*MAX(MIN(CB30,$J$5),$I$5)*MAX(MIN(CB30,$J$5),$I$5)+$G$5*MAX(MIN(CB30,$J$5),$I$5)*(CV30*CO30/($K$5*1000))+$H$5*(CV30*CO30/($K$5*1000))*(CV30*CO30/($K$5*1000)))</f>
        <v>0</v>
      </c>
      <c r="Q30">
        <f>H30*(1000-(1000*0.61365*exp(17.502*U30/(240.97+U30))/(CO30+CP30)+CJ30)/2)/(1000*0.61365*exp(17.502*U30/(240.97+U30))/(CO30+CP30)-CJ30)</f>
        <v>0</v>
      </c>
      <c r="R30">
        <f>1/((CC30+1)/(O30/1.6)+1/(P30/1.37)) + CC30/((CC30+1)/(O30/1.6) + CC30/(P30/1.37))</f>
        <v>0</v>
      </c>
      <c r="S30">
        <f>(BX30*CA30)</f>
        <v>0</v>
      </c>
      <c r="T30">
        <f>(CQ30+(S30+2*0.95*5.67E-8*(((CQ30+$B$7)+273)^4-(CQ30+273)^4)-44100*H30)/(1.84*29.3*P30+8*0.95*5.67E-8*(CQ30+273)^3))</f>
        <v>0</v>
      </c>
      <c r="U30">
        <f>($C$7*CR30+$D$7*CS30+$E$7*T30)</f>
        <v>0</v>
      </c>
      <c r="V30">
        <f>0.61365*exp(17.502*U30/(240.97+U30))</f>
        <v>0</v>
      </c>
      <c r="W30">
        <f>(X30/Y30*100)</f>
        <v>0</v>
      </c>
      <c r="X30">
        <f>CJ30*(CO30+CP30)/1000</f>
        <v>0</v>
      </c>
      <c r="Y30">
        <f>0.61365*exp(17.502*CQ30/(240.97+CQ30))</f>
        <v>0</v>
      </c>
      <c r="Z30">
        <f>(V30-CJ30*(CO30+CP30)/1000)</f>
        <v>0</v>
      </c>
      <c r="AA30">
        <f>(-H30*44100)</f>
        <v>0</v>
      </c>
      <c r="AB30">
        <f>2*29.3*P30*0.92*(CQ30-U30)</f>
        <v>0</v>
      </c>
      <c r="AC30">
        <f>2*0.95*5.67E-8*(((CQ30+$B$7)+273)^4-(U30+273)^4)</f>
        <v>0</v>
      </c>
      <c r="AD30">
        <f>S30+AC30+AA30+AB30</f>
        <v>0</v>
      </c>
      <c r="AE30">
        <f>CN30*AS30*(CI30-CH30*(1000-AS30*CK30)/(1000-AS30*CJ30))/(100*CB30)</f>
        <v>0</v>
      </c>
      <c r="AF30">
        <f>1000*CN30*AS30*(CJ30-CK30)/(100*CB30*(1000-AS30*CJ30))</f>
        <v>0</v>
      </c>
      <c r="AG30">
        <f>(AH30 - AI30 - CO30*1E3/(8.314*(CQ30+273.15)) * AK30/CN30 * AJ30) * CN30/(100*CB30) * (1000 - CK30)/1000</f>
        <v>0</v>
      </c>
      <c r="AH30">
        <v>50.0565380778307</v>
      </c>
      <c r="AI30">
        <v>44.6251272727273</v>
      </c>
      <c r="AJ30">
        <v>1.53397053598134</v>
      </c>
      <c r="AK30">
        <v>66.5001345329119</v>
      </c>
      <c r="AL30">
        <f>(AN30 - AM30 + CO30*1E3/(8.314*(CQ30+273.15)) * AP30/CN30 * AO30) * CN30/(100*CB30) * 1000/(1000 - AN30)</f>
        <v>0</v>
      </c>
      <c r="AM30">
        <v>19.9444503099567</v>
      </c>
      <c r="AN30">
        <v>21.6967351515151</v>
      </c>
      <c r="AO30">
        <v>8.10529537806067e-06</v>
      </c>
      <c r="AP30">
        <v>79.88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MAX(0,($B$13+$C$13*CV30)/(1+$D$13*CV30)*CO30/(CQ30+273)*$E$13)</f>
        <v>0</v>
      </c>
      <c r="AV30" t="s">
        <v>286</v>
      </c>
      <c r="AW30" t="s">
        <v>286</v>
      </c>
      <c r="AX30">
        <v>0</v>
      </c>
      <c r="AY30">
        <v>0</v>
      </c>
      <c r="AZ30">
        <f>1-AX30/AY30</f>
        <v>0</v>
      </c>
      <c r="BA30">
        <v>0</v>
      </c>
      <c r="BB30" t="s">
        <v>286</v>
      </c>
      <c r="BC30" t="s">
        <v>286</v>
      </c>
      <c r="BD30">
        <v>0</v>
      </c>
      <c r="BE30">
        <v>0</v>
      </c>
      <c r="BF30">
        <f>1-BD30/BE30</f>
        <v>0</v>
      </c>
      <c r="BG30">
        <v>0.5</v>
      </c>
      <c r="BH30">
        <f>BY30</f>
        <v>0</v>
      </c>
      <c r="BI30">
        <f>J30</f>
        <v>0</v>
      </c>
      <c r="BJ30">
        <f>BF30*BG30*BH30</f>
        <v>0</v>
      </c>
      <c r="BK30">
        <f>(BI30-BA30)/BH30</f>
        <v>0</v>
      </c>
      <c r="BL30">
        <f>(AY30-BE30)/BE30</f>
        <v>0</v>
      </c>
      <c r="BM30">
        <f>AX30/(AZ30+AX30/BE30)</f>
        <v>0</v>
      </c>
      <c r="BN30" t="s">
        <v>286</v>
      </c>
      <c r="BO30">
        <v>0</v>
      </c>
      <c r="BP30">
        <f>IF(BO30&lt;&gt;0, BO30, BM30)</f>
        <v>0</v>
      </c>
      <c r="BQ30">
        <f>1-BP30/BE30</f>
        <v>0</v>
      </c>
      <c r="BR30">
        <f>(BE30-BD30)/(BE30-BP30)</f>
        <v>0</v>
      </c>
      <c r="BS30">
        <f>(AY30-BE30)/(AY30-BP30)</f>
        <v>0</v>
      </c>
      <c r="BT30">
        <f>(BE30-BD30)/(BE30-AX30)</f>
        <v>0</v>
      </c>
      <c r="BU30">
        <f>(AY30-BE30)/(AY30-AX30)</f>
        <v>0</v>
      </c>
      <c r="BV30">
        <f>(BR30*BP30/BD30)</f>
        <v>0</v>
      </c>
      <c r="BW30">
        <f>(1-BV30)</f>
        <v>0</v>
      </c>
      <c r="BX30">
        <f>$B$11*CW30+$C$11*CX30+$F$11*CY30*(1-DB30)</f>
        <v>0</v>
      </c>
      <c r="BY30">
        <f>BX30*BZ30</f>
        <v>0</v>
      </c>
      <c r="BZ30">
        <f>($B$11*$D$9+$C$11*$D$9+$F$11*((DL30+DD30)/MAX(DL30+DD30+DM30, 0.1)*$I$9+DM30/MAX(DL30+DD30+DM30, 0.1)*$J$9))/($B$11+$C$11+$F$11)</f>
        <v>0</v>
      </c>
      <c r="CA30">
        <f>($B$11*$K$9+$C$11*$K$9+$F$11*((DL30+DD30)/MAX(DL30+DD30+DM30, 0.1)*$P$9+DM30/MAX(DL30+DD30+DM30, 0.1)*$Q$9))/($B$11+$C$11+$F$11)</f>
        <v>0</v>
      </c>
      <c r="CB30">
        <v>9</v>
      </c>
      <c r="CC30">
        <v>0.5</v>
      </c>
      <c r="CD30" t="s">
        <v>287</v>
      </c>
      <c r="CE30">
        <v>2</v>
      </c>
      <c r="CF30" t="b">
        <v>1</v>
      </c>
      <c r="CG30">
        <v>1617082918</v>
      </c>
      <c r="CH30">
        <v>42.8971666666667</v>
      </c>
      <c r="CI30">
        <v>50.8784666666667</v>
      </c>
      <c r="CJ30">
        <v>21.6977</v>
      </c>
      <c r="CK30">
        <v>19.9365666666667</v>
      </c>
      <c r="CL30">
        <v>38.5766333333333</v>
      </c>
      <c r="CM30">
        <v>21.7196333333333</v>
      </c>
      <c r="CN30">
        <v>600.065</v>
      </c>
      <c r="CO30">
        <v>101.107333333333</v>
      </c>
      <c r="CP30">
        <v>0.0462575333333333</v>
      </c>
      <c r="CQ30">
        <v>26.8214666666667</v>
      </c>
      <c r="CR30">
        <v>26.2607333333333</v>
      </c>
      <c r="CS30">
        <v>999.9</v>
      </c>
      <c r="CT30">
        <v>0</v>
      </c>
      <c r="CU30">
        <v>0</v>
      </c>
      <c r="CV30">
        <v>9999.8</v>
      </c>
      <c r="CW30">
        <v>0</v>
      </c>
      <c r="CX30">
        <v>45.7279</v>
      </c>
      <c r="CY30">
        <v>1200.00666666667</v>
      </c>
      <c r="CZ30">
        <v>0.967009</v>
      </c>
      <c r="DA30">
        <v>0.0329912</v>
      </c>
      <c r="DB30">
        <v>0</v>
      </c>
      <c r="DC30">
        <v>2.94466666666667</v>
      </c>
      <c r="DD30">
        <v>0</v>
      </c>
      <c r="DE30">
        <v>3968.55666666667</v>
      </c>
      <c r="DF30">
        <v>10372.3666666667</v>
      </c>
      <c r="DG30">
        <v>40.75</v>
      </c>
      <c r="DH30">
        <v>43.5413333333333</v>
      </c>
      <c r="DI30">
        <v>42.375</v>
      </c>
      <c r="DJ30">
        <v>42.0833333333333</v>
      </c>
      <c r="DK30">
        <v>40.7706666666667</v>
      </c>
      <c r="DL30">
        <v>1160.41666666667</v>
      </c>
      <c r="DM30">
        <v>39.59</v>
      </c>
      <c r="DN30">
        <v>0</v>
      </c>
      <c r="DO30">
        <v>1617082919.4</v>
      </c>
      <c r="DP30">
        <v>0</v>
      </c>
      <c r="DQ30">
        <v>2.70666923076923</v>
      </c>
      <c r="DR30">
        <v>1.1218461504551</v>
      </c>
      <c r="DS30">
        <v>-143.85367522076</v>
      </c>
      <c r="DT30">
        <v>3985.57153846154</v>
      </c>
      <c r="DU30">
        <v>15</v>
      </c>
      <c r="DV30">
        <v>1617082512</v>
      </c>
      <c r="DW30" t="s">
        <v>288</v>
      </c>
      <c r="DX30">
        <v>1617082511</v>
      </c>
      <c r="DY30">
        <v>1617082512</v>
      </c>
      <c r="DZ30">
        <v>2</v>
      </c>
      <c r="EA30">
        <v>-0.012</v>
      </c>
      <c r="EB30">
        <v>-0.035</v>
      </c>
      <c r="EC30">
        <v>4.321</v>
      </c>
      <c r="ED30">
        <v>-0.022</v>
      </c>
      <c r="EE30">
        <v>400</v>
      </c>
      <c r="EF30">
        <v>20</v>
      </c>
      <c r="EG30">
        <v>0.13</v>
      </c>
      <c r="EH30">
        <v>0.05</v>
      </c>
      <c r="EI30">
        <v>100</v>
      </c>
      <c r="EJ30">
        <v>100</v>
      </c>
      <c r="EK30">
        <v>4.321</v>
      </c>
      <c r="EL30">
        <v>-0.022</v>
      </c>
      <c r="EM30">
        <v>4.32055000000003</v>
      </c>
      <c r="EN30">
        <v>0</v>
      </c>
      <c r="EO30">
        <v>0</v>
      </c>
      <c r="EP30">
        <v>0</v>
      </c>
      <c r="EQ30">
        <v>-0.0219400000000007</v>
      </c>
      <c r="ER30">
        <v>0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6.8</v>
      </c>
      <c r="EZ30">
        <v>6.8</v>
      </c>
      <c r="FA30">
        <v>18</v>
      </c>
      <c r="FB30">
        <v>646.75</v>
      </c>
      <c r="FC30">
        <v>392.731</v>
      </c>
      <c r="FD30">
        <v>24.999</v>
      </c>
      <c r="FE30">
        <v>27.8923</v>
      </c>
      <c r="FF30">
        <v>30.0001</v>
      </c>
      <c r="FG30">
        <v>27.9007</v>
      </c>
      <c r="FH30">
        <v>27.9404</v>
      </c>
      <c r="FI30">
        <v>5.85914</v>
      </c>
      <c r="FJ30">
        <v>23.5803</v>
      </c>
      <c r="FK30">
        <v>46.835</v>
      </c>
      <c r="FL30">
        <v>25</v>
      </c>
      <c r="FM30">
        <v>67.3189</v>
      </c>
      <c r="FN30">
        <v>20</v>
      </c>
      <c r="FO30">
        <v>96.8409</v>
      </c>
      <c r="FP30">
        <v>99.4158</v>
      </c>
    </row>
    <row r="31" spans="1:172">
      <c r="A31">
        <v>15</v>
      </c>
      <c r="B31">
        <v>1617082921</v>
      </c>
      <c r="C31">
        <v>28.5</v>
      </c>
      <c r="D31" t="s">
        <v>315</v>
      </c>
      <c r="E31" t="s">
        <v>316</v>
      </c>
      <c r="F31">
        <v>2</v>
      </c>
      <c r="G31">
        <v>1617082919.625</v>
      </c>
      <c r="H31">
        <f>(I31)/1000</f>
        <v>0</v>
      </c>
      <c r="I31">
        <f>IF(CF31, AL31, AF31)</f>
        <v>0</v>
      </c>
      <c r="J31">
        <f>IF(CF31, AG31, AE31)</f>
        <v>0</v>
      </c>
      <c r="K31">
        <f>CH31 - IF(AS31&gt;1, J31*CB31*100.0/(AU31*CV31), 0)</f>
        <v>0</v>
      </c>
      <c r="L31">
        <f>((R31-H31/2)*K31-J31)/(R31+H31/2)</f>
        <v>0</v>
      </c>
      <c r="M31">
        <f>L31*(CO31+CP31)/1000.0</f>
        <v>0</v>
      </c>
      <c r="N31">
        <f>(CH31 - IF(AS31&gt;1, J31*CB31*100.0/(AU31*CV31), 0))*(CO31+CP31)/1000.0</f>
        <v>0</v>
      </c>
      <c r="O31">
        <f>2.0/((1/Q31-1/P31)+SIGN(Q31)*SQRT((1/Q31-1/P31)*(1/Q31-1/P31) + 4*CC31/((CC31+1)*(CC31+1))*(2*1/Q31*1/P31-1/P31*1/P31)))</f>
        <v>0</v>
      </c>
      <c r="P31">
        <f>IF(LEFT(CD31,1)&lt;&gt;"0",IF(LEFT(CD31,1)="1",3.0,CE31),$D$5+$E$5*(CV31*CO31/($K$5*1000))+$F$5*(CV31*CO31/($K$5*1000))*MAX(MIN(CB31,$J$5),$I$5)*MAX(MIN(CB31,$J$5),$I$5)+$G$5*MAX(MIN(CB31,$J$5),$I$5)*(CV31*CO31/($K$5*1000))+$H$5*(CV31*CO31/($K$5*1000))*(CV31*CO31/($K$5*1000)))</f>
        <v>0</v>
      </c>
      <c r="Q31">
        <f>H31*(1000-(1000*0.61365*exp(17.502*U31/(240.97+U31))/(CO31+CP31)+CJ31)/2)/(1000*0.61365*exp(17.502*U31/(240.97+U31))/(CO31+CP31)-CJ31)</f>
        <v>0</v>
      </c>
      <c r="R31">
        <f>1/((CC31+1)/(O31/1.6)+1/(P31/1.37)) + CC31/((CC31+1)/(O31/1.6) + CC31/(P31/1.37))</f>
        <v>0</v>
      </c>
      <c r="S31">
        <f>(BX31*CA31)</f>
        <v>0</v>
      </c>
      <c r="T31">
        <f>(CQ31+(S31+2*0.95*5.67E-8*(((CQ31+$B$7)+273)^4-(CQ31+273)^4)-44100*H31)/(1.84*29.3*P31+8*0.95*5.67E-8*(CQ31+273)^3))</f>
        <v>0</v>
      </c>
      <c r="U31">
        <f>($C$7*CR31+$D$7*CS31+$E$7*T31)</f>
        <v>0</v>
      </c>
      <c r="V31">
        <f>0.61365*exp(17.502*U31/(240.97+U31))</f>
        <v>0</v>
      </c>
      <c r="W31">
        <f>(X31/Y31*100)</f>
        <v>0</v>
      </c>
      <c r="X31">
        <f>CJ31*(CO31+CP31)/1000</f>
        <v>0</v>
      </c>
      <c r="Y31">
        <f>0.61365*exp(17.502*CQ31/(240.97+CQ31))</f>
        <v>0</v>
      </c>
      <c r="Z31">
        <f>(V31-CJ31*(CO31+CP31)/1000)</f>
        <v>0</v>
      </c>
      <c r="AA31">
        <f>(-H31*44100)</f>
        <v>0</v>
      </c>
      <c r="AB31">
        <f>2*29.3*P31*0.92*(CQ31-U31)</f>
        <v>0</v>
      </c>
      <c r="AC31">
        <f>2*0.95*5.67E-8*(((CQ31+$B$7)+273)^4-(U31+273)^4)</f>
        <v>0</v>
      </c>
      <c r="AD31">
        <f>S31+AC31+AA31+AB31</f>
        <v>0</v>
      </c>
      <c r="AE31">
        <f>CN31*AS31*(CI31-CH31*(1000-AS31*CK31)/(1000-AS31*CJ31))/(100*CB31)</f>
        <v>0</v>
      </c>
      <c r="AF31">
        <f>1000*CN31*AS31*(CJ31-CK31)/(100*CB31*(1000-AS31*CJ31))</f>
        <v>0</v>
      </c>
      <c r="AG31">
        <f>(AH31 - AI31 - CO31*1E3/(8.314*(CQ31+273.15)) * AK31/CN31 * AJ31) * CN31/(100*CB31) * (1000 - CK31)/1000</f>
        <v>0</v>
      </c>
      <c r="AH31">
        <v>53.7144609019764</v>
      </c>
      <c r="AI31">
        <v>47.8530527272727</v>
      </c>
      <c r="AJ31">
        <v>1.6088230156466</v>
      </c>
      <c r="AK31">
        <v>66.5001345329119</v>
      </c>
      <c r="AL31">
        <f>(AN31 - AM31 + CO31*1E3/(8.314*(CQ31+273.15)) * AP31/CN31 * AO31) * CN31/(100*CB31) * 1000/(1000 - AN31)</f>
        <v>0</v>
      </c>
      <c r="AM31">
        <v>19.9341211986147</v>
      </c>
      <c r="AN31">
        <v>21.6919939393939</v>
      </c>
      <c r="AO31">
        <v>-6.97828773168193e-05</v>
      </c>
      <c r="AP31">
        <v>79.88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MAX(0,($B$13+$C$13*CV31)/(1+$D$13*CV31)*CO31/(CQ31+273)*$E$13)</f>
        <v>0</v>
      </c>
      <c r="AV31" t="s">
        <v>286</v>
      </c>
      <c r="AW31" t="s">
        <v>286</v>
      </c>
      <c r="AX31">
        <v>0</v>
      </c>
      <c r="AY31">
        <v>0</v>
      </c>
      <c r="AZ31">
        <f>1-AX31/AY31</f>
        <v>0</v>
      </c>
      <c r="BA31">
        <v>0</v>
      </c>
      <c r="BB31" t="s">
        <v>286</v>
      </c>
      <c r="BC31" t="s">
        <v>286</v>
      </c>
      <c r="BD31">
        <v>0</v>
      </c>
      <c r="BE31">
        <v>0</v>
      </c>
      <c r="BF31">
        <f>1-BD31/BE31</f>
        <v>0</v>
      </c>
      <c r="BG31">
        <v>0.5</v>
      </c>
      <c r="BH31">
        <f>BY31</f>
        <v>0</v>
      </c>
      <c r="BI31">
        <f>J31</f>
        <v>0</v>
      </c>
      <c r="BJ31">
        <f>BF31*BG31*BH31</f>
        <v>0</v>
      </c>
      <c r="BK31">
        <f>(BI31-BA31)/BH31</f>
        <v>0</v>
      </c>
      <c r="BL31">
        <f>(AY31-BE31)/BE31</f>
        <v>0</v>
      </c>
      <c r="BM31">
        <f>AX31/(AZ31+AX31/BE31)</f>
        <v>0</v>
      </c>
      <c r="BN31" t="s">
        <v>286</v>
      </c>
      <c r="BO31">
        <v>0</v>
      </c>
      <c r="BP31">
        <f>IF(BO31&lt;&gt;0, BO31, BM31)</f>
        <v>0</v>
      </c>
      <c r="BQ31">
        <f>1-BP31/BE31</f>
        <v>0</v>
      </c>
      <c r="BR31">
        <f>(BE31-BD31)/(BE31-BP31)</f>
        <v>0</v>
      </c>
      <c r="BS31">
        <f>(AY31-BE31)/(AY31-BP31)</f>
        <v>0</v>
      </c>
      <c r="BT31">
        <f>(BE31-BD31)/(BE31-AX31)</f>
        <v>0</v>
      </c>
      <c r="BU31">
        <f>(AY31-BE31)/(AY31-AX31)</f>
        <v>0</v>
      </c>
      <c r="BV31">
        <f>(BR31*BP31/BD31)</f>
        <v>0</v>
      </c>
      <c r="BW31">
        <f>(1-BV31)</f>
        <v>0</v>
      </c>
      <c r="BX31">
        <f>$B$11*CW31+$C$11*CX31+$F$11*CY31*(1-DB31)</f>
        <v>0</v>
      </c>
      <c r="BY31">
        <f>BX31*BZ31</f>
        <v>0</v>
      </c>
      <c r="BZ31">
        <f>($B$11*$D$9+$C$11*$D$9+$F$11*((DL31+DD31)/MAX(DL31+DD31+DM31, 0.1)*$I$9+DM31/MAX(DL31+DD31+DM31, 0.1)*$J$9))/($B$11+$C$11+$F$11)</f>
        <v>0</v>
      </c>
      <c r="CA31">
        <f>($B$11*$K$9+$C$11*$K$9+$F$11*((DL31+DD31)/MAX(DL31+DD31+DM31, 0.1)*$P$9+DM31/MAX(DL31+DD31+DM31, 0.1)*$Q$9))/($B$11+$C$11+$F$11)</f>
        <v>0</v>
      </c>
      <c r="CB31">
        <v>9</v>
      </c>
      <c r="CC31">
        <v>0.5</v>
      </c>
      <c r="CD31" t="s">
        <v>287</v>
      </c>
      <c r="CE31">
        <v>2</v>
      </c>
      <c r="CF31" t="b">
        <v>1</v>
      </c>
      <c r="CG31">
        <v>1617082919.625</v>
      </c>
      <c r="CH31">
        <v>45.42775</v>
      </c>
      <c r="CI31">
        <v>53.8073</v>
      </c>
      <c r="CJ31">
        <v>21.694125</v>
      </c>
      <c r="CK31">
        <v>19.9306</v>
      </c>
      <c r="CL31">
        <v>41.1072</v>
      </c>
      <c r="CM31">
        <v>21.71605</v>
      </c>
      <c r="CN31">
        <v>600.0565</v>
      </c>
      <c r="CO31">
        <v>101.107</v>
      </c>
      <c r="CP31">
        <v>0.046038875</v>
      </c>
      <c r="CQ31">
        <v>26.81945</v>
      </c>
      <c r="CR31">
        <v>26.261475</v>
      </c>
      <c r="CS31">
        <v>999.9</v>
      </c>
      <c r="CT31">
        <v>0</v>
      </c>
      <c r="CU31">
        <v>0</v>
      </c>
      <c r="CV31">
        <v>9998.92</v>
      </c>
      <c r="CW31">
        <v>0</v>
      </c>
      <c r="CX31">
        <v>45.7279</v>
      </c>
      <c r="CY31">
        <v>1200.0025</v>
      </c>
      <c r="CZ31">
        <v>0.967009</v>
      </c>
      <c r="DA31">
        <v>0.0329912</v>
      </c>
      <c r="DB31">
        <v>0</v>
      </c>
      <c r="DC31">
        <v>2.83225</v>
      </c>
      <c r="DD31">
        <v>0</v>
      </c>
      <c r="DE31">
        <v>3964.1725</v>
      </c>
      <c r="DF31">
        <v>10372.325</v>
      </c>
      <c r="DG31">
        <v>40.75</v>
      </c>
      <c r="DH31">
        <v>43.5465</v>
      </c>
      <c r="DI31">
        <v>42.4215</v>
      </c>
      <c r="DJ31">
        <v>41.9375</v>
      </c>
      <c r="DK31">
        <v>40.75</v>
      </c>
      <c r="DL31">
        <v>1160.4125</v>
      </c>
      <c r="DM31">
        <v>39.59</v>
      </c>
      <c r="DN31">
        <v>0</v>
      </c>
      <c r="DO31">
        <v>1617082921.8</v>
      </c>
      <c r="DP31">
        <v>0</v>
      </c>
      <c r="DQ31">
        <v>2.73521538461538</v>
      </c>
      <c r="DR31">
        <v>0.49705983311025</v>
      </c>
      <c r="DS31">
        <v>-152.744957364368</v>
      </c>
      <c r="DT31">
        <v>3979.60576923077</v>
      </c>
      <c r="DU31">
        <v>15</v>
      </c>
      <c r="DV31">
        <v>1617082512</v>
      </c>
      <c r="DW31" t="s">
        <v>288</v>
      </c>
      <c r="DX31">
        <v>1617082511</v>
      </c>
      <c r="DY31">
        <v>1617082512</v>
      </c>
      <c r="DZ31">
        <v>2</v>
      </c>
      <c r="EA31">
        <v>-0.012</v>
      </c>
      <c r="EB31">
        <v>-0.035</v>
      </c>
      <c r="EC31">
        <v>4.321</v>
      </c>
      <c r="ED31">
        <v>-0.022</v>
      </c>
      <c r="EE31">
        <v>400</v>
      </c>
      <c r="EF31">
        <v>20</v>
      </c>
      <c r="EG31">
        <v>0.13</v>
      </c>
      <c r="EH31">
        <v>0.05</v>
      </c>
      <c r="EI31">
        <v>100</v>
      </c>
      <c r="EJ31">
        <v>100</v>
      </c>
      <c r="EK31">
        <v>4.321</v>
      </c>
      <c r="EL31">
        <v>-0.022</v>
      </c>
      <c r="EM31">
        <v>4.32055000000003</v>
      </c>
      <c r="EN31">
        <v>0</v>
      </c>
      <c r="EO31">
        <v>0</v>
      </c>
      <c r="EP31">
        <v>0</v>
      </c>
      <c r="EQ31">
        <v>-0.0219400000000007</v>
      </c>
      <c r="ER31">
        <v>0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6.8</v>
      </c>
      <c r="EZ31">
        <v>6.8</v>
      </c>
      <c r="FA31">
        <v>18</v>
      </c>
      <c r="FB31">
        <v>646.812</v>
      </c>
      <c r="FC31">
        <v>392.618</v>
      </c>
      <c r="FD31">
        <v>24.9991</v>
      </c>
      <c r="FE31">
        <v>27.8918</v>
      </c>
      <c r="FF31">
        <v>30</v>
      </c>
      <c r="FG31">
        <v>27.8994</v>
      </c>
      <c r="FH31">
        <v>27.9391</v>
      </c>
      <c r="FI31">
        <v>6.01522</v>
      </c>
      <c r="FJ31">
        <v>23.5803</v>
      </c>
      <c r="FK31">
        <v>46.835</v>
      </c>
      <c r="FL31">
        <v>25</v>
      </c>
      <c r="FM31">
        <v>70.6936</v>
      </c>
      <c r="FN31">
        <v>20</v>
      </c>
      <c r="FO31">
        <v>96.8415</v>
      </c>
      <c r="FP31">
        <v>99.4156</v>
      </c>
    </row>
    <row r="32" spans="1:172">
      <c r="A32">
        <v>16</v>
      </c>
      <c r="B32">
        <v>1617082923</v>
      </c>
      <c r="C32">
        <v>30.5</v>
      </c>
      <c r="D32" t="s">
        <v>317</v>
      </c>
      <c r="E32" t="s">
        <v>318</v>
      </c>
      <c r="F32">
        <v>2</v>
      </c>
      <c r="G32">
        <v>1617082922</v>
      </c>
      <c r="H32">
        <f>(I32)/1000</f>
        <v>0</v>
      </c>
      <c r="I32">
        <f>IF(CF32, AL32, AF32)</f>
        <v>0</v>
      </c>
      <c r="J32">
        <f>IF(CF32, AG32, AE32)</f>
        <v>0</v>
      </c>
      <c r="K32">
        <f>CH32 - IF(AS32&gt;1, J32*CB32*100.0/(AU32*CV32), 0)</f>
        <v>0</v>
      </c>
      <c r="L32">
        <f>((R32-H32/2)*K32-J32)/(R32+H32/2)</f>
        <v>0</v>
      </c>
      <c r="M32">
        <f>L32*(CO32+CP32)/1000.0</f>
        <v>0</v>
      </c>
      <c r="N32">
        <f>(CH32 - IF(AS32&gt;1, J32*CB32*100.0/(AU32*CV32), 0))*(CO32+CP32)/1000.0</f>
        <v>0</v>
      </c>
      <c r="O32">
        <f>2.0/((1/Q32-1/P32)+SIGN(Q32)*SQRT((1/Q32-1/P32)*(1/Q32-1/P32) + 4*CC32/((CC32+1)*(CC32+1))*(2*1/Q32*1/P32-1/P32*1/P32)))</f>
        <v>0</v>
      </c>
      <c r="P32">
        <f>IF(LEFT(CD32,1)&lt;&gt;"0",IF(LEFT(CD32,1)="1",3.0,CE32),$D$5+$E$5*(CV32*CO32/($K$5*1000))+$F$5*(CV32*CO32/($K$5*1000))*MAX(MIN(CB32,$J$5),$I$5)*MAX(MIN(CB32,$J$5),$I$5)+$G$5*MAX(MIN(CB32,$J$5),$I$5)*(CV32*CO32/($K$5*1000))+$H$5*(CV32*CO32/($K$5*1000))*(CV32*CO32/($K$5*1000)))</f>
        <v>0</v>
      </c>
      <c r="Q32">
        <f>H32*(1000-(1000*0.61365*exp(17.502*U32/(240.97+U32))/(CO32+CP32)+CJ32)/2)/(1000*0.61365*exp(17.502*U32/(240.97+U32))/(CO32+CP32)-CJ32)</f>
        <v>0</v>
      </c>
      <c r="R32">
        <f>1/((CC32+1)/(O32/1.6)+1/(P32/1.37)) + CC32/((CC32+1)/(O32/1.6) + CC32/(P32/1.37))</f>
        <v>0</v>
      </c>
      <c r="S32">
        <f>(BX32*CA32)</f>
        <v>0</v>
      </c>
      <c r="T32">
        <f>(CQ32+(S32+2*0.95*5.67E-8*(((CQ32+$B$7)+273)^4-(CQ32+273)^4)-44100*H32)/(1.84*29.3*P32+8*0.95*5.67E-8*(CQ32+273)^3))</f>
        <v>0</v>
      </c>
      <c r="U32">
        <f>($C$7*CR32+$D$7*CS32+$E$7*T32)</f>
        <v>0</v>
      </c>
      <c r="V32">
        <f>0.61365*exp(17.502*U32/(240.97+U32))</f>
        <v>0</v>
      </c>
      <c r="W32">
        <f>(X32/Y32*100)</f>
        <v>0</v>
      </c>
      <c r="X32">
        <f>CJ32*(CO32+CP32)/1000</f>
        <v>0</v>
      </c>
      <c r="Y32">
        <f>0.61365*exp(17.502*CQ32/(240.97+CQ32))</f>
        <v>0</v>
      </c>
      <c r="Z32">
        <f>(V32-CJ32*(CO32+CP32)/1000)</f>
        <v>0</v>
      </c>
      <c r="AA32">
        <f>(-H32*44100)</f>
        <v>0</v>
      </c>
      <c r="AB32">
        <f>2*29.3*P32*0.92*(CQ32-U32)</f>
        <v>0</v>
      </c>
      <c r="AC32">
        <f>2*0.95*5.67E-8*(((CQ32+$B$7)+273)^4-(U32+273)^4)</f>
        <v>0</v>
      </c>
      <c r="AD32">
        <f>S32+AC32+AA32+AB32</f>
        <v>0</v>
      </c>
      <c r="AE32">
        <f>CN32*AS32*(CI32-CH32*(1000-AS32*CK32)/(1000-AS32*CJ32))/(100*CB32)</f>
        <v>0</v>
      </c>
      <c r="AF32">
        <f>1000*CN32*AS32*(CJ32-CK32)/(100*CB32*(1000-AS32*CJ32))</f>
        <v>0</v>
      </c>
      <c r="AG32">
        <f>(AH32 - AI32 - CO32*1E3/(8.314*(CQ32+273.15)) * AK32/CN32 * AJ32) * CN32/(100*CB32) * (1000 - CK32)/1000</f>
        <v>0</v>
      </c>
      <c r="AH32">
        <v>57.3706686907346</v>
      </c>
      <c r="AI32">
        <v>51.1864127272727</v>
      </c>
      <c r="AJ32">
        <v>1.66457839983747</v>
      </c>
      <c r="AK32">
        <v>66.5001345329119</v>
      </c>
      <c r="AL32">
        <f>(AN32 - AM32 + CO32*1E3/(8.314*(CQ32+273.15)) * AP32/CN32 * AO32) * CN32/(100*CB32) * 1000/(1000 - AN32)</f>
        <v>0</v>
      </c>
      <c r="AM32">
        <v>19.9284784924675</v>
      </c>
      <c r="AN32">
        <v>21.6902357575757</v>
      </c>
      <c r="AO32">
        <v>-0.00238696969696853</v>
      </c>
      <c r="AP32">
        <v>79.88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MAX(0,($B$13+$C$13*CV32)/(1+$D$13*CV32)*CO32/(CQ32+273)*$E$13)</f>
        <v>0</v>
      </c>
      <c r="AV32" t="s">
        <v>286</v>
      </c>
      <c r="AW32" t="s">
        <v>286</v>
      </c>
      <c r="AX32">
        <v>0</v>
      </c>
      <c r="AY32">
        <v>0</v>
      </c>
      <c r="AZ32">
        <f>1-AX32/AY32</f>
        <v>0</v>
      </c>
      <c r="BA32">
        <v>0</v>
      </c>
      <c r="BB32" t="s">
        <v>286</v>
      </c>
      <c r="BC32" t="s">
        <v>286</v>
      </c>
      <c r="BD32">
        <v>0</v>
      </c>
      <c r="BE32">
        <v>0</v>
      </c>
      <c r="BF32">
        <f>1-BD32/BE32</f>
        <v>0</v>
      </c>
      <c r="BG32">
        <v>0.5</v>
      </c>
      <c r="BH32">
        <f>BY32</f>
        <v>0</v>
      </c>
      <c r="BI32">
        <f>J32</f>
        <v>0</v>
      </c>
      <c r="BJ32">
        <f>BF32*BG32*BH32</f>
        <v>0</v>
      </c>
      <c r="BK32">
        <f>(BI32-BA32)/BH32</f>
        <v>0</v>
      </c>
      <c r="BL32">
        <f>(AY32-BE32)/BE32</f>
        <v>0</v>
      </c>
      <c r="BM32">
        <f>AX32/(AZ32+AX32/BE32)</f>
        <v>0</v>
      </c>
      <c r="BN32" t="s">
        <v>286</v>
      </c>
      <c r="BO32">
        <v>0</v>
      </c>
      <c r="BP32">
        <f>IF(BO32&lt;&gt;0, BO32, BM32)</f>
        <v>0</v>
      </c>
      <c r="BQ32">
        <f>1-BP32/BE32</f>
        <v>0</v>
      </c>
      <c r="BR32">
        <f>(BE32-BD32)/(BE32-BP32)</f>
        <v>0</v>
      </c>
      <c r="BS32">
        <f>(AY32-BE32)/(AY32-BP32)</f>
        <v>0</v>
      </c>
      <c r="BT32">
        <f>(BE32-BD32)/(BE32-AX32)</f>
        <v>0</v>
      </c>
      <c r="BU32">
        <f>(AY32-BE32)/(AY32-AX32)</f>
        <v>0</v>
      </c>
      <c r="BV32">
        <f>(BR32*BP32/BD32)</f>
        <v>0</v>
      </c>
      <c r="BW32">
        <f>(1-BV32)</f>
        <v>0</v>
      </c>
      <c r="BX32">
        <f>$B$11*CW32+$C$11*CX32+$F$11*CY32*(1-DB32)</f>
        <v>0</v>
      </c>
      <c r="BY32">
        <f>BX32*BZ32</f>
        <v>0</v>
      </c>
      <c r="BZ32">
        <f>($B$11*$D$9+$C$11*$D$9+$F$11*((DL32+DD32)/MAX(DL32+DD32+DM32, 0.1)*$I$9+DM32/MAX(DL32+DD32+DM32, 0.1)*$J$9))/($B$11+$C$11+$F$11)</f>
        <v>0</v>
      </c>
      <c r="CA32">
        <f>($B$11*$K$9+$C$11*$K$9+$F$11*((DL32+DD32)/MAX(DL32+DD32+DM32, 0.1)*$P$9+DM32/MAX(DL32+DD32+DM32, 0.1)*$Q$9))/($B$11+$C$11+$F$11)</f>
        <v>0</v>
      </c>
      <c r="CB32">
        <v>9</v>
      </c>
      <c r="CC32">
        <v>0.5</v>
      </c>
      <c r="CD32" t="s">
        <v>287</v>
      </c>
      <c r="CE32">
        <v>2</v>
      </c>
      <c r="CF32" t="b">
        <v>1</v>
      </c>
      <c r="CG32">
        <v>1617082922</v>
      </c>
      <c r="CH32">
        <v>49.2544333333333</v>
      </c>
      <c r="CI32">
        <v>58.0063</v>
      </c>
      <c r="CJ32">
        <v>21.6904666666667</v>
      </c>
      <c r="CK32">
        <v>19.9265666666667</v>
      </c>
      <c r="CL32">
        <v>44.9338666666667</v>
      </c>
      <c r="CM32">
        <v>21.7124333333333</v>
      </c>
      <c r="CN32">
        <v>599.959333333333</v>
      </c>
      <c r="CO32">
        <v>101.106333333333</v>
      </c>
      <c r="CP32">
        <v>0.0461299333333333</v>
      </c>
      <c r="CQ32">
        <v>26.8160333333333</v>
      </c>
      <c r="CR32">
        <v>26.2539666666667</v>
      </c>
      <c r="CS32">
        <v>999.9</v>
      </c>
      <c r="CT32">
        <v>0</v>
      </c>
      <c r="CU32">
        <v>0</v>
      </c>
      <c r="CV32">
        <v>9981.87333333333</v>
      </c>
      <c r="CW32">
        <v>0</v>
      </c>
      <c r="CX32">
        <v>45.7114333333333</v>
      </c>
      <c r="CY32">
        <v>1200.00666666667</v>
      </c>
      <c r="CZ32">
        <v>0.967009</v>
      </c>
      <c r="DA32">
        <v>0.0329912</v>
      </c>
      <c r="DB32">
        <v>0</v>
      </c>
      <c r="DC32">
        <v>2.62163333333333</v>
      </c>
      <c r="DD32">
        <v>0</v>
      </c>
      <c r="DE32">
        <v>3957.36</v>
      </c>
      <c r="DF32">
        <v>10372.3666666667</v>
      </c>
      <c r="DG32">
        <v>40.708</v>
      </c>
      <c r="DH32">
        <v>43.5413333333333</v>
      </c>
      <c r="DI32">
        <v>42.3956666666667</v>
      </c>
      <c r="DJ32">
        <v>41.8746666666667</v>
      </c>
      <c r="DK32">
        <v>40.812</v>
      </c>
      <c r="DL32">
        <v>1160.41666666667</v>
      </c>
      <c r="DM32">
        <v>39.59</v>
      </c>
      <c r="DN32">
        <v>0</v>
      </c>
      <c r="DO32">
        <v>1617082923.6</v>
      </c>
      <c r="DP32">
        <v>0</v>
      </c>
      <c r="DQ32">
        <v>2.74766</v>
      </c>
      <c r="DR32">
        <v>-0.0611538516532205</v>
      </c>
      <c r="DS32">
        <v>-161.283846396742</v>
      </c>
      <c r="DT32">
        <v>3974.1416</v>
      </c>
      <c r="DU32">
        <v>15</v>
      </c>
      <c r="DV32">
        <v>1617082512</v>
      </c>
      <c r="DW32" t="s">
        <v>288</v>
      </c>
      <c r="DX32">
        <v>1617082511</v>
      </c>
      <c r="DY32">
        <v>1617082512</v>
      </c>
      <c r="DZ32">
        <v>2</v>
      </c>
      <c r="EA32">
        <v>-0.012</v>
      </c>
      <c r="EB32">
        <v>-0.035</v>
      </c>
      <c r="EC32">
        <v>4.321</v>
      </c>
      <c r="ED32">
        <v>-0.022</v>
      </c>
      <c r="EE32">
        <v>400</v>
      </c>
      <c r="EF32">
        <v>20</v>
      </c>
      <c r="EG32">
        <v>0.13</v>
      </c>
      <c r="EH32">
        <v>0.05</v>
      </c>
      <c r="EI32">
        <v>100</v>
      </c>
      <c r="EJ32">
        <v>100</v>
      </c>
      <c r="EK32">
        <v>4.321</v>
      </c>
      <c r="EL32">
        <v>-0.0219</v>
      </c>
      <c r="EM32">
        <v>4.32055000000003</v>
      </c>
      <c r="EN32">
        <v>0</v>
      </c>
      <c r="EO32">
        <v>0</v>
      </c>
      <c r="EP32">
        <v>0</v>
      </c>
      <c r="EQ32">
        <v>-0.0219400000000007</v>
      </c>
      <c r="ER32">
        <v>0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6.9</v>
      </c>
      <c r="EZ32">
        <v>6.8</v>
      </c>
      <c r="FA32">
        <v>18</v>
      </c>
      <c r="FB32">
        <v>646.801</v>
      </c>
      <c r="FC32">
        <v>392.644</v>
      </c>
      <c r="FD32">
        <v>24.9991</v>
      </c>
      <c r="FE32">
        <v>27.8918</v>
      </c>
      <c r="FF32">
        <v>30</v>
      </c>
      <c r="FG32">
        <v>27.8985</v>
      </c>
      <c r="FH32">
        <v>27.9387</v>
      </c>
      <c r="FI32">
        <v>6.17268</v>
      </c>
      <c r="FJ32">
        <v>23.5803</v>
      </c>
      <c r="FK32">
        <v>46.835</v>
      </c>
      <c r="FL32">
        <v>25</v>
      </c>
      <c r="FM32">
        <v>74.0707</v>
      </c>
      <c r="FN32">
        <v>20</v>
      </c>
      <c r="FO32">
        <v>96.8417</v>
      </c>
      <c r="FP32">
        <v>99.4153</v>
      </c>
    </row>
    <row r="33" spans="1:172">
      <c r="A33">
        <v>17</v>
      </c>
      <c r="B33">
        <v>1617082925</v>
      </c>
      <c r="C33">
        <v>32.5</v>
      </c>
      <c r="D33" t="s">
        <v>319</v>
      </c>
      <c r="E33" t="s">
        <v>320</v>
      </c>
      <c r="F33">
        <v>2</v>
      </c>
      <c r="G33">
        <v>1617082923.625</v>
      </c>
      <c r="H33">
        <f>(I33)/1000</f>
        <v>0</v>
      </c>
      <c r="I33">
        <f>IF(CF33, AL33, AF33)</f>
        <v>0</v>
      </c>
      <c r="J33">
        <f>IF(CF33, AG33, AE33)</f>
        <v>0</v>
      </c>
      <c r="K33">
        <f>CH33 - IF(AS33&gt;1, J33*CB33*100.0/(AU33*CV33), 0)</f>
        <v>0</v>
      </c>
      <c r="L33">
        <f>((R33-H33/2)*K33-J33)/(R33+H33/2)</f>
        <v>0</v>
      </c>
      <c r="M33">
        <f>L33*(CO33+CP33)/1000.0</f>
        <v>0</v>
      </c>
      <c r="N33">
        <f>(CH33 - IF(AS33&gt;1, J33*CB33*100.0/(AU33*CV33), 0))*(CO33+CP33)/1000.0</f>
        <v>0</v>
      </c>
      <c r="O33">
        <f>2.0/((1/Q33-1/P33)+SIGN(Q33)*SQRT((1/Q33-1/P33)*(1/Q33-1/P33) + 4*CC33/((CC33+1)*(CC33+1))*(2*1/Q33*1/P33-1/P33*1/P33)))</f>
        <v>0</v>
      </c>
      <c r="P33">
        <f>IF(LEFT(CD33,1)&lt;&gt;"0",IF(LEFT(CD33,1)="1",3.0,CE33),$D$5+$E$5*(CV33*CO33/($K$5*1000))+$F$5*(CV33*CO33/($K$5*1000))*MAX(MIN(CB33,$J$5),$I$5)*MAX(MIN(CB33,$J$5),$I$5)+$G$5*MAX(MIN(CB33,$J$5),$I$5)*(CV33*CO33/($K$5*1000))+$H$5*(CV33*CO33/($K$5*1000))*(CV33*CO33/($K$5*1000)))</f>
        <v>0</v>
      </c>
      <c r="Q33">
        <f>H33*(1000-(1000*0.61365*exp(17.502*U33/(240.97+U33))/(CO33+CP33)+CJ33)/2)/(1000*0.61365*exp(17.502*U33/(240.97+U33))/(CO33+CP33)-CJ33)</f>
        <v>0</v>
      </c>
      <c r="R33">
        <f>1/((CC33+1)/(O33/1.6)+1/(P33/1.37)) + CC33/((CC33+1)/(O33/1.6) + CC33/(P33/1.37))</f>
        <v>0</v>
      </c>
      <c r="S33">
        <f>(BX33*CA33)</f>
        <v>0</v>
      </c>
      <c r="T33">
        <f>(CQ33+(S33+2*0.95*5.67E-8*(((CQ33+$B$7)+273)^4-(CQ33+273)^4)-44100*H33)/(1.84*29.3*P33+8*0.95*5.67E-8*(CQ33+273)^3))</f>
        <v>0</v>
      </c>
      <c r="U33">
        <f>($C$7*CR33+$D$7*CS33+$E$7*T33)</f>
        <v>0</v>
      </c>
      <c r="V33">
        <f>0.61365*exp(17.502*U33/(240.97+U33))</f>
        <v>0</v>
      </c>
      <c r="W33">
        <f>(X33/Y33*100)</f>
        <v>0</v>
      </c>
      <c r="X33">
        <f>CJ33*(CO33+CP33)/1000</f>
        <v>0</v>
      </c>
      <c r="Y33">
        <f>0.61365*exp(17.502*CQ33/(240.97+CQ33))</f>
        <v>0</v>
      </c>
      <c r="Z33">
        <f>(V33-CJ33*(CO33+CP33)/1000)</f>
        <v>0</v>
      </c>
      <c r="AA33">
        <f>(-H33*44100)</f>
        <v>0</v>
      </c>
      <c r="AB33">
        <f>2*29.3*P33*0.92*(CQ33-U33)</f>
        <v>0</v>
      </c>
      <c r="AC33">
        <f>2*0.95*5.67E-8*(((CQ33+$B$7)+273)^4-(U33+273)^4)</f>
        <v>0</v>
      </c>
      <c r="AD33">
        <f>S33+AC33+AA33+AB33</f>
        <v>0</v>
      </c>
      <c r="AE33">
        <f>CN33*AS33*(CI33-CH33*(1000-AS33*CK33)/(1000-AS33*CJ33))/(100*CB33)</f>
        <v>0</v>
      </c>
      <c r="AF33">
        <f>1000*CN33*AS33*(CJ33-CK33)/(100*CB33*(1000-AS33*CJ33))</f>
        <v>0</v>
      </c>
      <c r="AG33">
        <f>(AH33 - AI33 - CO33*1E3/(8.314*(CQ33+273.15)) * AK33/CN33 * AJ33) * CN33/(100*CB33) * (1000 - CK33)/1000</f>
        <v>0</v>
      </c>
      <c r="AH33">
        <v>60.9060433801709</v>
      </c>
      <c r="AI33">
        <v>54.5699042424242</v>
      </c>
      <c r="AJ33">
        <v>1.6910317903092</v>
      </c>
      <c r="AK33">
        <v>66.5001345329119</v>
      </c>
      <c r="AL33">
        <f>(AN33 - AM33 + CO33*1E3/(8.314*(CQ33+273.15)) * AP33/CN33 * AO33) * CN33/(100*CB33) * 1000/(1000 - AN33)</f>
        <v>0</v>
      </c>
      <c r="AM33">
        <v>19.9260565354113</v>
      </c>
      <c r="AN33">
        <v>21.6887351515152</v>
      </c>
      <c r="AO33">
        <v>-0.000423696969698796</v>
      </c>
      <c r="AP33">
        <v>79.88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MAX(0,($B$13+$C$13*CV33)/(1+$D$13*CV33)*CO33/(CQ33+273)*$E$13)</f>
        <v>0</v>
      </c>
      <c r="AV33" t="s">
        <v>286</v>
      </c>
      <c r="AW33" t="s">
        <v>286</v>
      </c>
      <c r="AX33">
        <v>0</v>
      </c>
      <c r="AY33">
        <v>0</v>
      </c>
      <c r="AZ33">
        <f>1-AX33/AY33</f>
        <v>0</v>
      </c>
      <c r="BA33">
        <v>0</v>
      </c>
      <c r="BB33" t="s">
        <v>286</v>
      </c>
      <c r="BC33" t="s">
        <v>286</v>
      </c>
      <c r="BD33">
        <v>0</v>
      </c>
      <c r="BE33">
        <v>0</v>
      </c>
      <c r="BF33">
        <f>1-BD33/BE33</f>
        <v>0</v>
      </c>
      <c r="BG33">
        <v>0.5</v>
      </c>
      <c r="BH33">
        <f>BY33</f>
        <v>0</v>
      </c>
      <c r="BI33">
        <f>J33</f>
        <v>0</v>
      </c>
      <c r="BJ33">
        <f>BF33*BG33*BH33</f>
        <v>0</v>
      </c>
      <c r="BK33">
        <f>(BI33-BA33)/BH33</f>
        <v>0</v>
      </c>
      <c r="BL33">
        <f>(AY33-BE33)/BE33</f>
        <v>0</v>
      </c>
      <c r="BM33">
        <f>AX33/(AZ33+AX33/BE33)</f>
        <v>0</v>
      </c>
      <c r="BN33" t="s">
        <v>286</v>
      </c>
      <c r="BO33">
        <v>0</v>
      </c>
      <c r="BP33">
        <f>IF(BO33&lt;&gt;0, BO33, BM33)</f>
        <v>0</v>
      </c>
      <c r="BQ33">
        <f>1-BP33/BE33</f>
        <v>0</v>
      </c>
      <c r="BR33">
        <f>(BE33-BD33)/(BE33-BP33)</f>
        <v>0</v>
      </c>
      <c r="BS33">
        <f>(AY33-BE33)/(AY33-BP33)</f>
        <v>0</v>
      </c>
      <c r="BT33">
        <f>(BE33-BD33)/(BE33-AX33)</f>
        <v>0</v>
      </c>
      <c r="BU33">
        <f>(AY33-BE33)/(AY33-AX33)</f>
        <v>0</v>
      </c>
      <c r="BV33">
        <f>(BR33*BP33/BD33)</f>
        <v>0</v>
      </c>
      <c r="BW33">
        <f>(1-BV33)</f>
        <v>0</v>
      </c>
      <c r="BX33">
        <f>$B$11*CW33+$C$11*CX33+$F$11*CY33*(1-DB33)</f>
        <v>0</v>
      </c>
      <c r="BY33">
        <f>BX33*BZ33</f>
        <v>0</v>
      </c>
      <c r="BZ33">
        <f>($B$11*$D$9+$C$11*$D$9+$F$11*((DL33+DD33)/MAX(DL33+DD33+DM33, 0.1)*$I$9+DM33/MAX(DL33+DD33+DM33, 0.1)*$J$9))/($B$11+$C$11+$F$11)</f>
        <v>0</v>
      </c>
      <c r="CA33">
        <f>($B$11*$K$9+$C$11*$K$9+$F$11*((DL33+DD33)/MAX(DL33+DD33+DM33, 0.1)*$P$9+DM33/MAX(DL33+DD33+DM33, 0.1)*$Q$9))/($B$11+$C$11+$F$11)</f>
        <v>0</v>
      </c>
      <c r="CB33">
        <v>9</v>
      </c>
      <c r="CC33">
        <v>0.5</v>
      </c>
      <c r="CD33" t="s">
        <v>287</v>
      </c>
      <c r="CE33">
        <v>2</v>
      </c>
      <c r="CF33" t="b">
        <v>1</v>
      </c>
      <c r="CG33">
        <v>1617082923.625</v>
      </c>
      <c r="CH33">
        <v>51.935875</v>
      </c>
      <c r="CI33">
        <v>60.78025</v>
      </c>
      <c r="CJ33">
        <v>21.68935</v>
      </c>
      <c r="CK33">
        <v>19.92545</v>
      </c>
      <c r="CL33">
        <v>47.615325</v>
      </c>
      <c r="CM33">
        <v>21.711275</v>
      </c>
      <c r="CN33">
        <v>599.98625</v>
      </c>
      <c r="CO33">
        <v>101.10775</v>
      </c>
      <c r="CP33">
        <v>0.04629125</v>
      </c>
      <c r="CQ33">
        <v>26.815875</v>
      </c>
      <c r="CR33">
        <v>26.249725</v>
      </c>
      <c r="CS33">
        <v>999.9</v>
      </c>
      <c r="CT33">
        <v>0</v>
      </c>
      <c r="CU33">
        <v>0</v>
      </c>
      <c r="CV33">
        <v>9983.595</v>
      </c>
      <c r="CW33">
        <v>0</v>
      </c>
      <c r="CX33">
        <v>45.689125</v>
      </c>
      <c r="CY33">
        <v>1200.01</v>
      </c>
      <c r="CZ33">
        <v>0.967009</v>
      </c>
      <c r="DA33">
        <v>0.0329912</v>
      </c>
      <c r="DB33">
        <v>0</v>
      </c>
      <c r="DC33">
        <v>2.9197</v>
      </c>
      <c r="DD33">
        <v>0</v>
      </c>
      <c r="DE33">
        <v>3951.735</v>
      </c>
      <c r="DF33">
        <v>10372.375</v>
      </c>
      <c r="DG33">
        <v>40.70275</v>
      </c>
      <c r="DH33">
        <v>43.5465</v>
      </c>
      <c r="DI33">
        <v>42.375</v>
      </c>
      <c r="DJ33">
        <v>41.812</v>
      </c>
      <c r="DK33">
        <v>40.781</v>
      </c>
      <c r="DL33">
        <v>1160.42</v>
      </c>
      <c r="DM33">
        <v>39.59</v>
      </c>
      <c r="DN33">
        <v>0</v>
      </c>
      <c r="DO33">
        <v>1617082926</v>
      </c>
      <c r="DP33">
        <v>0</v>
      </c>
      <c r="DQ33">
        <v>2.769492</v>
      </c>
      <c r="DR33">
        <v>0.596153840964411</v>
      </c>
      <c r="DS33">
        <v>-170.843076659599</v>
      </c>
      <c r="DT33">
        <v>3967.5336</v>
      </c>
      <c r="DU33">
        <v>15</v>
      </c>
      <c r="DV33">
        <v>1617082512</v>
      </c>
      <c r="DW33" t="s">
        <v>288</v>
      </c>
      <c r="DX33">
        <v>1617082511</v>
      </c>
      <c r="DY33">
        <v>1617082512</v>
      </c>
      <c r="DZ33">
        <v>2</v>
      </c>
      <c r="EA33">
        <v>-0.012</v>
      </c>
      <c r="EB33">
        <v>-0.035</v>
      </c>
      <c r="EC33">
        <v>4.321</v>
      </c>
      <c r="ED33">
        <v>-0.022</v>
      </c>
      <c r="EE33">
        <v>400</v>
      </c>
      <c r="EF33">
        <v>20</v>
      </c>
      <c r="EG33">
        <v>0.13</v>
      </c>
      <c r="EH33">
        <v>0.05</v>
      </c>
      <c r="EI33">
        <v>100</v>
      </c>
      <c r="EJ33">
        <v>100</v>
      </c>
      <c r="EK33">
        <v>4.321</v>
      </c>
      <c r="EL33">
        <v>-0.0219</v>
      </c>
      <c r="EM33">
        <v>4.32055000000003</v>
      </c>
      <c r="EN33">
        <v>0</v>
      </c>
      <c r="EO33">
        <v>0</v>
      </c>
      <c r="EP33">
        <v>0</v>
      </c>
      <c r="EQ33">
        <v>-0.0219400000000007</v>
      </c>
      <c r="ER33">
        <v>0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6.9</v>
      </c>
      <c r="EZ33">
        <v>6.9</v>
      </c>
      <c r="FA33">
        <v>18</v>
      </c>
      <c r="FB33">
        <v>646.684</v>
      </c>
      <c r="FC33">
        <v>392.761</v>
      </c>
      <c r="FD33">
        <v>24.9992</v>
      </c>
      <c r="FE33">
        <v>27.8911</v>
      </c>
      <c r="FF33">
        <v>30</v>
      </c>
      <c r="FG33">
        <v>27.8985</v>
      </c>
      <c r="FH33">
        <v>27.9387</v>
      </c>
      <c r="FI33">
        <v>6.32822</v>
      </c>
      <c r="FJ33">
        <v>23.5803</v>
      </c>
      <c r="FK33">
        <v>46.835</v>
      </c>
      <c r="FL33">
        <v>25</v>
      </c>
      <c r="FM33">
        <v>77.437</v>
      </c>
      <c r="FN33">
        <v>20</v>
      </c>
      <c r="FO33">
        <v>96.8416</v>
      </c>
      <c r="FP33">
        <v>99.4148</v>
      </c>
    </row>
    <row r="34" spans="1:172">
      <c r="A34">
        <v>18</v>
      </c>
      <c r="B34">
        <v>1617082927</v>
      </c>
      <c r="C34">
        <v>34.5</v>
      </c>
      <c r="D34" t="s">
        <v>321</v>
      </c>
      <c r="E34" t="s">
        <v>322</v>
      </c>
      <c r="F34">
        <v>2</v>
      </c>
      <c r="G34">
        <v>1617082926</v>
      </c>
      <c r="H34">
        <f>(I34)/1000</f>
        <v>0</v>
      </c>
      <c r="I34">
        <f>IF(CF34, AL34, AF34)</f>
        <v>0</v>
      </c>
      <c r="J34">
        <f>IF(CF34, AG34, AE34)</f>
        <v>0</v>
      </c>
      <c r="K34">
        <f>CH34 - IF(AS34&gt;1, J34*CB34*100.0/(AU34*CV34), 0)</f>
        <v>0</v>
      </c>
      <c r="L34">
        <f>((R34-H34/2)*K34-J34)/(R34+H34/2)</f>
        <v>0</v>
      </c>
      <c r="M34">
        <f>L34*(CO34+CP34)/1000.0</f>
        <v>0</v>
      </c>
      <c r="N34">
        <f>(CH34 - IF(AS34&gt;1, J34*CB34*100.0/(AU34*CV34), 0))*(CO34+CP34)/1000.0</f>
        <v>0</v>
      </c>
      <c r="O34">
        <f>2.0/((1/Q34-1/P34)+SIGN(Q34)*SQRT((1/Q34-1/P34)*(1/Q34-1/P34) + 4*CC34/((CC34+1)*(CC34+1))*(2*1/Q34*1/P34-1/P34*1/P34)))</f>
        <v>0</v>
      </c>
      <c r="P34">
        <f>IF(LEFT(CD34,1)&lt;&gt;"0",IF(LEFT(CD34,1)="1",3.0,CE34),$D$5+$E$5*(CV34*CO34/($K$5*1000))+$F$5*(CV34*CO34/($K$5*1000))*MAX(MIN(CB34,$J$5),$I$5)*MAX(MIN(CB34,$J$5),$I$5)+$G$5*MAX(MIN(CB34,$J$5),$I$5)*(CV34*CO34/($K$5*1000))+$H$5*(CV34*CO34/($K$5*1000))*(CV34*CO34/($K$5*1000)))</f>
        <v>0</v>
      </c>
      <c r="Q34">
        <f>H34*(1000-(1000*0.61365*exp(17.502*U34/(240.97+U34))/(CO34+CP34)+CJ34)/2)/(1000*0.61365*exp(17.502*U34/(240.97+U34))/(CO34+CP34)-CJ34)</f>
        <v>0</v>
      </c>
      <c r="R34">
        <f>1/((CC34+1)/(O34/1.6)+1/(P34/1.37)) + CC34/((CC34+1)/(O34/1.6) + CC34/(P34/1.37))</f>
        <v>0</v>
      </c>
      <c r="S34">
        <f>(BX34*CA34)</f>
        <v>0</v>
      </c>
      <c r="T34">
        <f>(CQ34+(S34+2*0.95*5.67E-8*(((CQ34+$B$7)+273)^4-(CQ34+273)^4)-44100*H34)/(1.84*29.3*P34+8*0.95*5.67E-8*(CQ34+273)^3))</f>
        <v>0</v>
      </c>
      <c r="U34">
        <f>($C$7*CR34+$D$7*CS34+$E$7*T34)</f>
        <v>0</v>
      </c>
      <c r="V34">
        <f>0.61365*exp(17.502*U34/(240.97+U34))</f>
        <v>0</v>
      </c>
      <c r="W34">
        <f>(X34/Y34*100)</f>
        <v>0</v>
      </c>
      <c r="X34">
        <f>CJ34*(CO34+CP34)/1000</f>
        <v>0</v>
      </c>
      <c r="Y34">
        <f>0.61365*exp(17.502*CQ34/(240.97+CQ34))</f>
        <v>0</v>
      </c>
      <c r="Z34">
        <f>(V34-CJ34*(CO34+CP34)/1000)</f>
        <v>0</v>
      </c>
      <c r="AA34">
        <f>(-H34*44100)</f>
        <v>0</v>
      </c>
      <c r="AB34">
        <f>2*29.3*P34*0.92*(CQ34-U34)</f>
        <v>0</v>
      </c>
      <c r="AC34">
        <f>2*0.95*5.67E-8*(((CQ34+$B$7)+273)^4-(U34+273)^4)</f>
        <v>0</v>
      </c>
      <c r="AD34">
        <f>S34+AC34+AA34+AB34</f>
        <v>0</v>
      </c>
      <c r="AE34">
        <f>CN34*AS34*(CI34-CH34*(1000-AS34*CK34)/(1000-AS34*CJ34))/(100*CB34)</f>
        <v>0</v>
      </c>
      <c r="AF34">
        <f>1000*CN34*AS34*(CJ34-CK34)/(100*CB34*(1000-AS34*CJ34))</f>
        <v>0</v>
      </c>
      <c r="AG34">
        <f>(AH34 - AI34 - CO34*1E3/(8.314*(CQ34+273.15)) * AK34/CN34 * AJ34) * CN34/(100*CB34) * (1000 - CK34)/1000</f>
        <v>0</v>
      </c>
      <c r="AH34">
        <v>64.3632067193379</v>
      </c>
      <c r="AI34">
        <v>57.9412218181818</v>
      </c>
      <c r="AJ34">
        <v>1.68755118866586</v>
      </c>
      <c r="AK34">
        <v>66.5001345329119</v>
      </c>
      <c r="AL34">
        <f>(AN34 - AM34 + CO34*1E3/(8.314*(CQ34+273.15)) * AP34/CN34 * AO34) * CN34/(100*CB34) * 1000/(1000 - AN34)</f>
        <v>0</v>
      </c>
      <c r="AM34">
        <v>19.9251606985281</v>
      </c>
      <c r="AN34">
        <v>21.6863484848485</v>
      </c>
      <c r="AO34">
        <v>-0.000284686868686219</v>
      </c>
      <c r="AP34">
        <v>79.88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MAX(0,($B$13+$C$13*CV34)/(1+$D$13*CV34)*CO34/(CQ34+273)*$E$13)</f>
        <v>0</v>
      </c>
      <c r="AV34" t="s">
        <v>286</v>
      </c>
      <c r="AW34" t="s">
        <v>286</v>
      </c>
      <c r="AX34">
        <v>0</v>
      </c>
      <c r="AY34">
        <v>0</v>
      </c>
      <c r="AZ34">
        <f>1-AX34/AY34</f>
        <v>0</v>
      </c>
      <c r="BA34">
        <v>0</v>
      </c>
      <c r="BB34" t="s">
        <v>286</v>
      </c>
      <c r="BC34" t="s">
        <v>286</v>
      </c>
      <c r="BD34">
        <v>0</v>
      </c>
      <c r="BE34">
        <v>0</v>
      </c>
      <c r="BF34">
        <f>1-BD34/BE34</f>
        <v>0</v>
      </c>
      <c r="BG34">
        <v>0.5</v>
      </c>
      <c r="BH34">
        <f>BY34</f>
        <v>0</v>
      </c>
      <c r="BI34">
        <f>J34</f>
        <v>0</v>
      </c>
      <c r="BJ34">
        <f>BF34*BG34*BH34</f>
        <v>0</v>
      </c>
      <c r="BK34">
        <f>(BI34-BA34)/BH34</f>
        <v>0</v>
      </c>
      <c r="BL34">
        <f>(AY34-BE34)/BE34</f>
        <v>0</v>
      </c>
      <c r="BM34">
        <f>AX34/(AZ34+AX34/BE34)</f>
        <v>0</v>
      </c>
      <c r="BN34" t="s">
        <v>286</v>
      </c>
      <c r="BO34">
        <v>0</v>
      </c>
      <c r="BP34">
        <f>IF(BO34&lt;&gt;0, BO34, BM34)</f>
        <v>0</v>
      </c>
      <c r="BQ34">
        <f>1-BP34/BE34</f>
        <v>0</v>
      </c>
      <c r="BR34">
        <f>(BE34-BD34)/(BE34-BP34)</f>
        <v>0</v>
      </c>
      <c r="BS34">
        <f>(AY34-BE34)/(AY34-BP34)</f>
        <v>0</v>
      </c>
      <c r="BT34">
        <f>(BE34-BD34)/(BE34-AX34)</f>
        <v>0</v>
      </c>
      <c r="BU34">
        <f>(AY34-BE34)/(AY34-AX34)</f>
        <v>0</v>
      </c>
      <c r="BV34">
        <f>(BR34*BP34/BD34)</f>
        <v>0</v>
      </c>
      <c r="BW34">
        <f>(1-BV34)</f>
        <v>0</v>
      </c>
      <c r="BX34">
        <f>$B$11*CW34+$C$11*CX34+$F$11*CY34*(1-DB34)</f>
        <v>0</v>
      </c>
      <c r="BY34">
        <f>BX34*BZ34</f>
        <v>0</v>
      </c>
      <c r="BZ34">
        <f>($B$11*$D$9+$C$11*$D$9+$F$11*((DL34+DD34)/MAX(DL34+DD34+DM34, 0.1)*$I$9+DM34/MAX(DL34+DD34+DM34, 0.1)*$J$9))/($B$11+$C$11+$F$11)</f>
        <v>0</v>
      </c>
      <c r="CA34">
        <f>($B$11*$K$9+$C$11*$K$9+$F$11*((DL34+DD34)/MAX(DL34+DD34+DM34, 0.1)*$P$9+DM34/MAX(DL34+DD34+DM34, 0.1)*$Q$9))/($B$11+$C$11+$F$11)</f>
        <v>0</v>
      </c>
      <c r="CB34">
        <v>9</v>
      </c>
      <c r="CC34">
        <v>0.5</v>
      </c>
      <c r="CD34" t="s">
        <v>287</v>
      </c>
      <c r="CE34">
        <v>2</v>
      </c>
      <c r="CF34" t="b">
        <v>1</v>
      </c>
      <c r="CG34">
        <v>1617082926</v>
      </c>
      <c r="CH34">
        <v>55.8578666666667</v>
      </c>
      <c r="CI34">
        <v>64.8024</v>
      </c>
      <c r="CJ34">
        <v>21.6869666666667</v>
      </c>
      <c r="CK34">
        <v>19.9242</v>
      </c>
      <c r="CL34">
        <v>51.5373333333333</v>
      </c>
      <c r="CM34">
        <v>21.7089</v>
      </c>
      <c r="CN34">
        <v>600.026333333333</v>
      </c>
      <c r="CO34">
        <v>101.108</v>
      </c>
      <c r="CP34">
        <v>0.0463641666666667</v>
      </c>
      <c r="CQ34">
        <v>26.8175666666667</v>
      </c>
      <c r="CR34">
        <v>26.2431666666667</v>
      </c>
      <c r="CS34">
        <v>999.9</v>
      </c>
      <c r="CT34">
        <v>0</v>
      </c>
      <c r="CU34">
        <v>0</v>
      </c>
      <c r="CV34">
        <v>9998.32</v>
      </c>
      <c r="CW34">
        <v>0</v>
      </c>
      <c r="CX34">
        <v>45.6564666666667</v>
      </c>
      <c r="CY34">
        <v>1200</v>
      </c>
      <c r="CZ34">
        <v>0.967009</v>
      </c>
      <c r="DA34">
        <v>0.0329912</v>
      </c>
      <c r="DB34">
        <v>0</v>
      </c>
      <c r="DC34">
        <v>2.779</v>
      </c>
      <c r="DD34">
        <v>0</v>
      </c>
      <c r="DE34">
        <v>3944.58</v>
      </c>
      <c r="DF34">
        <v>10372.3</v>
      </c>
      <c r="DG34">
        <v>40.75</v>
      </c>
      <c r="DH34">
        <v>43.5413333333333</v>
      </c>
      <c r="DI34">
        <v>42.3956666666667</v>
      </c>
      <c r="DJ34">
        <v>41.8536666666667</v>
      </c>
      <c r="DK34">
        <v>40.812</v>
      </c>
      <c r="DL34">
        <v>1160.41</v>
      </c>
      <c r="DM34">
        <v>39.59</v>
      </c>
      <c r="DN34">
        <v>0</v>
      </c>
      <c r="DO34">
        <v>1617082927.8</v>
      </c>
      <c r="DP34">
        <v>0</v>
      </c>
      <c r="DQ34">
        <v>2.77696923076923</v>
      </c>
      <c r="DR34">
        <v>0.309811963663999</v>
      </c>
      <c r="DS34">
        <v>-174.917265072424</v>
      </c>
      <c r="DT34">
        <v>3963.21961538462</v>
      </c>
      <c r="DU34">
        <v>15</v>
      </c>
      <c r="DV34">
        <v>1617082512</v>
      </c>
      <c r="DW34" t="s">
        <v>288</v>
      </c>
      <c r="DX34">
        <v>1617082511</v>
      </c>
      <c r="DY34">
        <v>1617082512</v>
      </c>
      <c r="DZ34">
        <v>2</v>
      </c>
      <c r="EA34">
        <v>-0.012</v>
      </c>
      <c r="EB34">
        <v>-0.035</v>
      </c>
      <c r="EC34">
        <v>4.321</v>
      </c>
      <c r="ED34">
        <v>-0.022</v>
      </c>
      <c r="EE34">
        <v>400</v>
      </c>
      <c r="EF34">
        <v>20</v>
      </c>
      <c r="EG34">
        <v>0.13</v>
      </c>
      <c r="EH34">
        <v>0.05</v>
      </c>
      <c r="EI34">
        <v>100</v>
      </c>
      <c r="EJ34">
        <v>100</v>
      </c>
      <c r="EK34">
        <v>4.32</v>
      </c>
      <c r="EL34">
        <v>-0.0219</v>
      </c>
      <c r="EM34">
        <v>4.32055000000003</v>
      </c>
      <c r="EN34">
        <v>0</v>
      </c>
      <c r="EO34">
        <v>0</v>
      </c>
      <c r="EP34">
        <v>0</v>
      </c>
      <c r="EQ34">
        <v>-0.0219400000000007</v>
      </c>
      <c r="ER34">
        <v>0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6.9</v>
      </c>
      <c r="EZ34">
        <v>6.9</v>
      </c>
      <c r="FA34">
        <v>18</v>
      </c>
      <c r="FB34">
        <v>646.858</v>
      </c>
      <c r="FC34">
        <v>392.702</v>
      </c>
      <c r="FD34">
        <v>24.9991</v>
      </c>
      <c r="FE34">
        <v>27.8899</v>
      </c>
      <c r="FF34">
        <v>30</v>
      </c>
      <c r="FG34">
        <v>27.8983</v>
      </c>
      <c r="FH34">
        <v>27.9386</v>
      </c>
      <c r="FI34">
        <v>6.48403</v>
      </c>
      <c r="FJ34">
        <v>23.5803</v>
      </c>
      <c r="FK34">
        <v>46.835</v>
      </c>
      <c r="FL34">
        <v>25</v>
      </c>
      <c r="FM34">
        <v>80.8352</v>
      </c>
      <c r="FN34">
        <v>20</v>
      </c>
      <c r="FO34">
        <v>96.8417</v>
      </c>
      <c r="FP34">
        <v>99.4143</v>
      </c>
    </row>
    <row r="35" spans="1:172">
      <c r="A35">
        <v>19</v>
      </c>
      <c r="B35">
        <v>1617082929</v>
      </c>
      <c r="C35">
        <v>36.5</v>
      </c>
      <c r="D35" t="s">
        <v>323</v>
      </c>
      <c r="E35" t="s">
        <v>324</v>
      </c>
      <c r="F35">
        <v>2</v>
      </c>
      <c r="G35">
        <v>1617082927.625</v>
      </c>
      <c r="H35">
        <f>(I35)/1000</f>
        <v>0</v>
      </c>
      <c r="I35">
        <f>IF(CF35, AL35, AF35)</f>
        <v>0</v>
      </c>
      <c r="J35">
        <f>IF(CF35, AG35, AE35)</f>
        <v>0</v>
      </c>
      <c r="K35">
        <f>CH35 - IF(AS35&gt;1, J35*CB35*100.0/(AU35*CV35), 0)</f>
        <v>0</v>
      </c>
      <c r="L35">
        <f>((R35-H35/2)*K35-J35)/(R35+H35/2)</f>
        <v>0</v>
      </c>
      <c r="M35">
        <f>L35*(CO35+CP35)/1000.0</f>
        <v>0</v>
      </c>
      <c r="N35">
        <f>(CH35 - IF(AS35&gt;1, J35*CB35*100.0/(AU35*CV35), 0))*(CO35+CP35)/1000.0</f>
        <v>0</v>
      </c>
      <c r="O35">
        <f>2.0/((1/Q35-1/P35)+SIGN(Q35)*SQRT((1/Q35-1/P35)*(1/Q35-1/P35) + 4*CC35/((CC35+1)*(CC35+1))*(2*1/Q35*1/P35-1/P35*1/P35)))</f>
        <v>0</v>
      </c>
      <c r="P35">
        <f>IF(LEFT(CD35,1)&lt;&gt;"0",IF(LEFT(CD35,1)="1",3.0,CE35),$D$5+$E$5*(CV35*CO35/($K$5*1000))+$F$5*(CV35*CO35/($K$5*1000))*MAX(MIN(CB35,$J$5),$I$5)*MAX(MIN(CB35,$J$5),$I$5)+$G$5*MAX(MIN(CB35,$J$5),$I$5)*(CV35*CO35/($K$5*1000))+$H$5*(CV35*CO35/($K$5*1000))*(CV35*CO35/($K$5*1000)))</f>
        <v>0</v>
      </c>
      <c r="Q35">
        <f>H35*(1000-(1000*0.61365*exp(17.502*U35/(240.97+U35))/(CO35+CP35)+CJ35)/2)/(1000*0.61365*exp(17.502*U35/(240.97+U35))/(CO35+CP35)-CJ35)</f>
        <v>0</v>
      </c>
      <c r="R35">
        <f>1/((CC35+1)/(O35/1.6)+1/(P35/1.37)) + CC35/((CC35+1)/(O35/1.6) + CC35/(P35/1.37))</f>
        <v>0</v>
      </c>
      <c r="S35">
        <f>(BX35*CA35)</f>
        <v>0</v>
      </c>
      <c r="T35">
        <f>(CQ35+(S35+2*0.95*5.67E-8*(((CQ35+$B$7)+273)^4-(CQ35+273)^4)-44100*H35)/(1.84*29.3*P35+8*0.95*5.67E-8*(CQ35+273)^3))</f>
        <v>0</v>
      </c>
      <c r="U35">
        <f>($C$7*CR35+$D$7*CS35+$E$7*T35)</f>
        <v>0</v>
      </c>
      <c r="V35">
        <f>0.61365*exp(17.502*U35/(240.97+U35))</f>
        <v>0</v>
      </c>
      <c r="W35">
        <f>(X35/Y35*100)</f>
        <v>0</v>
      </c>
      <c r="X35">
        <f>CJ35*(CO35+CP35)/1000</f>
        <v>0</v>
      </c>
      <c r="Y35">
        <f>0.61365*exp(17.502*CQ35/(240.97+CQ35))</f>
        <v>0</v>
      </c>
      <c r="Z35">
        <f>(V35-CJ35*(CO35+CP35)/1000)</f>
        <v>0</v>
      </c>
      <c r="AA35">
        <f>(-H35*44100)</f>
        <v>0</v>
      </c>
      <c r="AB35">
        <f>2*29.3*P35*0.92*(CQ35-U35)</f>
        <v>0</v>
      </c>
      <c r="AC35">
        <f>2*0.95*5.67E-8*(((CQ35+$B$7)+273)^4-(U35+273)^4)</f>
        <v>0</v>
      </c>
      <c r="AD35">
        <f>S35+AC35+AA35+AB35</f>
        <v>0</v>
      </c>
      <c r="AE35">
        <f>CN35*AS35*(CI35-CH35*(1000-AS35*CK35)/(1000-AS35*CJ35))/(100*CB35)</f>
        <v>0</v>
      </c>
      <c r="AF35">
        <f>1000*CN35*AS35*(CJ35-CK35)/(100*CB35*(1000-AS35*CJ35))</f>
        <v>0</v>
      </c>
      <c r="AG35">
        <f>(AH35 - AI35 - CO35*1E3/(8.314*(CQ35+273.15)) * AK35/CN35 * AJ35) * CN35/(100*CB35) * (1000 - CK35)/1000</f>
        <v>0</v>
      </c>
      <c r="AH35">
        <v>67.8257435299848</v>
      </c>
      <c r="AI35">
        <v>61.3060224242424</v>
      </c>
      <c r="AJ35">
        <v>1.68251896448245</v>
      </c>
      <c r="AK35">
        <v>66.5001345329119</v>
      </c>
      <c r="AL35">
        <f>(AN35 - AM35 + CO35*1E3/(8.314*(CQ35+273.15)) * AP35/CN35 * AO35) * CN35/(100*CB35) * 1000/(1000 - AN35)</f>
        <v>0</v>
      </c>
      <c r="AM35">
        <v>19.9238300436364</v>
      </c>
      <c r="AN35">
        <v>21.6849848484849</v>
      </c>
      <c r="AO35">
        <v>-0.00028198484848371</v>
      </c>
      <c r="AP35">
        <v>79.88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MAX(0,($B$13+$C$13*CV35)/(1+$D$13*CV35)*CO35/(CQ35+273)*$E$13)</f>
        <v>0</v>
      </c>
      <c r="AV35" t="s">
        <v>286</v>
      </c>
      <c r="AW35" t="s">
        <v>286</v>
      </c>
      <c r="AX35">
        <v>0</v>
      </c>
      <c r="AY35">
        <v>0</v>
      </c>
      <c r="AZ35">
        <f>1-AX35/AY35</f>
        <v>0</v>
      </c>
      <c r="BA35">
        <v>0</v>
      </c>
      <c r="BB35" t="s">
        <v>286</v>
      </c>
      <c r="BC35" t="s">
        <v>286</v>
      </c>
      <c r="BD35">
        <v>0</v>
      </c>
      <c r="BE35">
        <v>0</v>
      </c>
      <c r="BF35">
        <f>1-BD35/BE35</f>
        <v>0</v>
      </c>
      <c r="BG35">
        <v>0.5</v>
      </c>
      <c r="BH35">
        <f>BY35</f>
        <v>0</v>
      </c>
      <c r="BI35">
        <f>J35</f>
        <v>0</v>
      </c>
      <c r="BJ35">
        <f>BF35*BG35*BH35</f>
        <v>0</v>
      </c>
      <c r="BK35">
        <f>(BI35-BA35)/BH35</f>
        <v>0</v>
      </c>
      <c r="BL35">
        <f>(AY35-BE35)/BE35</f>
        <v>0</v>
      </c>
      <c r="BM35">
        <f>AX35/(AZ35+AX35/BE35)</f>
        <v>0</v>
      </c>
      <c r="BN35" t="s">
        <v>286</v>
      </c>
      <c r="BO35">
        <v>0</v>
      </c>
      <c r="BP35">
        <f>IF(BO35&lt;&gt;0, BO35, BM35)</f>
        <v>0</v>
      </c>
      <c r="BQ35">
        <f>1-BP35/BE35</f>
        <v>0</v>
      </c>
      <c r="BR35">
        <f>(BE35-BD35)/(BE35-BP35)</f>
        <v>0</v>
      </c>
      <c r="BS35">
        <f>(AY35-BE35)/(AY35-BP35)</f>
        <v>0</v>
      </c>
      <c r="BT35">
        <f>(BE35-BD35)/(BE35-AX35)</f>
        <v>0</v>
      </c>
      <c r="BU35">
        <f>(AY35-BE35)/(AY35-AX35)</f>
        <v>0</v>
      </c>
      <c r="BV35">
        <f>(BR35*BP35/BD35)</f>
        <v>0</v>
      </c>
      <c r="BW35">
        <f>(1-BV35)</f>
        <v>0</v>
      </c>
      <c r="BX35">
        <f>$B$11*CW35+$C$11*CX35+$F$11*CY35*(1-DB35)</f>
        <v>0</v>
      </c>
      <c r="BY35">
        <f>BX35*BZ35</f>
        <v>0</v>
      </c>
      <c r="BZ35">
        <f>($B$11*$D$9+$C$11*$D$9+$F$11*((DL35+DD35)/MAX(DL35+DD35+DM35, 0.1)*$I$9+DM35/MAX(DL35+DD35+DM35, 0.1)*$J$9))/($B$11+$C$11+$F$11)</f>
        <v>0</v>
      </c>
      <c r="CA35">
        <f>($B$11*$K$9+$C$11*$K$9+$F$11*((DL35+DD35)/MAX(DL35+DD35+DM35, 0.1)*$P$9+DM35/MAX(DL35+DD35+DM35, 0.1)*$Q$9))/($B$11+$C$11+$F$11)</f>
        <v>0</v>
      </c>
      <c r="CB35">
        <v>9</v>
      </c>
      <c r="CC35">
        <v>0.5</v>
      </c>
      <c r="CD35" t="s">
        <v>287</v>
      </c>
      <c r="CE35">
        <v>2</v>
      </c>
      <c r="CF35" t="b">
        <v>1</v>
      </c>
      <c r="CG35">
        <v>1617082927.625</v>
      </c>
      <c r="CH35">
        <v>58.537575</v>
      </c>
      <c r="CI35">
        <v>67.5631</v>
      </c>
      <c r="CJ35">
        <v>21.6856</v>
      </c>
      <c r="CK35">
        <v>19.9228</v>
      </c>
      <c r="CL35">
        <v>54.217</v>
      </c>
      <c r="CM35">
        <v>21.7075</v>
      </c>
      <c r="CN35">
        <v>600.03525</v>
      </c>
      <c r="CO35">
        <v>101.108</v>
      </c>
      <c r="CP35">
        <v>0.04629295</v>
      </c>
      <c r="CQ35">
        <v>26.817525</v>
      </c>
      <c r="CR35">
        <v>26.245</v>
      </c>
      <c r="CS35">
        <v>999.9</v>
      </c>
      <c r="CT35">
        <v>0</v>
      </c>
      <c r="CU35">
        <v>0</v>
      </c>
      <c r="CV35">
        <v>10014.975</v>
      </c>
      <c r="CW35">
        <v>0</v>
      </c>
      <c r="CX35">
        <v>45.631075</v>
      </c>
      <c r="CY35">
        <v>1200.0025</v>
      </c>
      <c r="CZ35">
        <v>0.967009</v>
      </c>
      <c r="DA35">
        <v>0.0329912</v>
      </c>
      <c r="DB35">
        <v>0</v>
      </c>
      <c r="DC35">
        <v>2.626775</v>
      </c>
      <c r="DD35">
        <v>0</v>
      </c>
      <c r="DE35">
        <v>3939.8325</v>
      </c>
      <c r="DF35">
        <v>10372.325</v>
      </c>
      <c r="DG35">
        <v>40.7185</v>
      </c>
      <c r="DH35">
        <v>43.5465</v>
      </c>
      <c r="DI35">
        <v>42.3905</v>
      </c>
      <c r="DJ35">
        <v>41.89025</v>
      </c>
      <c r="DK35">
        <v>40.781</v>
      </c>
      <c r="DL35">
        <v>1160.4125</v>
      </c>
      <c r="DM35">
        <v>39.59</v>
      </c>
      <c r="DN35">
        <v>0</v>
      </c>
      <c r="DO35">
        <v>1617082929.6</v>
      </c>
      <c r="DP35">
        <v>0</v>
      </c>
      <c r="DQ35">
        <v>2.759908</v>
      </c>
      <c r="DR35">
        <v>-0.450415386715354</v>
      </c>
      <c r="DS35">
        <v>-180.435384887723</v>
      </c>
      <c r="DT35">
        <v>3957.104</v>
      </c>
      <c r="DU35">
        <v>15</v>
      </c>
      <c r="DV35">
        <v>1617082512</v>
      </c>
      <c r="DW35" t="s">
        <v>288</v>
      </c>
      <c r="DX35">
        <v>1617082511</v>
      </c>
      <c r="DY35">
        <v>1617082512</v>
      </c>
      <c r="DZ35">
        <v>2</v>
      </c>
      <c r="EA35">
        <v>-0.012</v>
      </c>
      <c r="EB35">
        <v>-0.035</v>
      </c>
      <c r="EC35">
        <v>4.321</v>
      </c>
      <c r="ED35">
        <v>-0.022</v>
      </c>
      <c r="EE35">
        <v>400</v>
      </c>
      <c r="EF35">
        <v>20</v>
      </c>
      <c r="EG35">
        <v>0.13</v>
      </c>
      <c r="EH35">
        <v>0.05</v>
      </c>
      <c r="EI35">
        <v>100</v>
      </c>
      <c r="EJ35">
        <v>100</v>
      </c>
      <c r="EK35">
        <v>4.321</v>
      </c>
      <c r="EL35">
        <v>-0.0219</v>
      </c>
      <c r="EM35">
        <v>4.32055000000003</v>
      </c>
      <c r="EN35">
        <v>0</v>
      </c>
      <c r="EO35">
        <v>0</v>
      </c>
      <c r="EP35">
        <v>0</v>
      </c>
      <c r="EQ35">
        <v>-0.0219400000000007</v>
      </c>
      <c r="ER35">
        <v>0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7</v>
      </c>
      <c r="EZ35">
        <v>7</v>
      </c>
      <c r="FA35">
        <v>18</v>
      </c>
      <c r="FB35">
        <v>646.921</v>
      </c>
      <c r="FC35">
        <v>392.722</v>
      </c>
      <c r="FD35">
        <v>24.999</v>
      </c>
      <c r="FE35">
        <v>27.8895</v>
      </c>
      <c r="FF35">
        <v>30</v>
      </c>
      <c r="FG35">
        <v>27.8972</v>
      </c>
      <c r="FH35">
        <v>27.9374</v>
      </c>
      <c r="FI35">
        <v>6.64116</v>
      </c>
      <c r="FJ35">
        <v>23.3029</v>
      </c>
      <c r="FK35">
        <v>46.835</v>
      </c>
      <c r="FL35">
        <v>25</v>
      </c>
      <c r="FM35">
        <v>84.2018</v>
      </c>
      <c r="FN35">
        <v>20</v>
      </c>
      <c r="FO35">
        <v>96.8419</v>
      </c>
      <c r="FP35">
        <v>99.4137</v>
      </c>
    </row>
    <row r="36" spans="1:172">
      <c r="A36">
        <v>20</v>
      </c>
      <c r="B36">
        <v>1617082931</v>
      </c>
      <c r="C36">
        <v>38.5</v>
      </c>
      <c r="D36" t="s">
        <v>325</v>
      </c>
      <c r="E36" t="s">
        <v>326</v>
      </c>
      <c r="F36">
        <v>2</v>
      </c>
      <c r="G36">
        <v>1617082930</v>
      </c>
      <c r="H36">
        <f>(I36)/1000</f>
        <v>0</v>
      </c>
      <c r="I36">
        <f>IF(CF36, AL36, AF36)</f>
        <v>0</v>
      </c>
      <c r="J36">
        <f>IF(CF36, AG36, AE36)</f>
        <v>0</v>
      </c>
      <c r="K36">
        <f>CH36 - IF(AS36&gt;1, J36*CB36*100.0/(AU36*CV36), 0)</f>
        <v>0</v>
      </c>
      <c r="L36">
        <f>((R36-H36/2)*K36-J36)/(R36+H36/2)</f>
        <v>0</v>
      </c>
      <c r="M36">
        <f>L36*(CO36+CP36)/1000.0</f>
        <v>0</v>
      </c>
      <c r="N36">
        <f>(CH36 - IF(AS36&gt;1, J36*CB36*100.0/(AU36*CV36), 0))*(CO36+CP36)/1000.0</f>
        <v>0</v>
      </c>
      <c r="O36">
        <f>2.0/((1/Q36-1/P36)+SIGN(Q36)*SQRT((1/Q36-1/P36)*(1/Q36-1/P36) + 4*CC36/((CC36+1)*(CC36+1))*(2*1/Q36*1/P36-1/P36*1/P36)))</f>
        <v>0</v>
      </c>
      <c r="P36">
        <f>IF(LEFT(CD36,1)&lt;&gt;"0",IF(LEFT(CD36,1)="1",3.0,CE36),$D$5+$E$5*(CV36*CO36/($K$5*1000))+$F$5*(CV36*CO36/($K$5*1000))*MAX(MIN(CB36,$J$5),$I$5)*MAX(MIN(CB36,$J$5),$I$5)+$G$5*MAX(MIN(CB36,$J$5),$I$5)*(CV36*CO36/($K$5*1000))+$H$5*(CV36*CO36/($K$5*1000))*(CV36*CO36/($K$5*1000)))</f>
        <v>0</v>
      </c>
      <c r="Q36">
        <f>H36*(1000-(1000*0.61365*exp(17.502*U36/(240.97+U36))/(CO36+CP36)+CJ36)/2)/(1000*0.61365*exp(17.502*U36/(240.97+U36))/(CO36+CP36)-CJ36)</f>
        <v>0</v>
      </c>
      <c r="R36">
        <f>1/((CC36+1)/(O36/1.6)+1/(P36/1.37)) + CC36/((CC36+1)/(O36/1.6) + CC36/(P36/1.37))</f>
        <v>0</v>
      </c>
      <c r="S36">
        <f>(BX36*CA36)</f>
        <v>0</v>
      </c>
      <c r="T36">
        <f>(CQ36+(S36+2*0.95*5.67E-8*(((CQ36+$B$7)+273)^4-(CQ36+273)^4)-44100*H36)/(1.84*29.3*P36+8*0.95*5.67E-8*(CQ36+273)^3))</f>
        <v>0</v>
      </c>
      <c r="U36">
        <f>($C$7*CR36+$D$7*CS36+$E$7*T36)</f>
        <v>0</v>
      </c>
      <c r="V36">
        <f>0.61365*exp(17.502*U36/(240.97+U36))</f>
        <v>0</v>
      </c>
      <c r="W36">
        <f>(X36/Y36*100)</f>
        <v>0</v>
      </c>
      <c r="X36">
        <f>CJ36*(CO36+CP36)/1000</f>
        <v>0</v>
      </c>
      <c r="Y36">
        <f>0.61365*exp(17.502*CQ36/(240.97+CQ36))</f>
        <v>0</v>
      </c>
      <c r="Z36">
        <f>(V36-CJ36*(CO36+CP36)/1000)</f>
        <v>0</v>
      </c>
      <c r="AA36">
        <f>(-H36*44100)</f>
        <v>0</v>
      </c>
      <c r="AB36">
        <f>2*29.3*P36*0.92*(CQ36-U36)</f>
        <v>0</v>
      </c>
      <c r="AC36">
        <f>2*0.95*5.67E-8*(((CQ36+$B$7)+273)^4-(U36+273)^4)</f>
        <v>0</v>
      </c>
      <c r="AD36">
        <f>S36+AC36+AA36+AB36</f>
        <v>0</v>
      </c>
      <c r="AE36">
        <f>CN36*AS36*(CI36-CH36*(1000-AS36*CK36)/(1000-AS36*CJ36))/(100*CB36)</f>
        <v>0</v>
      </c>
      <c r="AF36">
        <f>1000*CN36*AS36*(CJ36-CK36)/(100*CB36*(1000-AS36*CJ36))</f>
        <v>0</v>
      </c>
      <c r="AG36">
        <f>(AH36 - AI36 - CO36*1E3/(8.314*(CQ36+273.15)) * AK36/CN36 * AJ36) * CN36/(100*CB36) * (1000 - CK36)/1000</f>
        <v>0</v>
      </c>
      <c r="AH36">
        <v>71.2719155268135</v>
      </c>
      <c r="AI36">
        <v>64.6516133333333</v>
      </c>
      <c r="AJ36">
        <v>1.67205238041181</v>
      </c>
      <c r="AK36">
        <v>66.5001345329119</v>
      </c>
      <c r="AL36">
        <f>(AN36 - AM36 + CO36*1E3/(8.314*(CQ36+273.15)) * AP36/CN36 * AO36) * CN36/(100*CB36) * 1000/(1000 - AN36)</f>
        <v>0</v>
      </c>
      <c r="AM36">
        <v>19.9216184817316</v>
      </c>
      <c r="AN36">
        <v>21.6846339393939</v>
      </c>
      <c r="AO36">
        <v>-0.000131648484849246</v>
      </c>
      <c r="AP36">
        <v>79.88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MAX(0,($B$13+$C$13*CV36)/(1+$D$13*CV36)*CO36/(CQ36+273)*$E$13)</f>
        <v>0</v>
      </c>
      <c r="AV36" t="s">
        <v>286</v>
      </c>
      <c r="AW36" t="s">
        <v>286</v>
      </c>
      <c r="AX36">
        <v>0</v>
      </c>
      <c r="AY36">
        <v>0</v>
      </c>
      <c r="AZ36">
        <f>1-AX36/AY36</f>
        <v>0</v>
      </c>
      <c r="BA36">
        <v>0</v>
      </c>
      <c r="BB36" t="s">
        <v>286</v>
      </c>
      <c r="BC36" t="s">
        <v>286</v>
      </c>
      <c r="BD36">
        <v>0</v>
      </c>
      <c r="BE36">
        <v>0</v>
      </c>
      <c r="BF36">
        <f>1-BD36/BE36</f>
        <v>0</v>
      </c>
      <c r="BG36">
        <v>0.5</v>
      </c>
      <c r="BH36">
        <f>BY36</f>
        <v>0</v>
      </c>
      <c r="BI36">
        <f>J36</f>
        <v>0</v>
      </c>
      <c r="BJ36">
        <f>BF36*BG36*BH36</f>
        <v>0</v>
      </c>
      <c r="BK36">
        <f>(BI36-BA36)/BH36</f>
        <v>0</v>
      </c>
      <c r="BL36">
        <f>(AY36-BE36)/BE36</f>
        <v>0</v>
      </c>
      <c r="BM36">
        <f>AX36/(AZ36+AX36/BE36)</f>
        <v>0</v>
      </c>
      <c r="BN36" t="s">
        <v>286</v>
      </c>
      <c r="BO36">
        <v>0</v>
      </c>
      <c r="BP36">
        <f>IF(BO36&lt;&gt;0, BO36, BM36)</f>
        <v>0</v>
      </c>
      <c r="BQ36">
        <f>1-BP36/BE36</f>
        <v>0</v>
      </c>
      <c r="BR36">
        <f>(BE36-BD36)/(BE36-BP36)</f>
        <v>0</v>
      </c>
      <c r="BS36">
        <f>(AY36-BE36)/(AY36-BP36)</f>
        <v>0</v>
      </c>
      <c r="BT36">
        <f>(BE36-BD36)/(BE36-AX36)</f>
        <v>0</v>
      </c>
      <c r="BU36">
        <f>(AY36-BE36)/(AY36-AX36)</f>
        <v>0</v>
      </c>
      <c r="BV36">
        <f>(BR36*BP36/BD36)</f>
        <v>0</v>
      </c>
      <c r="BW36">
        <f>(1-BV36)</f>
        <v>0</v>
      </c>
      <c r="BX36">
        <f>$B$11*CW36+$C$11*CX36+$F$11*CY36*(1-DB36)</f>
        <v>0</v>
      </c>
      <c r="BY36">
        <f>BX36*BZ36</f>
        <v>0</v>
      </c>
      <c r="BZ36">
        <f>($B$11*$D$9+$C$11*$D$9+$F$11*((DL36+DD36)/MAX(DL36+DD36+DM36, 0.1)*$I$9+DM36/MAX(DL36+DD36+DM36, 0.1)*$J$9))/($B$11+$C$11+$F$11)</f>
        <v>0</v>
      </c>
      <c r="CA36">
        <f>($B$11*$K$9+$C$11*$K$9+$F$11*((DL36+DD36)/MAX(DL36+DD36+DM36, 0.1)*$P$9+DM36/MAX(DL36+DD36+DM36, 0.1)*$Q$9))/($B$11+$C$11+$F$11)</f>
        <v>0</v>
      </c>
      <c r="CB36">
        <v>9</v>
      </c>
      <c r="CC36">
        <v>0.5</v>
      </c>
      <c r="CD36" t="s">
        <v>287</v>
      </c>
      <c r="CE36">
        <v>2</v>
      </c>
      <c r="CF36" t="b">
        <v>1</v>
      </c>
      <c r="CG36">
        <v>1617082930</v>
      </c>
      <c r="CH36">
        <v>62.4368</v>
      </c>
      <c r="CI36">
        <v>71.5466666666667</v>
      </c>
      <c r="CJ36">
        <v>21.6846666666667</v>
      </c>
      <c r="CK36">
        <v>19.9230333333333</v>
      </c>
      <c r="CL36">
        <v>58.1162666666667</v>
      </c>
      <c r="CM36">
        <v>21.7065666666667</v>
      </c>
      <c r="CN36">
        <v>600.012666666667</v>
      </c>
      <c r="CO36">
        <v>101.108</v>
      </c>
      <c r="CP36">
        <v>0.0464729333333333</v>
      </c>
      <c r="CQ36">
        <v>26.8179</v>
      </c>
      <c r="CR36">
        <v>26.2503666666667</v>
      </c>
      <c r="CS36">
        <v>999.9</v>
      </c>
      <c r="CT36">
        <v>0</v>
      </c>
      <c r="CU36">
        <v>0</v>
      </c>
      <c r="CV36">
        <v>9996.87666666667</v>
      </c>
      <c r="CW36">
        <v>0</v>
      </c>
      <c r="CX36">
        <v>45.5712666666667</v>
      </c>
      <c r="CY36">
        <v>1200.01333333333</v>
      </c>
      <c r="CZ36">
        <v>0.967009</v>
      </c>
      <c r="DA36">
        <v>0.0329912</v>
      </c>
      <c r="DB36">
        <v>0</v>
      </c>
      <c r="DC36">
        <v>2.52663333333333</v>
      </c>
      <c r="DD36">
        <v>0</v>
      </c>
      <c r="DE36">
        <v>3931.63333333333</v>
      </c>
      <c r="DF36">
        <v>10372.4333333333</v>
      </c>
      <c r="DG36">
        <v>40.687</v>
      </c>
      <c r="DH36">
        <v>43.5413333333333</v>
      </c>
      <c r="DI36">
        <v>42.4163333333333</v>
      </c>
      <c r="DJ36">
        <v>41.9373333333333</v>
      </c>
      <c r="DK36">
        <v>40.7286666666667</v>
      </c>
      <c r="DL36">
        <v>1160.42333333333</v>
      </c>
      <c r="DM36">
        <v>39.59</v>
      </c>
      <c r="DN36">
        <v>0</v>
      </c>
      <c r="DO36">
        <v>1617082932</v>
      </c>
      <c r="DP36">
        <v>0</v>
      </c>
      <c r="DQ36">
        <v>2.761392</v>
      </c>
      <c r="DR36">
        <v>-0.809338456607068</v>
      </c>
      <c r="DS36">
        <v>-186.289999710349</v>
      </c>
      <c r="DT36">
        <v>3949.764</v>
      </c>
      <c r="DU36">
        <v>15</v>
      </c>
      <c r="DV36">
        <v>1617082512</v>
      </c>
      <c r="DW36" t="s">
        <v>288</v>
      </c>
      <c r="DX36">
        <v>1617082511</v>
      </c>
      <c r="DY36">
        <v>1617082512</v>
      </c>
      <c r="DZ36">
        <v>2</v>
      </c>
      <c r="EA36">
        <v>-0.012</v>
      </c>
      <c r="EB36">
        <v>-0.035</v>
      </c>
      <c r="EC36">
        <v>4.321</v>
      </c>
      <c r="ED36">
        <v>-0.022</v>
      </c>
      <c r="EE36">
        <v>400</v>
      </c>
      <c r="EF36">
        <v>20</v>
      </c>
      <c r="EG36">
        <v>0.13</v>
      </c>
      <c r="EH36">
        <v>0.05</v>
      </c>
      <c r="EI36">
        <v>100</v>
      </c>
      <c r="EJ36">
        <v>100</v>
      </c>
      <c r="EK36">
        <v>4.321</v>
      </c>
      <c r="EL36">
        <v>-0.022</v>
      </c>
      <c r="EM36">
        <v>4.32055000000003</v>
      </c>
      <c r="EN36">
        <v>0</v>
      </c>
      <c r="EO36">
        <v>0</v>
      </c>
      <c r="EP36">
        <v>0</v>
      </c>
      <c r="EQ36">
        <v>-0.0219400000000007</v>
      </c>
      <c r="ER36">
        <v>0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7</v>
      </c>
      <c r="EZ36">
        <v>7</v>
      </c>
      <c r="FA36">
        <v>18</v>
      </c>
      <c r="FB36">
        <v>646.889</v>
      </c>
      <c r="FC36">
        <v>392.859</v>
      </c>
      <c r="FD36">
        <v>24.999</v>
      </c>
      <c r="FE36">
        <v>27.8895</v>
      </c>
      <c r="FF36">
        <v>30</v>
      </c>
      <c r="FG36">
        <v>27.8962</v>
      </c>
      <c r="FH36">
        <v>27.9363</v>
      </c>
      <c r="FI36">
        <v>6.79902</v>
      </c>
      <c r="FJ36">
        <v>23.3029</v>
      </c>
      <c r="FK36">
        <v>46.835</v>
      </c>
      <c r="FL36">
        <v>25</v>
      </c>
      <c r="FM36">
        <v>87.5701</v>
      </c>
      <c r="FN36">
        <v>20</v>
      </c>
      <c r="FO36">
        <v>96.8422</v>
      </c>
      <c r="FP36">
        <v>99.4132</v>
      </c>
    </row>
    <row r="37" spans="1:172">
      <c r="A37">
        <v>21</v>
      </c>
      <c r="B37">
        <v>1617082933</v>
      </c>
      <c r="C37">
        <v>40.5</v>
      </c>
      <c r="D37" t="s">
        <v>327</v>
      </c>
      <c r="E37" t="s">
        <v>328</v>
      </c>
      <c r="F37">
        <v>2</v>
      </c>
      <c r="G37">
        <v>1617082931.625</v>
      </c>
      <c r="H37">
        <f>(I37)/1000</f>
        <v>0</v>
      </c>
      <c r="I37">
        <f>IF(CF37, AL37, AF37)</f>
        <v>0</v>
      </c>
      <c r="J37">
        <f>IF(CF37, AG37, AE37)</f>
        <v>0</v>
      </c>
      <c r="K37">
        <f>CH37 - IF(AS37&gt;1, J37*CB37*100.0/(AU37*CV37), 0)</f>
        <v>0</v>
      </c>
      <c r="L37">
        <f>((R37-H37/2)*K37-J37)/(R37+H37/2)</f>
        <v>0</v>
      </c>
      <c r="M37">
        <f>L37*(CO37+CP37)/1000.0</f>
        <v>0</v>
      </c>
      <c r="N37">
        <f>(CH37 - IF(AS37&gt;1, J37*CB37*100.0/(AU37*CV37), 0))*(CO37+CP37)/1000.0</f>
        <v>0</v>
      </c>
      <c r="O37">
        <f>2.0/((1/Q37-1/P37)+SIGN(Q37)*SQRT((1/Q37-1/P37)*(1/Q37-1/P37) + 4*CC37/((CC37+1)*(CC37+1))*(2*1/Q37*1/P37-1/P37*1/P37)))</f>
        <v>0</v>
      </c>
      <c r="P37">
        <f>IF(LEFT(CD37,1)&lt;&gt;"0",IF(LEFT(CD37,1)="1",3.0,CE37),$D$5+$E$5*(CV37*CO37/($K$5*1000))+$F$5*(CV37*CO37/($K$5*1000))*MAX(MIN(CB37,$J$5),$I$5)*MAX(MIN(CB37,$J$5),$I$5)+$G$5*MAX(MIN(CB37,$J$5),$I$5)*(CV37*CO37/($K$5*1000))+$H$5*(CV37*CO37/($K$5*1000))*(CV37*CO37/($K$5*1000)))</f>
        <v>0</v>
      </c>
      <c r="Q37">
        <f>H37*(1000-(1000*0.61365*exp(17.502*U37/(240.97+U37))/(CO37+CP37)+CJ37)/2)/(1000*0.61365*exp(17.502*U37/(240.97+U37))/(CO37+CP37)-CJ37)</f>
        <v>0</v>
      </c>
      <c r="R37">
        <f>1/((CC37+1)/(O37/1.6)+1/(P37/1.37)) + CC37/((CC37+1)/(O37/1.6) + CC37/(P37/1.37))</f>
        <v>0</v>
      </c>
      <c r="S37">
        <f>(BX37*CA37)</f>
        <v>0</v>
      </c>
      <c r="T37">
        <f>(CQ37+(S37+2*0.95*5.67E-8*(((CQ37+$B$7)+273)^4-(CQ37+273)^4)-44100*H37)/(1.84*29.3*P37+8*0.95*5.67E-8*(CQ37+273)^3))</f>
        <v>0</v>
      </c>
      <c r="U37">
        <f>($C$7*CR37+$D$7*CS37+$E$7*T37)</f>
        <v>0</v>
      </c>
      <c r="V37">
        <f>0.61365*exp(17.502*U37/(240.97+U37))</f>
        <v>0</v>
      </c>
      <c r="W37">
        <f>(X37/Y37*100)</f>
        <v>0</v>
      </c>
      <c r="X37">
        <f>CJ37*(CO37+CP37)/1000</f>
        <v>0</v>
      </c>
      <c r="Y37">
        <f>0.61365*exp(17.502*CQ37/(240.97+CQ37))</f>
        <v>0</v>
      </c>
      <c r="Z37">
        <f>(V37-CJ37*(CO37+CP37)/1000)</f>
        <v>0</v>
      </c>
      <c r="AA37">
        <f>(-H37*44100)</f>
        <v>0</v>
      </c>
      <c r="AB37">
        <f>2*29.3*P37*0.92*(CQ37-U37)</f>
        <v>0</v>
      </c>
      <c r="AC37">
        <f>2*0.95*5.67E-8*(((CQ37+$B$7)+273)^4-(U37+273)^4)</f>
        <v>0</v>
      </c>
      <c r="AD37">
        <f>S37+AC37+AA37+AB37</f>
        <v>0</v>
      </c>
      <c r="AE37">
        <f>CN37*AS37*(CI37-CH37*(1000-AS37*CK37)/(1000-AS37*CJ37))/(100*CB37)</f>
        <v>0</v>
      </c>
      <c r="AF37">
        <f>1000*CN37*AS37*(CJ37-CK37)/(100*CB37*(1000-AS37*CJ37))</f>
        <v>0</v>
      </c>
      <c r="AG37">
        <f>(AH37 - AI37 - CO37*1E3/(8.314*(CQ37+273.15)) * AK37/CN37 * AJ37) * CN37/(100*CB37) * (1000 - CK37)/1000</f>
        <v>0</v>
      </c>
      <c r="AH37">
        <v>74.6678126778465</v>
      </c>
      <c r="AI37">
        <v>67.9623478787878</v>
      </c>
      <c r="AJ37">
        <v>1.65840842107115</v>
      </c>
      <c r="AK37">
        <v>66.5001345329119</v>
      </c>
      <c r="AL37">
        <f>(AN37 - AM37 + CO37*1E3/(8.314*(CQ37+273.15)) * AP37/CN37 * AO37) * CN37/(100*CB37) * 1000/(1000 - AN37)</f>
        <v>0</v>
      </c>
      <c r="AM37">
        <v>19.9252669378355</v>
      </c>
      <c r="AN37">
        <v>21.6877709090909</v>
      </c>
      <c r="AO37">
        <v>-2.11717171713176e-05</v>
      </c>
      <c r="AP37">
        <v>79.88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MAX(0,($B$13+$C$13*CV37)/(1+$D$13*CV37)*CO37/(CQ37+273)*$E$13)</f>
        <v>0</v>
      </c>
      <c r="AV37" t="s">
        <v>286</v>
      </c>
      <c r="AW37" t="s">
        <v>286</v>
      </c>
      <c r="AX37">
        <v>0</v>
      </c>
      <c r="AY37">
        <v>0</v>
      </c>
      <c r="AZ37">
        <f>1-AX37/AY37</f>
        <v>0</v>
      </c>
      <c r="BA37">
        <v>0</v>
      </c>
      <c r="BB37" t="s">
        <v>286</v>
      </c>
      <c r="BC37" t="s">
        <v>286</v>
      </c>
      <c r="BD37">
        <v>0</v>
      </c>
      <c r="BE37">
        <v>0</v>
      </c>
      <c r="BF37">
        <f>1-BD37/BE37</f>
        <v>0</v>
      </c>
      <c r="BG37">
        <v>0.5</v>
      </c>
      <c r="BH37">
        <f>BY37</f>
        <v>0</v>
      </c>
      <c r="BI37">
        <f>J37</f>
        <v>0</v>
      </c>
      <c r="BJ37">
        <f>BF37*BG37*BH37</f>
        <v>0</v>
      </c>
      <c r="BK37">
        <f>(BI37-BA37)/BH37</f>
        <v>0</v>
      </c>
      <c r="BL37">
        <f>(AY37-BE37)/BE37</f>
        <v>0</v>
      </c>
      <c r="BM37">
        <f>AX37/(AZ37+AX37/BE37)</f>
        <v>0</v>
      </c>
      <c r="BN37" t="s">
        <v>286</v>
      </c>
      <c r="BO37">
        <v>0</v>
      </c>
      <c r="BP37">
        <f>IF(BO37&lt;&gt;0, BO37, BM37)</f>
        <v>0</v>
      </c>
      <c r="BQ37">
        <f>1-BP37/BE37</f>
        <v>0</v>
      </c>
      <c r="BR37">
        <f>(BE37-BD37)/(BE37-BP37)</f>
        <v>0</v>
      </c>
      <c r="BS37">
        <f>(AY37-BE37)/(AY37-BP37)</f>
        <v>0</v>
      </c>
      <c r="BT37">
        <f>(BE37-BD37)/(BE37-AX37)</f>
        <v>0</v>
      </c>
      <c r="BU37">
        <f>(AY37-BE37)/(AY37-AX37)</f>
        <v>0</v>
      </c>
      <c r="BV37">
        <f>(BR37*BP37/BD37)</f>
        <v>0</v>
      </c>
      <c r="BW37">
        <f>(1-BV37)</f>
        <v>0</v>
      </c>
      <c r="BX37">
        <f>$B$11*CW37+$C$11*CX37+$F$11*CY37*(1-DB37)</f>
        <v>0</v>
      </c>
      <c r="BY37">
        <f>BX37*BZ37</f>
        <v>0</v>
      </c>
      <c r="BZ37">
        <f>($B$11*$D$9+$C$11*$D$9+$F$11*((DL37+DD37)/MAX(DL37+DD37+DM37, 0.1)*$I$9+DM37/MAX(DL37+DD37+DM37, 0.1)*$J$9))/($B$11+$C$11+$F$11)</f>
        <v>0</v>
      </c>
      <c r="CA37">
        <f>($B$11*$K$9+$C$11*$K$9+$F$11*((DL37+DD37)/MAX(DL37+DD37+DM37, 0.1)*$P$9+DM37/MAX(DL37+DD37+DM37, 0.1)*$Q$9))/($B$11+$C$11+$F$11)</f>
        <v>0</v>
      </c>
      <c r="CB37">
        <v>9</v>
      </c>
      <c r="CC37">
        <v>0.5</v>
      </c>
      <c r="CD37" t="s">
        <v>287</v>
      </c>
      <c r="CE37">
        <v>2</v>
      </c>
      <c r="CF37" t="b">
        <v>1</v>
      </c>
      <c r="CG37">
        <v>1617082931.625</v>
      </c>
      <c r="CH37">
        <v>65.068925</v>
      </c>
      <c r="CI37">
        <v>74.255325</v>
      </c>
      <c r="CJ37">
        <v>21.686275</v>
      </c>
      <c r="CK37">
        <v>19.934125</v>
      </c>
      <c r="CL37">
        <v>60.74835</v>
      </c>
      <c r="CM37">
        <v>21.708225</v>
      </c>
      <c r="CN37">
        <v>599.97525</v>
      </c>
      <c r="CO37">
        <v>101.10825</v>
      </c>
      <c r="CP37">
        <v>0.046727575</v>
      </c>
      <c r="CQ37">
        <v>26.817725</v>
      </c>
      <c r="CR37">
        <v>26.24545</v>
      </c>
      <c r="CS37">
        <v>999.9</v>
      </c>
      <c r="CT37">
        <v>0</v>
      </c>
      <c r="CU37">
        <v>0</v>
      </c>
      <c r="CV37">
        <v>9979.8425</v>
      </c>
      <c r="CW37">
        <v>0</v>
      </c>
      <c r="CX37">
        <v>45.520425</v>
      </c>
      <c r="CY37">
        <v>1200.0075</v>
      </c>
      <c r="CZ37">
        <v>0.967009</v>
      </c>
      <c r="DA37">
        <v>0.0329912</v>
      </c>
      <c r="DB37">
        <v>0</v>
      </c>
      <c r="DC37">
        <v>2.63035</v>
      </c>
      <c r="DD37">
        <v>0</v>
      </c>
      <c r="DE37">
        <v>3926.16</v>
      </c>
      <c r="DF37">
        <v>10372.375</v>
      </c>
      <c r="DG37">
        <v>40.73425</v>
      </c>
      <c r="DH37">
        <v>43.5465</v>
      </c>
      <c r="DI37">
        <v>42.3905</v>
      </c>
      <c r="DJ37">
        <v>41.92175</v>
      </c>
      <c r="DK37">
        <v>40.74975</v>
      </c>
      <c r="DL37">
        <v>1160.4175</v>
      </c>
      <c r="DM37">
        <v>39.59</v>
      </c>
      <c r="DN37">
        <v>0</v>
      </c>
      <c r="DO37">
        <v>1617082933.8</v>
      </c>
      <c r="DP37">
        <v>0</v>
      </c>
      <c r="DQ37">
        <v>2.73435384615385</v>
      </c>
      <c r="DR37">
        <v>-0.868458115381865</v>
      </c>
      <c r="DS37">
        <v>-189.425983027006</v>
      </c>
      <c r="DT37">
        <v>3945.025</v>
      </c>
      <c r="DU37">
        <v>15</v>
      </c>
      <c r="DV37">
        <v>1617082512</v>
      </c>
      <c r="DW37" t="s">
        <v>288</v>
      </c>
      <c r="DX37">
        <v>1617082511</v>
      </c>
      <c r="DY37">
        <v>1617082512</v>
      </c>
      <c r="DZ37">
        <v>2</v>
      </c>
      <c r="EA37">
        <v>-0.012</v>
      </c>
      <c r="EB37">
        <v>-0.035</v>
      </c>
      <c r="EC37">
        <v>4.321</v>
      </c>
      <c r="ED37">
        <v>-0.022</v>
      </c>
      <c r="EE37">
        <v>400</v>
      </c>
      <c r="EF37">
        <v>20</v>
      </c>
      <c r="EG37">
        <v>0.13</v>
      </c>
      <c r="EH37">
        <v>0.05</v>
      </c>
      <c r="EI37">
        <v>100</v>
      </c>
      <c r="EJ37">
        <v>100</v>
      </c>
      <c r="EK37">
        <v>4.321</v>
      </c>
      <c r="EL37">
        <v>-0.022</v>
      </c>
      <c r="EM37">
        <v>4.32055000000003</v>
      </c>
      <c r="EN37">
        <v>0</v>
      </c>
      <c r="EO37">
        <v>0</v>
      </c>
      <c r="EP37">
        <v>0</v>
      </c>
      <c r="EQ37">
        <v>-0.0219400000000007</v>
      </c>
      <c r="ER37">
        <v>0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7</v>
      </c>
      <c r="EZ37">
        <v>7</v>
      </c>
      <c r="FA37">
        <v>18</v>
      </c>
      <c r="FB37">
        <v>646.87</v>
      </c>
      <c r="FC37">
        <v>392.845</v>
      </c>
      <c r="FD37">
        <v>24.9989</v>
      </c>
      <c r="FE37">
        <v>27.8892</v>
      </c>
      <c r="FF37">
        <v>30</v>
      </c>
      <c r="FG37">
        <v>27.8962</v>
      </c>
      <c r="FH37">
        <v>27.9363</v>
      </c>
      <c r="FI37">
        <v>6.95547</v>
      </c>
      <c r="FJ37">
        <v>23.3029</v>
      </c>
      <c r="FK37">
        <v>46.835</v>
      </c>
      <c r="FL37">
        <v>25</v>
      </c>
      <c r="FM37">
        <v>90.9146</v>
      </c>
      <c r="FN37">
        <v>20</v>
      </c>
      <c r="FO37">
        <v>96.8422</v>
      </c>
      <c r="FP37">
        <v>99.4137</v>
      </c>
    </row>
    <row r="38" spans="1:172">
      <c r="A38">
        <v>22</v>
      </c>
      <c r="B38">
        <v>1617082935</v>
      </c>
      <c r="C38">
        <v>42.5</v>
      </c>
      <c r="D38" t="s">
        <v>329</v>
      </c>
      <c r="E38" t="s">
        <v>330</v>
      </c>
      <c r="F38">
        <v>2</v>
      </c>
      <c r="G38">
        <v>1617082934</v>
      </c>
      <c r="H38">
        <f>(I38)/1000</f>
        <v>0</v>
      </c>
      <c r="I38">
        <f>IF(CF38, AL38, AF38)</f>
        <v>0</v>
      </c>
      <c r="J38">
        <f>IF(CF38, AG38, AE38)</f>
        <v>0</v>
      </c>
      <c r="K38">
        <f>CH38 - IF(AS38&gt;1, J38*CB38*100.0/(AU38*CV38), 0)</f>
        <v>0</v>
      </c>
      <c r="L38">
        <f>((R38-H38/2)*K38-J38)/(R38+H38/2)</f>
        <v>0</v>
      </c>
      <c r="M38">
        <f>L38*(CO38+CP38)/1000.0</f>
        <v>0</v>
      </c>
      <c r="N38">
        <f>(CH38 - IF(AS38&gt;1, J38*CB38*100.0/(AU38*CV38), 0))*(CO38+CP38)/1000.0</f>
        <v>0</v>
      </c>
      <c r="O38">
        <f>2.0/((1/Q38-1/P38)+SIGN(Q38)*SQRT((1/Q38-1/P38)*(1/Q38-1/P38) + 4*CC38/((CC38+1)*(CC38+1))*(2*1/Q38*1/P38-1/P38*1/P38)))</f>
        <v>0</v>
      </c>
      <c r="P38">
        <f>IF(LEFT(CD38,1)&lt;&gt;"0",IF(LEFT(CD38,1)="1",3.0,CE38),$D$5+$E$5*(CV38*CO38/($K$5*1000))+$F$5*(CV38*CO38/($K$5*1000))*MAX(MIN(CB38,$J$5),$I$5)*MAX(MIN(CB38,$J$5),$I$5)+$G$5*MAX(MIN(CB38,$J$5),$I$5)*(CV38*CO38/($K$5*1000))+$H$5*(CV38*CO38/($K$5*1000))*(CV38*CO38/($K$5*1000)))</f>
        <v>0</v>
      </c>
      <c r="Q38">
        <f>H38*(1000-(1000*0.61365*exp(17.502*U38/(240.97+U38))/(CO38+CP38)+CJ38)/2)/(1000*0.61365*exp(17.502*U38/(240.97+U38))/(CO38+CP38)-CJ38)</f>
        <v>0</v>
      </c>
      <c r="R38">
        <f>1/((CC38+1)/(O38/1.6)+1/(P38/1.37)) + CC38/((CC38+1)/(O38/1.6) + CC38/(P38/1.37))</f>
        <v>0</v>
      </c>
      <c r="S38">
        <f>(BX38*CA38)</f>
        <v>0</v>
      </c>
      <c r="T38">
        <f>(CQ38+(S38+2*0.95*5.67E-8*(((CQ38+$B$7)+273)^4-(CQ38+273)^4)-44100*H38)/(1.84*29.3*P38+8*0.95*5.67E-8*(CQ38+273)^3))</f>
        <v>0</v>
      </c>
      <c r="U38">
        <f>($C$7*CR38+$D$7*CS38+$E$7*T38)</f>
        <v>0</v>
      </c>
      <c r="V38">
        <f>0.61365*exp(17.502*U38/(240.97+U38))</f>
        <v>0</v>
      </c>
      <c r="W38">
        <f>(X38/Y38*100)</f>
        <v>0</v>
      </c>
      <c r="X38">
        <f>CJ38*(CO38+CP38)/1000</f>
        <v>0</v>
      </c>
      <c r="Y38">
        <f>0.61365*exp(17.502*CQ38/(240.97+CQ38))</f>
        <v>0</v>
      </c>
      <c r="Z38">
        <f>(V38-CJ38*(CO38+CP38)/1000)</f>
        <v>0</v>
      </c>
      <c r="AA38">
        <f>(-H38*44100)</f>
        <v>0</v>
      </c>
      <c r="AB38">
        <f>2*29.3*P38*0.92*(CQ38-U38)</f>
        <v>0</v>
      </c>
      <c r="AC38">
        <f>2*0.95*5.67E-8*(((CQ38+$B$7)+273)^4-(U38+273)^4)</f>
        <v>0</v>
      </c>
      <c r="AD38">
        <f>S38+AC38+AA38+AB38</f>
        <v>0</v>
      </c>
      <c r="AE38">
        <f>CN38*AS38*(CI38-CH38*(1000-AS38*CK38)/(1000-AS38*CJ38))/(100*CB38)</f>
        <v>0</v>
      </c>
      <c r="AF38">
        <f>1000*CN38*AS38*(CJ38-CK38)/(100*CB38*(1000-AS38*CJ38))</f>
        <v>0</v>
      </c>
      <c r="AG38">
        <f>(AH38 - AI38 - CO38*1E3/(8.314*(CQ38+273.15)) * AK38/CN38 * AJ38) * CN38/(100*CB38) * (1000 - CK38)/1000</f>
        <v>0</v>
      </c>
      <c r="AH38">
        <v>78.0889133268431</v>
      </c>
      <c r="AI38">
        <v>71.3276066666667</v>
      </c>
      <c r="AJ38">
        <v>1.67905539188468</v>
      </c>
      <c r="AK38">
        <v>66.5001345329119</v>
      </c>
      <c r="AL38">
        <f>(AN38 - AM38 + CO38*1E3/(8.314*(CQ38+273.15)) * AP38/CN38 * AO38) * CN38/(100*CB38) * 1000/(1000 - AN38)</f>
        <v>0</v>
      </c>
      <c r="AM38">
        <v>19.9417161212121</v>
      </c>
      <c r="AN38">
        <v>21.6920206060606</v>
      </c>
      <c r="AO38">
        <v>0.000186727272726683</v>
      </c>
      <c r="AP38">
        <v>79.88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MAX(0,($B$13+$C$13*CV38)/(1+$D$13*CV38)*CO38/(CQ38+273)*$E$13)</f>
        <v>0</v>
      </c>
      <c r="AV38" t="s">
        <v>286</v>
      </c>
      <c r="AW38" t="s">
        <v>286</v>
      </c>
      <c r="AX38">
        <v>0</v>
      </c>
      <c r="AY38">
        <v>0</v>
      </c>
      <c r="AZ38">
        <f>1-AX38/AY38</f>
        <v>0</v>
      </c>
      <c r="BA38">
        <v>0</v>
      </c>
      <c r="BB38" t="s">
        <v>286</v>
      </c>
      <c r="BC38" t="s">
        <v>286</v>
      </c>
      <c r="BD38">
        <v>0</v>
      </c>
      <c r="BE38">
        <v>0</v>
      </c>
      <c r="BF38">
        <f>1-BD38/BE38</f>
        <v>0</v>
      </c>
      <c r="BG38">
        <v>0.5</v>
      </c>
      <c r="BH38">
        <f>BY38</f>
        <v>0</v>
      </c>
      <c r="BI38">
        <f>J38</f>
        <v>0</v>
      </c>
      <c r="BJ38">
        <f>BF38*BG38*BH38</f>
        <v>0</v>
      </c>
      <c r="BK38">
        <f>(BI38-BA38)/BH38</f>
        <v>0</v>
      </c>
      <c r="BL38">
        <f>(AY38-BE38)/BE38</f>
        <v>0</v>
      </c>
      <c r="BM38">
        <f>AX38/(AZ38+AX38/BE38)</f>
        <v>0</v>
      </c>
      <c r="BN38" t="s">
        <v>286</v>
      </c>
      <c r="BO38">
        <v>0</v>
      </c>
      <c r="BP38">
        <f>IF(BO38&lt;&gt;0, BO38, BM38)</f>
        <v>0</v>
      </c>
      <c r="BQ38">
        <f>1-BP38/BE38</f>
        <v>0</v>
      </c>
      <c r="BR38">
        <f>(BE38-BD38)/(BE38-BP38)</f>
        <v>0</v>
      </c>
      <c r="BS38">
        <f>(AY38-BE38)/(AY38-BP38)</f>
        <v>0</v>
      </c>
      <c r="BT38">
        <f>(BE38-BD38)/(BE38-AX38)</f>
        <v>0</v>
      </c>
      <c r="BU38">
        <f>(AY38-BE38)/(AY38-AX38)</f>
        <v>0</v>
      </c>
      <c r="BV38">
        <f>(BR38*BP38/BD38)</f>
        <v>0</v>
      </c>
      <c r="BW38">
        <f>(1-BV38)</f>
        <v>0</v>
      </c>
      <c r="BX38">
        <f>$B$11*CW38+$C$11*CX38+$F$11*CY38*(1-DB38)</f>
        <v>0</v>
      </c>
      <c r="BY38">
        <f>BX38*BZ38</f>
        <v>0</v>
      </c>
      <c r="BZ38">
        <f>($B$11*$D$9+$C$11*$D$9+$F$11*((DL38+DD38)/MAX(DL38+DD38+DM38, 0.1)*$I$9+DM38/MAX(DL38+DD38+DM38, 0.1)*$J$9))/($B$11+$C$11+$F$11)</f>
        <v>0</v>
      </c>
      <c r="CA38">
        <f>($B$11*$K$9+$C$11*$K$9+$F$11*((DL38+DD38)/MAX(DL38+DD38+DM38, 0.1)*$P$9+DM38/MAX(DL38+DD38+DM38, 0.1)*$Q$9))/($B$11+$C$11+$F$11)</f>
        <v>0</v>
      </c>
      <c r="CB38">
        <v>9</v>
      </c>
      <c r="CC38">
        <v>0.5</v>
      </c>
      <c r="CD38" t="s">
        <v>287</v>
      </c>
      <c r="CE38">
        <v>2</v>
      </c>
      <c r="CF38" t="b">
        <v>1</v>
      </c>
      <c r="CG38">
        <v>1617082934</v>
      </c>
      <c r="CH38">
        <v>68.9544333333333</v>
      </c>
      <c r="CI38">
        <v>78.2462666666667</v>
      </c>
      <c r="CJ38">
        <v>21.6907</v>
      </c>
      <c r="CK38">
        <v>19.9538333333333</v>
      </c>
      <c r="CL38">
        <v>64.6338333333333</v>
      </c>
      <c r="CM38">
        <v>21.7126333333333</v>
      </c>
      <c r="CN38">
        <v>600.001666666667</v>
      </c>
      <c r="CO38">
        <v>101.109666666667</v>
      </c>
      <c r="CP38">
        <v>0.0468188333333333</v>
      </c>
      <c r="CQ38">
        <v>26.816</v>
      </c>
      <c r="CR38">
        <v>26.2364666666667</v>
      </c>
      <c r="CS38">
        <v>999.9</v>
      </c>
      <c r="CT38">
        <v>0</v>
      </c>
      <c r="CU38">
        <v>0</v>
      </c>
      <c r="CV38">
        <v>10004.4</v>
      </c>
      <c r="CW38">
        <v>0</v>
      </c>
      <c r="CX38">
        <v>45.5067333333333</v>
      </c>
      <c r="CY38">
        <v>1200.01333333333</v>
      </c>
      <c r="CZ38">
        <v>0.967009</v>
      </c>
      <c r="DA38">
        <v>0.0329912</v>
      </c>
      <c r="DB38">
        <v>0</v>
      </c>
      <c r="DC38">
        <v>2.54836666666667</v>
      </c>
      <c r="DD38">
        <v>0</v>
      </c>
      <c r="DE38">
        <v>3918.87333333333</v>
      </c>
      <c r="DF38">
        <v>10372.4</v>
      </c>
      <c r="DG38">
        <v>40.75</v>
      </c>
      <c r="DH38">
        <v>43.5413333333333</v>
      </c>
      <c r="DI38">
        <v>42.375</v>
      </c>
      <c r="DJ38">
        <v>41.8746666666667</v>
      </c>
      <c r="DK38">
        <v>40.75</v>
      </c>
      <c r="DL38">
        <v>1160.42333333333</v>
      </c>
      <c r="DM38">
        <v>39.59</v>
      </c>
      <c r="DN38">
        <v>0</v>
      </c>
      <c r="DO38">
        <v>1617082935.6</v>
      </c>
      <c r="DP38">
        <v>0</v>
      </c>
      <c r="DQ38">
        <v>2.693568</v>
      </c>
      <c r="DR38">
        <v>-0.653961542047472</v>
      </c>
      <c r="DS38">
        <v>-193.33461567052</v>
      </c>
      <c r="DT38">
        <v>3938.36</v>
      </c>
      <c r="DU38">
        <v>15</v>
      </c>
      <c r="DV38">
        <v>1617082512</v>
      </c>
      <c r="DW38" t="s">
        <v>288</v>
      </c>
      <c r="DX38">
        <v>1617082511</v>
      </c>
      <c r="DY38">
        <v>1617082512</v>
      </c>
      <c r="DZ38">
        <v>2</v>
      </c>
      <c r="EA38">
        <v>-0.012</v>
      </c>
      <c r="EB38">
        <v>-0.035</v>
      </c>
      <c r="EC38">
        <v>4.321</v>
      </c>
      <c r="ED38">
        <v>-0.022</v>
      </c>
      <c r="EE38">
        <v>400</v>
      </c>
      <c r="EF38">
        <v>20</v>
      </c>
      <c r="EG38">
        <v>0.13</v>
      </c>
      <c r="EH38">
        <v>0.05</v>
      </c>
      <c r="EI38">
        <v>100</v>
      </c>
      <c r="EJ38">
        <v>100</v>
      </c>
      <c r="EK38">
        <v>4.321</v>
      </c>
      <c r="EL38">
        <v>-0.0219</v>
      </c>
      <c r="EM38">
        <v>4.32055000000003</v>
      </c>
      <c r="EN38">
        <v>0</v>
      </c>
      <c r="EO38">
        <v>0</v>
      </c>
      <c r="EP38">
        <v>0</v>
      </c>
      <c r="EQ38">
        <v>-0.0219400000000007</v>
      </c>
      <c r="ER38">
        <v>0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7.1</v>
      </c>
      <c r="EZ38">
        <v>7</v>
      </c>
      <c r="FA38">
        <v>18</v>
      </c>
      <c r="FB38">
        <v>646.81</v>
      </c>
      <c r="FC38">
        <v>392.684</v>
      </c>
      <c r="FD38">
        <v>24.9989</v>
      </c>
      <c r="FE38">
        <v>27.888</v>
      </c>
      <c r="FF38">
        <v>29.9999</v>
      </c>
      <c r="FG38">
        <v>27.8959</v>
      </c>
      <c r="FH38">
        <v>27.9362</v>
      </c>
      <c r="FI38">
        <v>7.11228</v>
      </c>
      <c r="FJ38">
        <v>23.3029</v>
      </c>
      <c r="FK38">
        <v>46.835</v>
      </c>
      <c r="FL38">
        <v>25</v>
      </c>
      <c r="FM38">
        <v>94.2673</v>
      </c>
      <c r="FN38">
        <v>20</v>
      </c>
      <c r="FO38">
        <v>96.8419</v>
      </c>
      <c r="FP38">
        <v>99.4149</v>
      </c>
    </row>
    <row r="39" spans="1:172">
      <c r="A39">
        <v>23</v>
      </c>
      <c r="B39">
        <v>1617082937</v>
      </c>
      <c r="C39">
        <v>44.5</v>
      </c>
      <c r="D39" t="s">
        <v>331</v>
      </c>
      <c r="E39" t="s">
        <v>332</v>
      </c>
      <c r="F39">
        <v>2</v>
      </c>
      <c r="G39">
        <v>1617082935.625</v>
      </c>
      <c r="H39">
        <f>(I39)/1000</f>
        <v>0</v>
      </c>
      <c r="I39">
        <f>IF(CF39, AL39, AF39)</f>
        <v>0</v>
      </c>
      <c r="J39">
        <f>IF(CF39, AG39, AE39)</f>
        <v>0</v>
      </c>
      <c r="K39">
        <f>CH39 - IF(AS39&gt;1, J39*CB39*100.0/(AU39*CV39), 0)</f>
        <v>0</v>
      </c>
      <c r="L39">
        <f>((R39-H39/2)*K39-J39)/(R39+H39/2)</f>
        <v>0</v>
      </c>
      <c r="M39">
        <f>L39*(CO39+CP39)/1000.0</f>
        <v>0</v>
      </c>
      <c r="N39">
        <f>(CH39 - IF(AS39&gt;1, J39*CB39*100.0/(AU39*CV39), 0))*(CO39+CP39)/1000.0</f>
        <v>0</v>
      </c>
      <c r="O39">
        <f>2.0/((1/Q39-1/P39)+SIGN(Q39)*SQRT((1/Q39-1/P39)*(1/Q39-1/P39) + 4*CC39/((CC39+1)*(CC39+1))*(2*1/Q39*1/P39-1/P39*1/P39)))</f>
        <v>0</v>
      </c>
      <c r="P39">
        <f>IF(LEFT(CD39,1)&lt;&gt;"0",IF(LEFT(CD39,1)="1",3.0,CE39),$D$5+$E$5*(CV39*CO39/($K$5*1000))+$F$5*(CV39*CO39/($K$5*1000))*MAX(MIN(CB39,$J$5),$I$5)*MAX(MIN(CB39,$J$5),$I$5)+$G$5*MAX(MIN(CB39,$J$5),$I$5)*(CV39*CO39/($K$5*1000))+$H$5*(CV39*CO39/($K$5*1000))*(CV39*CO39/($K$5*1000)))</f>
        <v>0</v>
      </c>
      <c r="Q39">
        <f>H39*(1000-(1000*0.61365*exp(17.502*U39/(240.97+U39))/(CO39+CP39)+CJ39)/2)/(1000*0.61365*exp(17.502*U39/(240.97+U39))/(CO39+CP39)-CJ39)</f>
        <v>0</v>
      </c>
      <c r="R39">
        <f>1/((CC39+1)/(O39/1.6)+1/(P39/1.37)) + CC39/((CC39+1)/(O39/1.6) + CC39/(P39/1.37))</f>
        <v>0</v>
      </c>
      <c r="S39">
        <f>(BX39*CA39)</f>
        <v>0</v>
      </c>
      <c r="T39">
        <f>(CQ39+(S39+2*0.95*5.67E-8*(((CQ39+$B$7)+273)^4-(CQ39+273)^4)-44100*H39)/(1.84*29.3*P39+8*0.95*5.67E-8*(CQ39+273)^3))</f>
        <v>0</v>
      </c>
      <c r="U39">
        <f>($C$7*CR39+$D$7*CS39+$E$7*T39)</f>
        <v>0</v>
      </c>
      <c r="V39">
        <f>0.61365*exp(17.502*U39/(240.97+U39))</f>
        <v>0</v>
      </c>
      <c r="W39">
        <f>(X39/Y39*100)</f>
        <v>0</v>
      </c>
      <c r="X39">
        <f>CJ39*(CO39+CP39)/1000</f>
        <v>0</v>
      </c>
      <c r="Y39">
        <f>0.61365*exp(17.502*CQ39/(240.97+CQ39))</f>
        <v>0</v>
      </c>
      <c r="Z39">
        <f>(V39-CJ39*(CO39+CP39)/1000)</f>
        <v>0</v>
      </c>
      <c r="AA39">
        <f>(-H39*44100)</f>
        <v>0</v>
      </c>
      <c r="AB39">
        <f>2*29.3*P39*0.92*(CQ39-U39)</f>
        <v>0</v>
      </c>
      <c r="AC39">
        <f>2*0.95*5.67E-8*(((CQ39+$B$7)+273)^4-(U39+273)^4)</f>
        <v>0</v>
      </c>
      <c r="AD39">
        <f>S39+AC39+AA39+AB39</f>
        <v>0</v>
      </c>
      <c r="AE39">
        <f>CN39*AS39*(CI39-CH39*(1000-AS39*CK39)/(1000-AS39*CJ39))/(100*CB39)</f>
        <v>0</v>
      </c>
      <c r="AF39">
        <f>1000*CN39*AS39*(CJ39-CK39)/(100*CB39*(1000-AS39*CJ39))</f>
        <v>0</v>
      </c>
      <c r="AG39">
        <f>(AH39 - AI39 - CO39*1E3/(8.314*(CQ39+273.15)) * AK39/CN39 * AJ39) * CN39/(100*CB39) * (1000 - CK39)/1000</f>
        <v>0</v>
      </c>
      <c r="AH39">
        <v>81.5329074461841</v>
      </c>
      <c r="AI39">
        <v>74.6745921212121</v>
      </c>
      <c r="AJ39">
        <v>1.67266990503344</v>
      </c>
      <c r="AK39">
        <v>66.5001345329119</v>
      </c>
      <c r="AL39">
        <f>(AN39 - AM39 + CO39*1E3/(8.314*(CQ39+273.15)) * AP39/CN39 * AO39) * CN39/(100*CB39) * 1000/(1000 - AN39)</f>
        <v>0</v>
      </c>
      <c r="AM39">
        <v>19.9563982206061</v>
      </c>
      <c r="AN39">
        <v>21.6989654545455</v>
      </c>
      <c r="AO39">
        <v>0.00245715151515363</v>
      </c>
      <c r="AP39">
        <v>79.88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MAX(0,($B$13+$C$13*CV39)/(1+$D$13*CV39)*CO39/(CQ39+273)*$E$13)</f>
        <v>0</v>
      </c>
      <c r="AV39" t="s">
        <v>286</v>
      </c>
      <c r="AW39" t="s">
        <v>286</v>
      </c>
      <c r="AX39">
        <v>0</v>
      </c>
      <c r="AY39">
        <v>0</v>
      </c>
      <c r="AZ39">
        <f>1-AX39/AY39</f>
        <v>0</v>
      </c>
      <c r="BA39">
        <v>0</v>
      </c>
      <c r="BB39" t="s">
        <v>286</v>
      </c>
      <c r="BC39" t="s">
        <v>286</v>
      </c>
      <c r="BD39">
        <v>0</v>
      </c>
      <c r="BE39">
        <v>0</v>
      </c>
      <c r="BF39">
        <f>1-BD39/BE39</f>
        <v>0</v>
      </c>
      <c r="BG39">
        <v>0.5</v>
      </c>
      <c r="BH39">
        <f>BY39</f>
        <v>0</v>
      </c>
      <c r="BI39">
        <f>J39</f>
        <v>0</v>
      </c>
      <c r="BJ39">
        <f>BF39*BG39*BH39</f>
        <v>0</v>
      </c>
      <c r="BK39">
        <f>(BI39-BA39)/BH39</f>
        <v>0</v>
      </c>
      <c r="BL39">
        <f>(AY39-BE39)/BE39</f>
        <v>0</v>
      </c>
      <c r="BM39">
        <f>AX39/(AZ39+AX39/BE39)</f>
        <v>0</v>
      </c>
      <c r="BN39" t="s">
        <v>286</v>
      </c>
      <c r="BO39">
        <v>0</v>
      </c>
      <c r="BP39">
        <f>IF(BO39&lt;&gt;0, BO39, BM39)</f>
        <v>0</v>
      </c>
      <c r="BQ39">
        <f>1-BP39/BE39</f>
        <v>0</v>
      </c>
      <c r="BR39">
        <f>(BE39-BD39)/(BE39-BP39)</f>
        <v>0</v>
      </c>
      <c r="BS39">
        <f>(AY39-BE39)/(AY39-BP39)</f>
        <v>0</v>
      </c>
      <c r="BT39">
        <f>(BE39-BD39)/(BE39-AX39)</f>
        <v>0</v>
      </c>
      <c r="BU39">
        <f>(AY39-BE39)/(AY39-AX39)</f>
        <v>0</v>
      </c>
      <c r="BV39">
        <f>(BR39*BP39/BD39)</f>
        <v>0</v>
      </c>
      <c r="BW39">
        <f>(1-BV39)</f>
        <v>0</v>
      </c>
      <c r="BX39">
        <f>$B$11*CW39+$C$11*CX39+$F$11*CY39*(1-DB39)</f>
        <v>0</v>
      </c>
      <c r="BY39">
        <f>BX39*BZ39</f>
        <v>0</v>
      </c>
      <c r="BZ39">
        <f>($B$11*$D$9+$C$11*$D$9+$F$11*((DL39+DD39)/MAX(DL39+DD39+DM39, 0.1)*$I$9+DM39/MAX(DL39+DD39+DM39, 0.1)*$J$9))/($B$11+$C$11+$F$11)</f>
        <v>0</v>
      </c>
      <c r="CA39">
        <f>($B$11*$K$9+$C$11*$K$9+$F$11*((DL39+DD39)/MAX(DL39+DD39+DM39, 0.1)*$P$9+DM39/MAX(DL39+DD39+DM39, 0.1)*$Q$9))/($B$11+$C$11+$F$11)</f>
        <v>0</v>
      </c>
      <c r="CB39">
        <v>9</v>
      </c>
      <c r="CC39">
        <v>0.5</v>
      </c>
      <c r="CD39" t="s">
        <v>287</v>
      </c>
      <c r="CE39">
        <v>2</v>
      </c>
      <c r="CF39" t="b">
        <v>1</v>
      </c>
      <c r="CG39">
        <v>1617082935.625</v>
      </c>
      <c r="CH39">
        <v>71.624275</v>
      </c>
      <c r="CI39">
        <v>80.9906</v>
      </c>
      <c r="CJ39">
        <v>21.69585</v>
      </c>
      <c r="CK39">
        <v>19.959125</v>
      </c>
      <c r="CL39">
        <v>67.303725</v>
      </c>
      <c r="CM39">
        <v>21.717825</v>
      </c>
      <c r="CN39">
        <v>600.03175</v>
      </c>
      <c r="CO39">
        <v>101.1095</v>
      </c>
      <c r="CP39">
        <v>0.046583575</v>
      </c>
      <c r="CQ39">
        <v>26.814275</v>
      </c>
      <c r="CR39">
        <v>26.2335</v>
      </c>
      <c r="CS39">
        <v>999.9</v>
      </c>
      <c r="CT39">
        <v>0</v>
      </c>
      <c r="CU39">
        <v>0</v>
      </c>
      <c r="CV39">
        <v>10004.98</v>
      </c>
      <c r="CW39">
        <v>0</v>
      </c>
      <c r="CX39">
        <v>45.52665</v>
      </c>
      <c r="CY39">
        <v>1200.005</v>
      </c>
      <c r="CZ39">
        <v>0.967009</v>
      </c>
      <c r="DA39">
        <v>0.0329912</v>
      </c>
      <c r="DB39">
        <v>0</v>
      </c>
      <c r="DC39">
        <v>2.534575</v>
      </c>
      <c r="DD39">
        <v>0</v>
      </c>
      <c r="DE39">
        <v>3912.475</v>
      </c>
      <c r="DF39">
        <v>10372.35</v>
      </c>
      <c r="DG39">
        <v>40.7185</v>
      </c>
      <c r="DH39">
        <v>43.5465</v>
      </c>
      <c r="DI39">
        <v>42.3905</v>
      </c>
      <c r="DJ39">
        <v>41.96825</v>
      </c>
      <c r="DK39">
        <v>40.7655</v>
      </c>
      <c r="DL39">
        <v>1160.415</v>
      </c>
      <c r="DM39">
        <v>39.59</v>
      </c>
      <c r="DN39">
        <v>0</v>
      </c>
      <c r="DO39">
        <v>1617082938</v>
      </c>
      <c r="DP39">
        <v>0</v>
      </c>
      <c r="DQ39">
        <v>2.671328</v>
      </c>
      <c r="DR39">
        <v>-1.43672307643121</v>
      </c>
      <c r="DS39">
        <v>-198.918461229206</v>
      </c>
      <c r="DT39">
        <v>3930.476</v>
      </c>
      <c r="DU39">
        <v>15</v>
      </c>
      <c r="DV39">
        <v>1617082512</v>
      </c>
      <c r="DW39" t="s">
        <v>288</v>
      </c>
      <c r="DX39">
        <v>1617082511</v>
      </c>
      <c r="DY39">
        <v>1617082512</v>
      </c>
      <c r="DZ39">
        <v>2</v>
      </c>
      <c r="EA39">
        <v>-0.012</v>
      </c>
      <c r="EB39">
        <v>-0.035</v>
      </c>
      <c r="EC39">
        <v>4.321</v>
      </c>
      <c r="ED39">
        <v>-0.022</v>
      </c>
      <c r="EE39">
        <v>400</v>
      </c>
      <c r="EF39">
        <v>20</v>
      </c>
      <c r="EG39">
        <v>0.13</v>
      </c>
      <c r="EH39">
        <v>0.05</v>
      </c>
      <c r="EI39">
        <v>100</v>
      </c>
      <c r="EJ39">
        <v>100</v>
      </c>
      <c r="EK39">
        <v>4.321</v>
      </c>
      <c r="EL39">
        <v>-0.0219</v>
      </c>
      <c r="EM39">
        <v>4.32055000000003</v>
      </c>
      <c r="EN39">
        <v>0</v>
      </c>
      <c r="EO39">
        <v>0</v>
      </c>
      <c r="EP39">
        <v>0</v>
      </c>
      <c r="EQ39">
        <v>-0.0219400000000007</v>
      </c>
      <c r="ER39">
        <v>0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7.1</v>
      </c>
      <c r="EZ39">
        <v>7.1</v>
      </c>
      <c r="FA39">
        <v>18</v>
      </c>
      <c r="FB39">
        <v>646.873</v>
      </c>
      <c r="FC39">
        <v>392.69</v>
      </c>
      <c r="FD39">
        <v>24.999</v>
      </c>
      <c r="FE39">
        <v>27.8871</v>
      </c>
      <c r="FF39">
        <v>29.9999</v>
      </c>
      <c r="FG39">
        <v>27.8948</v>
      </c>
      <c r="FH39">
        <v>27.935</v>
      </c>
      <c r="FI39">
        <v>7.26833</v>
      </c>
      <c r="FJ39">
        <v>23.3029</v>
      </c>
      <c r="FK39">
        <v>46.835</v>
      </c>
      <c r="FL39">
        <v>25</v>
      </c>
      <c r="FM39">
        <v>97.6347</v>
      </c>
      <c r="FN39">
        <v>20</v>
      </c>
      <c r="FO39">
        <v>96.8414</v>
      </c>
      <c r="FP39">
        <v>99.4155</v>
      </c>
    </row>
    <row r="40" spans="1:172">
      <c r="A40">
        <v>24</v>
      </c>
      <c r="B40">
        <v>1617082939</v>
      </c>
      <c r="C40">
        <v>46.5</v>
      </c>
      <c r="D40" t="s">
        <v>333</v>
      </c>
      <c r="E40" t="s">
        <v>334</v>
      </c>
      <c r="F40">
        <v>2</v>
      </c>
      <c r="G40">
        <v>1617082938</v>
      </c>
      <c r="H40">
        <f>(I40)/1000</f>
        <v>0</v>
      </c>
      <c r="I40">
        <f>IF(CF40, AL40, AF40)</f>
        <v>0</v>
      </c>
      <c r="J40">
        <f>IF(CF40, AG40, AE40)</f>
        <v>0</v>
      </c>
      <c r="K40">
        <f>CH40 - IF(AS40&gt;1, J40*CB40*100.0/(AU40*CV40), 0)</f>
        <v>0</v>
      </c>
      <c r="L40">
        <f>((R40-H40/2)*K40-J40)/(R40+H40/2)</f>
        <v>0</v>
      </c>
      <c r="M40">
        <f>L40*(CO40+CP40)/1000.0</f>
        <v>0</v>
      </c>
      <c r="N40">
        <f>(CH40 - IF(AS40&gt;1, J40*CB40*100.0/(AU40*CV40), 0))*(CO40+CP40)/1000.0</f>
        <v>0</v>
      </c>
      <c r="O40">
        <f>2.0/((1/Q40-1/P40)+SIGN(Q40)*SQRT((1/Q40-1/P40)*(1/Q40-1/P40) + 4*CC40/((CC40+1)*(CC40+1))*(2*1/Q40*1/P40-1/P40*1/P40)))</f>
        <v>0</v>
      </c>
      <c r="P40">
        <f>IF(LEFT(CD40,1)&lt;&gt;"0",IF(LEFT(CD40,1)="1",3.0,CE40),$D$5+$E$5*(CV40*CO40/($K$5*1000))+$F$5*(CV40*CO40/($K$5*1000))*MAX(MIN(CB40,$J$5),$I$5)*MAX(MIN(CB40,$J$5),$I$5)+$G$5*MAX(MIN(CB40,$J$5),$I$5)*(CV40*CO40/($K$5*1000))+$H$5*(CV40*CO40/($K$5*1000))*(CV40*CO40/($K$5*1000)))</f>
        <v>0</v>
      </c>
      <c r="Q40">
        <f>H40*(1000-(1000*0.61365*exp(17.502*U40/(240.97+U40))/(CO40+CP40)+CJ40)/2)/(1000*0.61365*exp(17.502*U40/(240.97+U40))/(CO40+CP40)-CJ40)</f>
        <v>0</v>
      </c>
      <c r="R40">
        <f>1/((CC40+1)/(O40/1.6)+1/(P40/1.37)) + CC40/((CC40+1)/(O40/1.6) + CC40/(P40/1.37))</f>
        <v>0</v>
      </c>
      <c r="S40">
        <f>(BX40*CA40)</f>
        <v>0</v>
      </c>
      <c r="T40">
        <f>(CQ40+(S40+2*0.95*5.67E-8*(((CQ40+$B$7)+273)^4-(CQ40+273)^4)-44100*H40)/(1.84*29.3*P40+8*0.95*5.67E-8*(CQ40+273)^3))</f>
        <v>0</v>
      </c>
      <c r="U40">
        <f>($C$7*CR40+$D$7*CS40+$E$7*T40)</f>
        <v>0</v>
      </c>
      <c r="V40">
        <f>0.61365*exp(17.502*U40/(240.97+U40))</f>
        <v>0</v>
      </c>
      <c r="W40">
        <f>(X40/Y40*100)</f>
        <v>0</v>
      </c>
      <c r="X40">
        <f>CJ40*(CO40+CP40)/1000</f>
        <v>0</v>
      </c>
      <c r="Y40">
        <f>0.61365*exp(17.502*CQ40/(240.97+CQ40))</f>
        <v>0</v>
      </c>
      <c r="Z40">
        <f>(V40-CJ40*(CO40+CP40)/1000)</f>
        <v>0</v>
      </c>
      <c r="AA40">
        <f>(-H40*44100)</f>
        <v>0</v>
      </c>
      <c r="AB40">
        <f>2*29.3*P40*0.92*(CQ40-U40)</f>
        <v>0</v>
      </c>
      <c r="AC40">
        <f>2*0.95*5.67E-8*(((CQ40+$B$7)+273)^4-(U40+273)^4)</f>
        <v>0</v>
      </c>
      <c r="AD40">
        <f>S40+AC40+AA40+AB40</f>
        <v>0</v>
      </c>
      <c r="AE40">
        <f>CN40*AS40*(CI40-CH40*(1000-AS40*CK40)/(1000-AS40*CJ40))/(100*CB40)</f>
        <v>0</v>
      </c>
      <c r="AF40">
        <f>1000*CN40*AS40*(CJ40-CK40)/(100*CB40*(1000-AS40*CJ40))</f>
        <v>0</v>
      </c>
      <c r="AG40">
        <f>(AH40 - AI40 - CO40*1E3/(8.314*(CQ40+273.15)) * AK40/CN40 * AJ40) * CN40/(100*CB40) * (1000 - CK40)/1000</f>
        <v>0</v>
      </c>
      <c r="AH40">
        <v>84.9766011405604</v>
      </c>
      <c r="AI40">
        <v>78.0125503030303</v>
      </c>
      <c r="AJ40">
        <v>1.66962803113503</v>
      </c>
      <c r="AK40">
        <v>66.5001345329119</v>
      </c>
      <c r="AL40">
        <f>(AN40 - AM40 + CO40*1E3/(8.314*(CQ40+273.15)) * AP40/CN40 * AO40) * CN40/(100*CB40) * 1000/(1000 - AN40)</f>
        <v>0</v>
      </c>
      <c r="AM40">
        <v>19.9605056003463</v>
      </c>
      <c r="AN40">
        <v>21.7086775757576</v>
      </c>
      <c r="AO40">
        <v>0.00345696969697622</v>
      </c>
      <c r="AP40">
        <v>79.88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MAX(0,($B$13+$C$13*CV40)/(1+$D$13*CV40)*CO40/(CQ40+273)*$E$13)</f>
        <v>0</v>
      </c>
      <c r="AV40" t="s">
        <v>286</v>
      </c>
      <c r="AW40" t="s">
        <v>286</v>
      </c>
      <c r="AX40">
        <v>0</v>
      </c>
      <c r="AY40">
        <v>0</v>
      </c>
      <c r="AZ40">
        <f>1-AX40/AY40</f>
        <v>0</v>
      </c>
      <c r="BA40">
        <v>0</v>
      </c>
      <c r="BB40" t="s">
        <v>286</v>
      </c>
      <c r="BC40" t="s">
        <v>286</v>
      </c>
      <c r="BD40">
        <v>0</v>
      </c>
      <c r="BE40">
        <v>0</v>
      </c>
      <c r="BF40">
        <f>1-BD40/BE40</f>
        <v>0</v>
      </c>
      <c r="BG40">
        <v>0.5</v>
      </c>
      <c r="BH40">
        <f>BY40</f>
        <v>0</v>
      </c>
      <c r="BI40">
        <f>J40</f>
        <v>0</v>
      </c>
      <c r="BJ40">
        <f>BF40*BG40*BH40</f>
        <v>0</v>
      </c>
      <c r="BK40">
        <f>(BI40-BA40)/BH40</f>
        <v>0</v>
      </c>
      <c r="BL40">
        <f>(AY40-BE40)/BE40</f>
        <v>0</v>
      </c>
      <c r="BM40">
        <f>AX40/(AZ40+AX40/BE40)</f>
        <v>0</v>
      </c>
      <c r="BN40" t="s">
        <v>286</v>
      </c>
      <c r="BO40">
        <v>0</v>
      </c>
      <c r="BP40">
        <f>IF(BO40&lt;&gt;0, BO40, BM40)</f>
        <v>0</v>
      </c>
      <c r="BQ40">
        <f>1-BP40/BE40</f>
        <v>0</v>
      </c>
      <c r="BR40">
        <f>(BE40-BD40)/(BE40-BP40)</f>
        <v>0</v>
      </c>
      <c r="BS40">
        <f>(AY40-BE40)/(AY40-BP40)</f>
        <v>0</v>
      </c>
      <c r="BT40">
        <f>(BE40-BD40)/(BE40-AX40)</f>
        <v>0</v>
      </c>
      <c r="BU40">
        <f>(AY40-BE40)/(AY40-AX40)</f>
        <v>0</v>
      </c>
      <c r="BV40">
        <f>(BR40*BP40/BD40)</f>
        <v>0</v>
      </c>
      <c r="BW40">
        <f>(1-BV40)</f>
        <v>0</v>
      </c>
      <c r="BX40">
        <f>$B$11*CW40+$C$11*CX40+$F$11*CY40*(1-DB40)</f>
        <v>0</v>
      </c>
      <c r="BY40">
        <f>BX40*BZ40</f>
        <v>0</v>
      </c>
      <c r="BZ40">
        <f>($B$11*$D$9+$C$11*$D$9+$F$11*((DL40+DD40)/MAX(DL40+DD40+DM40, 0.1)*$I$9+DM40/MAX(DL40+DD40+DM40, 0.1)*$J$9))/($B$11+$C$11+$F$11)</f>
        <v>0</v>
      </c>
      <c r="CA40">
        <f>($B$11*$K$9+$C$11*$K$9+$F$11*((DL40+DD40)/MAX(DL40+DD40+DM40, 0.1)*$P$9+DM40/MAX(DL40+DD40+DM40, 0.1)*$Q$9))/($B$11+$C$11+$F$11)</f>
        <v>0</v>
      </c>
      <c r="CB40">
        <v>9</v>
      </c>
      <c r="CC40">
        <v>0.5</v>
      </c>
      <c r="CD40" t="s">
        <v>287</v>
      </c>
      <c r="CE40">
        <v>2</v>
      </c>
      <c r="CF40" t="b">
        <v>1</v>
      </c>
      <c r="CG40">
        <v>1617082938</v>
      </c>
      <c r="CH40">
        <v>75.5032333333333</v>
      </c>
      <c r="CI40">
        <v>84.9959</v>
      </c>
      <c r="CJ40">
        <v>21.7061333333333</v>
      </c>
      <c r="CK40">
        <v>19.9608</v>
      </c>
      <c r="CL40">
        <v>71.1826666666667</v>
      </c>
      <c r="CM40">
        <v>21.7280666666667</v>
      </c>
      <c r="CN40">
        <v>599.990666666667</v>
      </c>
      <c r="CO40">
        <v>101.108666666667</v>
      </c>
      <c r="CP40">
        <v>0.0466469666666667</v>
      </c>
      <c r="CQ40">
        <v>26.8117333333333</v>
      </c>
      <c r="CR40">
        <v>26.2297666666667</v>
      </c>
      <c r="CS40">
        <v>999.9</v>
      </c>
      <c r="CT40">
        <v>0</v>
      </c>
      <c r="CU40">
        <v>0</v>
      </c>
      <c r="CV40">
        <v>9990</v>
      </c>
      <c r="CW40">
        <v>0</v>
      </c>
      <c r="CX40">
        <v>45.5190666666667</v>
      </c>
      <c r="CY40">
        <v>1200.00333333333</v>
      </c>
      <c r="CZ40">
        <v>0.967009</v>
      </c>
      <c r="DA40">
        <v>0.0329912</v>
      </c>
      <c r="DB40">
        <v>0</v>
      </c>
      <c r="DC40">
        <v>2.8095</v>
      </c>
      <c r="DD40">
        <v>0</v>
      </c>
      <c r="DE40">
        <v>3903.56333333333</v>
      </c>
      <c r="DF40">
        <v>10372.3333333333</v>
      </c>
      <c r="DG40">
        <v>40.75</v>
      </c>
      <c r="DH40">
        <v>43.6246666666667</v>
      </c>
      <c r="DI40">
        <v>42.437</v>
      </c>
      <c r="DJ40">
        <v>41.8956666666667</v>
      </c>
      <c r="DK40">
        <v>40.7916666666667</v>
      </c>
      <c r="DL40">
        <v>1160.41333333333</v>
      </c>
      <c r="DM40">
        <v>39.59</v>
      </c>
      <c r="DN40">
        <v>0</v>
      </c>
      <c r="DO40">
        <v>1617082939.8</v>
      </c>
      <c r="DP40">
        <v>0</v>
      </c>
      <c r="DQ40">
        <v>2.66374615384615</v>
      </c>
      <c r="DR40">
        <v>-0.73173333664478</v>
      </c>
      <c r="DS40">
        <v>-203.504615518595</v>
      </c>
      <c r="DT40">
        <v>3925.44346153846</v>
      </c>
      <c r="DU40">
        <v>15</v>
      </c>
      <c r="DV40">
        <v>1617082512</v>
      </c>
      <c r="DW40" t="s">
        <v>288</v>
      </c>
      <c r="DX40">
        <v>1617082511</v>
      </c>
      <c r="DY40">
        <v>1617082512</v>
      </c>
      <c r="DZ40">
        <v>2</v>
      </c>
      <c r="EA40">
        <v>-0.012</v>
      </c>
      <c r="EB40">
        <v>-0.035</v>
      </c>
      <c r="EC40">
        <v>4.321</v>
      </c>
      <c r="ED40">
        <v>-0.022</v>
      </c>
      <c r="EE40">
        <v>400</v>
      </c>
      <c r="EF40">
        <v>20</v>
      </c>
      <c r="EG40">
        <v>0.13</v>
      </c>
      <c r="EH40">
        <v>0.05</v>
      </c>
      <c r="EI40">
        <v>100</v>
      </c>
      <c r="EJ40">
        <v>100</v>
      </c>
      <c r="EK40">
        <v>4.321</v>
      </c>
      <c r="EL40">
        <v>-0.0219</v>
      </c>
      <c r="EM40">
        <v>4.32055000000003</v>
      </c>
      <c r="EN40">
        <v>0</v>
      </c>
      <c r="EO40">
        <v>0</v>
      </c>
      <c r="EP40">
        <v>0</v>
      </c>
      <c r="EQ40">
        <v>-0.0219400000000007</v>
      </c>
      <c r="ER40">
        <v>0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7.1</v>
      </c>
      <c r="EZ40">
        <v>7.1</v>
      </c>
      <c r="FA40">
        <v>18</v>
      </c>
      <c r="FB40">
        <v>646.939</v>
      </c>
      <c r="FC40">
        <v>392.754</v>
      </c>
      <c r="FD40">
        <v>24.999</v>
      </c>
      <c r="FE40">
        <v>27.8871</v>
      </c>
      <c r="FF40">
        <v>29.9999</v>
      </c>
      <c r="FG40">
        <v>27.8938</v>
      </c>
      <c r="FH40">
        <v>27.934</v>
      </c>
      <c r="FI40">
        <v>7.42439</v>
      </c>
      <c r="FJ40">
        <v>23.3029</v>
      </c>
      <c r="FK40">
        <v>46.835</v>
      </c>
      <c r="FL40">
        <v>25</v>
      </c>
      <c r="FM40">
        <v>97.6347</v>
      </c>
      <c r="FN40">
        <v>20</v>
      </c>
      <c r="FO40">
        <v>96.842</v>
      </c>
      <c r="FP40">
        <v>99.4156</v>
      </c>
    </row>
    <row r="41" spans="1:172">
      <c r="A41">
        <v>25</v>
      </c>
      <c r="B41">
        <v>1617082941</v>
      </c>
      <c r="C41">
        <v>48.5</v>
      </c>
      <c r="D41" t="s">
        <v>335</v>
      </c>
      <c r="E41" t="s">
        <v>336</v>
      </c>
      <c r="F41">
        <v>2</v>
      </c>
      <c r="G41">
        <v>1617082939.625</v>
      </c>
      <c r="H41">
        <f>(I41)/1000</f>
        <v>0</v>
      </c>
      <c r="I41">
        <f>IF(CF41, AL41, AF41)</f>
        <v>0</v>
      </c>
      <c r="J41">
        <f>IF(CF41, AG41, AE41)</f>
        <v>0</v>
      </c>
      <c r="K41">
        <f>CH41 - IF(AS41&gt;1, J41*CB41*100.0/(AU41*CV41), 0)</f>
        <v>0</v>
      </c>
      <c r="L41">
        <f>((R41-H41/2)*K41-J41)/(R41+H41/2)</f>
        <v>0</v>
      </c>
      <c r="M41">
        <f>L41*(CO41+CP41)/1000.0</f>
        <v>0</v>
      </c>
      <c r="N41">
        <f>(CH41 - IF(AS41&gt;1, J41*CB41*100.0/(AU41*CV41), 0))*(CO41+CP41)/1000.0</f>
        <v>0</v>
      </c>
      <c r="O41">
        <f>2.0/((1/Q41-1/P41)+SIGN(Q41)*SQRT((1/Q41-1/P41)*(1/Q41-1/P41) + 4*CC41/((CC41+1)*(CC41+1))*(2*1/Q41*1/P41-1/P41*1/P41)))</f>
        <v>0</v>
      </c>
      <c r="P41">
        <f>IF(LEFT(CD41,1)&lt;&gt;"0",IF(LEFT(CD41,1)="1",3.0,CE41),$D$5+$E$5*(CV41*CO41/($K$5*1000))+$F$5*(CV41*CO41/($K$5*1000))*MAX(MIN(CB41,$J$5),$I$5)*MAX(MIN(CB41,$J$5),$I$5)+$G$5*MAX(MIN(CB41,$J$5),$I$5)*(CV41*CO41/($K$5*1000))+$H$5*(CV41*CO41/($K$5*1000))*(CV41*CO41/($K$5*1000)))</f>
        <v>0</v>
      </c>
      <c r="Q41">
        <f>H41*(1000-(1000*0.61365*exp(17.502*U41/(240.97+U41))/(CO41+CP41)+CJ41)/2)/(1000*0.61365*exp(17.502*U41/(240.97+U41))/(CO41+CP41)-CJ41)</f>
        <v>0</v>
      </c>
      <c r="R41">
        <f>1/((CC41+1)/(O41/1.6)+1/(P41/1.37)) + CC41/((CC41+1)/(O41/1.6) + CC41/(P41/1.37))</f>
        <v>0</v>
      </c>
      <c r="S41">
        <f>(BX41*CA41)</f>
        <v>0</v>
      </c>
      <c r="T41">
        <f>(CQ41+(S41+2*0.95*5.67E-8*(((CQ41+$B$7)+273)^4-(CQ41+273)^4)-44100*H41)/(1.84*29.3*P41+8*0.95*5.67E-8*(CQ41+273)^3))</f>
        <v>0</v>
      </c>
      <c r="U41">
        <f>($C$7*CR41+$D$7*CS41+$E$7*T41)</f>
        <v>0</v>
      </c>
      <c r="V41">
        <f>0.61365*exp(17.502*U41/(240.97+U41))</f>
        <v>0</v>
      </c>
      <c r="W41">
        <f>(X41/Y41*100)</f>
        <v>0</v>
      </c>
      <c r="X41">
        <f>CJ41*(CO41+CP41)/1000</f>
        <v>0</v>
      </c>
      <c r="Y41">
        <f>0.61365*exp(17.502*CQ41/(240.97+CQ41))</f>
        <v>0</v>
      </c>
      <c r="Z41">
        <f>(V41-CJ41*(CO41+CP41)/1000)</f>
        <v>0</v>
      </c>
      <c r="AA41">
        <f>(-H41*44100)</f>
        <v>0</v>
      </c>
      <c r="AB41">
        <f>2*29.3*P41*0.92*(CQ41-U41)</f>
        <v>0</v>
      </c>
      <c r="AC41">
        <f>2*0.95*5.67E-8*(((CQ41+$B$7)+273)^4-(U41+273)^4)</f>
        <v>0</v>
      </c>
      <c r="AD41">
        <f>S41+AC41+AA41+AB41</f>
        <v>0</v>
      </c>
      <c r="AE41">
        <f>CN41*AS41*(CI41-CH41*(1000-AS41*CK41)/(1000-AS41*CJ41))/(100*CB41)</f>
        <v>0</v>
      </c>
      <c r="AF41">
        <f>1000*CN41*AS41*(CJ41-CK41)/(100*CB41*(1000-AS41*CJ41))</f>
        <v>0</v>
      </c>
      <c r="AG41">
        <f>(AH41 - AI41 - CO41*1E3/(8.314*(CQ41+273.15)) * AK41/CN41 * AJ41) * CN41/(100*CB41) * (1000 - CK41)/1000</f>
        <v>0</v>
      </c>
      <c r="AH41">
        <v>88.4081110445536</v>
      </c>
      <c r="AI41">
        <v>81.3756224242424</v>
      </c>
      <c r="AJ41">
        <v>1.67941755343596</v>
      </c>
      <c r="AK41">
        <v>66.5001345329119</v>
      </c>
      <c r="AL41">
        <f>(AN41 - AM41 + CO41*1E3/(8.314*(CQ41+273.15)) * AP41/CN41 * AO41) * CN41/(100*CB41) * 1000/(1000 - AN41)</f>
        <v>0</v>
      </c>
      <c r="AM41">
        <v>19.9605107570563</v>
      </c>
      <c r="AN41">
        <v>21.7140696969697</v>
      </c>
      <c r="AO41">
        <v>0.00440478787879096</v>
      </c>
      <c r="AP41">
        <v>79.88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MAX(0,($B$13+$C$13*CV41)/(1+$D$13*CV41)*CO41/(CQ41+273)*$E$13)</f>
        <v>0</v>
      </c>
      <c r="AV41" t="s">
        <v>286</v>
      </c>
      <c r="AW41" t="s">
        <v>286</v>
      </c>
      <c r="AX41">
        <v>0</v>
      </c>
      <c r="AY41">
        <v>0</v>
      </c>
      <c r="AZ41">
        <f>1-AX41/AY41</f>
        <v>0</v>
      </c>
      <c r="BA41">
        <v>0</v>
      </c>
      <c r="BB41" t="s">
        <v>286</v>
      </c>
      <c r="BC41" t="s">
        <v>286</v>
      </c>
      <c r="BD41">
        <v>0</v>
      </c>
      <c r="BE41">
        <v>0</v>
      </c>
      <c r="BF41">
        <f>1-BD41/BE41</f>
        <v>0</v>
      </c>
      <c r="BG41">
        <v>0.5</v>
      </c>
      <c r="BH41">
        <f>BY41</f>
        <v>0</v>
      </c>
      <c r="BI41">
        <f>J41</f>
        <v>0</v>
      </c>
      <c r="BJ41">
        <f>BF41*BG41*BH41</f>
        <v>0</v>
      </c>
      <c r="BK41">
        <f>(BI41-BA41)/BH41</f>
        <v>0</v>
      </c>
      <c r="BL41">
        <f>(AY41-BE41)/BE41</f>
        <v>0</v>
      </c>
      <c r="BM41">
        <f>AX41/(AZ41+AX41/BE41)</f>
        <v>0</v>
      </c>
      <c r="BN41" t="s">
        <v>286</v>
      </c>
      <c r="BO41">
        <v>0</v>
      </c>
      <c r="BP41">
        <f>IF(BO41&lt;&gt;0, BO41, BM41)</f>
        <v>0</v>
      </c>
      <c r="BQ41">
        <f>1-BP41/BE41</f>
        <v>0</v>
      </c>
      <c r="BR41">
        <f>(BE41-BD41)/(BE41-BP41)</f>
        <v>0</v>
      </c>
      <c r="BS41">
        <f>(AY41-BE41)/(AY41-BP41)</f>
        <v>0</v>
      </c>
      <c r="BT41">
        <f>(BE41-BD41)/(BE41-AX41)</f>
        <v>0</v>
      </c>
      <c r="BU41">
        <f>(AY41-BE41)/(AY41-AX41)</f>
        <v>0</v>
      </c>
      <c r="BV41">
        <f>(BR41*BP41/BD41)</f>
        <v>0</v>
      </c>
      <c r="BW41">
        <f>(1-BV41)</f>
        <v>0</v>
      </c>
      <c r="BX41">
        <f>$B$11*CW41+$C$11*CX41+$F$11*CY41*(1-DB41)</f>
        <v>0</v>
      </c>
      <c r="BY41">
        <f>BX41*BZ41</f>
        <v>0</v>
      </c>
      <c r="BZ41">
        <f>($B$11*$D$9+$C$11*$D$9+$F$11*((DL41+DD41)/MAX(DL41+DD41+DM41, 0.1)*$I$9+DM41/MAX(DL41+DD41+DM41, 0.1)*$J$9))/($B$11+$C$11+$F$11)</f>
        <v>0</v>
      </c>
      <c r="CA41">
        <f>($B$11*$K$9+$C$11*$K$9+$F$11*((DL41+DD41)/MAX(DL41+DD41+DM41, 0.1)*$P$9+DM41/MAX(DL41+DD41+DM41, 0.1)*$Q$9))/($B$11+$C$11+$F$11)</f>
        <v>0</v>
      </c>
      <c r="CB41">
        <v>9</v>
      </c>
      <c r="CC41">
        <v>0.5</v>
      </c>
      <c r="CD41" t="s">
        <v>287</v>
      </c>
      <c r="CE41">
        <v>2</v>
      </c>
      <c r="CF41" t="b">
        <v>1</v>
      </c>
      <c r="CG41">
        <v>1617082939.625</v>
      </c>
      <c r="CH41">
        <v>78.169475</v>
      </c>
      <c r="CI41">
        <v>87.71295</v>
      </c>
      <c r="CJ41">
        <v>21.71175</v>
      </c>
      <c r="CK41">
        <v>19.959575</v>
      </c>
      <c r="CL41">
        <v>73.8489</v>
      </c>
      <c r="CM41">
        <v>21.73365</v>
      </c>
      <c r="CN41">
        <v>600.0055</v>
      </c>
      <c r="CO41">
        <v>101.10875</v>
      </c>
      <c r="CP41">
        <v>0.046680775</v>
      </c>
      <c r="CQ41">
        <v>26.81305</v>
      </c>
      <c r="CR41">
        <v>26.23285</v>
      </c>
      <c r="CS41">
        <v>999.9</v>
      </c>
      <c r="CT41">
        <v>0</v>
      </c>
      <c r="CU41">
        <v>0</v>
      </c>
      <c r="CV41">
        <v>10008.755</v>
      </c>
      <c r="CW41">
        <v>0</v>
      </c>
      <c r="CX41">
        <v>45.484375</v>
      </c>
      <c r="CY41">
        <v>1200.0025</v>
      </c>
      <c r="CZ41">
        <v>0.967009</v>
      </c>
      <c r="DA41">
        <v>0.0329912</v>
      </c>
      <c r="DB41">
        <v>0</v>
      </c>
      <c r="DC41">
        <v>2.715075</v>
      </c>
      <c r="DD41">
        <v>0</v>
      </c>
      <c r="DE41">
        <v>3898.0575</v>
      </c>
      <c r="DF41">
        <v>10372.325</v>
      </c>
      <c r="DG41">
        <v>40.7185</v>
      </c>
      <c r="DH41">
        <v>43.57775</v>
      </c>
      <c r="DI41">
        <v>42.3905</v>
      </c>
      <c r="DJ41">
        <v>41.875</v>
      </c>
      <c r="DK41">
        <v>40.7965</v>
      </c>
      <c r="DL41">
        <v>1160.4125</v>
      </c>
      <c r="DM41">
        <v>39.59</v>
      </c>
      <c r="DN41">
        <v>0</v>
      </c>
      <c r="DO41">
        <v>1617082941.6</v>
      </c>
      <c r="DP41">
        <v>0</v>
      </c>
      <c r="DQ41">
        <v>2.622532</v>
      </c>
      <c r="DR41">
        <v>-0.102561537645911</v>
      </c>
      <c r="DS41">
        <v>-209.301538778626</v>
      </c>
      <c r="DT41">
        <v>3918.2488</v>
      </c>
      <c r="DU41">
        <v>15</v>
      </c>
      <c r="DV41">
        <v>1617082512</v>
      </c>
      <c r="DW41" t="s">
        <v>288</v>
      </c>
      <c r="DX41">
        <v>1617082511</v>
      </c>
      <c r="DY41">
        <v>1617082512</v>
      </c>
      <c r="DZ41">
        <v>2</v>
      </c>
      <c r="EA41">
        <v>-0.012</v>
      </c>
      <c r="EB41">
        <v>-0.035</v>
      </c>
      <c r="EC41">
        <v>4.321</v>
      </c>
      <c r="ED41">
        <v>-0.022</v>
      </c>
      <c r="EE41">
        <v>400</v>
      </c>
      <c r="EF41">
        <v>20</v>
      </c>
      <c r="EG41">
        <v>0.13</v>
      </c>
      <c r="EH41">
        <v>0.05</v>
      </c>
      <c r="EI41">
        <v>100</v>
      </c>
      <c r="EJ41">
        <v>100</v>
      </c>
      <c r="EK41">
        <v>4.321</v>
      </c>
      <c r="EL41">
        <v>-0.0219</v>
      </c>
      <c r="EM41">
        <v>4.32055000000003</v>
      </c>
      <c r="EN41">
        <v>0</v>
      </c>
      <c r="EO41">
        <v>0</v>
      </c>
      <c r="EP41">
        <v>0</v>
      </c>
      <c r="EQ41">
        <v>-0.0219400000000007</v>
      </c>
      <c r="ER41">
        <v>0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7.2</v>
      </c>
      <c r="EZ41">
        <v>7.2</v>
      </c>
      <c r="FA41">
        <v>18</v>
      </c>
      <c r="FB41">
        <v>646.939</v>
      </c>
      <c r="FC41">
        <v>392.739</v>
      </c>
      <c r="FD41">
        <v>24.999</v>
      </c>
      <c r="FE41">
        <v>27.8868</v>
      </c>
      <c r="FF41">
        <v>29.9999</v>
      </c>
      <c r="FG41">
        <v>27.8938</v>
      </c>
      <c r="FH41">
        <v>27.9339</v>
      </c>
      <c r="FI41">
        <v>7.58263</v>
      </c>
      <c r="FJ41">
        <v>23.3029</v>
      </c>
      <c r="FK41">
        <v>46.835</v>
      </c>
      <c r="FL41">
        <v>25</v>
      </c>
      <c r="FM41">
        <v>100.993</v>
      </c>
      <c r="FN41">
        <v>20</v>
      </c>
      <c r="FO41">
        <v>96.8424</v>
      </c>
      <c r="FP41">
        <v>99.4158</v>
      </c>
    </row>
    <row r="42" spans="1:172">
      <c r="A42">
        <v>26</v>
      </c>
      <c r="B42">
        <v>1617082943</v>
      </c>
      <c r="C42">
        <v>50.5</v>
      </c>
      <c r="D42" t="s">
        <v>337</v>
      </c>
      <c r="E42" t="s">
        <v>338</v>
      </c>
      <c r="F42">
        <v>2</v>
      </c>
      <c r="G42">
        <v>1617082942</v>
      </c>
      <c r="H42">
        <f>(I42)/1000</f>
        <v>0</v>
      </c>
      <c r="I42">
        <f>IF(CF42, AL42, AF42)</f>
        <v>0</v>
      </c>
      <c r="J42">
        <f>IF(CF42, AG42, AE42)</f>
        <v>0</v>
      </c>
      <c r="K42">
        <f>CH42 - IF(AS42&gt;1, J42*CB42*100.0/(AU42*CV42), 0)</f>
        <v>0</v>
      </c>
      <c r="L42">
        <f>((R42-H42/2)*K42-J42)/(R42+H42/2)</f>
        <v>0</v>
      </c>
      <c r="M42">
        <f>L42*(CO42+CP42)/1000.0</f>
        <v>0</v>
      </c>
      <c r="N42">
        <f>(CH42 - IF(AS42&gt;1, J42*CB42*100.0/(AU42*CV42), 0))*(CO42+CP42)/1000.0</f>
        <v>0</v>
      </c>
      <c r="O42">
        <f>2.0/((1/Q42-1/P42)+SIGN(Q42)*SQRT((1/Q42-1/P42)*(1/Q42-1/P42) + 4*CC42/((CC42+1)*(CC42+1))*(2*1/Q42*1/P42-1/P42*1/P42)))</f>
        <v>0</v>
      </c>
      <c r="P42">
        <f>IF(LEFT(CD42,1)&lt;&gt;"0",IF(LEFT(CD42,1)="1",3.0,CE42),$D$5+$E$5*(CV42*CO42/($K$5*1000))+$F$5*(CV42*CO42/($K$5*1000))*MAX(MIN(CB42,$J$5),$I$5)*MAX(MIN(CB42,$J$5),$I$5)+$G$5*MAX(MIN(CB42,$J$5),$I$5)*(CV42*CO42/($K$5*1000))+$H$5*(CV42*CO42/($K$5*1000))*(CV42*CO42/($K$5*1000)))</f>
        <v>0</v>
      </c>
      <c r="Q42">
        <f>H42*(1000-(1000*0.61365*exp(17.502*U42/(240.97+U42))/(CO42+CP42)+CJ42)/2)/(1000*0.61365*exp(17.502*U42/(240.97+U42))/(CO42+CP42)-CJ42)</f>
        <v>0</v>
      </c>
      <c r="R42">
        <f>1/((CC42+1)/(O42/1.6)+1/(P42/1.37)) + CC42/((CC42+1)/(O42/1.6) + CC42/(P42/1.37))</f>
        <v>0</v>
      </c>
      <c r="S42">
        <f>(BX42*CA42)</f>
        <v>0</v>
      </c>
      <c r="T42">
        <f>(CQ42+(S42+2*0.95*5.67E-8*(((CQ42+$B$7)+273)^4-(CQ42+273)^4)-44100*H42)/(1.84*29.3*P42+8*0.95*5.67E-8*(CQ42+273)^3))</f>
        <v>0</v>
      </c>
      <c r="U42">
        <f>($C$7*CR42+$D$7*CS42+$E$7*T42)</f>
        <v>0</v>
      </c>
      <c r="V42">
        <f>0.61365*exp(17.502*U42/(240.97+U42))</f>
        <v>0</v>
      </c>
      <c r="W42">
        <f>(X42/Y42*100)</f>
        <v>0</v>
      </c>
      <c r="X42">
        <f>CJ42*(CO42+CP42)/1000</f>
        <v>0</v>
      </c>
      <c r="Y42">
        <f>0.61365*exp(17.502*CQ42/(240.97+CQ42))</f>
        <v>0</v>
      </c>
      <c r="Z42">
        <f>(V42-CJ42*(CO42+CP42)/1000)</f>
        <v>0</v>
      </c>
      <c r="AA42">
        <f>(-H42*44100)</f>
        <v>0</v>
      </c>
      <c r="AB42">
        <f>2*29.3*P42*0.92*(CQ42-U42)</f>
        <v>0</v>
      </c>
      <c r="AC42">
        <f>2*0.95*5.67E-8*(((CQ42+$B$7)+273)^4-(U42+273)^4)</f>
        <v>0</v>
      </c>
      <c r="AD42">
        <f>S42+AC42+AA42+AB42</f>
        <v>0</v>
      </c>
      <c r="AE42">
        <f>CN42*AS42*(CI42-CH42*(1000-AS42*CK42)/(1000-AS42*CJ42))/(100*CB42)</f>
        <v>0</v>
      </c>
      <c r="AF42">
        <f>1000*CN42*AS42*(CJ42-CK42)/(100*CB42*(1000-AS42*CJ42))</f>
        <v>0</v>
      </c>
      <c r="AG42">
        <f>(AH42 - AI42 - CO42*1E3/(8.314*(CQ42+273.15)) * AK42/CN42 * AJ42) * CN42/(100*CB42) * (1000 - CK42)/1000</f>
        <v>0</v>
      </c>
      <c r="AH42">
        <v>91.8010303380349</v>
      </c>
      <c r="AI42">
        <v>84.684976969697</v>
      </c>
      <c r="AJ42">
        <v>1.65804087159529</v>
      </c>
      <c r="AK42">
        <v>66.5001345329119</v>
      </c>
      <c r="AL42">
        <f>(AN42 - AM42 + CO42*1E3/(8.314*(CQ42+273.15)) * AP42/CN42 * AO42) * CN42/(100*CB42) * 1000/(1000 - AN42)</f>
        <v>0</v>
      </c>
      <c r="AM42">
        <v>19.9590193991342</v>
      </c>
      <c r="AN42">
        <v>21.7154090909091</v>
      </c>
      <c r="AO42">
        <v>0.00279103030303129</v>
      </c>
      <c r="AP42">
        <v>79.88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MAX(0,($B$13+$C$13*CV42)/(1+$D$13*CV42)*CO42/(CQ42+273)*$E$13)</f>
        <v>0</v>
      </c>
      <c r="AV42" t="s">
        <v>286</v>
      </c>
      <c r="AW42" t="s">
        <v>286</v>
      </c>
      <c r="AX42">
        <v>0</v>
      </c>
      <c r="AY42">
        <v>0</v>
      </c>
      <c r="AZ42">
        <f>1-AX42/AY42</f>
        <v>0</v>
      </c>
      <c r="BA42">
        <v>0</v>
      </c>
      <c r="BB42" t="s">
        <v>286</v>
      </c>
      <c r="BC42" t="s">
        <v>286</v>
      </c>
      <c r="BD42">
        <v>0</v>
      </c>
      <c r="BE42">
        <v>0</v>
      </c>
      <c r="BF42">
        <f>1-BD42/BE42</f>
        <v>0</v>
      </c>
      <c r="BG42">
        <v>0.5</v>
      </c>
      <c r="BH42">
        <f>BY42</f>
        <v>0</v>
      </c>
      <c r="BI42">
        <f>J42</f>
        <v>0</v>
      </c>
      <c r="BJ42">
        <f>BF42*BG42*BH42</f>
        <v>0</v>
      </c>
      <c r="BK42">
        <f>(BI42-BA42)/BH42</f>
        <v>0</v>
      </c>
      <c r="BL42">
        <f>(AY42-BE42)/BE42</f>
        <v>0</v>
      </c>
      <c r="BM42">
        <f>AX42/(AZ42+AX42/BE42)</f>
        <v>0</v>
      </c>
      <c r="BN42" t="s">
        <v>286</v>
      </c>
      <c r="BO42">
        <v>0</v>
      </c>
      <c r="BP42">
        <f>IF(BO42&lt;&gt;0, BO42, BM42)</f>
        <v>0</v>
      </c>
      <c r="BQ42">
        <f>1-BP42/BE42</f>
        <v>0</v>
      </c>
      <c r="BR42">
        <f>(BE42-BD42)/(BE42-BP42)</f>
        <v>0</v>
      </c>
      <c r="BS42">
        <f>(AY42-BE42)/(AY42-BP42)</f>
        <v>0</v>
      </c>
      <c r="BT42">
        <f>(BE42-BD42)/(BE42-AX42)</f>
        <v>0</v>
      </c>
      <c r="BU42">
        <f>(AY42-BE42)/(AY42-AX42)</f>
        <v>0</v>
      </c>
      <c r="BV42">
        <f>(BR42*BP42/BD42)</f>
        <v>0</v>
      </c>
      <c r="BW42">
        <f>(1-BV42)</f>
        <v>0</v>
      </c>
      <c r="BX42">
        <f>$B$11*CW42+$C$11*CX42+$F$11*CY42*(1-DB42)</f>
        <v>0</v>
      </c>
      <c r="BY42">
        <f>BX42*BZ42</f>
        <v>0</v>
      </c>
      <c r="BZ42">
        <f>($B$11*$D$9+$C$11*$D$9+$F$11*((DL42+DD42)/MAX(DL42+DD42+DM42, 0.1)*$I$9+DM42/MAX(DL42+DD42+DM42, 0.1)*$J$9))/($B$11+$C$11+$F$11)</f>
        <v>0</v>
      </c>
      <c r="CA42">
        <f>($B$11*$K$9+$C$11*$K$9+$F$11*((DL42+DD42)/MAX(DL42+DD42+DM42, 0.1)*$P$9+DM42/MAX(DL42+DD42+DM42, 0.1)*$Q$9))/($B$11+$C$11+$F$11)</f>
        <v>0</v>
      </c>
      <c r="CB42">
        <v>9</v>
      </c>
      <c r="CC42">
        <v>0.5</v>
      </c>
      <c r="CD42" t="s">
        <v>287</v>
      </c>
      <c r="CE42">
        <v>2</v>
      </c>
      <c r="CF42" t="b">
        <v>1</v>
      </c>
      <c r="CG42">
        <v>1617082942</v>
      </c>
      <c r="CH42">
        <v>82.0366333333333</v>
      </c>
      <c r="CI42">
        <v>91.6558333333333</v>
      </c>
      <c r="CJ42">
        <v>21.7152333333333</v>
      </c>
      <c r="CK42">
        <v>19.9583666666667</v>
      </c>
      <c r="CL42">
        <v>77.7161</v>
      </c>
      <c r="CM42">
        <v>21.7371666666667</v>
      </c>
      <c r="CN42">
        <v>600.051333333333</v>
      </c>
      <c r="CO42">
        <v>101.108</v>
      </c>
      <c r="CP42">
        <v>0.0465</v>
      </c>
      <c r="CQ42">
        <v>26.8161333333333</v>
      </c>
      <c r="CR42">
        <v>26.2358666666667</v>
      </c>
      <c r="CS42">
        <v>999.9</v>
      </c>
      <c r="CT42">
        <v>0</v>
      </c>
      <c r="CU42">
        <v>0</v>
      </c>
      <c r="CV42">
        <v>10030</v>
      </c>
      <c r="CW42">
        <v>0</v>
      </c>
      <c r="CX42">
        <v>45.4242666666667</v>
      </c>
      <c r="CY42">
        <v>1200</v>
      </c>
      <c r="CZ42">
        <v>0.967009</v>
      </c>
      <c r="DA42">
        <v>0.0329912</v>
      </c>
      <c r="DB42">
        <v>0</v>
      </c>
      <c r="DC42">
        <v>2.52493333333333</v>
      </c>
      <c r="DD42">
        <v>0</v>
      </c>
      <c r="DE42">
        <v>3888.63</v>
      </c>
      <c r="DF42">
        <v>10372.3</v>
      </c>
      <c r="DG42">
        <v>40.75</v>
      </c>
      <c r="DH42">
        <v>43.5</v>
      </c>
      <c r="DI42">
        <v>42.3956666666667</v>
      </c>
      <c r="DJ42">
        <v>41.958</v>
      </c>
      <c r="DK42">
        <v>40.7706666666667</v>
      </c>
      <c r="DL42">
        <v>1160.41</v>
      </c>
      <c r="DM42">
        <v>39.59</v>
      </c>
      <c r="DN42">
        <v>0</v>
      </c>
      <c r="DO42">
        <v>1617082943.4</v>
      </c>
      <c r="DP42">
        <v>0</v>
      </c>
      <c r="DQ42">
        <v>2.59151538461538</v>
      </c>
      <c r="DR42">
        <v>-0.41478974683457</v>
      </c>
      <c r="DS42">
        <v>-213.230085481179</v>
      </c>
      <c r="DT42">
        <v>3912.94153846154</v>
      </c>
      <c r="DU42">
        <v>15</v>
      </c>
      <c r="DV42">
        <v>1617082512</v>
      </c>
      <c r="DW42" t="s">
        <v>288</v>
      </c>
      <c r="DX42">
        <v>1617082511</v>
      </c>
      <c r="DY42">
        <v>1617082512</v>
      </c>
      <c r="DZ42">
        <v>2</v>
      </c>
      <c r="EA42">
        <v>-0.012</v>
      </c>
      <c r="EB42">
        <v>-0.035</v>
      </c>
      <c r="EC42">
        <v>4.321</v>
      </c>
      <c r="ED42">
        <v>-0.022</v>
      </c>
      <c r="EE42">
        <v>400</v>
      </c>
      <c r="EF42">
        <v>20</v>
      </c>
      <c r="EG42">
        <v>0.13</v>
      </c>
      <c r="EH42">
        <v>0.05</v>
      </c>
      <c r="EI42">
        <v>100</v>
      </c>
      <c r="EJ42">
        <v>100</v>
      </c>
      <c r="EK42">
        <v>4.321</v>
      </c>
      <c r="EL42">
        <v>-0.022</v>
      </c>
      <c r="EM42">
        <v>4.32055000000003</v>
      </c>
      <c r="EN42">
        <v>0</v>
      </c>
      <c r="EO42">
        <v>0</v>
      </c>
      <c r="EP42">
        <v>0</v>
      </c>
      <c r="EQ42">
        <v>-0.0219400000000007</v>
      </c>
      <c r="ER42">
        <v>0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7.2</v>
      </c>
      <c r="EZ42">
        <v>7.2</v>
      </c>
      <c r="FA42">
        <v>18</v>
      </c>
      <c r="FB42">
        <v>646.833</v>
      </c>
      <c r="FC42">
        <v>392.715</v>
      </c>
      <c r="FD42">
        <v>24.999</v>
      </c>
      <c r="FE42">
        <v>27.8856</v>
      </c>
      <c r="FF42">
        <v>29.9999</v>
      </c>
      <c r="FG42">
        <v>27.893</v>
      </c>
      <c r="FH42">
        <v>27.9327</v>
      </c>
      <c r="FI42">
        <v>7.74064</v>
      </c>
      <c r="FJ42">
        <v>23.3029</v>
      </c>
      <c r="FK42">
        <v>46.835</v>
      </c>
      <c r="FL42">
        <v>25</v>
      </c>
      <c r="FM42">
        <v>104.343</v>
      </c>
      <c r="FN42">
        <v>20</v>
      </c>
      <c r="FO42">
        <v>96.8422</v>
      </c>
      <c r="FP42">
        <v>99.4158</v>
      </c>
    </row>
    <row r="43" spans="1:172">
      <c r="A43">
        <v>27</v>
      </c>
      <c r="B43">
        <v>1617082945</v>
      </c>
      <c r="C43">
        <v>52.5</v>
      </c>
      <c r="D43" t="s">
        <v>339</v>
      </c>
      <c r="E43" t="s">
        <v>340</v>
      </c>
      <c r="F43">
        <v>2</v>
      </c>
      <c r="G43">
        <v>1617082943.625</v>
      </c>
      <c r="H43">
        <f>(I43)/1000</f>
        <v>0</v>
      </c>
      <c r="I43">
        <f>IF(CF43, AL43, AF43)</f>
        <v>0</v>
      </c>
      <c r="J43">
        <f>IF(CF43, AG43, AE43)</f>
        <v>0</v>
      </c>
      <c r="K43">
        <f>CH43 - IF(AS43&gt;1, J43*CB43*100.0/(AU43*CV43), 0)</f>
        <v>0</v>
      </c>
      <c r="L43">
        <f>((R43-H43/2)*K43-J43)/(R43+H43/2)</f>
        <v>0</v>
      </c>
      <c r="M43">
        <f>L43*(CO43+CP43)/1000.0</f>
        <v>0</v>
      </c>
      <c r="N43">
        <f>(CH43 - IF(AS43&gt;1, J43*CB43*100.0/(AU43*CV43), 0))*(CO43+CP43)/1000.0</f>
        <v>0</v>
      </c>
      <c r="O43">
        <f>2.0/((1/Q43-1/P43)+SIGN(Q43)*SQRT((1/Q43-1/P43)*(1/Q43-1/P43) + 4*CC43/((CC43+1)*(CC43+1))*(2*1/Q43*1/P43-1/P43*1/P43)))</f>
        <v>0</v>
      </c>
      <c r="P43">
        <f>IF(LEFT(CD43,1)&lt;&gt;"0",IF(LEFT(CD43,1)="1",3.0,CE43),$D$5+$E$5*(CV43*CO43/($K$5*1000))+$F$5*(CV43*CO43/($K$5*1000))*MAX(MIN(CB43,$J$5),$I$5)*MAX(MIN(CB43,$J$5),$I$5)+$G$5*MAX(MIN(CB43,$J$5),$I$5)*(CV43*CO43/($K$5*1000))+$H$5*(CV43*CO43/($K$5*1000))*(CV43*CO43/($K$5*1000)))</f>
        <v>0</v>
      </c>
      <c r="Q43">
        <f>H43*(1000-(1000*0.61365*exp(17.502*U43/(240.97+U43))/(CO43+CP43)+CJ43)/2)/(1000*0.61365*exp(17.502*U43/(240.97+U43))/(CO43+CP43)-CJ43)</f>
        <v>0</v>
      </c>
      <c r="R43">
        <f>1/((CC43+1)/(O43/1.6)+1/(P43/1.37)) + CC43/((CC43+1)/(O43/1.6) + CC43/(P43/1.37))</f>
        <v>0</v>
      </c>
      <c r="S43">
        <f>(BX43*CA43)</f>
        <v>0</v>
      </c>
      <c r="T43">
        <f>(CQ43+(S43+2*0.95*5.67E-8*(((CQ43+$B$7)+273)^4-(CQ43+273)^4)-44100*H43)/(1.84*29.3*P43+8*0.95*5.67E-8*(CQ43+273)^3))</f>
        <v>0</v>
      </c>
      <c r="U43">
        <f>($C$7*CR43+$D$7*CS43+$E$7*T43)</f>
        <v>0</v>
      </c>
      <c r="V43">
        <f>0.61365*exp(17.502*U43/(240.97+U43))</f>
        <v>0</v>
      </c>
      <c r="W43">
        <f>(X43/Y43*100)</f>
        <v>0</v>
      </c>
      <c r="X43">
        <f>CJ43*(CO43+CP43)/1000</f>
        <v>0</v>
      </c>
      <c r="Y43">
        <f>0.61365*exp(17.502*CQ43/(240.97+CQ43))</f>
        <v>0</v>
      </c>
      <c r="Z43">
        <f>(V43-CJ43*(CO43+CP43)/1000)</f>
        <v>0</v>
      </c>
      <c r="AA43">
        <f>(-H43*44100)</f>
        <v>0</v>
      </c>
      <c r="AB43">
        <f>2*29.3*P43*0.92*(CQ43-U43)</f>
        <v>0</v>
      </c>
      <c r="AC43">
        <f>2*0.95*5.67E-8*(((CQ43+$B$7)+273)^4-(U43+273)^4)</f>
        <v>0</v>
      </c>
      <c r="AD43">
        <f>S43+AC43+AA43+AB43</f>
        <v>0</v>
      </c>
      <c r="AE43">
        <f>CN43*AS43*(CI43-CH43*(1000-AS43*CK43)/(1000-AS43*CJ43))/(100*CB43)</f>
        <v>0</v>
      </c>
      <c r="AF43">
        <f>1000*CN43*AS43*(CJ43-CK43)/(100*CB43*(1000-AS43*CJ43))</f>
        <v>0</v>
      </c>
      <c r="AG43">
        <f>(AH43 - AI43 - CO43*1E3/(8.314*(CQ43+273.15)) * AK43/CN43 * AJ43) * CN43/(100*CB43) * (1000 - CK43)/1000</f>
        <v>0</v>
      </c>
      <c r="AH43">
        <v>95.2051567627643</v>
      </c>
      <c r="AI43">
        <v>87.9887109090909</v>
      </c>
      <c r="AJ43">
        <v>1.65326167725201</v>
      </c>
      <c r="AK43">
        <v>66.5001345329119</v>
      </c>
      <c r="AL43">
        <f>(AN43 - AM43 + CO43*1E3/(8.314*(CQ43+273.15)) * AP43/CN43 * AO43) * CN43/(100*CB43) * 1000/(1000 - AN43)</f>
        <v>0</v>
      </c>
      <c r="AM43">
        <v>19.9585064623377</v>
      </c>
      <c r="AN43">
        <v>21.7181236363636</v>
      </c>
      <c r="AO43">
        <v>0.000445264069267628</v>
      </c>
      <c r="AP43">
        <v>79.88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MAX(0,($B$13+$C$13*CV43)/(1+$D$13*CV43)*CO43/(CQ43+273)*$E$13)</f>
        <v>0</v>
      </c>
      <c r="AV43" t="s">
        <v>286</v>
      </c>
      <c r="AW43" t="s">
        <v>286</v>
      </c>
      <c r="AX43">
        <v>0</v>
      </c>
      <c r="AY43">
        <v>0</v>
      </c>
      <c r="AZ43">
        <f>1-AX43/AY43</f>
        <v>0</v>
      </c>
      <c r="BA43">
        <v>0</v>
      </c>
      <c r="BB43" t="s">
        <v>286</v>
      </c>
      <c r="BC43" t="s">
        <v>286</v>
      </c>
      <c r="BD43">
        <v>0</v>
      </c>
      <c r="BE43">
        <v>0</v>
      </c>
      <c r="BF43">
        <f>1-BD43/BE43</f>
        <v>0</v>
      </c>
      <c r="BG43">
        <v>0.5</v>
      </c>
      <c r="BH43">
        <f>BY43</f>
        <v>0</v>
      </c>
      <c r="BI43">
        <f>J43</f>
        <v>0</v>
      </c>
      <c r="BJ43">
        <f>BF43*BG43*BH43</f>
        <v>0</v>
      </c>
      <c r="BK43">
        <f>(BI43-BA43)/BH43</f>
        <v>0</v>
      </c>
      <c r="BL43">
        <f>(AY43-BE43)/BE43</f>
        <v>0</v>
      </c>
      <c r="BM43">
        <f>AX43/(AZ43+AX43/BE43)</f>
        <v>0</v>
      </c>
      <c r="BN43" t="s">
        <v>286</v>
      </c>
      <c r="BO43">
        <v>0</v>
      </c>
      <c r="BP43">
        <f>IF(BO43&lt;&gt;0, BO43, BM43)</f>
        <v>0</v>
      </c>
      <c r="BQ43">
        <f>1-BP43/BE43</f>
        <v>0</v>
      </c>
      <c r="BR43">
        <f>(BE43-BD43)/(BE43-BP43)</f>
        <v>0</v>
      </c>
      <c r="BS43">
        <f>(AY43-BE43)/(AY43-BP43)</f>
        <v>0</v>
      </c>
      <c r="BT43">
        <f>(BE43-BD43)/(BE43-AX43)</f>
        <v>0</v>
      </c>
      <c r="BU43">
        <f>(AY43-BE43)/(AY43-AX43)</f>
        <v>0</v>
      </c>
      <c r="BV43">
        <f>(BR43*BP43/BD43)</f>
        <v>0</v>
      </c>
      <c r="BW43">
        <f>(1-BV43)</f>
        <v>0</v>
      </c>
      <c r="BX43">
        <f>$B$11*CW43+$C$11*CX43+$F$11*CY43*(1-DB43)</f>
        <v>0</v>
      </c>
      <c r="BY43">
        <f>BX43*BZ43</f>
        <v>0</v>
      </c>
      <c r="BZ43">
        <f>($B$11*$D$9+$C$11*$D$9+$F$11*((DL43+DD43)/MAX(DL43+DD43+DM43, 0.1)*$I$9+DM43/MAX(DL43+DD43+DM43, 0.1)*$J$9))/($B$11+$C$11+$F$11)</f>
        <v>0</v>
      </c>
      <c r="CA43">
        <f>($B$11*$K$9+$C$11*$K$9+$F$11*((DL43+DD43)/MAX(DL43+DD43+DM43, 0.1)*$P$9+DM43/MAX(DL43+DD43+DM43, 0.1)*$Q$9))/($B$11+$C$11+$F$11)</f>
        <v>0</v>
      </c>
      <c r="CB43">
        <v>9</v>
      </c>
      <c r="CC43">
        <v>0.5</v>
      </c>
      <c r="CD43" t="s">
        <v>287</v>
      </c>
      <c r="CE43">
        <v>2</v>
      </c>
      <c r="CF43" t="b">
        <v>1</v>
      </c>
      <c r="CG43">
        <v>1617082943.625</v>
      </c>
      <c r="CH43">
        <v>84.6633</v>
      </c>
      <c r="CI43">
        <v>94.397625</v>
      </c>
      <c r="CJ43">
        <v>21.716975</v>
      </c>
      <c r="CK43">
        <v>19.958975</v>
      </c>
      <c r="CL43">
        <v>80.34275</v>
      </c>
      <c r="CM43">
        <v>21.738925</v>
      </c>
      <c r="CN43">
        <v>600.04175</v>
      </c>
      <c r="CO43">
        <v>101.1085</v>
      </c>
      <c r="CP43">
        <v>0.0465569</v>
      </c>
      <c r="CQ43">
        <v>26.815425</v>
      </c>
      <c r="CR43">
        <v>26.2339</v>
      </c>
      <c r="CS43">
        <v>999.9</v>
      </c>
      <c r="CT43">
        <v>0</v>
      </c>
      <c r="CU43">
        <v>0</v>
      </c>
      <c r="CV43">
        <v>10030</v>
      </c>
      <c r="CW43">
        <v>0</v>
      </c>
      <c r="CX43">
        <v>45.416</v>
      </c>
      <c r="CY43">
        <v>1200.0075</v>
      </c>
      <c r="CZ43">
        <v>0.967009</v>
      </c>
      <c r="DA43">
        <v>0.0329912</v>
      </c>
      <c r="DB43">
        <v>0</v>
      </c>
      <c r="DC43">
        <v>2.719075</v>
      </c>
      <c r="DD43">
        <v>0</v>
      </c>
      <c r="DE43">
        <v>3882.7025</v>
      </c>
      <c r="DF43">
        <v>10372.375</v>
      </c>
      <c r="DG43">
        <v>40.7185</v>
      </c>
      <c r="DH43">
        <v>43.531</v>
      </c>
      <c r="DI43">
        <v>42.4215</v>
      </c>
      <c r="DJ43">
        <v>41.84325</v>
      </c>
      <c r="DK43">
        <v>40.75</v>
      </c>
      <c r="DL43">
        <v>1160.4175</v>
      </c>
      <c r="DM43">
        <v>39.59</v>
      </c>
      <c r="DN43">
        <v>0</v>
      </c>
      <c r="DO43">
        <v>1617082945.8</v>
      </c>
      <c r="DP43">
        <v>0</v>
      </c>
      <c r="DQ43">
        <v>2.60653076923077</v>
      </c>
      <c r="DR43">
        <v>-0.294666667117354</v>
      </c>
      <c r="DS43">
        <v>-218.170940321433</v>
      </c>
      <c r="DT43">
        <v>3904.31</v>
      </c>
      <c r="DU43">
        <v>15</v>
      </c>
      <c r="DV43">
        <v>1617082512</v>
      </c>
      <c r="DW43" t="s">
        <v>288</v>
      </c>
      <c r="DX43">
        <v>1617082511</v>
      </c>
      <c r="DY43">
        <v>1617082512</v>
      </c>
      <c r="DZ43">
        <v>2</v>
      </c>
      <c r="EA43">
        <v>-0.012</v>
      </c>
      <c r="EB43">
        <v>-0.035</v>
      </c>
      <c r="EC43">
        <v>4.321</v>
      </c>
      <c r="ED43">
        <v>-0.022</v>
      </c>
      <c r="EE43">
        <v>400</v>
      </c>
      <c r="EF43">
        <v>20</v>
      </c>
      <c r="EG43">
        <v>0.13</v>
      </c>
      <c r="EH43">
        <v>0.05</v>
      </c>
      <c r="EI43">
        <v>100</v>
      </c>
      <c r="EJ43">
        <v>100</v>
      </c>
      <c r="EK43">
        <v>4.32</v>
      </c>
      <c r="EL43">
        <v>-0.022</v>
      </c>
      <c r="EM43">
        <v>4.32055000000003</v>
      </c>
      <c r="EN43">
        <v>0</v>
      </c>
      <c r="EO43">
        <v>0</v>
      </c>
      <c r="EP43">
        <v>0</v>
      </c>
      <c r="EQ43">
        <v>-0.0219400000000007</v>
      </c>
      <c r="ER43">
        <v>0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7.2</v>
      </c>
      <c r="EZ43">
        <v>7.2</v>
      </c>
      <c r="FA43">
        <v>18</v>
      </c>
      <c r="FB43">
        <v>646.897</v>
      </c>
      <c r="FC43">
        <v>392.605</v>
      </c>
      <c r="FD43">
        <v>24.9991</v>
      </c>
      <c r="FE43">
        <v>27.8847</v>
      </c>
      <c r="FF43">
        <v>29.9999</v>
      </c>
      <c r="FG43">
        <v>27.8918</v>
      </c>
      <c r="FH43">
        <v>27.9316</v>
      </c>
      <c r="FI43">
        <v>7.896</v>
      </c>
      <c r="FJ43">
        <v>23.3029</v>
      </c>
      <c r="FK43">
        <v>46.835</v>
      </c>
      <c r="FL43">
        <v>25</v>
      </c>
      <c r="FM43">
        <v>107.695</v>
      </c>
      <c r="FN43">
        <v>20</v>
      </c>
      <c r="FO43">
        <v>96.8423</v>
      </c>
      <c r="FP43">
        <v>99.4152</v>
      </c>
    </row>
    <row r="44" spans="1:172">
      <c r="A44">
        <v>28</v>
      </c>
      <c r="B44">
        <v>1617082947</v>
      </c>
      <c r="C44">
        <v>54.5</v>
      </c>
      <c r="D44" t="s">
        <v>341</v>
      </c>
      <c r="E44" t="s">
        <v>342</v>
      </c>
      <c r="F44">
        <v>2</v>
      </c>
      <c r="G44">
        <v>1617082946</v>
      </c>
      <c r="H44">
        <f>(I44)/1000</f>
        <v>0</v>
      </c>
      <c r="I44">
        <f>IF(CF44, AL44, AF44)</f>
        <v>0</v>
      </c>
      <c r="J44">
        <f>IF(CF44, AG44, AE44)</f>
        <v>0</v>
      </c>
      <c r="K44">
        <f>CH44 - IF(AS44&gt;1, J44*CB44*100.0/(AU44*CV44), 0)</f>
        <v>0</v>
      </c>
      <c r="L44">
        <f>((R44-H44/2)*K44-J44)/(R44+H44/2)</f>
        <v>0</v>
      </c>
      <c r="M44">
        <f>L44*(CO44+CP44)/1000.0</f>
        <v>0</v>
      </c>
      <c r="N44">
        <f>(CH44 - IF(AS44&gt;1, J44*CB44*100.0/(AU44*CV44), 0))*(CO44+CP44)/1000.0</f>
        <v>0</v>
      </c>
      <c r="O44">
        <f>2.0/((1/Q44-1/P44)+SIGN(Q44)*SQRT((1/Q44-1/P44)*(1/Q44-1/P44) + 4*CC44/((CC44+1)*(CC44+1))*(2*1/Q44*1/P44-1/P44*1/P44)))</f>
        <v>0</v>
      </c>
      <c r="P44">
        <f>IF(LEFT(CD44,1)&lt;&gt;"0",IF(LEFT(CD44,1)="1",3.0,CE44),$D$5+$E$5*(CV44*CO44/($K$5*1000))+$F$5*(CV44*CO44/($K$5*1000))*MAX(MIN(CB44,$J$5),$I$5)*MAX(MIN(CB44,$J$5),$I$5)+$G$5*MAX(MIN(CB44,$J$5),$I$5)*(CV44*CO44/($K$5*1000))+$H$5*(CV44*CO44/($K$5*1000))*(CV44*CO44/($K$5*1000)))</f>
        <v>0</v>
      </c>
      <c r="Q44">
        <f>H44*(1000-(1000*0.61365*exp(17.502*U44/(240.97+U44))/(CO44+CP44)+CJ44)/2)/(1000*0.61365*exp(17.502*U44/(240.97+U44))/(CO44+CP44)-CJ44)</f>
        <v>0</v>
      </c>
      <c r="R44">
        <f>1/((CC44+1)/(O44/1.6)+1/(P44/1.37)) + CC44/((CC44+1)/(O44/1.6) + CC44/(P44/1.37))</f>
        <v>0</v>
      </c>
      <c r="S44">
        <f>(BX44*CA44)</f>
        <v>0</v>
      </c>
      <c r="T44">
        <f>(CQ44+(S44+2*0.95*5.67E-8*(((CQ44+$B$7)+273)^4-(CQ44+273)^4)-44100*H44)/(1.84*29.3*P44+8*0.95*5.67E-8*(CQ44+273)^3))</f>
        <v>0</v>
      </c>
      <c r="U44">
        <f>($C$7*CR44+$D$7*CS44+$E$7*T44)</f>
        <v>0</v>
      </c>
      <c r="V44">
        <f>0.61365*exp(17.502*U44/(240.97+U44))</f>
        <v>0</v>
      </c>
      <c r="W44">
        <f>(X44/Y44*100)</f>
        <v>0</v>
      </c>
      <c r="X44">
        <f>CJ44*(CO44+CP44)/1000</f>
        <v>0</v>
      </c>
      <c r="Y44">
        <f>0.61365*exp(17.502*CQ44/(240.97+CQ44))</f>
        <v>0</v>
      </c>
      <c r="Z44">
        <f>(V44-CJ44*(CO44+CP44)/1000)</f>
        <v>0</v>
      </c>
      <c r="AA44">
        <f>(-H44*44100)</f>
        <v>0</v>
      </c>
      <c r="AB44">
        <f>2*29.3*P44*0.92*(CQ44-U44)</f>
        <v>0</v>
      </c>
      <c r="AC44">
        <f>2*0.95*5.67E-8*(((CQ44+$B$7)+273)^4-(U44+273)^4)</f>
        <v>0</v>
      </c>
      <c r="AD44">
        <f>S44+AC44+AA44+AB44</f>
        <v>0</v>
      </c>
      <c r="AE44">
        <f>CN44*AS44*(CI44-CH44*(1000-AS44*CK44)/(1000-AS44*CJ44))/(100*CB44)</f>
        <v>0</v>
      </c>
      <c r="AF44">
        <f>1000*CN44*AS44*(CJ44-CK44)/(100*CB44*(1000-AS44*CJ44))</f>
        <v>0</v>
      </c>
      <c r="AG44">
        <f>(AH44 - AI44 - CO44*1E3/(8.314*(CQ44+273.15)) * AK44/CN44 * AJ44) * CN44/(100*CB44) * (1000 - CK44)/1000</f>
        <v>0</v>
      </c>
      <c r="AH44">
        <v>98.6683784906208</v>
      </c>
      <c r="AI44">
        <v>91.3477551515151</v>
      </c>
      <c r="AJ44">
        <v>1.67335531544881</v>
      </c>
      <c r="AK44">
        <v>66.5001345329119</v>
      </c>
      <c r="AL44">
        <f>(AN44 - AM44 + CO44*1E3/(8.314*(CQ44+273.15)) * AP44/CN44 * AO44) * CN44/(100*CB44) * 1000/(1000 - AN44)</f>
        <v>0</v>
      </c>
      <c r="AM44">
        <v>19.9592657911688</v>
      </c>
      <c r="AN44">
        <v>21.7173903030303</v>
      </c>
      <c r="AO44">
        <v>0.000579107438015895</v>
      </c>
      <c r="AP44">
        <v>79.88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MAX(0,($B$13+$C$13*CV44)/(1+$D$13*CV44)*CO44/(CQ44+273)*$E$13)</f>
        <v>0</v>
      </c>
      <c r="AV44" t="s">
        <v>286</v>
      </c>
      <c r="AW44" t="s">
        <v>286</v>
      </c>
      <c r="AX44">
        <v>0</v>
      </c>
      <c r="AY44">
        <v>0</v>
      </c>
      <c r="AZ44">
        <f>1-AX44/AY44</f>
        <v>0</v>
      </c>
      <c r="BA44">
        <v>0</v>
      </c>
      <c r="BB44" t="s">
        <v>286</v>
      </c>
      <c r="BC44" t="s">
        <v>286</v>
      </c>
      <c r="BD44">
        <v>0</v>
      </c>
      <c r="BE44">
        <v>0</v>
      </c>
      <c r="BF44">
        <f>1-BD44/BE44</f>
        <v>0</v>
      </c>
      <c r="BG44">
        <v>0.5</v>
      </c>
      <c r="BH44">
        <f>BY44</f>
        <v>0</v>
      </c>
      <c r="BI44">
        <f>J44</f>
        <v>0</v>
      </c>
      <c r="BJ44">
        <f>BF44*BG44*BH44</f>
        <v>0</v>
      </c>
      <c r="BK44">
        <f>(BI44-BA44)/BH44</f>
        <v>0</v>
      </c>
      <c r="BL44">
        <f>(AY44-BE44)/BE44</f>
        <v>0</v>
      </c>
      <c r="BM44">
        <f>AX44/(AZ44+AX44/BE44)</f>
        <v>0</v>
      </c>
      <c r="BN44" t="s">
        <v>286</v>
      </c>
      <c r="BO44">
        <v>0</v>
      </c>
      <c r="BP44">
        <f>IF(BO44&lt;&gt;0, BO44, BM44)</f>
        <v>0</v>
      </c>
      <c r="BQ44">
        <f>1-BP44/BE44</f>
        <v>0</v>
      </c>
      <c r="BR44">
        <f>(BE44-BD44)/(BE44-BP44)</f>
        <v>0</v>
      </c>
      <c r="BS44">
        <f>(AY44-BE44)/(AY44-BP44)</f>
        <v>0</v>
      </c>
      <c r="BT44">
        <f>(BE44-BD44)/(BE44-AX44)</f>
        <v>0</v>
      </c>
      <c r="BU44">
        <f>(AY44-BE44)/(AY44-AX44)</f>
        <v>0</v>
      </c>
      <c r="BV44">
        <f>(BR44*BP44/BD44)</f>
        <v>0</v>
      </c>
      <c r="BW44">
        <f>(1-BV44)</f>
        <v>0</v>
      </c>
      <c r="BX44">
        <f>$B$11*CW44+$C$11*CX44+$F$11*CY44*(1-DB44)</f>
        <v>0</v>
      </c>
      <c r="BY44">
        <f>BX44*BZ44</f>
        <v>0</v>
      </c>
      <c r="BZ44">
        <f>($B$11*$D$9+$C$11*$D$9+$F$11*((DL44+DD44)/MAX(DL44+DD44+DM44, 0.1)*$I$9+DM44/MAX(DL44+DD44+DM44, 0.1)*$J$9))/($B$11+$C$11+$F$11)</f>
        <v>0</v>
      </c>
      <c r="CA44">
        <f>($B$11*$K$9+$C$11*$K$9+$F$11*((DL44+DD44)/MAX(DL44+DD44+DM44, 0.1)*$P$9+DM44/MAX(DL44+DD44+DM44, 0.1)*$Q$9))/($B$11+$C$11+$F$11)</f>
        <v>0</v>
      </c>
      <c r="CB44">
        <v>9</v>
      </c>
      <c r="CC44">
        <v>0.5</v>
      </c>
      <c r="CD44" t="s">
        <v>287</v>
      </c>
      <c r="CE44">
        <v>2</v>
      </c>
      <c r="CF44" t="b">
        <v>1</v>
      </c>
      <c r="CG44">
        <v>1617082946</v>
      </c>
      <c r="CH44">
        <v>88.5461</v>
      </c>
      <c r="CI44">
        <v>98.4216666666667</v>
      </c>
      <c r="CJ44">
        <v>21.718</v>
      </c>
      <c r="CK44">
        <v>19.9594</v>
      </c>
      <c r="CL44">
        <v>84.2255666666667</v>
      </c>
      <c r="CM44">
        <v>21.7399333333333</v>
      </c>
      <c r="CN44">
        <v>600.023333333333</v>
      </c>
      <c r="CO44">
        <v>101.109666666667</v>
      </c>
      <c r="CP44">
        <v>0.0467588333333333</v>
      </c>
      <c r="CQ44">
        <v>26.8116333333333</v>
      </c>
      <c r="CR44">
        <v>26.2214666666667</v>
      </c>
      <c r="CS44">
        <v>999.9</v>
      </c>
      <c r="CT44">
        <v>0</v>
      </c>
      <c r="CU44">
        <v>0</v>
      </c>
      <c r="CV44">
        <v>10002.5</v>
      </c>
      <c r="CW44">
        <v>0</v>
      </c>
      <c r="CX44">
        <v>45.4215</v>
      </c>
      <c r="CY44">
        <v>1200.01</v>
      </c>
      <c r="CZ44">
        <v>0.967009</v>
      </c>
      <c r="DA44">
        <v>0.0329912</v>
      </c>
      <c r="DB44">
        <v>0</v>
      </c>
      <c r="DC44">
        <v>2.7279</v>
      </c>
      <c r="DD44">
        <v>0</v>
      </c>
      <c r="DE44">
        <v>3873.76333333333</v>
      </c>
      <c r="DF44">
        <v>10372.3666666667</v>
      </c>
      <c r="DG44">
        <v>40.75</v>
      </c>
      <c r="DH44">
        <v>43.5413333333333</v>
      </c>
      <c r="DI44">
        <v>42.375</v>
      </c>
      <c r="DJ44">
        <v>41.8746666666667</v>
      </c>
      <c r="DK44">
        <v>40.75</v>
      </c>
      <c r="DL44">
        <v>1160.42</v>
      </c>
      <c r="DM44">
        <v>39.59</v>
      </c>
      <c r="DN44">
        <v>0</v>
      </c>
      <c r="DO44">
        <v>1617082947.6</v>
      </c>
      <c r="DP44">
        <v>0</v>
      </c>
      <c r="DQ44">
        <v>2.605012</v>
      </c>
      <c r="DR44">
        <v>0.062876924444703</v>
      </c>
      <c r="DS44">
        <v>-224.392308045449</v>
      </c>
      <c r="DT44">
        <v>3896.5996</v>
      </c>
      <c r="DU44">
        <v>15</v>
      </c>
      <c r="DV44">
        <v>1617082512</v>
      </c>
      <c r="DW44" t="s">
        <v>288</v>
      </c>
      <c r="DX44">
        <v>1617082511</v>
      </c>
      <c r="DY44">
        <v>1617082512</v>
      </c>
      <c r="DZ44">
        <v>2</v>
      </c>
      <c r="EA44">
        <v>-0.012</v>
      </c>
      <c r="EB44">
        <v>-0.035</v>
      </c>
      <c r="EC44">
        <v>4.321</v>
      </c>
      <c r="ED44">
        <v>-0.022</v>
      </c>
      <c r="EE44">
        <v>400</v>
      </c>
      <c r="EF44">
        <v>20</v>
      </c>
      <c r="EG44">
        <v>0.13</v>
      </c>
      <c r="EH44">
        <v>0.05</v>
      </c>
      <c r="EI44">
        <v>100</v>
      </c>
      <c r="EJ44">
        <v>100</v>
      </c>
      <c r="EK44">
        <v>4.321</v>
      </c>
      <c r="EL44">
        <v>-0.0219</v>
      </c>
      <c r="EM44">
        <v>4.32055000000003</v>
      </c>
      <c r="EN44">
        <v>0</v>
      </c>
      <c r="EO44">
        <v>0</v>
      </c>
      <c r="EP44">
        <v>0</v>
      </c>
      <c r="EQ44">
        <v>-0.0219400000000007</v>
      </c>
      <c r="ER44">
        <v>0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7.3</v>
      </c>
      <c r="EZ44">
        <v>7.2</v>
      </c>
      <c r="FA44">
        <v>18</v>
      </c>
      <c r="FB44">
        <v>646.911</v>
      </c>
      <c r="FC44">
        <v>392.678</v>
      </c>
      <c r="FD44">
        <v>24.9991</v>
      </c>
      <c r="FE44">
        <v>27.8847</v>
      </c>
      <c r="FF44">
        <v>29.9999</v>
      </c>
      <c r="FG44">
        <v>27.8915</v>
      </c>
      <c r="FH44">
        <v>27.9316</v>
      </c>
      <c r="FI44">
        <v>8.03892</v>
      </c>
      <c r="FJ44">
        <v>23.3029</v>
      </c>
      <c r="FK44">
        <v>46.835</v>
      </c>
      <c r="FL44">
        <v>25</v>
      </c>
      <c r="FM44">
        <v>111.063</v>
      </c>
      <c r="FN44">
        <v>20</v>
      </c>
      <c r="FO44">
        <v>96.8414</v>
      </c>
      <c r="FP44">
        <v>99.4149</v>
      </c>
    </row>
    <row r="45" spans="1:172">
      <c r="A45">
        <v>29</v>
      </c>
      <c r="B45">
        <v>1617082949</v>
      </c>
      <c r="C45">
        <v>56.5</v>
      </c>
      <c r="D45" t="s">
        <v>343</v>
      </c>
      <c r="E45" t="s">
        <v>344</v>
      </c>
      <c r="F45">
        <v>2</v>
      </c>
      <c r="G45">
        <v>1617082947.625</v>
      </c>
      <c r="H45">
        <f>(I45)/1000</f>
        <v>0</v>
      </c>
      <c r="I45">
        <f>IF(CF45, AL45, AF45)</f>
        <v>0</v>
      </c>
      <c r="J45">
        <f>IF(CF45, AG45, AE45)</f>
        <v>0</v>
      </c>
      <c r="K45">
        <f>CH45 - IF(AS45&gt;1, J45*CB45*100.0/(AU45*CV45), 0)</f>
        <v>0</v>
      </c>
      <c r="L45">
        <f>((R45-H45/2)*K45-J45)/(R45+H45/2)</f>
        <v>0</v>
      </c>
      <c r="M45">
        <f>L45*(CO45+CP45)/1000.0</f>
        <v>0</v>
      </c>
      <c r="N45">
        <f>(CH45 - IF(AS45&gt;1, J45*CB45*100.0/(AU45*CV45), 0))*(CO45+CP45)/1000.0</f>
        <v>0</v>
      </c>
      <c r="O45">
        <f>2.0/((1/Q45-1/P45)+SIGN(Q45)*SQRT((1/Q45-1/P45)*(1/Q45-1/P45) + 4*CC45/((CC45+1)*(CC45+1))*(2*1/Q45*1/P45-1/P45*1/P45)))</f>
        <v>0</v>
      </c>
      <c r="P45">
        <f>IF(LEFT(CD45,1)&lt;&gt;"0",IF(LEFT(CD45,1)="1",3.0,CE45),$D$5+$E$5*(CV45*CO45/($K$5*1000))+$F$5*(CV45*CO45/($K$5*1000))*MAX(MIN(CB45,$J$5),$I$5)*MAX(MIN(CB45,$J$5),$I$5)+$G$5*MAX(MIN(CB45,$J$5),$I$5)*(CV45*CO45/($K$5*1000))+$H$5*(CV45*CO45/($K$5*1000))*(CV45*CO45/($K$5*1000)))</f>
        <v>0</v>
      </c>
      <c r="Q45">
        <f>H45*(1000-(1000*0.61365*exp(17.502*U45/(240.97+U45))/(CO45+CP45)+CJ45)/2)/(1000*0.61365*exp(17.502*U45/(240.97+U45))/(CO45+CP45)-CJ45)</f>
        <v>0</v>
      </c>
      <c r="R45">
        <f>1/((CC45+1)/(O45/1.6)+1/(P45/1.37)) + CC45/((CC45+1)/(O45/1.6) + CC45/(P45/1.37))</f>
        <v>0</v>
      </c>
      <c r="S45">
        <f>(BX45*CA45)</f>
        <v>0</v>
      </c>
      <c r="T45">
        <f>(CQ45+(S45+2*0.95*5.67E-8*(((CQ45+$B$7)+273)^4-(CQ45+273)^4)-44100*H45)/(1.84*29.3*P45+8*0.95*5.67E-8*(CQ45+273)^3))</f>
        <v>0</v>
      </c>
      <c r="U45">
        <f>($C$7*CR45+$D$7*CS45+$E$7*T45)</f>
        <v>0</v>
      </c>
      <c r="V45">
        <f>0.61365*exp(17.502*U45/(240.97+U45))</f>
        <v>0</v>
      </c>
      <c r="W45">
        <f>(X45/Y45*100)</f>
        <v>0</v>
      </c>
      <c r="X45">
        <f>CJ45*(CO45+CP45)/1000</f>
        <v>0</v>
      </c>
      <c r="Y45">
        <f>0.61365*exp(17.502*CQ45/(240.97+CQ45))</f>
        <v>0</v>
      </c>
      <c r="Z45">
        <f>(V45-CJ45*(CO45+CP45)/1000)</f>
        <v>0</v>
      </c>
      <c r="AA45">
        <f>(-H45*44100)</f>
        <v>0</v>
      </c>
      <c r="AB45">
        <f>2*29.3*P45*0.92*(CQ45-U45)</f>
        <v>0</v>
      </c>
      <c r="AC45">
        <f>2*0.95*5.67E-8*(((CQ45+$B$7)+273)^4-(U45+273)^4)</f>
        <v>0</v>
      </c>
      <c r="AD45">
        <f>S45+AC45+AA45+AB45</f>
        <v>0</v>
      </c>
      <c r="AE45">
        <f>CN45*AS45*(CI45-CH45*(1000-AS45*CK45)/(1000-AS45*CJ45))/(100*CB45)</f>
        <v>0</v>
      </c>
      <c r="AF45">
        <f>1000*CN45*AS45*(CJ45-CK45)/(100*CB45*(1000-AS45*CJ45))</f>
        <v>0</v>
      </c>
      <c r="AG45">
        <f>(AH45 - AI45 - CO45*1E3/(8.314*(CQ45+273.15)) * AK45/CN45 * AJ45) * CN45/(100*CB45) * (1000 - CK45)/1000</f>
        <v>0</v>
      </c>
      <c r="AH45">
        <v>102.106932189679</v>
      </c>
      <c r="AI45">
        <v>94.6717127272727</v>
      </c>
      <c r="AJ45">
        <v>1.66603862024444</v>
      </c>
      <c r="AK45">
        <v>66.5001345329119</v>
      </c>
      <c r="AL45">
        <f>(AN45 - AM45 + CO45*1E3/(8.314*(CQ45+273.15)) * AP45/CN45 * AO45) * CN45/(100*CB45) * 1000/(1000 - AN45)</f>
        <v>0</v>
      </c>
      <c r="AM45">
        <v>19.9592287321212</v>
      </c>
      <c r="AN45">
        <v>21.7182709090909</v>
      </c>
      <c r="AO45">
        <v>-0.000100008080809916</v>
      </c>
      <c r="AP45">
        <v>79.88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MAX(0,($B$13+$C$13*CV45)/(1+$D$13*CV45)*CO45/(CQ45+273)*$E$13)</f>
        <v>0</v>
      </c>
      <c r="AV45" t="s">
        <v>286</v>
      </c>
      <c r="AW45" t="s">
        <v>286</v>
      </c>
      <c r="AX45">
        <v>0</v>
      </c>
      <c r="AY45">
        <v>0</v>
      </c>
      <c r="AZ45">
        <f>1-AX45/AY45</f>
        <v>0</v>
      </c>
      <c r="BA45">
        <v>0</v>
      </c>
      <c r="BB45" t="s">
        <v>286</v>
      </c>
      <c r="BC45" t="s">
        <v>286</v>
      </c>
      <c r="BD45">
        <v>0</v>
      </c>
      <c r="BE45">
        <v>0</v>
      </c>
      <c r="BF45">
        <f>1-BD45/BE45</f>
        <v>0</v>
      </c>
      <c r="BG45">
        <v>0.5</v>
      </c>
      <c r="BH45">
        <f>BY45</f>
        <v>0</v>
      </c>
      <c r="BI45">
        <f>J45</f>
        <v>0</v>
      </c>
      <c r="BJ45">
        <f>BF45*BG45*BH45</f>
        <v>0</v>
      </c>
      <c r="BK45">
        <f>(BI45-BA45)/BH45</f>
        <v>0</v>
      </c>
      <c r="BL45">
        <f>(AY45-BE45)/BE45</f>
        <v>0</v>
      </c>
      <c r="BM45">
        <f>AX45/(AZ45+AX45/BE45)</f>
        <v>0</v>
      </c>
      <c r="BN45" t="s">
        <v>286</v>
      </c>
      <c r="BO45">
        <v>0</v>
      </c>
      <c r="BP45">
        <f>IF(BO45&lt;&gt;0, BO45, BM45)</f>
        <v>0</v>
      </c>
      <c r="BQ45">
        <f>1-BP45/BE45</f>
        <v>0</v>
      </c>
      <c r="BR45">
        <f>(BE45-BD45)/(BE45-BP45)</f>
        <v>0</v>
      </c>
      <c r="BS45">
        <f>(AY45-BE45)/(AY45-BP45)</f>
        <v>0</v>
      </c>
      <c r="BT45">
        <f>(BE45-BD45)/(BE45-AX45)</f>
        <v>0</v>
      </c>
      <c r="BU45">
        <f>(AY45-BE45)/(AY45-AX45)</f>
        <v>0</v>
      </c>
      <c r="BV45">
        <f>(BR45*BP45/BD45)</f>
        <v>0</v>
      </c>
      <c r="BW45">
        <f>(1-BV45)</f>
        <v>0</v>
      </c>
      <c r="BX45">
        <f>$B$11*CW45+$C$11*CX45+$F$11*CY45*(1-DB45)</f>
        <v>0</v>
      </c>
      <c r="BY45">
        <f>BX45*BZ45</f>
        <v>0</v>
      </c>
      <c r="BZ45">
        <f>($B$11*$D$9+$C$11*$D$9+$F$11*((DL45+DD45)/MAX(DL45+DD45+DM45, 0.1)*$I$9+DM45/MAX(DL45+DD45+DM45, 0.1)*$J$9))/($B$11+$C$11+$F$11)</f>
        <v>0</v>
      </c>
      <c r="CA45">
        <f>($B$11*$K$9+$C$11*$K$9+$F$11*((DL45+DD45)/MAX(DL45+DD45+DM45, 0.1)*$P$9+DM45/MAX(DL45+DD45+DM45, 0.1)*$Q$9))/($B$11+$C$11+$F$11)</f>
        <v>0</v>
      </c>
      <c r="CB45">
        <v>9</v>
      </c>
      <c r="CC45">
        <v>0.5</v>
      </c>
      <c r="CD45" t="s">
        <v>287</v>
      </c>
      <c r="CE45">
        <v>2</v>
      </c>
      <c r="CF45" t="b">
        <v>1</v>
      </c>
      <c r="CG45">
        <v>1617082947.625</v>
      </c>
      <c r="CH45">
        <v>91.1895</v>
      </c>
      <c r="CI45">
        <v>101.112225</v>
      </c>
      <c r="CJ45">
        <v>21.71785</v>
      </c>
      <c r="CK45">
        <v>19.95805</v>
      </c>
      <c r="CL45">
        <v>86.868975</v>
      </c>
      <c r="CM45">
        <v>21.7398</v>
      </c>
      <c r="CN45">
        <v>600.0085</v>
      </c>
      <c r="CO45">
        <v>101.11025</v>
      </c>
      <c r="CP45">
        <v>0.047032825</v>
      </c>
      <c r="CQ45">
        <v>26.8095</v>
      </c>
      <c r="CR45">
        <v>26.21255</v>
      </c>
      <c r="CS45">
        <v>999.9</v>
      </c>
      <c r="CT45">
        <v>0</v>
      </c>
      <c r="CU45">
        <v>0</v>
      </c>
      <c r="CV45">
        <v>9981.875</v>
      </c>
      <c r="CW45">
        <v>0</v>
      </c>
      <c r="CX45">
        <v>45.389575</v>
      </c>
      <c r="CY45">
        <v>1200.0175</v>
      </c>
      <c r="CZ45">
        <v>0.967009</v>
      </c>
      <c r="DA45">
        <v>0.0329912</v>
      </c>
      <c r="DB45">
        <v>0</v>
      </c>
      <c r="DC45">
        <v>2.6409</v>
      </c>
      <c r="DD45">
        <v>0</v>
      </c>
      <c r="DE45">
        <v>3866.5475</v>
      </c>
      <c r="DF45">
        <v>10372.45</v>
      </c>
      <c r="DG45">
        <v>40.75</v>
      </c>
      <c r="DH45">
        <v>43.5155</v>
      </c>
      <c r="DI45">
        <v>42.4215</v>
      </c>
      <c r="DJ45">
        <v>41.906</v>
      </c>
      <c r="DK45">
        <v>40.7655</v>
      </c>
      <c r="DL45">
        <v>1160.4275</v>
      </c>
      <c r="DM45">
        <v>39.59</v>
      </c>
      <c r="DN45">
        <v>0</v>
      </c>
      <c r="DO45">
        <v>1617082949.4</v>
      </c>
      <c r="DP45">
        <v>0</v>
      </c>
      <c r="DQ45">
        <v>2.59396923076923</v>
      </c>
      <c r="DR45">
        <v>0.0880615387123901</v>
      </c>
      <c r="DS45">
        <v>-228.59145301304</v>
      </c>
      <c r="DT45">
        <v>3890.92153846154</v>
      </c>
      <c r="DU45">
        <v>15</v>
      </c>
      <c r="DV45">
        <v>1617082512</v>
      </c>
      <c r="DW45" t="s">
        <v>288</v>
      </c>
      <c r="DX45">
        <v>1617082511</v>
      </c>
      <c r="DY45">
        <v>1617082512</v>
      </c>
      <c r="DZ45">
        <v>2</v>
      </c>
      <c r="EA45">
        <v>-0.012</v>
      </c>
      <c r="EB45">
        <v>-0.035</v>
      </c>
      <c r="EC45">
        <v>4.321</v>
      </c>
      <c r="ED45">
        <v>-0.022</v>
      </c>
      <c r="EE45">
        <v>400</v>
      </c>
      <c r="EF45">
        <v>20</v>
      </c>
      <c r="EG45">
        <v>0.13</v>
      </c>
      <c r="EH45">
        <v>0.05</v>
      </c>
      <c r="EI45">
        <v>100</v>
      </c>
      <c r="EJ45">
        <v>100</v>
      </c>
      <c r="EK45">
        <v>4.321</v>
      </c>
      <c r="EL45">
        <v>-0.0219</v>
      </c>
      <c r="EM45">
        <v>4.32055000000003</v>
      </c>
      <c r="EN45">
        <v>0</v>
      </c>
      <c r="EO45">
        <v>0</v>
      </c>
      <c r="EP45">
        <v>0</v>
      </c>
      <c r="EQ45">
        <v>-0.0219400000000007</v>
      </c>
      <c r="ER45">
        <v>0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7.3</v>
      </c>
      <c r="EZ45">
        <v>7.3</v>
      </c>
      <c r="FA45">
        <v>18</v>
      </c>
      <c r="FB45">
        <v>646.773</v>
      </c>
      <c r="FC45">
        <v>392.863</v>
      </c>
      <c r="FD45">
        <v>24.999</v>
      </c>
      <c r="FE45">
        <v>27.8839</v>
      </c>
      <c r="FF45">
        <v>30</v>
      </c>
      <c r="FG45">
        <v>27.8912</v>
      </c>
      <c r="FH45">
        <v>27.9309</v>
      </c>
      <c r="FI45">
        <v>8.17631</v>
      </c>
      <c r="FJ45">
        <v>23.3029</v>
      </c>
      <c r="FK45">
        <v>46.835</v>
      </c>
      <c r="FL45">
        <v>25</v>
      </c>
      <c r="FM45">
        <v>114.467</v>
      </c>
      <c r="FN45">
        <v>20</v>
      </c>
      <c r="FO45">
        <v>96.8413</v>
      </c>
      <c r="FP45">
        <v>99.4157</v>
      </c>
    </row>
    <row r="46" spans="1:172">
      <c r="A46">
        <v>30</v>
      </c>
      <c r="B46">
        <v>1617082951</v>
      </c>
      <c r="C46">
        <v>58.5</v>
      </c>
      <c r="D46" t="s">
        <v>345</v>
      </c>
      <c r="E46" t="s">
        <v>346</v>
      </c>
      <c r="F46">
        <v>2</v>
      </c>
      <c r="G46">
        <v>1617082950</v>
      </c>
      <c r="H46">
        <f>(I46)/1000</f>
        <v>0</v>
      </c>
      <c r="I46">
        <f>IF(CF46, AL46, AF46)</f>
        <v>0</v>
      </c>
      <c r="J46">
        <f>IF(CF46, AG46, AE46)</f>
        <v>0</v>
      </c>
      <c r="K46">
        <f>CH46 - IF(AS46&gt;1, J46*CB46*100.0/(AU46*CV46), 0)</f>
        <v>0</v>
      </c>
      <c r="L46">
        <f>((R46-H46/2)*K46-J46)/(R46+H46/2)</f>
        <v>0</v>
      </c>
      <c r="M46">
        <f>L46*(CO46+CP46)/1000.0</f>
        <v>0</v>
      </c>
      <c r="N46">
        <f>(CH46 - IF(AS46&gt;1, J46*CB46*100.0/(AU46*CV46), 0))*(CO46+CP46)/1000.0</f>
        <v>0</v>
      </c>
      <c r="O46">
        <f>2.0/((1/Q46-1/P46)+SIGN(Q46)*SQRT((1/Q46-1/P46)*(1/Q46-1/P46) + 4*CC46/((CC46+1)*(CC46+1))*(2*1/Q46*1/P46-1/P46*1/P46)))</f>
        <v>0</v>
      </c>
      <c r="P46">
        <f>IF(LEFT(CD46,1)&lt;&gt;"0",IF(LEFT(CD46,1)="1",3.0,CE46),$D$5+$E$5*(CV46*CO46/($K$5*1000))+$F$5*(CV46*CO46/($K$5*1000))*MAX(MIN(CB46,$J$5),$I$5)*MAX(MIN(CB46,$J$5),$I$5)+$G$5*MAX(MIN(CB46,$J$5),$I$5)*(CV46*CO46/($K$5*1000))+$H$5*(CV46*CO46/($K$5*1000))*(CV46*CO46/($K$5*1000)))</f>
        <v>0</v>
      </c>
      <c r="Q46">
        <f>H46*(1000-(1000*0.61365*exp(17.502*U46/(240.97+U46))/(CO46+CP46)+CJ46)/2)/(1000*0.61365*exp(17.502*U46/(240.97+U46))/(CO46+CP46)-CJ46)</f>
        <v>0</v>
      </c>
      <c r="R46">
        <f>1/((CC46+1)/(O46/1.6)+1/(P46/1.37)) + CC46/((CC46+1)/(O46/1.6) + CC46/(P46/1.37))</f>
        <v>0</v>
      </c>
      <c r="S46">
        <f>(BX46*CA46)</f>
        <v>0</v>
      </c>
      <c r="T46">
        <f>(CQ46+(S46+2*0.95*5.67E-8*(((CQ46+$B$7)+273)^4-(CQ46+273)^4)-44100*H46)/(1.84*29.3*P46+8*0.95*5.67E-8*(CQ46+273)^3))</f>
        <v>0</v>
      </c>
      <c r="U46">
        <f>($C$7*CR46+$D$7*CS46+$E$7*T46)</f>
        <v>0</v>
      </c>
      <c r="V46">
        <f>0.61365*exp(17.502*U46/(240.97+U46))</f>
        <v>0</v>
      </c>
      <c r="W46">
        <f>(X46/Y46*100)</f>
        <v>0</v>
      </c>
      <c r="X46">
        <f>CJ46*(CO46+CP46)/1000</f>
        <v>0</v>
      </c>
      <c r="Y46">
        <f>0.61365*exp(17.502*CQ46/(240.97+CQ46))</f>
        <v>0</v>
      </c>
      <c r="Z46">
        <f>(V46-CJ46*(CO46+CP46)/1000)</f>
        <v>0</v>
      </c>
      <c r="AA46">
        <f>(-H46*44100)</f>
        <v>0</v>
      </c>
      <c r="AB46">
        <f>2*29.3*P46*0.92*(CQ46-U46)</f>
        <v>0</v>
      </c>
      <c r="AC46">
        <f>2*0.95*5.67E-8*(((CQ46+$B$7)+273)^4-(U46+273)^4)</f>
        <v>0</v>
      </c>
      <c r="AD46">
        <f>S46+AC46+AA46+AB46</f>
        <v>0</v>
      </c>
      <c r="AE46">
        <f>CN46*AS46*(CI46-CH46*(1000-AS46*CK46)/(1000-AS46*CJ46))/(100*CB46)</f>
        <v>0</v>
      </c>
      <c r="AF46">
        <f>1000*CN46*AS46*(CJ46-CK46)/(100*CB46*(1000-AS46*CJ46))</f>
        <v>0</v>
      </c>
      <c r="AG46">
        <f>(AH46 - AI46 - CO46*1E3/(8.314*(CQ46+273.15)) * AK46/CN46 * AJ46) * CN46/(100*CB46) * (1000 - CK46)/1000</f>
        <v>0</v>
      </c>
      <c r="AH46">
        <v>105.396280715952</v>
      </c>
      <c r="AI46">
        <v>97.9495054545454</v>
      </c>
      <c r="AJ46">
        <v>1.64329992147725</v>
      </c>
      <c r="AK46">
        <v>66.5001345329119</v>
      </c>
      <c r="AL46">
        <f>(AN46 - AM46 + CO46*1E3/(8.314*(CQ46+273.15)) * AP46/CN46 * AO46) * CN46/(100*CB46) * 1000/(1000 - AN46)</f>
        <v>0</v>
      </c>
      <c r="AM46">
        <v>19.9569355255411</v>
      </c>
      <c r="AN46">
        <v>21.7229545454545</v>
      </c>
      <c r="AO46">
        <v>7.84944178621677e-05</v>
      </c>
      <c r="AP46">
        <v>79.88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MAX(0,($B$13+$C$13*CV46)/(1+$D$13*CV46)*CO46/(CQ46+273)*$E$13)</f>
        <v>0</v>
      </c>
      <c r="AV46" t="s">
        <v>286</v>
      </c>
      <c r="AW46" t="s">
        <v>286</v>
      </c>
      <c r="AX46">
        <v>0</v>
      </c>
      <c r="AY46">
        <v>0</v>
      </c>
      <c r="AZ46">
        <f>1-AX46/AY46</f>
        <v>0</v>
      </c>
      <c r="BA46">
        <v>0</v>
      </c>
      <c r="BB46" t="s">
        <v>286</v>
      </c>
      <c r="BC46" t="s">
        <v>286</v>
      </c>
      <c r="BD46">
        <v>0</v>
      </c>
      <c r="BE46">
        <v>0</v>
      </c>
      <c r="BF46">
        <f>1-BD46/BE46</f>
        <v>0</v>
      </c>
      <c r="BG46">
        <v>0.5</v>
      </c>
      <c r="BH46">
        <f>BY46</f>
        <v>0</v>
      </c>
      <c r="BI46">
        <f>J46</f>
        <v>0</v>
      </c>
      <c r="BJ46">
        <f>BF46*BG46*BH46</f>
        <v>0</v>
      </c>
      <c r="BK46">
        <f>(BI46-BA46)/BH46</f>
        <v>0</v>
      </c>
      <c r="BL46">
        <f>(AY46-BE46)/BE46</f>
        <v>0</v>
      </c>
      <c r="BM46">
        <f>AX46/(AZ46+AX46/BE46)</f>
        <v>0</v>
      </c>
      <c r="BN46" t="s">
        <v>286</v>
      </c>
      <c r="BO46">
        <v>0</v>
      </c>
      <c r="BP46">
        <f>IF(BO46&lt;&gt;0, BO46, BM46)</f>
        <v>0</v>
      </c>
      <c r="BQ46">
        <f>1-BP46/BE46</f>
        <v>0</v>
      </c>
      <c r="BR46">
        <f>(BE46-BD46)/(BE46-BP46)</f>
        <v>0</v>
      </c>
      <c r="BS46">
        <f>(AY46-BE46)/(AY46-BP46)</f>
        <v>0</v>
      </c>
      <c r="BT46">
        <f>(BE46-BD46)/(BE46-AX46)</f>
        <v>0</v>
      </c>
      <c r="BU46">
        <f>(AY46-BE46)/(AY46-AX46)</f>
        <v>0</v>
      </c>
      <c r="BV46">
        <f>(BR46*BP46/BD46)</f>
        <v>0</v>
      </c>
      <c r="BW46">
        <f>(1-BV46)</f>
        <v>0</v>
      </c>
      <c r="BX46">
        <f>$B$11*CW46+$C$11*CX46+$F$11*CY46*(1-DB46)</f>
        <v>0</v>
      </c>
      <c r="BY46">
        <f>BX46*BZ46</f>
        <v>0</v>
      </c>
      <c r="BZ46">
        <f>($B$11*$D$9+$C$11*$D$9+$F$11*((DL46+DD46)/MAX(DL46+DD46+DM46, 0.1)*$I$9+DM46/MAX(DL46+DD46+DM46, 0.1)*$J$9))/($B$11+$C$11+$F$11)</f>
        <v>0</v>
      </c>
      <c r="CA46">
        <f>($B$11*$K$9+$C$11*$K$9+$F$11*((DL46+DD46)/MAX(DL46+DD46+DM46, 0.1)*$P$9+DM46/MAX(DL46+DD46+DM46, 0.1)*$Q$9))/($B$11+$C$11+$F$11)</f>
        <v>0</v>
      </c>
      <c r="CB46">
        <v>9</v>
      </c>
      <c r="CC46">
        <v>0.5</v>
      </c>
      <c r="CD46" t="s">
        <v>287</v>
      </c>
      <c r="CE46">
        <v>2</v>
      </c>
      <c r="CF46" t="b">
        <v>1</v>
      </c>
      <c r="CG46">
        <v>1617082950</v>
      </c>
      <c r="CH46">
        <v>95.0204666666667</v>
      </c>
      <c r="CI46">
        <v>104.864</v>
      </c>
      <c r="CJ46">
        <v>21.7215666666667</v>
      </c>
      <c r="CK46">
        <v>19.9545666666667</v>
      </c>
      <c r="CL46">
        <v>90.6998666666667</v>
      </c>
      <c r="CM46">
        <v>21.7435</v>
      </c>
      <c r="CN46">
        <v>600.037333333333</v>
      </c>
      <c r="CO46">
        <v>101.108666666667</v>
      </c>
      <c r="CP46">
        <v>0.0468763666666667</v>
      </c>
      <c r="CQ46">
        <v>26.8096666666667</v>
      </c>
      <c r="CR46">
        <v>26.2159333333333</v>
      </c>
      <c r="CS46">
        <v>999.9</v>
      </c>
      <c r="CT46">
        <v>0</v>
      </c>
      <c r="CU46">
        <v>0</v>
      </c>
      <c r="CV46">
        <v>10002.4666666667</v>
      </c>
      <c r="CW46">
        <v>0</v>
      </c>
      <c r="CX46">
        <v>45.329</v>
      </c>
      <c r="CY46">
        <v>1200.01</v>
      </c>
      <c r="CZ46">
        <v>0.967009</v>
      </c>
      <c r="DA46">
        <v>0.0329912</v>
      </c>
      <c r="DB46">
        <v>0</v>
      </c>
      <c r="DC46">
        <v>2.6573</v>
      </c>
      <c r="DD46">
        <v>0</v>
      </c>
      <c r="DE46">
        <v>3856.63</v>
      </c>
      <c r="DF46">
        <v>10372.4</v>
      </c>
      <c r="DG46">
        <v>40.75</v>
      </c>
      <c r="DH46">
        <v>43.5413333333333</v>
      </c>
      <c r="DI46">
        <v>42.3956666666667</v>
      </c>
      <c r="DJ46">
        <v>41.979</v>
      </c>
      <c r="DK46">
        <v>40.7706666666667</v>
      </c>
      <c r="DL46">
        <v>1160.42</v>
      </c>
      <c r="DM46">
        <v>39.59</v>
      </c>
      <c r="DN46">
        <v>0</v>
      </c>
      <c r="DO46">
        <v>1617082951.8</v>
      </c>
      <c r="DP46">
        <v>0</v>
      </c>
      <c r="DQ46">
        <v>2.59651923076923</v>
      </c>
      <c r="DR46">
        <v>0.331743592905948</v>
      </c>
      <c r="DS46">
        <v>-234.019829227032</v>
      </c>
      <c r="DT46">
        <v>3881.64769230769</v>
      </c>
      <c r="DU46">
        <v>15</v>
      </c>
      <c r="DV46">
        <v>1617082512</v>
      </c>
      <c r="DW46" t="s">
        <v>288</v>
      </c>
      <c r="DX46">
        <v>1617082511</v>
      </c>
      <c r="DY46">
        <v>1617082512</v>
      </c>
      <c r="DZ46">
        <v>2</v>
      </c>
      <c r="EA46">
        <v>-0.012</v>
      </c>
      <c r="EB46">
        <v>-0.035</v>
      </c>
      <c r="EC46">
        <v>4.321</v>
      </c>
      <c r="ED46">
        <v>-0.022</v>
      </c>
      <c r="EE46">
        <v>400</v>
      </c>
      <c r="EF46">
        <v>20</v>
      </c>
      <c r="EG46">
        <v>0.13</v>
      </c>
      <c r="EH46">
        <v>0.05</v>
      </c>
      <c r="EI46">
        <v>100</v>
      </c>
      <c r="EJ46">
        <v>100</v>
      </c>
      <c r="EK46">
        <v>4.32</v>
      </c>
      <c r="EL46">
        <v>-0.0219</v>
      </c>
      <c r="EM46">
        <v>4.32055000000003</v>
      </c>
      <c r="EN46">
        <v>0</v>
      </c>
      <c r="EO46">
        <v>0</v>
      </c>
      <c r="EP46">
        <v>0</v>
      </c>
      <c r="EQ46">
        <v>-0.0219400000000007</v>
      </c>
      <c r="ER46">
        <v>0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7.3</v>
      </c>
      <c r="EZ46">
        <v>7.3</v>
      </c>
      <c r="FA46">
        <v>18</v>
      </c>
      <c r="FB46">
        <v>646.953</v>
      </c>
      <c r="FC46">
        <v>392.65</v>
      </c>
      <c r="FD46">
        <v>24.999</v>
      </c>
      <c r="FE46">
        <v>27.8827</v>
      </c>
      <c r="FF46">
        <v>30</v>
      </c>
      <c r="FG46">
        <v>27.89</v>
      </c>
      <c r="FH46">
        <v>27.9298</v>
      </c>
      <c r="FI46">
        <v>8.32</v>
      </c>
      <c r="FJ46">
        <v>23.3029</v>
      </c>
      <c r="FK46">
        <v>46.835</v>
      </c>
      <c r="FL46">
        <v>25</v>
      </c>
      <c r="FM46">
        <v>117.863</v>
      </c>
      <c r="FN46">
        <v>20</v>
      </c>
      <c r="FO46">
        <v>96.8423</v>
      </c>
      <c r="FP46">
        <v>99.4166</v>
      </c>
    </row>
    <row r="47" spans="1:172">
      <c r="A47">
        <v>31</v>
      </c>
      <c r="B47">
        <v>1617082953</v>
      </c>
      <c r="C47">
        <v>60.5</v>
      </c>
      <c r="D47" t="s">
        <v>347</v>
      </c>
      <c r="E47" t="s">
        <v>348</v>
      </c>
      <c r="F47">
        <v>2</v>
      </c>
      <c r="G47">
        <v>1617082951.625</v>
      </c>
      <c r="H47">
        <f>(I47)/1000</f>
        <v>0</v>
      </c>
      <c r="I47">
        <f>IF(CF47, AL47, AF47)</f>
        <v>0</v>
      </c>
      <c r="J47">
        <f>IF(CF47, AG47, AE47)</f>
        <v>0</v>
      </c>
      <c r="K47">
        <f>CH47 - IF(AS47&gt;1, J47*CB47*100.0/(AU47*CV47), 0)</f>
        <v>0</v>
      </c>
      <c r="L47">
        <f>((R47-H47/2)*K47-J47)/(R47+H47/2)</f>
        <v>0</v>
      </c>
      <c r="M47">
        <f>L47*(CO47+CP47)/1000.0</f>
        <v>0</v>
      </c>
      <c r="N47">
        <f>(CH47 - IF(AS47&gt;1, J47*CB47*100.0/(AU47*CV47), 0))*(CO47+CP47)/1000.0</f>
        <v>0</v>
      </c>
      <c r="O47">
        <f>2.0/((1/Q47-1/P47)+SIGN(Q47)*SQRT((1/Q47-1/P47)*(1/Q47-1/P47) + 4*CC47/((CC47+1)*(CC47+1))*(2*1/Q47*1/P47-1/P47*1/P47)))</f>
        <v>0</v>
      </c>
      <c r="P47">
        <f>IF(LEFT(CD47,1)&lt;&gt;"0",IF(LEFT(CD47,1)="1",3.0,CE47),$D$5+$E$5*(CV47*CO47/($K$5*1000))+$F$5*(CV47*CO47/($K$5*1000))*MAX(MIN(CB47,$J$5),$I$5)*MAX(MIN(CB47,$J$5),$I$5)+$G$5*MAX(MIN(CB47,$J$5),$I$5)*(CV47*CO47/($K$5*1000))+$H$5*(CV47*CO47/($K$5*1000))*(CV47*CO47/($K$5*1000)))</f>
        <v>0</v>
      </c>
      <c r="Q47">
        <f>H47*(1000-(1000*0.61365*exp(17.502*U47/(240.97+U47))/(CO47+CP47)+CJ47)/2)/(1000*0.61365*exp(17.502*U47/(240.97+U47))/(CO47+CP47)-CJ47)</f>
        <v>0</v>
      </c>
      <c r="R47">
        <f>1/((CC47+1)/(O47/1.6)+1/(P47/1.37)) + CC47/((CC47+1)/(O47/1.6) + CC47/(P47/1.37))</f>
        <v>0</v>
      </c>
      <c r="S47">
        <f>(BX47*CA47)</f>
        <v>0</v>
      </c>
      <c r="T47">
        <f>(CQ47+(S47+2*0.95*5.67E-8*(((CQ47+$B$7)+273)^4-(CQ47+273)^4)-44100*H47)/(1.84*29.3*P47+8*0.95*5.67E-8*(CQ47+273)^3))</f>
        <v>0</v>
      </c>
      <c r="U47">
        <f>($C$7*CR47+$D$7*CS47+$E$7*T47)</f>
        <v>0</v>
      </c>
      <c r="V47">
        <f>0.61365*exp(17.502*U47/(240.97+U47))</f>
        <v>0</v>
      </c>
      <c r="W47">
        <f>(X47/Y47*100)</f>
        <v>0</v>
      </c>
      <c r="X47">
        <f>CJ47*(CO47+CP47)/1000</f>
        <v>0</v>
      </c>
      <c r="Y47">
        <f>0.61365*exp(17.502*CQ47/(240.97+CQ47))</f>
        <v>0</v>
      </c>
      <c r="Z47">
        <f>(V47-CJ47*(CO47+CP47)/1000)</f>
        <v>0</v>
      </c>
      <c r="AA47">
        <f>(-H47*44100)</f>
        <v>0</v>
      </c>
      <c r="AB47">
        <f>2*29.3*P47*0.92*(CQ47-U47)</f>
        <v>0</v>
      </c>
      <c r="AC47">
        <f>2*0.95*5.67E-8*(((CQ47+$B$7)+273)^4-(U47+273)^4)</f>
        <v>0</v>
      </c>
      <c r="AD47">
        <f>S47+AC47+AA47+AB47</f>
        <v>0</v>
      </c>
      <c r="AE47">
        <f>CN47*AS47*(CI47-CH47*(1000-AS47*CK47)/(1000-AS47*CJ47))/(100*CB47)</f>
        <v>0</v>
      </c>
      <c r="AF47">
        <f>1000*CN47*AS47*(CJ47-CK47)/(100*CB47*(1000-AS47*CJ47))</f>
        <v>0</v>
      </c>
      <c r="AG47">
        <f>(AH47 - AI47 - CO47*1E3/(8.314*(CQ47+273.15)) * AK47/CN47 * AJ47) * CN47/(100*CB47) * (1000 - CK47)/1000</f>
        <v>0</v>
      </c>
      <c r="AH47">
        <v>108.507215118811</v>
      </c>
      <c r="AI47">
        <v>101.14575030303</v>
      </c>
      <c r="AJ47">
        <v>1.59955733436176</v>
      </c>
      <c r="AK47">
        <v>66.5001345329119</v>
      </c>
      <c r="AL47">
        <f>(AN47 - AM47 + CO47*1E3/(8.314*(CQ47+273.15)) * AP47/CN47 * AO47) * CN47/(100*CB47) * 1000/(1000 - AN47)</f>
        <v>0</v>
      </c>
      <c r="AM47">
        <v>19.9537721724675</v>
      </c>
      <c r="AN47">
        <v>21.7253393939394</v>
      </c>
      <c r="AO47">
        <v>0.00238024242424629</v>
      </c>
      <c r="AP47">
        <v>79.88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MAX(0,($B$13+$C$13*CV47)/(1+$D$13*CV47)*CO47/(CQ47+273)*$E$13)</f>
        <v>0</v>
      </c>
      <c r="AV47" t="s">
        <v>286</v>
      </c>
      <c r="AW47" t="s">
        <v>286</v>
      </c>
      <c r="AX47">
        <v>0</v>
      </c>
      <c r="AY47">
        <v>0</v>
      </c>
      <c r="AZ47">
        <f>1-AX47/AY47</f>
        <v>0</v>
      </c>
      <c r="BA47">
        <v>0</v>
      </c>
      <c r="BB47" t="s">
        <v>286</v>
      </c>
      <c r="BC47" t="s">
        <v>286</v>
      </c>
      <c r="BD47">
        <v>0</v>
      </c>
      <c r="BE47">
        <v>0</v>
      </c>
      <c r="BF47">
        <f>1-BD47/BE47</f>
        <v>0</v>
      </c>
      <c r="BG47">
        <v>0.5</v>
      </c>
      <c r="BH47">
        <f>BY47</f>
        <v>0</v>
      </c>
      <c r="BI47">
        <f>J47</f>
        <v>0</v>
      </c>
      <c r="BJ47">
        <f>BF47*BG47*BH47</f>
        <v>0</v>
      </c>
      <c r="BK47">
        <f>(BI47-BA47)/BH47</f>
        <v>0</v>
      </c>
      <c r="BL47">
        <f>(AY47-BE47)/BE47</f>
        <v>0</v>
      </c>
      <c r="BM47">
        <f>AX47/(AZ47+AX47/BE47)</f>
        <v>0</v>
      </c>
      <c r="BN47" t="s">
        <v>286</v>
      </c>
      <c r="BO47">
        <v>0</v>
      </c>
      <c r="BP47">
        <f>IF(BO47&lt;&gt;0, BO47, BM47)</f>
        <v>0</v>
      </c>
      <c r="BQ47">
        <f>1-BP47/BE47</f>
        <v>0</v>
      </c>
      <c r="BR47">
        <f>(BE47-BD47)/(BE47-BP47)</f>
        <v>0</v>
      </c>
      <c r="BS47">
        <f>(AY47-BE47)/(AY47-BP47)</f>
        <v>0</v>
      </c>
      <c r="BT47">
        <f>(BE47-BD47)/(BE47-AX47)</f>
        <v>0</v>
      </c>
      <c r="BU47">
        <f>(AY47-BE47)/(AY47-AX47)</f>
        <v>0</v>
      </c>
      <c r="BV47">
        <f>(BR47*BP47/BD47)</f>
        <v>0</v>
      </c>
      <c r="BW47">
        <f>(1-BV47)</f>
        <v>0</v>
      </c>
      <c r="BX47">
        <f>$B$11*CW47+$C$11*CX47+$F$11*CY47*(1-DB47)</f>
        <v>0</v>
      </c>
      <c r="BY47">
        <f>BX47*BZ47</f>
        <v>0</v>
      </c>
      <c r="BZ47">
        <f>($B$11*$D$9+$C$11*$D$9+$F$11*((DL47+DD47)/MAX(DL47+DD47+DM47, 0.1)*$I$9+DM47/MAX(DL47+DD47+DM47, 0.1)*$J$9))/($B$11+$C$11+$F$11)</f>
        <v>0</v>
      </c>
      <c r="CA47">
        <f>($B$11*$K$9+$C$11*$K$9+$F$11*((DL47+DD47)/MAX(DL47+DD47+DM47, 0.1)*$P$9+DM47/MAX(DL47+DD47+DM47, 0.1)*$Q$9))/($B$11+$C$11+$F$11)</f>
        <v>0</v>
      </c>
      <c r="CB47">
        <v>9</v>
      </c>
      <c r="CC47">
        <v>0.5</v>
      </c>
      <c r="CD47" t="s">
        <v>287</v>
      </c>
      <c r="CE47">
        <v>2</v>
      </c>
      <c r="CF47" t="b">
        <v>1</v>
      </c>
      <c r="CG47">
        <v>1617082951.625</v>
      </c>
      <c r="CH47">
        <v>97.5869</v>
      </c>
      <c r="CI47">
        <v>107.29275</v>
      </c>
      <c r="CJ47">
        <v>21.724325</v>
      </c>
      <c r="CK47">
        <v>19.9521</v>
      </c>
      <c r="CL47">
        <v>93.26635</v>
      </c>
      <c r="CM47">
        <v>21.746275</v>
      </c>
      <c r="CN47">
        <v>600.04625</v>
      </c>
      <c r="CO47">
        <v>101.10725</v>
      </c>
      <c r="CP47">
        <v>0.046667375</v>
      </c>
      <c r="CQ47">
        <v>26.8092</v>
      </c>
      <c r="CR47">
        <v>26.22025</v>
      </c>
      <c r="CS47">
        <v>999.9</v>
      </c>
      <c r="CT47">
        <v>0</v>
      </c>
      <c r="CU47">
        <v>0</v>
      </c>
      <c r="CV47">
        <v>9999.98</v>
      </c>
      <c r="CW47">
        <v>0</v>
      </c>
      <c r="CX47">
        <v>45.326025</v>
      </c>
      <c r="CY47">
        <v>1200.0075</v>
      </c>
      <c r="CZ47">
        <v>0.967009</v>
      </c>
      <c r="DA47">
        <v>0.0329912</v>
      </c>
      <c r="DB47">
        <v>0</v>
      </c>
      <c r="DC47">
        <v>2.687725</v>
      </c>
      <c r="DD47">
        <v>0</v>
      </c>
      <c r="DE47">
        <v>3850.8425</v>
      </c>
      <c r="DF47">
        <v>10372.375</v>
      </c>
      <c r="DG47">
        <v>40.7185</v>
      </c>
      <c r="DH47">
        <v>43.5465</v>
      </c>
      <c r="DI47">
        <v>42.406</v>
      </c>
      <c r="DJ47">
        <v>41.96875</v>
      </c>
      <c r="DK47">
        <v>40.7185</v>
      </c>
      <c r="DL47">
        <v>1160.4175</v>
      </c>
      <c r="DM47">
        <v>39.59</v>
      </c>
      <c r="DN47">
        <v>0</v>
      </c>
      <c r="DO47">
        <v>1617082953.6</v>
      </c>
      <c r="DP47">
        <v>0</v>
      </c>
      <c r="DQ47">
        <v>2.6321</v>
      </c>
      <c r="DR47">
        <v>0.266969237006532</v>
      </c>
      <c r="DS47">
        <v>-236.886154215108</v>
      </c>
      <c r="DT47">
        <v>3873.498</v>
      </c>
      <c r="DU47">
        <v>15</v>
      </c>
      <c r="DV47">
        <v>1617082512</v>
      </c>
      <c r="DW47" t="s">
        <v>288</v>
      </c>
      <c r="DX47">
        <v>1617082511</v>
      </c>
      <c r="DY47">
        <v>1617082512</v>
      </c>
      <c r="DZ47">
        <v>2</v>
      </c>
      <c r="EA47">
        <v>-0.012</v>
      </c>
      <c r="EB47">
        <v>-0.035</v>
      </c>
      <c r="EC47">
        <v>4.321</v>
      </c>
      <c r="ED47">
        <v>-0.022</v>
      </c>
      <c r="EE47">
        <v>400</v>
      </c>
      <c r="EF47">
        <v>20</v>
      </c>
      <c r="EG47">
        <v>0.13</v>
      </c>
      <c r="EH47">
        <v>0.05</v>
      </c>
      <c r="EI47">
        <v>100</v>
      </c>
      <c r="EJ47">
        <v>100</v>
      </c>
      <c r="EK47">
        <v>4.32</v>
      </c>
      <c r="EL47">
        <v>-0.022</v>
      </c>
      <c r="EM47">
        <v>4.32055000000003</v>
      </c>
      <c r="EN47">
        <v>0</v>
      </c>
      <c r="EO47">
        <v>0</v>
      </c>
      <c r="EP47">
        <v>0</v>
      </c>
      <c r="EQ47">
        <v>-0.0219400000000007</v>
      </c>
      <c r="ER47">
        <v>0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7.4</v>
      </c>
      <c r="EZ47">
        <v>7.3</v>
      </c>
      <c r="FA47">
        <v>18</v>
      </c>
      <c r="FB47">
        <v>646.844</v>
      </c>
      <c r="FC47">
        <v>392.806</v>
      </c>
      <c r="FD47">
        <v>24.9989</v>
      </c>
      <c r="FE47">
        <v>27.8823</v>
      </c>
      <c r="FF47">
        <v>30.0001</v>
      </c>
      <c r="FG47">
        <v>27.8891</v>
      </c>
      <c r="FH47">
        <v>27.9293</v>
      </c>
      <c r="FI47">
        <v>8.46921</v>
      </c>
      <c r="FJ47">
        <v>23.3029</v>
      </c>
      <c r="FK47">
        <v>46.4613</v>
      </c>
      <c r="FL47">
        <v>25</v>
      </c>
      <c r="FM47">
        <v>121.219</v>
      </c>
      <c r="FN47">
        <v>20</v>
      </c>
      <c r="FO47">
        <v>96.843</v>
      </c>
      <c r="FP47">
        <v>99.4173</v>
      </c>
    </row>
    <row r="48" spans="1:172">
      <c r="A48">
        <v>32</v>
      </c>
      <c r="B48">
        <v>1617082955</v>
      </c>
      <c r="C48">
        <v>62.5</v>
      </c>
      <c r="D48" t="s">
        <v>349</v>
      </c>
      <c r="E48" t="s">
        <v>350</v>
      </c>
      <c r="F48">
        <v>2</v>
      </c>
      <c r="G48">
        <v>1617082954</v>
      </c>
      <c r="H48">
        <f>(I48)/1000</f>
        <v>0</v>
      </c>
      <c r="I48">
        <f>IF(CF48, AL48, AF48)</f>
        <v>0</v>
      </c>
      <c r="J48">
        <f>IF(CF48, AG48, AE48)</f>
        <v>0</v>
      </c>
      <c r="K48">
        <f>CH48 - IF(AS48&gt;1, J48*CB48*100.0/(AU48*CV48), 0)</f>
        <v>0</v>
      </c>
      <c r="L48">
        <f>((R48-H48/2)*K48-J48)/(R48+H48/2)</f>
        <v>0</v>
      </c>
      <c r="M48">
        <f>L48*(CO48+CP48)/1000.0</f>
        <v>0</v>
      </c>
      <c r="N48">
        <f>(CH48 - IF(AS48&gt;1, J48*CB48*100.0/(AU48*CV48), 0))*(CO48+CP48)/1000.0</f>
        <v>0</v>
      </c>
      <c r="O48">
        <f>2.0/((1/Q48-1/P48)+SIGN(Q48)*SQRT((1/Q48-1/P48)*(1/Q48-1/P48) + 4*CC48/((CC48+1)*(CC48+1))*(2*1/Q48*1/P48-1/P48*1/P48)))</f>
        <v>0</v>
      </c>
      <c r="P48">
        <f>IF(LEFT(CD48,1)&lt;&gt;"0",IF(LEFT(CD48,1)="1",3.0,CE48),$D$5+$E$5*(CV48*CO48/($K$5*1000))+$F$5*(CV48*CO48/($K$5*1000))*MAX(MIN(CB48,$J$5),$I$5)*MAX(MIN(CB48,$J$5),$I$5)+$G$5*MAX(MIN(CB48,$J$5),$I$5)*(CV48*CO48/($K$5*1000))+$H$5*(CV48*CO48/($K$5*1000))*(CV48*CO48/($K$5*1000)))</f>
        <v>0</v>
      </c>
      <c r="Q48">
        <f>H48*(1000-(1000*0.61365*exp(17.502*U48/(240.97+U48))/(CO48+CP48)+CJ48)/2)/(1000*0.61365*exp(17.502*U48/(240.97+U48))/(CO48+CP48)-CJ48)</f>
        <v>0</v>
      </c>
      <c r="R48">
        <f>1/((CC48+1)/(O48/1.6)+1/(P48/1.37)) + CC48/((CC48+1)/(O48/1.6) + CC48/(P48/1.37))</f>
        <v>0</v>
      </c>
      <c r="S48">
        <f>(BX48*CA48)</f>
        <v>0</v>
      </c>
      <c r="T48">
        <f>(CQ48+(S48+2*0.95*5.67E-8*(((CQ48+$B$7)+273)^4-(CQ48+273)^4)-44100*H48)/(1.84*29.3*P48+8*0.95*5.67E-8*(CQ48+273)^3))</f>
        <v>0</v>
      </c>
      <c r="U48">
        <f>($C$7*CR48+$D$7*CS48+$E$7*T48)</f>
        <v>0</v>
      </c>
      <c r="V48">
        <f>0.61365*exp(17.502*U48/(240.97+U48))</f>
        <v>0</v>
      </c>
      <c r="W48">
        <f>(X48/Y48*100)</f>
        <v>0</v>
      </c>
      <c r="X48">
        <f>CJ48*(CO48+CP48)/1000</f>
        <v>0</v>
      </c>
      <c r="Y48">
        <f>0.61365*exp(17.502*CQ48/(240.97+CQ48))</f>
        <v>0</v>
      </c>
      <c r="Z48">
        <f>(V48-CJ48*(CO48+CP48)/1000)</f>
        <v>0</v>
      </c>
      <c r="AA48">
        <f>(-H48*44100)</f>
        <v>0</v>
      </c>
      <c r="AB48">
        <f>2*29.3*P48*0.92*(CQ48-U48)</f>
        <v>0</v>
      </c>
      <c r="AC48">
        <f>2*0.95*5.67E-8*(((CQ48+$B$7)+273)^4-(U48+273)^4)</f>
        <v>0</v>
      </c>
      <c r="AD48">
        <f>S48+AC48+AA48+AB48</f>
        <v>0</v>
      </c>
      <c r="AE48">
        <f>CN48*AS48*(CI48-CH48*(1000-AS48*CK48)/(1000-AS48*CJ48))/(100*CB48)</f>
        <v>0</v>
      </c>
      <c r="AF48">
        <f>1000*CN48*AS48*(CJ48-CK48)/(100*CB48*(1000-AS48*CJ48))</f>
        <v>0</v>
      </c>
      <c r="AG48">
        <f>(AH48 - AI48 - CO48*1E3/(8.314*(CQ48+273.15)) * AK48/CN48 * AJ48) * CN48/(100*CB48) * (1000 - CK48)/1000</f>
        <v>0</v>
      </c>
      <c r="AH48">
        <v>111.541279776485</v>
      </c>
      <c r="AI48">
        <v>104.261291515152</v>
      </c>
      <c r="AJ48">
        <v>1.55976026203178</v>
      </c>
      <c r="AK48">
        <v>66.5001345329119</v>
      </c>
      <c r="AL48">
        <f>(AN48 - AM48 + CO48*1E3/(8.314*(CQ48+273.15)) * AP48/CN48 * AO48) * CN48/(100*CB48) * 1000/(1000 - AN48)</f>
        <v>0</v>
      </c>
      <c r="AM48">
        <v>19.9508679930736</v>
      </c>
      <c r="AN48">
        <v>21.7256448484848</v>
      </c>
      <c r="AO48">
        <v>0.000766707070712795</v>
      </c>
      <c r="AP48">
        <v>79.88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MAX(0,($B$13+$C$13*CV48)/(1+$D$13*CV48)*CO48/(CQ48+273)*$E$13)</f>
        <v>0</v>
      </c>
      <c r="AV48" t="s">
        <v>286</v>
      </c>
      <c r="AW48" t="s">
        <v>286</v>
      </c>
      <c r="AX48">
        <v>0</v>
      </c>
      <c r="AY48">
        <v>0</v>
      </c>
      <c r="AZ48">
        <f>1-AX48/AY48</f>
        <v>0</v>
      </c>
      <c r="BA48">
        <v>0</v>
      </c>
      <c r="BB48" t="s">
        <v>286</v>
      </c>
      <c r="BC48" t="s">
        <v>286</v>
      </c>
      <c r="BD48">
        <v>0</v>
      </c>
      <c r="BE48">
        <v>0</v>
      </c>
      <c r="BF48">
        <f>1-BD48/BE48</f>
        <v>0</v>
      </c>
      <c r="BG48">
        <v>0.5</v>
      </c>
      <c r="BH48">
        <f>BY48</f>
        <v>0</v>
      </c>
      <c r="BI48">
        <f>J48</f>
        <v>0</v>
      </c>
      <c r="BJ48">
        <f>BF48*BG48*BH48</f>
        <v>0</v>
      </c>
      <c r="BK48">
        <f>(BI48-BA48)/BH48</f>
        <v>0</v>
      </c>
      <c r="BL48">
        <f>(AY48-BE48)/BE48</f>
        <v>0</v>
      </c>
      <c r="BM48">
        <f>AX48/(AZ48+AX48/BE48)</f>
        <v>0</v>
      </c>
      <c r="BN48" t="s">
        <v>286</v>
      </c>
      <c r="BO48">
        <v>0</v>
      </c>
      <c r="BP48">
        <f>IF(BO48&lt;&gt;0, BO48, BM48)</f>
        <v>0</v>
      </c>
      <c r="BQ48">
        <f>1-BP48/BE48</f>
        <v>0</v>
      </c>
      <c r="BR48">
        <f>(BE48-BD48)/(BE48-BP48)</f>
        <v>0</v>
      </c>
      <c r="BS48">
        <f>(AY48-BE48)/(AY48-BP48)</f>
        <v>0</v>
      </c>
      <c r="BT48">
        <f>(BE48-BD48)/(BE48-AX48)</f>
        <v>0</v>
      </c>
      <c r="BU48">
        <f>(AY48-BE48)/(AY48-AX48)</f>
        <v>0</v>
      </c>
      <c r="BV48">
        <f>(BR48*BP48/BD48)</f>
        <v>0</v>
      </c>
      <c r="BW48">
        <f>(1-BV48)</f>
        <v>0</v>
      </c>
      <c r="BX48">
        <f>$B$11*CW48+$C$11*CX48+$F$11*CY48*(1-DB48)</f>
        <v>0</v>
      </c>
      <c r="BY48">
        <f>BX48*BZ48</f>
        <v>0</v>
      </c>
      <c r="BZ48">
        <f>($B$11*$D$9+$C$11*$D$9+$F$11*((DL48+DD48)/MAX(DL48+DD48+DM48, 0.1)*$I$9+DM48/MAX(DL48+DD48+DM48, 0.1)*$J$9))/($B$11+$C$11+$F$11)</f>
        <v>0</v>
      </c>
      <c r="CA48">
        <f>($B$11*$K$9+$C$11*$K$9+$F$11*((DL48+DD48)/MAX(DL48+DD48+DM48, 0.1)*$P$9+DM48/MAX(DL48+DD48+DM48, 0.1)*$Q$9))/($B$11+$C$11+$F$11)</f>
        <v>0</v>
      </c>
      <c r="CB48">
        <v>9</v>
      </c>
      <c r="CC48">
        <v>0.5</v>
      </c>
      <c r="CD48" t="s">
        <v>287</v>
      </c>
      <c r="CE48">
        <v>2</v>
      </c>
      <c r="CF48" t="b">
        <v>1</v>
      </c>
      <c r="CG48">
        <v>1617082954</v>
      </c>
      <c r="CH48">
        <v>101.238333333333</v>
      </c>
      <c r="CI48">
        <v>110.853333333333</v>
      </c>
      <c r="CJ48">
        <v>21.7257</v>
      </c>
      <c r="CK48">
        <v>19.9478</v>
      </c>
      <c r="CL48">
        <v>96.9179</v>
      </c>
      <c r="CM48">
        <v>21.7476333333333</v>
      </c>
      <c r="CN48">
        <v>599.957666666667</v>
      </c>
      <c r="CO48">
        <v>101.107333333333</v>
      </c>
      <c r="CP48">
        <v>0.0468873</v>
      </c>
      <c r="CQ48">
        <v>26.8070666666667</v>
      </c>
      <c r="CR48">
        <v>26.2256</v>
      </c>
      <c r="CS48">
        <v>999.9</v>
      </c>
      <c r="CT48">
        <v>0</v>
      </c>
      <c r="CU48">
        <v>0</v>
      </c>
      <c r="CV48">
        <v>9998.31333333333</v>
      </c>
      <c r="CW48">
        <v>0</v>
      </c>
      <c r="CX48">
        <v>45.3418333333333</v>
      </c>
      <c r="CY48">
        <v>1199.85</v>
      </c>
      <c r="CZ48">
        <v>0.967004333333333</v>
      </c>
      <c r="DA48">
        <v>0.0329958</v>
      </c>
      <c r="DB48">
        <v>0</v>
      </c>
      <c r="DC48">
        <v>2.4898</v>
      </c>
      <c r="DD48">
        <v>0</v>
      </c>
      <c r="DE48">
        <v>3839.88</v>
      </c>
      <c r="DF48">
        <v>10371</v>
      </c>
      <c r="DG48">
        <v>40.75</v>
      </c>
      <c r="DH48">
        <v>43.5413333333333</v>
      </c>
      <c r="DI48">
        <v>42.3956666666667</v>
      </c>
      <c r="DJ48">
        <v>41.6873333333333</v>
      </c>
      <c r="DK48">
        <v>40.7706666666667</v>
      </c>
      <c r="DL48">
        <v>1160.26</v>
      </c>
      <c r="DM48">
        <v>39.59</v>
      </c>
      <c r="DN48">
        <v>0</v>
      </c>
      <c r="DO48">
        <v>1617082955.4</v>
      </c>
      <c r="DP48">
        <v>0</v>
      </c>
      <c r="DQ48">
        <v>2.60916538461538</v>
      </c>
      <c r="DR48">
        <v>0.325234189733249</v>
      </c>
      <c r="DS48">
        <v>-240.090256413963</v>
      </c>
      <c r="DT48">
        <v>3867.50153846154</v>
      </c>
      <c r="DU48">
        <v>15</v>
      </c>
      <c r="DV48">
        <v>1617082512</v>
      </c>
      <c r="DW48" t="s">
        <v>288</v>
      </c>
      <c r="DX48">
        <v>1617082511</v>
      </c>
      <c r="DY48">
        <v>1617082512</v>
      </c>
      <c r="DZ48">
        <v>2</v>
      </c>
      <c r="EA48">
        <v>-0.012</v>
      </c>
      <c r="EB48">
        <v>-0.035</v>
      </c>
      <c r="EC48">
        <v>4.321</v>
      </c>
      <c r="ED48">
        <v>-0.022</v>
      </c>
      <c r="EE48">
        <v>400</v>
      </c>
      <c r="EF48">
        <v>20</v>
      </c>
      <c r="EG48">
        <v>0.13</v>
      </c>
      <c r="EH48">
        <v>0.05</v>
      </c>
      <c r="EI48">
        <v>100</v>
      </c>
      <c r="EJ48">
        <v>100</v>
      </c>
      <c r="EK48">
        <v>4.32</v>
      </c>
      <c r="EL48">
        <v>-0.0219</v>
      </c>
      <c r="EM48">
        <v>4.32055000000003</v>
      </c>
      <c r="EN48">
        <v>0</v>
      </c>
      <c r="EO48">
        <v>0</v>
      </c>
      <c r="EP48">
        <v>0</v>
      </c>
      <c r="EQ48">
        <v>-0.0219400000000007</v>
      </c>
      <c r="ER48">
        <v>0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7.4</v>
      </c>
      <c r="EZ48">
        <v>7.4</v>
      </c>
      <c r="FA48">
        <v>18</v>
      </c>
      <c r="FB48">
        <v>646.805</v>
      </c>
      <c r="FC48">
        <v>392.874</v>
      </c>
      <c r="FD48">
        <v>24.9989</v>
      </c>
      <c r="FE48">
        <v>27.8823</v>
      </c>
      <c r="FF48">
        <v>30</v>
      </c>
      <c r="FG48">
        <v>27.8891</v>
      </c>
      <c r="FH48">
        <v>27.9286</v>
      </c>
      <c r="FI48">
        <v>8.62251</v>
      </c>
      <c r="FJ48">
        <v>23.3029</v>
      </c>
      <c r="FK48">
        <v>46.4613</v>
      </c>
      <c r="FL48">
        <v>25</v>
      </c>
      <c r="FM48">
        <v>124.602</v>
      </c>
      <c r="FN48">
        <v>20</v>
      </c>
      <c r="FO48">
        <v>96.8437</v>
      </c>
      <c r="FP48">
        <v>99.4177</v>
      </c>
    </row>
    <row r="49" spans="1:172">
      <c r="A49">
        <v>33</v>
      </c>
      <c r="B49">
        <v>1617082957</v>
      </c>
      <c r="C49">
        <v>64.5</v>
      </c>
      <c r="D49" t="s">
        <v>351</v>
      </c>
      <c r="E49" t="s">
        <v>352</v>
      </c>
      <c r="F49">
        <v>2</v>
      </c>
      <c r="G49">
        <v>1617082955.625</v>
      </c>
      <c r="H49">
        <f>(I49)/1000</f>
        <v>0</v>
      </c>
      <c r="I49">
        <f>IF(CF49, AL49, AF49)</f>
        <v>0</v>
      </c>
      <c r="J49">
        <f>IF(CF49, AG49, AE49)</f>
        <v>0</v>
      </c>
      <c r="K49">
        <f>CH49 - IF(AS49&gt;1, J49*CB49*100.0/(AU49*CV49), 0)</f>
        <v>0</v>
      </c>
      <c r="L49">
        <f>((R49-H49/2)*K49-J49)/(R49+H49/2)</f>
        <v>0</v>
      </c>
      <c r="M49">
        <f>L49*(CO49+CP49)/1000.0</f>
        <v>0</v>
      </c>
      <c r="N49">
        <f>(CH49 - IF(AS49&gt;1, J49*CB49*100.0/(AU49*CV49), 0))*(CO49+CP49)/1000.0</f>
        <v>0</v>
      </c>
      <c r="O49">
        <f>2.0/((1/Q49-1/P49)+SIGN(Q49)*SQRT((1/Q49-1/P49)*(1/Q49-1/P49) + 4*CC49/((CC49+1)*(CC49+1))*(2*1/Q49*1/P49-1/P49*1/P49)))</f>
        <v>0</v>
      </c>
      <c r="P49">
        <f>IF(LEFT(CD49,1)&lt;&gt;"0",IF(LEFT(CD49,1)="1",3.0,CE49),$D$5+$E$5*(CV49*CO49/($K$5*1000))+$F$5*(CV49*CO49/($K$5*1000))*MAX(MIN(CB49,$J$5),$I$5)*MAX(MIN(CB49,$J$5),$I$5)+$G$5*MAX(MIN(CB49,$J$5),$I$5)*(CV49*CO49/($K$5*1000))+$H$5*(CV49*CO49/($K$5*1000))*(CV49*CO49/($K$5*1000)))</f>
        <v>0</v>
      </c>
      <c r="Q49">
        <f>H49*(1000-(1000*0.61365*exp(17.502*U49/(240.97+U49))/(CO49+CP49)+CJ49)/2)/(1000*0.61365*exp(17.502*U49/(240.97+U49))/(CO49+CP49)-CJ49)</f>
        <v>0</v>
      </c>
      <c r="R49">
        <f>1/((CC49+1)/(O49/1.6)+1/(P49/1.37)) + CC49/((CC49+1)/(O49/1.6) + CC49/(P49/1.37))</f>
        <v>0</v>
      </c>
      <c r="S49">
        <f>(BX49*CA49)</f>
        <v>0</v>
      </c>
      <c r="T49">
        <f>(CQ49+(S49+2*0.95*5.67E-8*(((CQ49+$B$7)+273)^4-(CQ49+273)^4)-44100*H49)/(1.84*29.3*P49+8*0.95*5.67E-8*(CQ49+273)^3))</f>
        <v>0</v>
      </c>
      <c r="U49">
        <f>($C$7*CR49+$D$7*CS49+$E$7*T49)</f>
        <v>0</v>
      </c>
      <c r="V49">
        <f>0.61365*exp(17.502*U49/(240.97+U49))</f>
        <v>0</v>
      </c>
      <c r="W49">
        <f>(X49/Y49*100)</f>
        <v>0</v>
      </c>
      <c r="X49">
        <f>CJ49*(CO49+CP49)/1000</f>
        <v>0</v>
      </c>
      <c r="Y49">
        <f>0.61365*exp(17.502*CQ49/(240.97+CQ49))</f>
        <v>0</v>
      </c>
      <c r="Z49">
        <f>(V49-CJ49*(CO49+CP49)/1000)</f>
        <v>0</v>
      </c>
      <c r="AA49">
        <f>(-H49*44100)</f>
        <v>0</v>
      </c>
      <c r="AB49">
        <f>2*29.3*P49*0.92*(CQ49-U49)</f>
        <v>0</v>
      </c>
      <c r="AC49">
        <f>2*0.95*5.67E-8*(((CQ49+$B$7)+273)^4-(U49+273)^4)</f>
        <v>0</v>
      </c>
      <c r="AD49">
        <f>S49+AC49+AA49+AB49</f>
        <v>0</v>
      </c>
      <c r="AE49">
        <f>CN49*AS49*(CI49-CH49*(1000-AS49*CK49)/(1000-AS49*CJ49))/(100*CB49)</f>
        <v>0</v>
      </c>
      <c r="AF49">
        <f>1000*CN49*AS49*(CJ49-CK49)/(100*CB49*(1000-AS49*CJ49))</f>
        <v>0</v>
      </c>
      <c r="AG49">
        <f>(AH49 - AI49 - CO49*1E3/(8.314*(CQ49+273.15)) * AK49/CN49 * AJ49) * CN49/(100*CB49) * (1000 - CK49)/1000</f>
        <v>0</v>
      </c>
      <c r="AH49">
        <v>114.644996585876</v>
      </c>
      <c r="AI49">
        <v>107.334381818182</v>
      </c>
      <c r="AJ49">
        <v>1.53864841106411</v>
      </c>
      <c r="AK49">
        <v>66.5001345329119</v>
      </c>
      <c r="AL49">
        <f>(AN49 - AM49 + CO49*1E3/(8.314*(CQ49+273.15)) * AP49/CN49 * AO49) * CN49/(100*CB49) * 1000/(1000 - AN49)</f>
        <v>0</v>
      </c>
      <c r="AM49">
        <v>19.9459851591342</v>
      </c>
      <c r="AN49">
        <v>21.7220557575758</v>
      </c>
      <c r="AO49">
        <v>-1.93212121197236e-05</v>
      </c>
      <c r="AP49">
        <v>79.88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MAX(0,($B$13+$C$13*CV49)/(1+$D$13*CV49)*CO49/(CQ49+273)*$E$13)</f>
        <v>0</v>
      </c>
      <c r="AV49" t="s">
        <v>286</v>
      </c>
      <c r="AW49" t="s">
        <v>286</v>
      </c>
      <c r="AX49">
        <v>0</v>
      </c>
      <c r="AY49">
        <v>0</v>
      </c>
      <c r="AZ49">
        <f>1-AX49/AY49</f>
        <v>0</v>
      </c>
      <c r="BA49">
        <v>0</v>
      </c>
      <c r="BB49" t="s">
        <v>286</v>
      </c>
      <c r="BC49" t="s">
        <v>286</v>
      </c>
      <c r="BD49">
        <v>0</v>
      </c>
      <c r="BE49">
        <v>0</v>
      </c>
      <c r="BF49">
        <f>1-BD49/BE49</f>
        <v>0</v>
      </c>
      <c r="BG49">
        <v>0.5</v>
      </c>
      <c r="BH49">
        <f>BY49</f>
        <v>0</v>
      </c>
      <c r="BI49">
        <f>J49</f>
        <v>0</v>
      </c>
      <c r="BJ49">
        <f>BF49*BG49*BH49</f>
        <v>0</v>
      </c>
      <c r="BK49">
        <f>(BI49-BA49)/BH49</f>
        <v>0</v>
      </c>
      <c r="BL49">
        <f>(AY49-BE49)/BE49</f>
        <v>0</v>
      </c>
      <c r="BM49">
        <f>AX49/(AZ49+AX49/BE49)</f>
        <v>0</v>
      </c>
      <c r="BN49" t="s">
        <v>286</v>
      </c>
      <c r="BO49">
        <v>0</v>
      </c>
      <c r="BP49">
        <f>IF(BO49&lt;&gt;0, BO49, BM49)</f>
        <v>0</v>
      </c>
      <c r="BQ49">
        <f>1-BP49/BE49</f>
        <v>0</v>
      </c>
      <c r="BR49">
        <f>(BE49-BD49)/(BE49-BP49)</f>
        <v>0</v>
      </c>
      <c r="BS49">
        <f>(AY49-BE49)/(AY49-BP49)</f>
        <v>0</v>
      </c>
      <c r="BT49">
        <f>(BE49-BD49)/(BE49-AX49)</f>
        <v>0</v>
      </c>
      <c r="BU49">
        <f>(AY49-BE49)/(AY49-AX49)</f>
        <v>0</v>
      </c>
      <c r="BV49">
        <f>(BR49*BP49/BD49)</f>
        <v>0</v>
      </c>
      <c r="BW49">
        <f>(1-BV49)</f>
        <v>0</v>
      </c>
      <c r="BX49">
        <f>$B$11*CW49+$C$11*CX49+$F$11*CY49*(1-DB49)</f>
        <v>0</v>
      </c>
      <c r="BY49">
        <f>BX49*BZ49</f>
        <v>0</v>
      </c>
      <c r="BZ49">
        <f>($B$11*$D$9+$C$11*$D$9+$F$11*((DL49+DD49)/MAX(DL49+DD49+DM49, 0.1)*$I$9+DM49/MAX(DL49+DD49+DM49, 0.1)*$J$9))/($B$11+$C$11+$F$11)</f>
        <v>0</v>
      </c>
      <c r="CA49">
        <f>($B$11*$K$9+$C$11*$K$9+$F$11*((DL49+DD49)/MAX(DL49+DD49+DM49, 0.1)*$P$9+DM49/MAX(DL49+DD49+DM49, 0.1)*$Q$9))/($B$11+$C$11+$F$11)</f>
        <v>0</v>
      </c>
      <c r="CB49">
        <v>9</v>
      </c>
      <c r="CC49">
        <v>0.5</v>
      </c>
      <c r="CD49" t="s">
        <v>287</v>
      </c>
      <c r="CE49">
        <v>2</v>
      </c>
      <c r="CF49" t="b">
        <v>1</v>
      </c>
      <c r="CG49">
        <v>1617082955.625</v>
      </c>
      <c r="CH49">
        <v>103.689</v>
      </c>
      <c r="CI49">
        <v>113.368</v>
      </c>
      <c r="CJ49">
        <v>21.723725</v>
      </c>
      <c r="CK49">
        <v>19.9404</v>
      </c>
      <c r="CL49">
        <v>99.36855</v>
      </c>
      <c r="CM49">
        <v>21.745675</v>
      </c>
      <c r="CN49">
        <v>600.0075</v>
      </c>
      <c r="CO49">
        <v>101.10775</v>
      </c>
      <c r="CP49">
        <v>0.046899075</v>
      </c>
      <c r="CQ49">
        <v>26.806325</v>
      </c>
      <c r="CR49">
        <v>26.225975</v>
      </c>
      <c r="CS49">
        <v>999.9</v>
      </c>
      <c r="CT49">
        <v>0</v>
      </c>
      <c r="CU49">
        <v>0</v>
      </c>
      <c r="CV49">
        <v>10003.9</v>
      </c>
      <c r="CW49">
        <v>0</v>
      </c>
      <c r="CX49">
        <v>45.32225</v>
      </c>
      <c r="CY49">
        <v>1199.9575</v>
      </c>
      <c r="CZ49">
        <v>0.96700725</v>
      </c>
      <c r="DA49">
        <v>0.032992925</v>
      </c>
      <c r="DB49">
        <v>0</v>
      </c>
      <c r="DC49">
        <v>2.6557</v>
      </c>
      <c r="DD49">
        <v>0</v>
      </c>
      <c r="DE49">
        <v>3833.4225</v>
      </c>
      <c r="DF49">
        <v>10371.95</v>
      </c>
      <c r="DG49">
        <v>40.7185</v>
      </c>
      <c r="DH49">
        <v>43.578</v>
      </c>
      <c r="DI49">
        <v>42.4215</v>
      </c>
      <c r="DJ49">
        <v>41.859</v>
      </c>
      <c r="DK49">
        <v>40.7655</v>
      </c>
      <c r="DL49">
        <v>1160.3675</v>
      </c>
      <c r="DM49">
        <v>39.59</v>
      </c>
      <c r="DN49">
        <v>0</v>
      </c>
      <c r="DO49">
        <v>1617082957.8</v>
      </c>
      <c r="DP49">
        <v>0</v>
      </c>
      <c r="DQ49">
        <v>2.6353</v>
      </c>
      <c r="DR49">
        <v>0.10713846722238</v>
      </c>
      <c r="DS49">
        <v>-244.75247879491</v>
      </c>
      <c r="DT49">
        <v>3857.80038461538</v>
      </c>
      <c r="DU49">
        <v>15</v>
      </c>
      <c r="DV49">
        <v>1617082512</v>
      </c>
      <c r="DW49" t="s">
        <v>288</v>
      </c>
      <c r="DX49">
        <v>1617082511</v>
      </c>
      <c r="DY49">
        <v>1617082512</v>
      </c>
      <c r="DZ49">
        <v>2</v>
      </c>
      <c r="EA49">
        <v>-0.012</v>
      </c>
      <c r="EB49">
        <v>-0.035</v>
      </c>
      <c r="EC49">
        <v>4.321</v>
      </c>
      <c r="ED49">
        <v>-0.022</v>
      </c>
      <c r="EE49">
        <v>400</v>
      </c>
      <c r="EF49">
        <v>20</v>
      </c>
      <c r="EG49">
        <v>0.13</v>
      </c>
      <c r="EH49">
        <v>0.05</v>
      </c>
      <c r="EI49">
        <v>100</v>
      </c>
      <c r="EJ49">
        <v>100</v>
      </c>
      <c r="EK49">
        <v>4.32</v>
      </c>
      <c r="EL49">
        <v>-0.0219</v>
      </c>
      <c r="EM49">
        <v>4.32055000000003</v>
      </c>
      <c r="EN49">
        <v>0</v>
      </c>
      <c r="EO49">
        <v>0</v>
      </c>
      <c r="EP49">
        <v>0</v>
      </c>
      <c r="EQ49">
        <v>-0.0219400000000007</v>
      </c>
      <c r="ER49">
        <v>0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7.4</v>
      </c>
      <c r="EZ49">
        <v>7.4</v>
      </c>
      <c r="FA49">
        <v>18</v>
      </c>
      <c r="FB49">
        <v>646.99</v>
      </c>
      <c r="FC49">
        <v>392.617</v>
      </c>
      <c r="FD49">
        <v>24.999</v>
      </c>
      <c r="FE49">
        <v>27.8815</v>
      </c>
      <c r="FF49">
        <v>30</v>
      </c>
      <c r="FG49">
        <v>27.8883</v>
      </c>
      <c r="FH49">
        <v>27.9274</v>
      </c>
      <c r="FI49">
        <v>8.77767</v>
      </c>
      <c r="FJ49">
        <v>23.3029</v>
      </c>
      <c r="FK49">
        <v>46.4613</v>
      </c>
      <c r="FL49">
        <v>25</v>
      </c>
      <c r="FM49">
        <v>127.985</v>
      </c>
      <c r="FN49">
        <v>20</v>
      </c>
      <c r="FO49">
        <v>96.8439</v>
      </c>
      <c r="FP49">
        <v>99.4178</v>
      </c>
    </row>
    <row r="50" spans="1:172">
      <c r="A50">
        <v>34</v>
      </c>
      <c r="B50">
        <v>1617082959</v>
      </c>
      <c r="C50">
        <v>66.5</v>
      </c>
      <c r="D50" t="s">
        <v>353</v>
      </c>
      <c r="E50" t="s">
        <v>354</v>
      </c>
      <c r="F50">
        <v>2</v>
      </c>
      <c r="G50">
        <v>1617082958</v>
      </c>
      <c r="H50">
        <f>(I50)/1000</f>
        <v>0</v>
      </c>
      <c r="I50">
        <f>IF(CF50, AL50, AF50)</f>
        <v>0</v>
      </c>
      <c r="J50">
        <f>IF(CF50, AG50, AE50)</f>
        <v>0</v>
      </c>
      <c r="K50">
        <f>CH50 - IF(AS50&gt;1, J50*CB50*100.0/(AU50*CV50), 0)</f>
        <v>0</v>
      </c>
      <c r="L50">
        <f>((R50-H50/2)*K50-J50)/(R50+H50/2)</f>
        <v>0</v>
      </c>
      <c r="M50">
        <f>L50*(CO50+CP50)/1000.0</f>
        <v>0</v>
      </c>
      <c r="N50">
        <f>(CH50 - IF(AS50&gt;1, J50*CB50*100.0/(AU50*CV50), 0))*(CO50+CP50)/1000.0</f>
        <v>0</v>
      </c>
      <c r="O50">
        <f>2.0/((1/Q50-1/P50)+SIGN(Q50)*SQRT((1/Q50-1/P50)*(1/Q50-1/P50) + 4*CC50/((CC50+1)*(CC50+1))*(2*1/Q50*1/P50-1/P50*1/P50)))</f>
        <v>0</v>
      </c>
      <c r="P50">
        <f>IF(LEFT(CD50,1)&lt;&gt;"0",IF(LEFT(CD50,1)="1",3.0,CE50),$D$5+$E$5*(CV50*CO50/($K$5*1000))+$F$5*(CV50*CO50/($K$5*1000))*MAX(MIN(CB50,$J$5),$I$5)*MAX(MIN(CB50,$J$5),$I$5)+$G$5*MAX(MIN(CB50,$J$5),$I$5)*(CV50*CO50/($K$5*1000))+$H$5*(CV50*CO50/($K$5*1000))*(CV50*CO50/($K$5*1000)))</f>
        <v>0</v>
      </c>
      <c r="Q50">
        <f>H50*(1000-(1000*0.61365*exp(17.502*U50/(240.97+U50))/(CO50+CP50)+CJ50)/2)/(1000*0.61365*exp(17.502*U50/(240.97+U50))/(CO50+CP50)-CJ50)</f>
        <v>0</v>
      </c>
      <c r="R50">
        <f>1/((CC50+1)/(O50/1.6)+1/(P50/1.37)) + CC50/((CC50+1)/(O50/1.6) + CC50/(P50/1.37))</f>
        <v>0</v>
      </c>
      <c r="S50">
        <f>(BX50*CA50)</f>
        <v>0</v>
      </c>
      <c r="T50">
        <f>(CQ50+(S50+2*0.95*5.67E-8*(((CQ50+$B$7)+273)^4-(CQ50+273)^4)-44100*H50)/(1.84*29.3*P50+8*0.95*5.67E-8*(CQ50+273)^3))</f>
        <v>0</v>
      </c>
      <c r="U50">
        <f>($C$7*CR50+$D$7*CS50+$E$7*T50)</f>
        <v>0</v>
      </c>
      <c r="V50">
        <f>0.61365*exp(17.502*U50/(240.97+U50))</f>
        <v>0</v>
      </c>
      <c r="W50">
        <f>(X50/Y50*100)</f>
        <v>0</v>
      </c>
      <c r="X50">
        <f>CJ50*(CO50+CP50)/1000</f>
        <v>0</v>
      </c>
      <c r="Y50">
        <f>0.61365*exp(17.502*CQ50/(240.97+CQ50))</f>
        <v>0</v>
      </c>
      <c r="Z50">
        <f>(V50-CJ50*(CO50+CP50)/1000)</f>
        <v>0</v>
      </c>
      <c r="AA50">
        <f>(-H50*44100)</f>
        <v>0</v>
      </c>
      <c r="AB50">
        <f>2*29.3*P50*0.92*(CQ50-U50)</f>
        <v>0</v>
      </c>
      <c r="AC50">
        <f>2*0.95*5.67E-8*(((CQ50+$B$7)+273)^4-(U50+273)^4)</f>
        <v>0</v>
      </c>
      <c r="AD50">
        <f>S50+AC50+AA50+AB50</f>
        <v>0</v>
      </c>
      <c r="AE50">
        <f>CN50*AS50*(CI50-CH50*(1000-AS50*CK50)/(1000-AS50*CJ50))/(100*CB50)</f>
        <v>0</v>
      </c>
      <c r="AF50">
        <f>1000*CN50*AS50*(CJ50-CK50)/(100*CB50*(1000-AS50*CJ50))</f>
        <v>0</v>
      </c>
      <c r="AG50">
        <f>(AH50 - AI50 - CO50*1E3/(8.314*(CQ50+273.15)) * AK50/CN50 * AJ50) * CN50/(100*CB50) * (1000 - CK50)/1000</f>
        <v>0</v>
      </c>
      <c r="AH50">
        <v>117.867001041828</v>
      </c>
      <c r="AI50">
        <v>110.422363636364</v>
      </c>
      <c r="AJ50">
        <v>1.54206908457978</v>
      </c>
      <c r="AK50">
        <v>66.5001345329119</v>
      </c>
      <c r="AL50">
        <f>(AN50 - AM50 + CO50*1E3/(8.314*(CQ50+273.15)) * AP50/CN50 * AO50) * CN50/(100*CB50) * 1000/(1000 - AN50)</f>
        <v>0</v>
      </c>
      <c r="AM50">
        <v>19.9358825212121</v>
      </c>
      <c r="AN50">
        <v>21.7193484848485</v>
      </c>
      <c r="AO50">
        <v>-0.000471064935062609</v>
      </c>
      <c r="AP50">
        <v>79.88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MAX(0,($B$13+$C$13*CV50)/(1+$D$13*CV50)*CO50/(CQ50+273)*$E$13)</f>
        <v>0</v>
      </c>
      <c r="AV50" t="s">
        <v>286</v>
      </c>
      <c r="AW50" t="s">
        <v>286</v>
      </c>
      <c r="AX50">
        <v>0</v>
      </c>
      <c r="AY50">
        <v>0</v>
      </c>
      <c r="AZ50">
        <f>1-AX50/AY50</f>
        <v>0</v>
      </c>
      <c r="BA50">
        <v>0</v>
      </c>
      <c r="BB50" t="s">
        <v>286</v>
      </c>
      <c r="BC50" t="s">
        <v>286</v>
      </c>
      <c r="BD50">
        <v>0</v>
      </c>
      <c r="BE50">
        <v>0</v>
      </c>
      <c r="BF50">
        <f>1-BD50/BE50</f>
        <v>0</v>
      </c>
      <c r="BG50">
        <v>0.5</v>
      </c>
      <c r="BH50">
        <f>BY50</f>
        <v>0</v>
      </c>
      <c r="BI50">
        <f>J50</f>
        <v>0</v>
      </c>
      <c r="BJ50">
        <f>BF50*BG50*BH50</f>
        <v>0</v>
      </c>
      <c r="BK50">
        <f>(BI50-BA50)/BH50</f>
        <v>0</v>
      </c>
      <c r="BL50">
        <f>(AY50-BE50)/BE50</f>
        <v>0</v>
      </c>
      <c r="BM50">
        <f>AX50/(AZ50+AX50/BE50)</f>
        <v>0</v>
      </c>
      <c r="BN50" t="s">
        <v>286</v>
      </c>
      <c r="BO50">
        <v>0</v>
      </c>
      <c r="BP50">
        <f>IF(BO50&lt;&gt;0, BO50, BM50)</f>
        <v>0</v>
      </c>
      <c r="BQ50">
        <f>1-BP50/BE50</f>
        <v>0</v>
      </c>
      <c r="BR50">
        <f>(BE50-BD50)/(BE50-BP50)</f>
        <v>0</v>
      </c>
      <c r="BS50">
        <f>(AY50-BE50)/(AY50-BP50)</f>
        <v>0</v>
      </c>
      <c r="BT50">
        <f>(BE50-BD50)/(BE50-AX50)</f>
        <v>0</v>
      </c>
      <c r="BU50">
        <f>(AY50-BE50)/(AY50-AX50)</f>
        <v>0</v>
      </c>
      <c r="BV50">
        <f>(BR50*BP50/BD50)</f>
        <v>0</v>
      </c>
      <c r="BW50">
        <f>(1-BV50)</f>
        <v>0</v>
      </c>
      <c r="BX50">
        <f>$B$11*CW50+$C$11*CX50+$F$11*CY50*(1-DB50)</f>
        <v>0</v>
      </c>
      <c r="BY50">
        <f>BX50*BZ50</f>
        <v>0</v>
      </c>
      <c r="BZ50">
        <f>($B$11*$D$9+$C$11*$D$9+$F$11*((DL50+DD50)/MAX(DL50+DD50+DM50, 0.1)*$I$9+DM50/MAX(DL50+DD50+DM50, 0.1)*$J$9))/($B$11+$C$11+$F$11)</f>
        <v>0</v>
      </c>
      <c r="CA50">
        <f>($B$11*$K$9+$C$11*$K$9+$F$11*((DL50+DD50)/MAX(DL50+DD50+DM50, 0.1)*$P$9+DM50/MAX(DL50+DD50+DM50, 0.1)*$Q$9))/($B$11+$C$11+$F$11)</f>
        <v>0</v>
      </c>
      <c r="CB50">
        <v>9</v>
      </c>
      <c r="CC50">
        <v>0.5</v>
      </c>
      <c r="CD50" t="s">
        <v>287</v>
      </c>
      <c r="CE50">
        <v>2</v>
      </c>
      <c r="CF50" t="b">
        <v>1</v>
      </c>
      <c r="CG50">
        <v>1617082958</v>
      </c>
      <c r="CH50">
        <v>107.268666666667</v>
      </c>
      <c r="CI50">
        <v>117.171</v>
      </c>
      <c r="CJ50">
        <v>21.7199666666667</v>
      </c>
      <c r="CK50">
        <v>19.9284333333333</v>
      </c>
      <c r="CL50">
        <v>102.948333333333</v>
      </c>
      <c r="CM50">
        <v>21.7418666666667</v>
      </c>
      <c r="CN50">
        <v>600.042333333333</v>
      </c>
      <c r="CO50">
        <v>101.109</v>
      </c>
      <c r="CP50">
        <v>0.0468462666666667</v>
      </c>
      <c r="CQ50">
        <v>26.8045333333333</v>
      </c>
      <c r="CR50">
        <v>26.2218</v>
      </c>
      <c r="CS50">
        <v>999.9</v>
      </c>
      <c r="CT50">
        <v>0</v>
      </c>
      <c r="CU50">
        <v>0</v>
      </c>
      <c r="CV50">
        <v>9997.70666666667</v>
      </c>
      <c r="CW50">
        <v>0</v>
      </c>
      <c r="CX50">
        <v>45.2708333333333</v>
      </c>
      <c r="CY50">
        <v>1200.01666666667</v>
      </c>
      <c r="CZ50">
        <v>0.967009</v>
      </c>
      <c r="DA50">
        <v>0.0329912</v>
      </c>
      <c r="DB50">
        <v>0</v>
      </c>
      <c r="DC50">
        <v>2.58463333333333</v>
      </c>
      <c r="DD50">
        <v>0</v>
      </c>
      <c r="DE50">
        <v>3824.30333333333</v>
      </c>
      <c r="DF50">
        <v>10372.4333333333</v>
      </c>
      <c r="DG50">
        <v>40.708</v>
      </c>
      <c r="DH50">
        <v>43.5413333333333</v>
      </c>
      <c r="DI50">
        <v>42.3956666666667</v>
      </c>
      <c r="DJ50">
        <v>41.8123333333333</v>
      </c>
      <c r="DK50">
        <v>40.7913333333333</v>
      </c>
      <c r="DL50">
        <v>1160.42666666667</v>
      </c>
      <c r="DM50">
        <v>39.59</v>
      </c>
      <c r="DN50">
        <v>0</v>
      </c>
      <c r="DO50">
        <v>1617082959.6</v>
      </c>
      <c r="DP50">
        <v>0</v>
      </c>
      <c r="DQ50">
        <v>2.63308</v>
      </c>
      <c r="DR50">
        <v>-0.123015377466537</v>
      </c>
      <c r="DS50">
        <v>-247.701538834822</v>
      </c>
      <c r="DT50">
        <v>3849.23</v>
      </c>
      <c r="DU50">
        <v>15</v>
      </c>
      <c r="DV50">
        <v>1617082512</v>
      </c>
      <c r="DW50" t="s">
        <v>288</v>
      </c>
      <c r="DX50">
        <v>1617082511</v>
      </c>
      <c r="DY50">
        <v>1617082512</v>
      </c>
      <c r="DZ50">
        <v>2</v>
      </c>
      <c r="EA50">
        <v>-0.012</v>
      </c>
      <c r="EB50">
        <v>-0.035</v>
      </c>
      <c r="EC50">
        <v>4.321</v>
      </c>
      <c r="ED50">
        <v>-0.022</v>
      </c>
      <c r="EE50">
        <v>400</v>
      </c>
      <c r="EF50">
        <v>20</v>
      </c>
      <c r="EG50">
        <v>0.13</v>
      </c>
      <c r="EH50">
        <v>0.05</v>
      </c>
      <c r="EI50">
        <v>100</v>
      </c>
      <c r="EJ50">
        <v>100</v>
      </c>
      <c r="EK50">
        <v>4.32</v>
      </c>
      <c r="EL50">
        <v>-0.022</v>
      </c>
      <c r="EM50">
        <v>4.32055000000003</v>
      </c>
      <c r="EN50">
        <v>0</v>
      </c>
      <c r="EO50">
        <v>0</v>
      </c>
      <c r="EP50">
        <v>0</v>
      </c>
      <c r="EQ50">
        <v>-0.0219400000000007</v>
      </c>
      <c r="ER50">
        <v>0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7.5</v>
      </c>
      <c r="EZ50">
        <v>7.5</v>
      </c>
      <c r="FA50">
        <v>18</v>
      </c>
      <c r="FB50">
        <v>646.956</v>
      </c>
      <c r="FC50">
        <v>392.657</v>
      </c>
      <c r="FD50">
        <v>24.999</v>
      </c>
      <c r="FE50">
        <v>27.8803</v>
      </c>
      <c r="FF50">
        <v>30</v>
      </c>
      <c r="FG50">
        <v>27.8871</v>
      </c>
      <c r="FH50">
        <v>27.927</v>
      </c>
      <c r="FI50">
        <v>8.93243</v>
      </c>
      <c r="FJ50">
        <v>23.3029</v>
      </c>
      <c r="FK50">
        <v>46.4613</v>
      </c>
      <c r="FL50">
        <v>25</v>
      </c>
      <c r="FM50">
        <v>131.345</v>
      </c>
      <c r="FN50">
        <v>20</v>
      </c>
      <c r="FO50">
        <v>96.8436</v>
      </c>
      <c r="FP50">
        <v>99.4173</v>
      </c>
    </row>
    <row r="51" spans="1:172">
      <c r="A51">
        <v>35</v>
      </c>
      <c r="B51">
        <v>1617082961</v>
      </c>
      <c r="C51">
        <v>68.5</v>
      </c>
      <c r="D51" t="s">
        <v>355</v>
      </c>
      <c r="E51" t="s">
        <v>356</v>
      </c>
      <c r="F51">
        <v>2</v>
      </c>
      <c r="G51">
        <v>1617082959.625</v>
      </c>
      <c r="H51">
        <f>(I51)/1000</f>
        <v>0</v>
      </c>
      <c r="I51">
        <f>IF(CF51, AL51, AF51)</f>
        <v>0</v>
      </c>
      <c r="J51">
        <f>IF(CF51, AG51, AE51)</f>
        <v>0</v>
      </c>
      <c r="K51">
        <f>CH51 - IF(AS51&gt;1, J51*CB51*100.0/(AU51*CV51), 0)</f>
        <v>0</v>
      </c>
      <c r="L51">
        <f>((R51-H51/2)*K51-J51)/(R51+H51/2)</f>
        <v>0</v>
      </c>
      <c r="M51">
        <f>L51*(CO51+CP51)/1000.0</f>
        <v>0</v>
      </c>
      <c r="N51">
        <f>(CH51 - IF(AS51&gt;1, J51*CB51*100.0/(AU51*CV51), 0))*(CO51+CP51)/1000.0</f>
        <v>0</v>
      </c>
      <c r="O51">
        <f>2.0/((1/Q51-1/P51)+SIGN(Q51)*SQRT((1/Q51-1/P51)*(1/Q51-1/P51) + 4*CC51/((CC51+1)*(CC51+1))*(2*1/Q51*1/P51-1/P51*1/P51)))</f>
        <v>0</v>
      </c>
      <c r="P51">
        <f>IF(LEFT(CD51,1)&lt;&gt;"0",IF(LEFT(CD51,1)="1",3.0,CE51),$D$5+$E$5*(CV51*CO51/($K$5*1000))+$F$5*(CV51*CO51/($K$5*1000))*MAX(MIN(CB51,$J$5),$I$5)*MAX(MIN(CB51,$J$5),$I$5)+$G$5*MAX(MIN(CB51,$J$5),$I$5)*(CV51*CO51/($K$5*1000))+$H$5*(CV51*CO51/($K$5*1000))*(CV51*CO51/($K$5*1000)))</f>
        <v>0</v>
      </c>
      <c r="Q51">
        <f>H51*(1000-(1000*0.61365*exp(17.502*U51/(240.97+U51))/(CO51+CP51)+CJ51)/2)/(1000*0.61365*exp(17.502*U51/(240.97+U51))/(CO51+CP51)-CJ51)</f>
        <v>0</v>
      </c>
      <c r="R51">
        <f>1/((CC51+1)/(O51/1.6)+1/(P51/1.37)) + CC51/((CC51+1)/(O51/1.6) + CC51/(P51/1.37))</f>
        <v>0</v>
      </c>
      <c r="S51">
        <f>(BX51*CA51)</f>
        <v>0</v>
      </c>
      <c r="T51">
        <f>(CQ51+(S51+2*0.95*5.67E-8*(((CQ51+$B$7)+273)^4-(CQ51+273)^4)-44100*H51)/(1.84*29.3*P51+8*0.95*5.67E-8*(CQ51+273)^3))</f>
        <v>0</v>
      </c>
      <c r="U51">
        <f>($C$7*CR51+$D$7*CS51+$E$7*T51)</f>
        <v>0</v>
      </c>
      <c r="V51">
        <f>0.61365*exp(17.502*U51/(240.97+U51))</f>
        <v>0</v>
      </c>
      <c r="W51">
        <f>(X51/Y51*100)</f>
        <v>0</v>
      </c>
      <c r="X51">
        <f>CJ51*(CO51+CP51)/1000</f>
        <v>0</v>
      </c>
      <c r="Y51">
        <f>0.61365*exp(17.502*CQ51/(240.97+CQ51))</f>
        <v>0</v>
      </c>
      <c r="Z51">
        <f>(V51-CJ51*(CO51+CP51)/1000)</f>
        <v>0</v>
      </c>
      <c r="AA51">
        <f>(-H51*44100)</f>
        <v>0</v>
      </c>
      <c r="AB51">
        <f>2*29.3*P51*0.92*(CQ51-U51)</f>
        <v>0</v>
      </c>
      <c r="AC51">
        <f>2*0.95*5.67E-8*(((CQ51+$B$7)+273)^4-(U51+273)^4)</f>
        <v>0</v>
      </c>
      <c r="AD51">
        <f>S51+AC51+AA51+AB51</f>
        <v>0</v>
      </c>
      <c r="AE51">
        <f>CN51*AS51*(CI51-CH51*(1000-AS51*CK51)/(1000-AS51*CJ51))/(100*CB51)</f>
        <v>0</v>
      </c>
      <c r="AF51">
        <f>1000*CN51*AS51*(CJ51-CK51)/(100*CB51*(1000-AS51*CJ51))</f>
        <v>0</v>
      </c>
      <c r="AG51">
        <f>(AH51 - AI51 - CO51*1E3/(8.314*(CQ51+273.15)) * AK51/CN51 * AJ51) * CN51/(100*CB51) * (1000 - CK51)/1000</f>
        <v>0</v>
      </c>
      <c r="AH51">
        <v>121.199014258434</v>
      </c>
      <c r="AI51">
        <v>113.569721212121</v>
      </c>
      <c r="AJ51">
        <v>1.57002675871653</v>
      </c>
      <c r="AK51">
        <v>66.5001345329119</v>
      </c>
      <c r="AL51">
        <f>(AN51 - AM51 + CO51*1E3/(8.314*(CQ51+273.15)) * AP51/CN51 * AO51) * CN51/(100*CB51) * 1000/(1000 - AN51)</f>
        <v>0</v>
      </c>
      <c r="AM51">
        <v>19.9265458476191</v>
      </c>
      <c r="AN51">
        <v>21.7169454545454</v>
      </c>
      <c r="AO51">
        <v>-0.000245670033669014</v>
      </c>
      <c r="AP51">
        <v>79.88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MAX(0,($B$13+$C$13*CV51)/(1+$D$13*CV51)*CO51/(CQ51+273)*$E$13)</f>
        <v>0</v>
      </c>
      <c r="AV51" t="s">
        <v>286</v>
      </c>
      <c r="AW51" t="s">
        <v>286</v>
      </c>
      <c r="AX51">
        <v>0</v>
      </c>
      <c r="AY51">
        <v>0</v>
      </c>
      <c r="AZ51">
        <f>1-AX51/AY51</f>
        <v>0</v>
      </c>
      <c r="BA51">
        <v>0</v>
      </c>
      <c r="BB51" t="s">
        <v>286</v>
      </c>
      <c r="BC51" t="s">
        <v>286</v>
      </c>
      <c r="BD51">
        <v>0</v>
      </c>
      <c r="BE51">
        <v>0</v>
      </c>
      <c r="BF51">
        <f>1-BD51/BE51</f>
        <v>0</v>
      </c>
      <c r="BG51">
        <v>0.5</v>
      </c>
      <c r="BH51">
        <f>BY51</f>
        <v>0</v>
      </c>
      <c r="BI51">
        <f>J51</f>
        <v>0</v>
      </c>
      <c r="BJ51">
        <f>BF51*BG51*BH51</f>
        <v>0</v>
      </c>
      <c r="BK51">
        <f>(BI51-BA51)/BH51</f>
        <v>0</v>
      </c>
      <c r="BL51">
        <f>(AY51-BE51)/BE51</f>
        <v>0</v>
      </c>
      <c r="BM51">
        <f>AX51/(AZ51+AX51/BE51)</f>
        <v>0</v>
      </c>
      <c r="BN51" t="s">
        <v>286</v>
      </c>
      <c r="BO51">
        <v>0</v>
      </c>
      <c r="BP51">
        <f>IF(BO51&lt;&gt;0, BO51, BM51)</f>
        <v>0</v>
      </c>
      <c r="BQ51">
        <f>1-BP51/BE51</f>
        <v>0</v>
      </c>
      <c r="BR51">
        <f>(BE51-BD51)/(BE51-BP51)</f>
        <v>0</v>
      </c>
      <c r="BS51">
        <f>(AY51-BE51)/(AY51-BP51)</f>
        <v>0</v>
      </c>
      <c r="BT51">
        <f>(BE51-BD51)/(BE51-AX51)</f>
        <v>0</v>
      </c>
      <c r="BU51">
        <f>(AY51-BE51)/(AY51-AX51)</f>
        <v>0</v>
      </c>
      <c r="BV51">
        <f>(BR51*BP51/BD51)</f>
        <v>0</v>
      </c>
      <c r="BW51">
        <f>(1-BV51)</f>
        <v>0</v>
      </c>
      <c r="BX51">
        <f>$B$11*CW51+$C$11*CX51+$F$11*CY51*(1-DB51)</f>
        <v>0</v>
      </c>
      <c r="BY51">
        <f>BX51*BZ51</f>
        <v>0</v>
      </c>
      <c r="BZ51">
        <f>($B$11*$D$9+$C$11*$D$9+$F$11*((DL51+DD51)/MAX(DL51+DD51+DM51, 0.1)*$I$9+DM51/MAX(DL51+DD51+DM51, 0.1)*$J$9))/($B$11+$C$11+$F$11)</f>
        <v>0</v>
      </c>
      <c r="CA51">
        <f>($B$11*$K$9+$C$11*$K$9+$F$11*((DL51+DD51)/MAX(DL51+DD51+DM51, 0.1)*$P$9+DM51/MAX(DL51+DD51+DM51, 0.1)*$Q$9))/($B$11+$C$11+$F$11)</f>
        <v>0</v>
      </c>
      <c r="CB51">
        <v>9</v>
      </c>
      <c r="CC51">
        <v>0.5</v>
      </c>
      <c r="CD51" t="s">
        <v>287</v>
      </c>
      <c r="CE51">
        <v>2</v>
      </c>
      <c r="CF51" t="b">
        <v>1</v>
      </c>
      <c r="CG51">
        <v>1617082959.625</v>
      </c>
      <c r="CH51">
        <v>109.75325</v>
      </c>
      <c r="CI51">
        <v>119.857</v>
      </c>
      <c r="CJ51">
        <v>21.718175</v>
      </c>
      <c r="CK51">
        <v>19.9241</v>
      </c>
      <c r="CL51">
        <v>105.4325</v>
      </c>
      <c r="CM51">
        <v>21.740075</v>
      </c>
      <c r="CN51">
        <v>600.00075</v>
      </c>
      <c r="CO51">
        <v>101.1085</v>
      </c>
      <c r="CP51">
        <v>0.04692735</v>
      </c>
      <c r="CQ51">
        <v>26.8044</v>
      </c>
      <c r="CR51">
        <v>26.22005</v>
      </c>
      <c r="CS51">
        <v>999.9</v>
      </c>
      <c r="CT51">
        <v>0</v>
      </c>
      <c r="CU51">
        <v>0</v>
      </c>
      <c r="CV51">
        <v>10006.1</v>
      </c>
      <c r="CW51">
        <v>0</v>
      </c>
      <c r="CX51">
        <v>45.223325</v>
      </c>
      <c r="CY51">
        <v>1200.0125</v>
      </c>
      <c r="CZ51">
        <v>0.967009</v>
      </c>
      <c r="DA51">
        <v>0.0329912</v>
      </c>
      <c r="DB51">
        <v>0</v>
      </c>
      <c r="DC51">
        <v>2.581875</v>
      </c>
      <c r="DD51">
        <v>0</v>
      </c>
      <c r="DE51">
        <v>3816.2825</v>
      </c>
      <c r="DF51">
        <v>10372.425</v>
      </c>
      <c r="DG51">
        <v>40.73425</v>
      </c>
      <c r="DH51">
        <v>43.5465</v>
      </c>
      <c r="DI51">
        <v>42.4215</v>
      </c>
      <c r="DJ51">
        <v>41.8125</v>
      </c>
      <c r="DK51">
        <v>40.781</v>
      </c>
      <c r="DL51">
        <v>1160.4225</v>
      </c>
      <c r="DM51">
        <v>39.59</v>
      </c>
      <c r="DN51">
        <v>0</v>
      </c>
      <c r="DO51">
        <v>1617082961.4</v>
      </c>
      <c r="DP51">
        <v>0</v>
      </c>
      <c r="DQ51">
        <v>2.64111153846154</v>
      </c>
      <c r="DR51">
        <v>0.00716240297941594</v>
      </c>
      <c r="DS51">
        <v>-250.126495732227</v>
      </c>
      <c r="DT51">
        <v>3842.92692307692</v>
      </c>
      <c r="DU51">
        <v>15</v>
      </c>
      <c r="DV51">
        <v>1617082512</v>
      </c>
      <c r="DW51" t="s">
        <v>288</v>
      </c>
      <c r="DX51">
        <v>1617082511</v>
      </c>
      <c r="DY51">
        <v>1617082512</v>
      </c>
      <c r="DZ51">
        <v>2</v>
      </c>
      <c r="EA51">
        <v>-0.012</v>
      </c>
      <c r="EB51">
        <v>-0.035</v>
      </c>
      <c r="EC51">
        <v>4.321</v>
      </c>
      <c r="ED51">
        <v>-0.022</v>
      </c>
      <c r="EE51">
        <v>400</v>
      </c>
      <c r="EF51">
        <v>20</v>
      </c>
      <c r="EG51">
        <v>0.13</v>
      </c>
      <c r="EH51">
        <v>0.05</v>
      </c>
      <c r="EI51">
        <v>100</v>
      </c>
      <c r="EJ51">
        <v>100</v>
      </c>
      <c r="EK51">
        <v>4.32</v>
      </c>
      <c r="EL51">
        <v>-0.0219</v>
      </c>
      <c r="EM51">
        <v>4.32055000000003</v>
      </c>
      <c r="EN51">
        <v>0</v>
      </c>
      <c r="EO51">
        <v>0</v>
      </c>
      <c r="EP51">
        <v>0</v>
      </c>
      <c r="EQ51">
        <v>-0.0219400000000007</v>
      </c>
      <c r="ER51">
        <v>0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7.5</v>
      </c>
      <c r="EZ51">
        <v>7.5</v>
      </c>
      <c r="FA51">
        <v>18</v>
      </c>
      <c r="FB51">
        <v>646.874</v>
      </c>
      <c r="FC51">
        <v>392.783</v>
      </c>
      <c r="FD51">
        <v>24.9989</v>
      </c>
      <c r="FE51">
        <v>27.8799</v>
      </c>
      <c r="FF51">
        <v>30</v>
      </c>
      <c r="FG51">
        <v>27.8867</v>
      </c>
      <c r="FH51">
        <v>27.9263</v>
      </c>
      <c r="FI51">
        <v>9.08785</v>
      </c>
      <c r="FJ51">
        <v>23.3029</v>
      </c>
      <c r="FK51">
        <v>46.4613</v>
      </c>
      <c r="FL51">
        <v>25</v>
      </c>
      <c r="FM51">
        <v>134.704</v>
      </c>
      <c r="FN51">
        <v>20</v>
      </c>
      <c r="FO51">
        <v>96.8439</v>
      </c>
      <c r="FP51">
        <v>99.4177</v>
      </c>
    </row>
    <row r="52" spans="1:172">
      <c r="A52">
        <v>36</v>
      </c>
      <c r="B52">
        <v>1617082963</v>
      </c>
      <c r="C52">
        <v>70.5</v>
      </c>
      <c r="D52" t="s">
        <v>357</v>
      </c>
      <c r="E52" t="s">
        <v>358</v>
      </c>
      <c r="F52">
        <v>2</v>
      </c>
      <c r="G52">
        <v>1617082962</v>
      </c>
      <c r="H52">
        <f>(I52)/1000</f>
        <v>0</v>
      </c>
      <c r="I52">
        <f>IF(CF52, AL52, AF52)</f>
        <v>0</v>
      </c>
      <c r="J52">
        <f>IF(CF52, AG52, AE52)</f>
        <v>0</v>
      </c>
      <c r="K52">
        <f>CH52 - IF(AS52&gt;1, J52*CB52*100.0/(AU52*CV52), 0)</f>
        <v>0</v>
      </c>
      <c r="L52">
        <f>((R52-H52/2)*K52-J52)/(R52+H52/2)</f>
        <v>0</v>
      </c>
      <c r="M52">
        <f>L52*(CO52+CP52)/1000.0</f>
        <v>0</v>
      </c>
      <c r="N52">
        <f>(CH52 - IF(AS52&gt;1, J52*CB52*100.0/(AU52*CV52), 0))*(CO52+CP52)/1000.0</f>
        <v>0</v>
      </c>
      <c r="O52">
        <f>2.0/((1/Q52-1/P52)+SIGN(Q52)*SQRT((1/Q52-1/P52)*(1/Q52-1/P52) + 4*CC52/((CC52+1)*(CC52+1))*(2*1/Q52*1/P52-1/P52*1/P52)))</f>
        <v>0</v>
      </c>
      <c r="P52">
        <f>IF(LEFT(CD52,1)&lt;&gt;"0",IF(LEFT(CD52,1)="1",3.0,CE52),$D$5+$E$5*(CV52*CO52/($K$5*1000))+$F$5*(CV52*CO52/($K$5*1000))*MAX(MIN(CB52,$J$5),$I$5)*MAX(MIN(CB52,$J$5),$I$5)+$G$5*MAX(MIN(CB52,$J$5),$I$5)*(CV52*CO52/($K$5*1000))+$H$5*(CV52*CO52/($K$5*1000))*(CV52*CO52/($K$5*1000)))</f>
        <v>0</v>
      </c>
      <c r="Q52">
        <f>H52*(1000-(1000*0.61365*exp(17.502*U52/(240.97+U52))/(CO52+CP52)+CJ52)/2)/(1000*0.61365*exp(17.502*U52/(240.97+U52))/(CO52+CP52)-CJ52)</f>
        <v>0</v>
      </c>
      <c r="R52">
        <f>1/((CC52+1)/(O52/1.6)+1/(P52/1.37)) + CC52/((CC52+1)/(O52/1.6) + CC52/(P52/1.37))</f>
        <v>0</v>
      </c>
      <c r="S52">
        <f>(BX52*CA52)</f>
        <v>0</v>
      </c>
      <c r="T52">
        <f>(CQ52+(S52+2*0.95*5.67E-8*(((CQ52+$B$7)+273)^4-(CQ52+273)^4)-44100*H52)/(1.84*29.3*P52+8*0.95*5.67E-8*(CQ52+273)^3))</f>
        <v>0</v>
      </c>
      <c r="U52">
        <f>($C$7*CR52+$D$7*CS52+$E$7*T52)</f>
        <v>0</v>
      </c>
      <c r="V52">
        <f>0.61365*exp(17.502*U52/(240.97+U52))</f>
        <v>0</v>
      </c>
      <c r="W52">
        <f>(X52/Y52*100)</f>
        <v>0</v>
      </c>
      <c r="X52">
        <f>CJ52*(CO52+CP52)/1000</f>
        <v>0</v>
      </c>
      <c r="Y52">
        <f>0.61365*exp(17.502*CQ52/(240.97+CQ52))</f>
        <v>0</v>
      </c>
      <c r="Z52">
        <f>(V52-CJ52*(CO52+CP52)/1000)</f>
        <v>0</v>
      </c>
      <c r="AA52">
        <f>(-H52*44100)</f>
        <v>0</v>
      </c>
      <c r="AB52">
        <f>2*29.3*P52*0.92*(CQ52-U52)</f>
        <v>0</v>
      </c>
      <c r="AC52">
        <f>2*0.95*5.67E-8*(((CQ52+$B$7)+273)^4-(U52+273)^4)</f>
        <v>0</v>
      </c>
      <c r="AD52">
        <f>S52+AC52+AA52+AB52</f>
        <v>0</v>
      </c>
      <c r="AE52">
        <f>CN52*AS52*(CI52-CH52*(1000-AS52*CK52)/(1000-AS52*CJ52))/(100*CB52)</f>
        <v>0</v>
      </c>
      <c r="AF52">
        <f>1000*CN52*AS52*(CJ52-CK52)/(100*CB52*(1000-AS52*CJ52))</f>
        <v>0</v>
      </c>
      <c r="AG52">
        <f>(AH52 - AI52 - CO52*1E3/(8.314*(CQ52+273.15)) * AK52/CN52 * AJ52) * CN52/(100*CB52) * (1000 - CK52)/1000</f>
        <v>0</v>
      </c>
      <c r="AH52">
        <v>124.599871549839</v>
      </c>
      <c r="AI52">
        <v>116.753290909091</v>
      </c>
      <c r="AJ52">
        <v>1.59264643416576</v>
      </c>
      <c r="AK52">
        <v>66.5001345329119</v>
      </c>
      <c r="AL52">
        <f>(AN52 - AM52 + CO52*1E3/(8.314*(CQ52+273.15)) * AP52/CN52 * AO52) * CN52/(100*CB52) * 1000/(1000 - AN52)</f>
        <v>0</v>
      </c>
      <c r="AM52">
        <v>19.922981998961</v>
      </c>
      <c r="AN52">
        <v>21.7131975757576</v>
      </c>
      <c r="AO52">
        <v>-0.000235944903580029</v>
      </c>
      <c r="AP52">
        <v>79.88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MAX(0,($B$13+$C$13*CV52)/(1+$D$13*CV52)*CO52/(CQ52+273)*$E$13)</f>
        <v>0</v>
      </c>
      <c r="AV52" t="s">
        <v>286</v>
      </c>
      <c r="AW52" t="s">
        <v>286</v>
      </c>
      <c r="AX52">
        <v>0</v>
      </c>
      <c r="AY52">
        <v>0</v>
      </c>
      <c r="AZ52">
        <f>1-AX52/AY52</f>
        <v>0</v>
      </c>
      <c r="BA52">
        <v>0</v>
      </c>
      <c r="BB52" t="s">
        <v>286</v>
      </c>
      <c r="BC52" t="s">
        <v>286</v>
      </c>
      <c r="BD52">
        <v>0</v>
      </c>
      <c r="BE52">
        <v>0</v>
      </c>
      <c r="BF52">
        <f>1-BD52/BE52</f>
        <v>0</v>
      </c>
      <c r="BG52">
        <v>0.5</v>
      </c>
      <c r="BH52">
        <f>BY52</f>
        <v>0</v>
      </c>
      <c r="BI52">
        <f>J52</f>
        <v>0</v>
      </c>
      <c r="BJ52">
        <f>BF52*BG52*BH52</f>
        <v>0</v>
      </c>
      <c r="BK52">
        <f>(BI52-BA52)/BH52</f>
        <v>0</v>
      </c>
      <c r="BL52">
        <f>(AY52-BE52)/BE52</f>
        <v>0</v>
      </c>
      <c r="BM52">
        <f>AX52/(AZ52+AX52/BE52)</f>
        <v>0</v>
      </c>
      <c r="BN52" t="s">
        <v>286</v>
      </c>
      <c r="BO52">
        <v>0</v>
      </c>
      <c r="BP52">
        <f>IF(BO52&lt;&gt;0, BO52, BM52)</f>
        <v>0</v>
      </c>
      <c r="BQ52">
        <f>1-BP52/BE52</f>
        <v>0</v>
      </c>
      <c r="BR52">
        <f>(BE52-BD52)/(BE52-BP52)</f>
        <v>0</v>
      </c>
      <c r="BS52">
        <f>(AY52-BE52)/(AY52-BP52)</f>
        <v>0</v>
      </c>
      <c r="BT52">
        <f>(BE52-BD52)/(BE52-AX52)</f>
        <v>0</v>
      </c>
      <c r="BU52">
        <f>(AY52-BE52)/(AY52-AX52)</f>
        <v>0</v>
      </c>
      <c r="BV52">
        <f>(BR52*BP52/BD52)</f>
        <v>0</v>
      </c>
      <c r="BW52">
        <f>(1-BV52)</f>
        <v>0</v>
      </c>
      <c r="BX52">
        <f>$B$11*CW52+$C$11*CX52+$F$11*CY52*(1-DB52)</f>
        <v>0</v>
      </c>
      <c r="BY52">
        <f>BX52*BZ52</f>
        <v>0</v>
      </c>
      <c r="BZ52">
        <f>($B$11*$D$9+$C$11*$D$9+$F$11*((DL52+DD52)/MAX(DL52+DD52+DM52, 0.1)*$I$9+DM52/MAX(DL52+DD52+DM52, 0.1)*$J$9))/($B$11+$C$11+$F$11)</f>
        <v>0</v>
      </c>
      <c r="CA52">
        <f>($B$11*$K$9+$C$11*$K$9+$F$11*((DL52+DD52)/MAX(DL52+DD52+DM52, 0.1)*$P$9+DM52/MAX(DL52+DD52+DM52, 0.1)*$Q$9))/($B$11+$C$11+$F$11)</f>
        <v>0</v>
      </c>
      <c r="CB52">
        <v>9</v>
      </c>
      <c r="CC52">
        <v>0.5</v>
      </c>
      <c r="CD52" t="s">
        <v>287</v>
      </c>
      <c r="CE52">
        <v>2</v>
      </c>
      <c r="CF52" t="b">
        <v>1</v>
      </c>
      <c r="CG52">
        <v>1617082962</v>
      </c>
      <c r="CH52">
        <v>113.434</v>
      </c>
      <c r="CI52">
        <v>123.821333333333</v>
      </c>
      <c r="CJ52">
        <v>21.7143666666667</v>
      </c>
      <c r="CK52">
        <v>19.9222666666667</v>
      </c>
      <c r="CL52">
        <v>109.113666666667</v>
      </c>
      <c r="CM52">
        <v>21.7363333333333</v>
      </c>
      <c r="CN52">
        <v>600.05</v>
      </c>
      <c r="CO52">
        <v>101.107666666667</v>
      </c>
      <c r="CP52">
        <v>0.0469216333333333</v>
      </c>
      <c r="CQ52">
        <v>26.8051</v>
      </c>
      <c r="CR52">
        <v>26.2171666666667</v>
      </c>
      <c r="CS52">
        <v>999.9</v>
      </c>
      <c r="CT52">
        <v>0</v>
      </c>
      <c r="CU52">
        <v>0</v>
      </c>
      <c r="CV52">
        <v>10021.9</v>
      </c>
      <c r="CW52">
        <v>0</v>
      </c>
      <c r="CX52">
        <v>45.1380333333333</v>
      </c>
      <c r="CY52">
        <v>1200.01333333333</v>
      </c>
      <c r="CZ52">
        <v>0.967009</v>
      </c>
      <c r="DA52">
        <v>0.0329912</v>
      </c>
      <c r="DB52">
        <v>0</v>
      </c>
      <c r="DC52">
        <v>2.66346666666667</v>
      </c>
      <c r="DD52">
        <v>0</v>
      </c>
      <c r="DE52">
        <v>3805.55666666667</v>
      </c>
      <c r="DF52">
        <v>10372.4</v>
      </c>
      <c r="DG52">
        <v>40.708</v>
      </c>
      <c r="DH52">
        <v>43.5</v>
      </c>
      <c r="DI52">
        <v>42.375</v>
      </c>
      <c r="DJ52">
        <v>41.7496666666667</v>
      </c>
      <c r="DK52">
        <v>40.7706666666667</v>
      </c>
      <c r="DL52">
        <v>1160.42333333333</v>
      </c>
      <c r="DM52">
        <v>39.59</v>
      </c>
      <c r="DN52">
        <v>0</v>
      </c>
      <c r="DO52">
        <v>1617082963.8</v>
      </c>
      <c r="DP52">
        <v>0</v>
      </c>
      <c r="DQ52">
        <v>2.62613846153846</v>
      </c>
      <c r="DR52">
        <v>0.0482598298586451</v>
      </c>
      <c r="DS52">
        <v>-255.300854862084</v>
      </c>
      <c r="DT52">
        <v>3832.79576923077</v>
      </c>
      <c r="DU52">
        <v>15</v>
      </c>
      <c r="DV52">
        <v>1617082512</v>
      </c>
      <c r="DW52" t="s">
        <v>288</v>
      </c>
      <c r="DX52">
        <v>1617082511</v>
      </c>
      <c r="DY52">
        <v>1617082512</v>
      </c>
      <c r="DZ52">
        <v>2</v>
      </c>
      <c r="EA52">
        <v>-0.012</v>
      </c>
      <c r="EB52">
        <v>-0.035</v>
      </c>
      <c r="EC52">
        <v>4.321</v>
      </c>
      <c r="ED52">
        <v>-0.022</v>
      </c>
      <c r="EE52">
        <v>400</v>
      </c>
      <c r="EF52">
        <v>20</v>
      </c>
      <c r="EG52">
        <v>0.13</v>
      </c>
      <c r="EH52">
        <v>0.05</v>
      </c>
      <c r="EI52">
        <v>100</v>
      </c>
      <c r="EJ52">
        <v>100</v>
      </c>
      <c r="EK52">
        <v>4.32</v>
      </c>
      <c r="EL52">
        <v>-0.0219</v>
      </c>
      <c r="EM52">
        <v>4.32055000000003</v>
      </c>
      <c r="EN52">
        <v>0</v>
      </c>
      <c r="EO52">
        <v>0</v>
      </c>
      <c r="EP52">
        <v>0</v>
      </c>
      <c r="EQ52">
        <v>-0.0219400000000007</v>
      </c>
      <c r="ER52">
        <v>0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7.5</v>
      </c>
      <c r="EZ52">
        <v>7.5</v>
      </c>
      <c r="FA52">
        <v>18</v>
      </c>
      <c r="FB52">
        <v>646.891</v>
      </c>
      <c r="FC52">
        <v>392.775</v>
      </c>
      <c r="FD52">
        <v>24.999</v>
      </c>
      <c r="FE52">
        <v>27.8797</v>
      </c>
      <c r="FF52">
        <v>29.9999</v>
      </c>
      <c r="FG52">
        <v>27.8865</v>
      </c>
      <c r="FH52">
        <v>27.9251</v>
      </c>
      <c r="FI52">
        <v>9.2435</v>
      </c>
      <c r="FJ52">
        <v>23.3029</v>
      </c>
      <c r="FK52">
        <v>46.4613</v>
      </c>
      <c r="FL52">
        <v>25</v>
      </c>
      <c r="FM52">
        <v>138.051</v>
      </c>
      <c r="FN52">
        <v>20</v>
      </c>
      <c r="FO52">
        <v>96.8441</v>
      </c>
      <c r="FP52">
        <v>99.4193</v>
      </c>
    </row>
    <row r="53" spans="1:172">
      <c r="A53">
        <v>37</v>
      </c>
      <c r="B53">
        <v>1617082965</v>
      </c>
      <c r="C53">
        <v>72.5</v>
      </c>
      <c r="D53" t="s">
        <v>359</v>
      </c>
      <c r="E53" t="s">
        <v>360</v>
      </c>
      <c r="F53">
        <v>2</v>
      </c>
      <c r="G53">
        <v>1617082963.625</v>
      </c>
      <c r="H53">
        <f>(I53)/1000</f>
        <v>0</v>
      </c>
      <c r="I53">
        <f>IF(CF53, AL53, AF53)</f>
        <v>0</v>
      </c>
      <c r="J53">
        <f>IF(CF53, AG53, AE53)</f>
        <v>0</v>
      </c>
      <c r="K53">
        <f>CH53 - IF(AS53&gt;1, J53*CB53*100.0/(AU53*CV53), 0)</f>
        <v>0</v>
      </c>
      <c r="L53">
        <f>((R53-H53/2)*K53-J53)/(R53+H53/2)</f>
        <v>0</v>
      </c>
      <c r="M53">
        <f>L53*(CO53+CP53)/1000.0</f>
        <v>0</v>
      </c>
      <c r="N53">
        <f>(CH53 - IF(AS53&gt;1, J53*CB53*100.0/(AU53*CV53), 0))*(CO53+CP53)/1000.0</f>
        <v>0</v>
      </c>
      <c r="O53">
        <f>2.0/((1/Q53-1/P53)+SIGN(Q53)*SQRT((1/Q53-1/P53)*(1/Q53-1/P53) + 4*CC53/((CC53+1)*(CC53+1))*(2*1/Q53*1/P53-1/P53*1/P53)))</f>
        <v>0</v>
      </c>
      <c r="P53">
        <f>IF(LEFT(CD53,1)&lt;&gt;"0",IF(LEFT(CD53,1)="1",3.0,CE53),$D$5+$E$5*(CV53*CO53/($K$5*1000))+$F$5*(CV53*CO53/($K$5*1000))*MAX(MIN(CB53,$J$5),$I$5)*MAX(MIN(CB53,$J$5),$I$5)+$G$5*MAX(MIN(CB53,$J$5),$I$5)*(CV53*CO53/($K$5*1000))+$H$5*(CV53*CO53/($K$5*1000))*(CV53*CO53/($K$5*1000)))</f>
        <v>0</v>
      </c>
      <c r="Q53">
        <f>H53*(1000-(1000*0.61365*exp(17.502*U53/(240.97+U53))/(CO53+CP53)+CJ53)/2)/(1000*0.61365*exp(17.502*U53/(240.97+U53))/(CO53+CP53)-CJ53)</f>
        <v>0</v>
      </c>
      <c r="R53">
        <f>1/((CC53+1)/(O53/1.6)+1/(P53/1.37)) + CC53/((CC53+1)/(O53/1.6) + CC53/(P53/1.37))</f>
        <v>0</v>
      </c>
      <c r="S53">
        <f>(BX53*CA53)</f>
        <v>0</v>
      </c>
      <c r="T53">
        <f>(CQ53+(S53+2*0.95*5.67E-8*(((CQ53+$B$7)+273)^4-(CQ53+273)^4)-44100*H53)/(1.84*29.3*P53+8*0.95*5.67E-8*(CQ53+273)^3))</f>
        <v>0</v>
      </c>
      <c r="U53">
        <f>($C$7*CR53+$D$7*CS53+$E$7*T53)</f>
        <v>0</v>
      </c>
      <c r="V53">
        <f>0.61365*exp(17.502*U53/(240.97+U53))</f>
        <v>0</v>
      </c>
      <c r="W53">
        <f>(X53/Y53*100)</f>
        <v>0</v>
      </c>
      <c r="X53">
        <f>CJ53*(CO53+CP53)/1000</f>
        <v>0</v>
      </c>
      <c r="Y53">
        <f>0.61365*exp(17.502*CQ53/(240.97+CQ53))</f>
        <v>0</v>
      </c>
      <c r="Z53">
        <f>(V53-CJ53*(CO53+CP53)/1000)</f>
        <v>0</v>
      </c>
      <c r="AA53">
        <f>(-H53*44100)</f>
        <v>0</v>
      </c>
      <c r="AB53">
        <f>2*29.3*P53*0.92*(CQ53-U53)</f>
        <v>0</v>
      </c>
      <c r="AC53">
        <f>2*0.95*5.67E-8*(((CQ53+$B$7)+273)^4-(U53+273)^4)</f>
        <v>0</v>
      </c>
      <c r="AD53">
        <f>S53+AC53+AA53+AB53</f>
        <v>0</v>
      </c>
      <c r="AE53">
        <f>CN53*AS53*(CI53-CH53*(1000-AS53*CK53)/(1000-AS53*CJ53))/(100*CB53)</f>
        <v>0</v>
      </c>
      <c r="AF53">
        <f>1000*CN53*AS53*(CJ53-CK53)/(100*CB53*(1000-AS53*CJ53))</f>
        <v>0</v>
      </c>
      <c r="AG53">
        <f>(AH53 - AI53 - CO53*1E3/(8.314*(CQ53+273.15)) * AK53/CN53 * AJ53) * CN53/(100*CB53) * (1000 - CK53)/1000</f>
        <v>0</v>
      </c>
      <c r="AH53">
        <v>128.026167483226</v>
      </c>
      <c r="AI53">
        <v>119.982218181818</v>
      </c>
      <c r="AJ53">
        <v>1.6120200532285</v>
      </c>
      <c r="AK53">
        <v>66.5001345329119</v>
      </c>
      <c r="AL53">
        <f>(AN53 - AM53 + CO53*1E3/(8.314*(CQ53+273.15)) * AP53/CN53 * AO53) * CN53/(100*CB53) * 1000/(1000 - AN53)</f>
        <v>0</v>
      </c>
      <c r="AM53">
        <v>19.9223410077922</v>
      </c>
      <c r="AN53">
        <v>21.7087727272727</v>
      </c>
      <c r="AO53">
        <v>-0.00206042424242275</v>
      </c>
      <c r="AP53">
        <v>79.88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MAX(0,($B$13+$C$13*CV53)/(1+$D$13*CV53)*CO53/(CQ53+273)*$E$13)</f>
        <v>0</v>
      </c>
      <c r="AV53" t="s">
        <v>286</v>
      </c>
      <c r="AW53" t="s">
        <v>286</v>
      </c>
      <c r="AX53">
        <v>0</v>
      </c>
      <c r="AY53">
        <v>0</v>
      </c>
      <c r="AZ53">
        <f>1-AX53/AY53</f>
        <v>0</v>
      </c>
      <c r="BA53">
        <v>0</v>
      </c>
      <c r="BB53" t="s">
        <v>286</v>
      </c>
      <c r="BC53" t="s">
        <v>286</v>
      </c>
      <c r="BD53">
        <v>0</v>
      </c>
      <c r="BE53">
        <v>0</v>
      </c>
      <c r="BF53">
        <f>1-BD53/BE53</f>
        <v>0</v>
      </c>
      <c r="BG53">
        <v>0.5</v>
      </c>
      <c r="BH53">
        <f>BY53</f>
        <v>0</v>
      </c>
      <c r="BI53">
        <f>J53</f>
        <v>0</v>
      </c>
      <c r="BJ53">
        <f>BF53*BG53*BH53</f>
        <v>0</v>
      </c>
      <c r="BK53">
        <f>(BI53-BA53)/BH53</f>
        <v>0</v>
      </c>
      <c r="BL53">
        <f>(AY53-BE53)/BE53</f>
        <v>0</v>
      </c>
      <c r="BM53">
        <f>AX53/(AZ53+AX53/BE53)</f>
        <v>0</v>
      </c>
      <c r="BN53" t="s">
        <v>286</v>
      </c>
      <c r="BO53">
        <v>0</v>
      </c>
      <c r="BP53">
        <f>IF(BO53&lt;&gt;0, BO53, BM53)</f>
        <v>0</v>
      </c>
      <c r="BQ53">
        <f>1-BP53/BE53</f>
        <v>0</v>
      </c>
      <c r="BR53">
        <f>(BE53-BD53)/(BE53-BP53)</f>
        <v>0</v>
      </c>
      <c r="BS53">
        <f>(AY53-BE53)/(AY53-BP53)</f>
        <v>0</v>
      </c>
      <c r="BT53">
        <f>(BE53-BD53)/(BE53-AX53)</f>
        <v>0</v>
      </c>
      <c r="BU53">
        <f>(AY53-BE53)/(AY53-AX53)</f>
        <v>0</v>
      </c>
      <c r="BV53">
        <f>(BR53*BP53/BD53)</f>
        <v>0</v>
      </c>
      <c r="BW53">
        <f>(1-BV53)</f>
        <v>0</v>
      </c>
      <c r="BX53">
        <f>$B$11*CW53+$C$11*CX53+$F$11*CY53*(1-DB53)</f>
        <v>0</v>
      </c>
      <c r="BY53">
        <f>BX53*BZ53</f>
        <v>0</v>
      </c>
      <c r="BZ53">
        <f>($B$11*$D$9+$C$11*$D$9+$F$11*((DL53+DD53)/MAX(DL53+DD53+DM53, 0.1)*$I$9+DM53/MAX(DL53+DD53+DM53, 0.1)*$J$9))/($B$11+$C$11+$F$11)</f>
        <v>0</v>
      </c>
      <c r="CA53">
        <f>($B$11*$K$9+$C$11*$K$9+$F$11*((DL53+DD53)/MAX(DL53+DD53+DM53, 0.1)*$P$9+DM53/MAX(DL53+DD53+DM53, 0.1)*$Q$9))/($B$11+$C$11+$F$11)</f>
        <v>0</v>
      </c>
      <c r="CB53">
        <v>9</v>
      </c>
      <c r="CC53">
        <v>0.5</v>
      </c>
      <c r="CD53" t="s">
        <v>287</v>
      </c>
      <c r="CE53">
        <v>2</v>
      </c>
      <c r="CF53" t="b">
        <v>1</v>
      </c>
      <c r="CG53">
        <v>1617082963.625</v>
      </c>
      <c r="CH53">
        <v>115.99725</v>
      </c>
      <c r="CI53">
        <v>126.56125</v>
      </c>
      <c r="CJ53">
        <v>21.71055</v>
      </c>
      <c r="CK53">
        <v>19.92115</v>
      </c>
      <c r="CL53">
        <v>111.67675</v>
      </c>
      <c r="CM53">
        <v>21.732525</v>
      </c>
      <c r="CN53">
        <v>600.02375</v>
      </c>
      <c r="CO53">
        <v>101.108</v>
      </c>
      <c r="CP53">
        <v>0.046894775</v>
      </c>
      <c r="CQ53">
        <v>26.804875</v>
      </c>
      <c r="CR53">
        <v>26.210025</v>
      </c>
      <c r="CS53">
        <v>999.9</v>
      </c>
      <c r="CT53">
        <v>0</v>
      </c>
      <c r="CU53">
        <v>0</v>
      </c>
      <c r="CV53">
        <v>10019.7</v>
      </c>
      <c r="CW53">
        <v>0</v>
      </c>
      <c r="CX53">
        <v>45.1275</v>
      </c>
      <c r="CY53">
        <v>1200.01</v>
      </c>
      <c r="CZ53">
        <v>0.967009</v>
      </c>
      <c r="DA53">
        <v>0.0329912</v>
      </c>
      <c r="DB53">
        <v>0</v>
      </c>
      <c r="DC53">
        <v>2.516325</v>
      </c>
      <c r="DD53">
        <v>0</v>
      </c>
      <c r="DE53">
        <v>3798.75</v>
      </c>
      <c r="DF53">
        <v>10372.4</v>
      </c>
      <c r="DG53">
        <v>40.73425</v>
      </c>
      <c r="DH53">
        <v>43.531</v>
      </c>
      <c r="DI53">
        <v>42.359</v>
      </c>
      <c r="DJ53">
        <v>41.79675</v>
      </c>
      <c r="DK53">
        <v>40.7185</v>
      </c>
      <c r="DL53">
        <v>1160.42</v>
      </c>
      <c r="DM53">
        <v>39.59</v>
      </c>
      <c r="DN53">
        <v>0</v>
      </c>
      <c r="DO53">
        <v>1617082965.6</v>
      </c>
      <c r="DP53">
        <v>0</v>
      </c>
      <c r="DQ53">
        <v>2.637336</v>
      </c>
      <c r="DR53">
        <v>-0.307938455212844</v>
      </c>
      <c r="DS53">
        <v>-261.167692694989</v>
      </c>
      <c r="DT53">
        <v>3823.7864</v>
      </c>
      <c r="DU53">
        <v>15</v>
      </c>
      <c r="DV53">
        <v>1617082512</v>
      </c>
      <c r="DW53" t="s">
        <v>288</v>
      </c>
      <c r="DX53">
        <v>1617082511</v>
      </c>
      <c r="DY53">
        <v>1617082512</v>
      </c>
      <c r="DZ53">
        <v>2</v>
      </c>
      <c r="EA53">
        <v>-0.012</v>
      </c>
      <c r="EB53">
        <v>-0.035</v>
      </c>
      <c r="EC53">
        <v>4.321</v>
      </c>
      <c r="ED53">
        <v>-0.022</v>
      </c>
      <c r="EE53">
        <v>400</v>
      </c>
      <c r="EF53">
        <v>20</v>
      </c>
      <c r="EG53">
        <v>0.13</v>
      </c>
      <c r="EH53">
        <v>0.05</v>
      </c>
      <c r="EI53">
        <v>100</v>
      </c>
      <c r="EJ53">
        <v>100</v>
      </c>
      <c r="EK53">
        <v>4.321</v>
      </c>
      <c r="EL53">
        <v>-0.022</v>
      </c>
      <c r="EM53">
        <v>4.32055000000003</v>
      </c>
      <c r="EN53">
        <v>0</v>
      </c>
      <c r="EO53">
        <v>0</v>
      </c>
      <c r="EP53">
        <v>0</v>
      </c>
      <c r="EQ53">
        <v>-0.0219400000000007</v>
      </c>
      <c r="ER53">
        <v>0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7.6</v>
      </c>
      <c r="EZ53">
        <v>7.5</v>
      </c>
      <c r="FA53">
        <v>18</v>
      </c>
      <c r="FB53">
        <v>646.897</v>
      </c>
      <c r="FC53">
        <v>392.668</v>
      </c>
      <c r="FD53">
        <v>24.999</v>
      </c>
      <c r="FE53">
        <v>27.8785</v>
      </c>
      <c r="FF53">
        <v>29.9999</v>
      </c>
      <c r="FG53">
        <v>27.8853</v>
      </c>
      <c r="FH53">
        <v>27.9246</v>
      </c>
      <c r="FI53">
        <v>9.39866</v>
      </c>
      <c r="FJ53">
        <v>23.0266</v>
      </c>
      <c r="FK53">
        <v>46.4613</v>
      </c>
      <c r="FL53">
        <v>25</v>
      </c>
      <c r="FM53">
        <v>141.398</v>
      </c>
      <c r="FN53">
        <v>20</v>
      </c>
      <c r="FO53">
        <v>96.8442</v>
      </c>
      <c r="FP53">
        <v>99.4199</v>
      </c>
    </row>
    <row r="54" spans="1:172">
      <c r="A54">
        <v>38</v>
      </c>
      <c r="B54">
        <v>1617082967</v>
      </c>
      <c r="C54">
        <v>74.5</v>
      </c>
      <c r="D54" t="s">
        <v>361</v>
      </c>
      <c r="E54" t="s">
        <v>362</v>
      </c>
      <c r="F54">
        <v>2</v>
      </c>
      <c r="G54">
        <v>1617082966</v>
      </c>
      <c r="H54">
        <f>(I54)/1000</f>
        <v>0</v>
      </c>
      <c r="I54">
        <f>IF(CF54, AL54, AF54)</f>
        <v>0</v>
      </c>
      <c r="J54">
        <f>IF(CF54, AG54, AE54)</f>
        <v>0</v>
      </c>
      <c r="K54">
        <f>CH54 - IF(AS54&gt;1, J54*CB54*100.0/(AU54*CV54), 0)</f>
        <v>0</v>
      </c>
      <c r="L54">
        <f>((R54-H54/2)*K54-J54)/(R54+H54/2)</f>
        <v>0</v>
      </c>
      <c r="M54">
        <f>L54*(CO54+CP54)/1000.0</f>
        <v>0</v>
      </c>
      <c r="N54">
        <f>(CH54 - IF(AS54&gt;1, J54*CB54*100.0/(AU54*CV54), 0))*(CO54+CP54)/1000.0</f>
        <v>0</v>
      </c>
      <c r="O54">
        <f>2.0/((1/Q54-1/P54)+SIGN(Q54)*SQRT((1/Q54-1/P54)*(1/Q54-1/P54) + 4*CC54/((CC54+1)*(CC54+1))*(2*1/Q54*1/P54-1/P54*1/P54)))</f>
        <v>0</v>
      </c>
      <c r="P54">
        <f>IF(LEFT(CD54,1)&lt;&gt;"0",IF(LEFT(CD54,1)="1",3.0,CE54),$D$5+$E$5*(CV54*CO54/($K$5*1000))+$F$5*(CV54*CO54/($K$5*1000))*MAX(MIN(CB54,$J$5),$I$5)*MAX(MIN(CB54,$J$5),$I$5)+$G$5*MAX(MIN(CB54,$J$5),$I$5)*(CV54*CO54/($K$5*1000))+$H$5*(CV54*CO54/($K$5*1000))*(CV54*CO54/($K$5*1000)))</f>
        <v>0</v>
      </c>
      <c r="Q54">
        <f>H54*(1000-(1000*0.61365*exp(17.502*U54/(240.97+U54))/(CO54+CP54)+CJ54)/2)/(1000*0.61365*exp(17.502*U54/(240.97+U54))/(CO54+CP54)-CJ54)</f>
        <v>0</v>
      </c>
      <c r="R54">
        <f>1/((CC54+1)/(O54/1.6)+1/(P54/1.37)) + CC54/((CC54+1)/(O54/1.6) + CC54/(P54/1.37))</f>
        <v>0</v>
      </c>
      <c r="S54">
        <f>(BX54*CA54)</f>
        <v>0</v>
      </c>
      <c r="T54">
        <f>(CQ54+(S54+2*0.95*5.67E-8*(((CQ54+$B$7)+273)^4-(CQ54+273)^4)-44100*H54)/(1.84*29.3*P54+8*0.95*5.67E-8*(CQ54+273)^3))</f>
        <v>0</v>
      </c>
      <c r="U54">
        <f>($C$7*CR54+$D$7*CS54+$E$7*T54)</f>
        <v>0</v>
      </c>
      <c r="V54">
        <f>0.61365*exp(17.502*U54/(240.97+U54))</f>
        <v>0</v>
      </c>
      <c r="W54">
        <f>(X54/Y54*100)</f>
        <v>0</v>
      </c>
      <c r="X54">
        <f>CJ54*(CO54+CP54)/1000</f>
        <v>0</v>
      </c>
      <c r="Y54">
        <f>0.61365*exp(17.502*CQ54/(240.97+CQ54))</f>
        <v>0</v>
      </c>
      <c r="Z54">
        <f>(V54-CJ54*(CO54+CP54)/1000)</f>
        <v>0</v>
      </c>
      <c r="AA54">
        <f>(-H54*44100)</f>
        <v>0</v>
      </c>
      <c r="AB54">
        <f>2*29.3*P54*0.92*(CQ54-U54)</f>
        <v>0</v>
      </c>
      <c r="AC54">
        <f>2*0.95*5.67E-8*(((CQ54+$B$7)+273)^4-(U54+273)^4)</f>
        <v>0</v>
      </c>
      <c r="AD54">
        <f>S54+AC54+AA54+AB54</f>
        <v>0</v>
      </c>
      <c r="AE54">
        <f>CN54*AS54*(CI54-CH54*(1000-AS54*CK54)/(1000-AS54*CJ54))/(100*CB54)</f>
        <v>0</v>
      </c>
      <c r="AF54">
        <f>1000*CN54*AS54*(CJ54-CK54)/(100*CB54*(1000-AS54*CJ54))</f>
        <v>0</v>
      </c>
      <c r="AG54">
        <f>(AH54 - AI54 - CO54*1E3/(8.314*(CQ54+273.15)) * AK54/CN54 * AJ54) * CN54/(100*CB54) * (1000 - CK54)/1000</f>
        <v>0</v>
      </c>
      <c r="AH54">
        <v>131.465323757853</v>
      </c>
      <c r="AI54">
        <v>123.228127272727</v>
      </c>
      <c r="AJ54">
        <v>1.62301537027396</v>
      </c>
      <c r="AK54">
        <v>66.5001345329119</v>
      </c>
      <c r="AL54">
        <f>(AN54 - AM54 + CO54*1E3/(8.314*(CQ54+273.15)) * AP54/CN54 * AO54) * CN54/(100*CB54) * 1000/(1000 - AN54)</f>
        <v>0</v>
      </c>
      <c r="AM54">
        <v>19.919498658355</v>
      </c>
      <c r="AN54">
        <v>21.7087351515151</v>
      </c>
      <c r="AO54">
        <v>-0.00152164848484838</v>
      </c>
      <c r="AP54">
        <v>79.88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MAX(0,($B$13+$C$13*CV54)/(1+$D$13*CV54)*CO54/(CQ54+273)*$E$13)</f>
        <v>0</v>
      </c>
      <c r="AV54" t="s">
        <v>286</v>
      </c>
      <c r="AW54" t="s">
        <v>286</v>
      </c>
      <c r="AX54">
        <v>0</v>
      </c>
      <c r="AY54">
        <v>0</v>
      </c>
      <c r="AZ54">
        <f>1-AX54/AY54</f>
        <v>0</v>
      </c>
      <c r="BA54">
        <v>0</v>
      </c>
      <c r="BB54" t="s">
        <v>286</v>
      </c>
      <c r="BC54" t="s">
        <v>286</v>
      </c>
      <c r="BD54">
        <v>0</v>
      </c>
      <c r="BE54">
        <v>0</v>
      </c>
      <c r="BF54">
        <f>1-BD54/BE54</f>
        <v>0</v>
      </c>
      <c r="BG54">
        <v>0.5</v>
      </c>
      <c r="BH54">
        <f>BY54</f>
        <v>0</v>
      </c>
      <c r="BI54">
        <f>J54</f>
        <v>0</v>
      </c>
      <c r="BJ54">
        <f>BF54*BG54*BH54</f>
        <v>0</v>
      </c>
      <c r="BK54">
        <f>(BI54-BA54)/BH54</f>
        <v>0</v>
      </c>
      <c r="BL54">
        <f>(AY54-BE54)/BE54</f>
        <v>0</v>
      </c>
      <c r="BM54">
        <f>AX54/(AZ54+AX54/BE54)</f>
        <v>0</v>
      </c>
      <c r="BN54" t="s">
        <v>286</v>
      </c>
      <c r="BO54">
        <v>0</v>
      </c>
      <c r="BP54">
        <f>IF(BO54&lt;&gt;0, BO54, BM54)</f>
        <v>0</v>
      </c>
      <c r="BQ54">
        <f>1-BP54/BE54</f>
        <v>0</v>
      </c>
      <c r="BR54">
        <f>(BE54-BD54)/(BE54-BP54)</f>
        <v>0</v>
      </c>
      <c r="BS54">
        <f>(AY54-BE54)/(AY54-BP54)</f>
        <v>0</v>
      </c>
      <c r="BT54">
        <f>(BE54-BD54)/(BE54-AX54)</f>
        <v>0</v>
      </c>
      <c r="BU54">
        <f>(AY54-BE54)/(AY54-AX54)</f>
        <v>0</v>
      </c>
      <c r="BV54">
        <f>(BR54*BP54/BD54)</f>
        <v>0</v>
      </c>
      <c r="BW54">
        <f>(1-BV54)</f>
        <v>0</v>
      </c>
      <c r="BX54">
        <f>$B$11*CW54+$C$11*CX54+$F$11*CY54*(1-DB54)</f>
        <v>0</v>
      </c>
      <c r="BY54">
        <f>BX54*BZ54</f>
        <v>0</v>
      </c>
      <c r="BZ54">
        <f>($B$11*$D$9+$C$11*$D$9+$F$11*((DL54+DD54)/MAX(DL54+DD54+DM54, 0.1)*$I$9+DM54/MAX(DL54+DD54+DM54, 0.1)*$J$9))/($B$11+$C$11+$F$11)</f>
        <v>0</v>
      </c>
      <c r="CA54">
        <f>($B$11*$K$9+$C$11*$K$9+$F$11*((DL54+DD54)/MAX(DL54+DD54+DM54, 0.1)*$P$9+DM54/MAX(DL54+DD54+DM54, 0.1)*$Q$9))/($B$11+$C$11+$F$11)</f>
        <v>0</v>
      </c>
      <c r="CB54">
        <v>9</v>
      </c>
      <c r="CC54">
        <v>0.5</v>
      </c>
      <c r="CD54" t="s">
        <v>287</v>
      </c>
      <c r="CE54">
        <v>2</v>
      </c>
      <c r="CF54" t="b">
        <v>1</v>
      </c>
      <c r="CG54">
        <v>1617082966</v>
      </c>
      <c r="CH54">
        <v>119.758</v>
      </c>
      <c r="CI54">
        <v>130.552</v>
      </c>
      <c r="CJ54">
        <v>21.7084666666667</v>
      </c>
      <c r="CK54">
        <v>19.918</v>
      </c>
      <c r="CL54">
        <v>115.437</v>
      </c>
      <c r="CM54">
        <v>21.7304666666667</v>
      </c>
      <c r="CN54">
        <v>600.079</v>
      </c>
      <c r="CO54">
        <v>101.109</v>
      </c>
      <c r="CP54">
        <v>0.0465446</v>
      </c>
      <c r="CQ54">
        <v>26.8031333333333</v>
      </c>
      <c r="CR54">
        <v>26.2103</v>
      </c>
      <c r="CS54">
        <v>999.9</v>
      </c>
      <c r="CT54">
        <v>0</v>
      </c>
      <c r="CU54">
        <v>0</v>
      </c>
      <c r="CV54">
        <v>10018.1333333333</v>
      </c>
      <c r="CW54">
        <v>0</v>
      </c>
      <c r="CX54">
        <v>45.1462333333333</v>
      </c>
      <c r="CY54">
        <v>1200.02</v>
      </c>
      <c r="CZ54">
        <v>0.967009</v>
      </c>
      <c r="DA54">
        <v>0.0329912</v>
      </c>
      <c r="DB54">
        <v>0</v>
      </c>
      <c r="DC54">
        <v>2.6726</v>
      </c>
      <c r="DD54">
        <v>0</v>
      </c>
      <c r="DE54">
        <v>3786.96</v>
      </c>
      <c r="DF54">
        <v>10372.4333333333</v>
      </c>
      <c r="DG54">
        <v>40.75</v>
      </c>
      <c r="DH54">
        <v>43.5</v>
      </c>
      <c r="DI54">
        <v>42.4163333333333</v>
      </c>
      <c r="DJ54">
        <v>41.7083333333333</v>
      </c>
      <c r="DK54">
        <v>40.75</v>
      </c>
      <c r="DL54">
        <v>1160.43</v>
      </c>
      <c r="DM54">
        <v>39.59</v>
      </c>
      <c r="DN54">
        <v>0</v>
      </c>
      <c r="DO54">
        <v>1617082967.4</v>
      </c>
      <c r="DP54">
        <v>0</v>
      </c>
      <c r="DQ54">
        <v>2.63706153846154</v>
      </c>
      <c r="DR54">
        <v>-0.229811961032302</v>
      </c>
      <c r="DS54">
        <v>-266.664273519648</v>
      </c>
      <c r="DT54">
        <v>3817.13884615385</v>
      </c>
      <c r="DU54">
        <v>15</v>
      </c>
      <c r="DV54">
        <v>1617082512</v>
      </c>
      <c r="DW54" t="s">
        <v>288</v>
      </c>
      <c r="DX54">
        <v>1617082511</v>
      </c>
      <c r="DY54">
        <v>1617082512</v>
      </c>
      <c r="DZ54">
        <v>2</v>
      </c>
      <c r="EA54">
        <v>-0.012</v>
      </c>
      <c r="EB54">
        <v>-0.035</v>
      </c>
      <c r="EC54">
        <v>4.321</v>
      </c>
      <c r="ED54">
        <v>-0.022</v>
      </c>
      <c r="EE54">
        <v>400</v>
      </c>
      <c r="EF54">
        <v>20</v>
      </c>
      <c r="EG54">
        <v>0.13</v>
      </c>
      <c r="EH54">
        <v>0.05</v>
      </c>
      <c r="EI54">
        <v>100</v>
      </c>
      <c r="EJ54">
        <v>100</v>
      </c>
      <c r="EK54">
        <v>4.32</v>
      </c>
      <c r="EL54">
        <v>-0.022</v>
      </c>
      <c r="EM54">
        <v>4.32055000000003</v>
      </c>
      <c r="EN54">
        <v>0</v>
      </c>
      <c r="EO54">
        <v>0</v>
      </c>
      <c r="EP54">
        <v>0</v>
      </c>
      <c r="EQ54">
        <v>-0.0219400000000007</v>
      </c>
      <c r="ER54">
        <v>0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7.6</v>
      </c>
      <c r="EZ54">
        <v>7.6</v>
      </c>
      <c r="FA54">
        <v>18</v>
      </c>
      <c r="FB54">
        <v>646.885</v>
      </c>
      <c r="FC54">
        <v>392.766</v>
      </c>
      <c r="FD54">
        <v>24.999</v>
      </c>
      <c r="FE54">
        <v>27.8776</v>
      </c>
      <c r="FF54">
        <v>29.9999</v>
      </c>
      <c r="FG54">
        <v>27.8844</v>
      </c>
      <c r="FH54">
        <v>27.9239</v>
      </c>
      <c r="FI54">
        <v>9.55319</v>
      </c>
      <c r="FJ54">
        <v>23.0266</v>
      </c>
      <c r="FK54">
        <v>46.4613</v>
      </c>
      <c r="FL54">
        <v>25</v>
      </c>
      <c r="FM54">
        <v>144.758</v>
      </c>
      <c r="FN54">
        <v>20</v>
      </c>
      <c r="FO54">
        <v>96.8447</v>
      </c>
      <c r="FP54">
        <v>99.4203</v>
      </c>
    </row>
    <row r="55" spans="1:172">
      <c r="A55">
        <v>39</v>
      </c>
      <c r="B55">
        <v>1617082969</v>
      </c>
      <c r="C55">
        <v>76.5</v>
      </c>
      <c r="D55" t="s">
        <v>363</v>
      </c>
      <c r="E55" t="s">
        <v>364</v>
      </c>
      <c r="F55">
        <v>2</v>
      </c>
      <c r="G55">
        <v>1617082967.625</v>
      </c>
      <c r="H55">
        <f>(I55)/1000</f>
        <v>0</v>
      </c>
      <c r="I55">
        <f>IF(CF55, AL55, AF55)</f>
        <v>0</v>
      </c>
      <c r="J55">
        <f>IF(CF55, AG55, AE55)</f>
        <v>0</v>
      </c>
      <c r="K55">
        <f>CH55 - IF(AS55&gt;1, J55*CB55*100.0/(AU55*CV55), 0)</f>
        <v>0</v>
      </c>
      <c r="L55">
        <f>((R55-H55/2)*K55-J55)/(R55+H55/2)</f>
        <v>0</v>
      </c>
      <c r="M55">
        <f>L55*(CO55+CP55)/1000.0</f>
        <v>0</v>
      </c>
      <c r="N55">
        <f>(CH55 - IF(AS55&gt;1, J55*CB55*100.0/(AU55*CV55), 0))*(CO55+CP55)/1000.0</f>
        <v>0</v>
      </c>
      <c r="O55">
        <f>2.0/((1/Q55-1/P55)+SIGN(Q55)*SQRT((1/Q55-1/P55)*(1/Q55-1/P55) + 4*CC55/((CC55+1)*(CC55+1))*(2*1/Q55*1/P55-1/P55*1/P55)))</f>
        <v>0</v>
      </c>
      <c r="P55">
        <f>IF(LEFT(CD55,1)&lt;&gt;"0",IF(LEFT(CD55,1)="1",3.0,CE55),$D$5+$E$5*(CV55*CO55/($K$5*1000))+$F$5*(CV55*CO55/($K$5*1000))*MAX(MIN(CB55,$J$5),$I$5)*MAX(MIN(CB55,$J$5),$I$5)+$G$5*MAX(MIN(CB55,$J$5),$I$5)*(CV55*CO55/($K$5*1000))+$H$5*(CV55*CO55/($K$5*1000))*(CV55*CO55/($K$5*1000)))</f>
        <v>0</v>
      </c>
      <c r="Q55">
        <f>H55*(1000-(1000*0.61365*exp(17.502*U55/(240.97+U55))/(CO55+CP55)+CJ55)/2)/(1000*0.61365*exp(17.502*U55/(240.97+U55))/(CO55+CP55)-CJ55)</f>
        <v>0</v>
      </c>
      <c r="R55">
        <f>1/((CC55+1)/(O55/1.6)+1/(P55/1.37)) + CC55/((CC55+1)/(O55/1.6) + CC55/(P55/1.37))</f>
        <v>0</v>
      </c>
      <c r="S55">
        <f>(BX55*CA55)</f>
        <v>0</v>
      </c>
      <c r="T55">
        <f>(CQ55+(S55+2*0.95*5.67E-8*(((CQ55+$B$7)+273)^4-(CQ55+273)^4)-44100*H55)/(1.84*29.3*P55+8*0.95*5.67E-8*(CQ55+273)^3))</f>
        <v>0</v>
      </c>
      <c r="U55">
        <f>($C$7*CR55+$D$7*CS55+$E$7*T55)</f>
        <v>0</v>
      </c>
      <c r="V55">
        <f>0.61365*exp(17.502*U55/(240.97+U55))</f>
        <v>0</v>
      </c>
      <c r="W55">
        <f>(X55/Y55*100)</f>
        <v>0</v>
      </c>
      <c r="X55">
        <f>CJ55*(CO55+CP55)/1000</f>
        <v>0</v>
      </c>
      <c r="Y55">
        <f>0.61365*exp(17.502*CQ55/(240.97+CQ55))</f>
        <v>0</v>
      </c>
      <c r="Z55">
        <f>(V55-CJ55*(CO55+CP55)/1000)</f>
        <v>0</v>
      </c>
      <c r="AA55">
        <f>(-H55*44100)</f>
        <v>0</v>
      </c>
      <c r="AB55">
        <f>2*29.3*P55*0.92*(CQ55-U55)</f>
        <v>0</v>
      </c>
      <c r="AC55">
        <f>2*0.95*5.67E-8*(((CQ55+$B$7)+273)^4-(U55+273)^4)</f>
        <v>0</v>
      </c>
      <c r="AD55">
        <f>S55+AC55+AA55+AB55</f>
        <v>0</v>
      </c>
      <c r="AE55">
        <f>CN55*AS55*(CI55-CH55*(1000-AS55*CK55)/(1000-AS55*CJ55))/(100*CB55)</f>
        <v>0</v>
      </c>
      <c r="AF55">
        <f>1000*CN55*AS55*(CJ55-CK55)/(100*CB55*(1000-AS55*CJ55))</f>
        <v>0</v>
      </c>
      <c r="AG55">
        <f>(AH55 - AI55 - CO55*1E3/(8.314*(CQ55+273.15)) * AK55/CN55 * AJ55) * CN55/(100*CB55) * (1000 - CK55)/1000</f>
        <v>0</v>
      </c>
      <c r="AH55">
        <v>134.87334604054</v>
      </c>
      <c r="AI55">
        <v>126.518151515151</v>
      </c>
      <c r="AJ55">
        <v>1.64247657202693</v>
      </c>
      <c r="AK55">
        <v>66.5001345329119</v>
      </c>
      <c r="AL55">
        <f>(AN55 - AM55 + CO55*1E3/(8.314*(CQ55+273.15)) * AP55/CN55 * AO55) * CN55/(100*CB55) * 1000/(1000 - AN55)</f>
        <v>0</v>
      </c>
      <c r="AM55">
        <v>19.9190928602597</v>
      </c>
      <c r="AN55">
        <v>21.7111236363636</v>
      </c>
      <c r="AO55">
        <v>-0.000113239057235797</v>
      </c>
      <c r="AP55">
        <v>79.88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MAX(0,($B$13+$C$13*CV55)/(1+$D$13*CV55)*CO55/(CQ55+273)*$E$13)</f>
        <v>0</v>
      </c>
      <c r="AV55" t="s">
        <v>286</v>
      </c>
      <c r="AW55" t="s">
        <v>286</v>
      </c>
      <c r="AX55">
        <v>0</v>
      </c>
      <c r="AY55">
        <v>0</v>
      </c>
      <c r="AZ55">
        <f>1-AX55/AY55</f>
        <v>0</v>
      </c>
      <c r="BA55">
        <v>0</v>
      </c>
      <c r="BB55" t="s">
        <v>286</v>
      </c>
      <c r="BC55" t="s">
        <v>286</v>
      </c>
      <c r="BD55">
        <v>0</v>
      </c>
      <c r="BE55">
        <v>0</v>
      </c>
      <c r="BF55">
        <f>1-BD55/BE55</f>
        <v>0</v>
      </c>
      <c r="BG55">
        <v>0.5</v>
      </c>
      <c r="BH55">
        <f>BY55</f>
        <v>0</v>
      </c>
      <c r="BI55">
        <f>J55</f>
        <v>0</v>
      </c>
      <c r="BJ55">
        <f>BF55*BG55*BH55</f>
        <v>0</v>
      </c>
      <c r="BK55">
        <f>(BI55-BA55)/BH55</f>
        <v>0</v>
      </c>
      <c r="BL55">
        <f>(AY55-BE55)/BE55</f>
        <v>0</v>
      </c>
      <c r="BM55">
        <f>AX55/(AZ55+AX55/BE55)</f>
        <v>0</v>
      </c>
      <c r="BN55" t="s">
        <v>286</v>
      </c>
      <c r="BO55">
        <v>0</v>
      </c>
      <c r="BP55">
        <f>IF(BO55&lt;&gt;0, BO55, BM55)</f>
        <v>0</v>
      </c>
      <c r="BQ55">
        <f>1-BP55/BE55</f>
        <v>0</v>
      </c>
      <c r="BR55">
        <f>(BE55-BD55)/(BE55-BP55)</f>
        <v>0</v>
      </c>
      <c r="BS55">
        <f>(AY55-BE55)/(AY55-BP55)</f>
        <v>0</v>
      </c>
      <c r="BT55">
        <f>(BE55-BD55)/(BE55-AX55)</f>
        <v>0</v>
      </c>
      <c r="BU55">
        <f>(AY55-BE55)/(AY55-AX55)</f>
        <v>0</v>
      </c>
      <c r="BV55">
        <f>(BR55*BP55/BD55)</f>
        <v>0</v>
      </c>
      <c r="BW55">
        <f>(1-BV55)</f>
        <v>0</v>
      </c>
      <c r="BX55">
        <f>$B$11*CW55+$C$11*CX55+$F$11*CY55*(1-DB55)</f>
        <v>0</v>
      </c>
      <c r="BY55">
        <f>BX55*BZ55</f>
        <v>0</v>
      </c>
      <c r="BZ55">
        <f>($B$11*$D$9+$C$11*$D$9+$F$11*((DL55+DD55)/MAX(DL55+DD55+DM55, 0.1)*$I$9+DM55/MAX(DL55+DD55+DM55, 0.1)*$J$9))/($B$11+$C$11+$F$11)</f>
        <v>0</v>
      </c>
      <c r="CA55">
        <f>($B$11*$K$9+$C$11*$K$9+$F$11*((DL55+DD55)/MAX(DL55+DD55+DM55, 0.1)*$P$9+DM55/MAX(DL55+DD55+DM55, 0.1)*$Q$9))/($B$11+$C$11+$F$11)</f>
        <v>0</v>
      </c>
      <c r="CB55">
        <v>9</v>
      </c>
      <c r="CC55">
        <v>0.5</v>
      </c>
      <c r="CD55" t="s">
        <v>287</v>
      </c>
      <c r="CE55">
        <v>2</v>
      </c>
      <c r="CF55" t="b">
        <v>1</v>
      </c>
      <c r="CG55">
        <v>1617082967.625</v>
      </c>
      <c r="CH55">
        <v>122.3625</v>
      </c>
      <c r="CI55">
        <v>133.253</v>
      </c>
      <c r="CJ55">
        <v>21.709925</v>
      </c>
      <c r="CK55">
        <v>19.926925</v>
      </c>
      <c r="CL55">
        <v>118.0415</v>
      </c>
      <c r="CM55">
        <v>21.731875</v>
      </c>
      <c r="CN55">
        <v>600.0345</v>
      </c>
      <c r="CO55">
        <v>101.10875</v>
      </c>
      <c r="CP55">
        <v>0.046526825</v>
      </c>
      <c r="CQ55">
        <v>26.802425</v>
      </c>
      <c r="CR55">
        <v>26.211975</v>
      </c>
      <c r="CS55">
        <v>999.9</v>
      </c>
      <c r="CT55">
        <v>0</v>
      </c>
      <c r="CU55">
        <v>0</v>
      </c>
      <c r="CV55">
        <v>10007.825</v>
      </c>
      <c r="CW55">
        <v>0</v>
      </c>
      <c r="CX55">
        <v>45.114775</v>
      </c>
      <c r="CY55">
        <v>1200.0225</v>
      </c>
      <c r="CZ55">
        <v>0.96700725</v>
      </c>
      <c r="DA55">
        <v>0.032992925</v>
      </c>
      <c r="DB55">
        <v>0</v>
      </c>
      <c r="DC55">
        <v>2.487675</v>
      </c>
      <c r="DD55">
        <v>0</v>
      </c>
      <c r="DE55">
        <v>3779.6775</v>
      </c>
      <c r="DF55">
        <v>10372.45</v>
      </c>
      <c r="DG55">
        <v>40.7185</v>
      </c>
      <c r="DH55">
        <v>43.531</v>
      </c>
      <c r="DI55">
        <v>42.3905</v>
      </c>
      <c r="DJ55">
        <v>41.76525</v>
      </c>
      <c r="DK55">
        <v>40.7655</v>
      </c>
      <c r="DL55">
        <v>1160.43</v>
      </c>
      <c r="DM55">
        <v>39.5925</v>
      </c>
      <c r="DN55">
        <v>0</v>
      </c>
      <c r="DO55">
        <v>1617082969.8</v>
      </c>
      <c r="DP55">
        <v>0</v>
      </c>
      <c r="DQ55">
        <v>2.61114615384615</v>
      </c>
      <c r="DR55">
        <v>-0.642119649812017</v>
      </c>
      <c r="DS55">
        <v>-271.034188225119</v>
      </c>
      <c r="DT55">
        <v>3806.355</v>
      </c>
      <c r="DU55">
        <v>15</v>
      </c>
      <c r="DV55">
        <v>1617082512</v>
      </c>
      <c r="DW55" t="s">
        <v>288</v>
      </c>
      <c r="DX55">
        <v>1617082511</v>
      </c>
      <c r="DY55">
        <v>1617082512</v>
      </c>
      <c r="DZ55">
        <v>2</v>
      </c>
      <c r="EA55">
        <v>-0.012</v>
      </c>
      <c r="EB55">
        <v>-0.035</v>
      </c>
      <c r="EC55">
        <v>4.321</v>
      </c>
      <c r="ED55">
        <v>-0.022</v>
      </c>
      <c r="EE55">
        <v>400</v>
      </c>
      <c r="EF55">
        <v>20</v>
      </c>
      <c r="EG55">
        <v>0.13</v>
      </c>
      <c r="EH55">
        <v>0.05</v>
      </c>
      <c r="EI55">
        <v>100</v>
      </c>
      <c r="EJ55">
        <v>100</v>
      </c>
      <c r="EK55">
        <v>4.321</v>
      </c>
      <c r="EL55">
        <v>-0.022</v>
      </c>
      <c r="EM55">
        <v>4.32055000000003</v>
      </c>
      <c r="EN55">
        <v>0</v>
      </c>
      <c r="EO55">
        <v>0</v>
      </c>
      <c r="EP55">
        <v>0</v>
      </c>
      <c r="EQ55">
        <v>-0.0219400000000007</v>
      </c>
      <c r="ER55">
        <v>0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7.6</v>
      </c>
      <c r="EZ55">
        <v>7.6</v>
      </c>
      <c r="FA55">
        <v>18</v>
      </c>
      <c r="FB55">
        <v>646.941</v>
      </c>
      <c r="FC55">
        <v>392.786</v>
      </c>
      <c r="FD55">
        <v>24.999</v>
      </c>
      <c r="FE55">
        <v>27.8774</v>
      </c>
      <c r="FF55">
        <v>29.9999</v>
      </c>
      <c r="FG55">
        <v>27.8841</v>
      </c>
      <c r="FH55">
        <v>27.9227</v>
      </c>
      <c r="FI55">
        <v>9.70852</v>
      </c>
      <c r="FJ55">
        <v>23.0266</v>
      </c>
      <c r="FK55">
        <v>46.4613</v>
      </c>
      <c r="FL55">
        <v>25</v>
      </c>
      <c r="FM55">
        <v>148.142</v>
      </c>
      <c r="FN55">
        <v>20</v>
      </c>
      <c r="FO55">
        <v>96.8451</v>
      </c>
      <c r="FP55">
        <v>99.4214</v>
      </c>
    </row>
    <row r="56" spans="1:172">
      <c r="A56">
        <v>40</v>
      </c>
      <c r="B56">
        <v>1617082971</v>
      </c>
      <c r="C56">
        <v>78.5</v>
      </c>
      <c r="D56" t="s">
        <v>365</v>
      </c>
      <c r="E56" t="s">
        <v>366</v>
      </c>
      <c r="F56">
        <v>2</v>
      </c>
      <c r="G56">
        <v>1617082970</v>
      </c>
      <c r="H56">
        <f>(I56)/1000</f>
        <v>0</v>
      </c>
      <c r="I56">
        <f>IF(CF56, AL56, AF56)</f>
        <v>0</v>
      </c>
      <c r="J56">
        <f>IF(CF56, AG56, AE56)</f>
        <v>0</v>
      </c>
      <c r="K56">
        <f>CH56 - IF(AS56&gt;1, J56*CB56*100.0/(AU56*CV56), 0)</f>
        <v>0</v>
      </c>
      <c r="L56">
        <f>((R56-H56/2)*K56-J56)/(R56+H56/2)</f>
        <v>0</v>
      </c>
      <c r="M56">
        <f>L56*(CO56+CP56)/1000.0</f>
        <v>0</v>
      </c>
      <c r="N56">
        <f>(CH56 - IF(AS56&gt;1, J56*CB56*100.0/(AU56*CV56), 0))*(CO56+CP56)/1000.0</f>
        <v>0</v>
      </c>
      <c r="O56">
        <f>2.0/((1/Q56-1/P56)+SIGN(Q56)*SQRT((1/Q56-1/P56)*(1/Q56-1/P56) + 4*CC56/((CC56+1)*(CC56+1))*(2*1/Q56*1/P56-1/P56*1/P56)))</f>
        <v>0</v>
      </c>
      <c r="P56">
        <f>IF(LEFT(CD56,1)&lt;&gt;"0",IF(LEFT(CD56,1)="1",3.0,CE56),$D$5+$E$5*(CV56*CO56/($K$5*1000))+$F$5*(CV56*CO56/($K$5*1000))*MAX(MIN(CB56,$J$5),$I$5)*MAX(MIN(CB56,$J$5),$I$5)+$G$5*MAX(MIN(CB56,$J$5),$I$5)*(CV56*CO56/($K$5*1000))+$H$5*(CV56*CO56/($K$5*1000))*(CV56*CO56/($K$5*1000)))</f>
        <v>0</v>
      </c>
      <c r="Q56">
        <f>H56*(1000-(1000*0.61365*exp(17.502*U56/(240.97+U56))/(CO56+CP56)+CJ56)/2)/(1000*0.61365*exp(17.502*U56/(240.97+U56))/(CO56+CP56)-CJ56)</f>
        <v>0</v>
      </c>
      <c r="R56">
        <f>1/((CC56+1)/(O56/1.6)+1/(P56/1.37)) + CC56/((CC56+1)/(O56/1.6) + CC56/(P56/1.37))</f>
        <v>0</v>
      </c>
      <c r="S56">
        <f>(BX56*CA56)</f>
        <v>0</v>
      </c>
      <c r="T56">
        <f>(CQ56+(S56+2*0.95*5.67E-8*(((CQ56+$B$7)+273)^4-(CQ56+273)^4)-44100*H56)/(1.84*29.3*P56+8*0.95*5.67E-8*(CQ56+273)^3))</f>
        <v>0</v>
      </c>
      <c r="U56">
        <f>($C$7*CR56+$D$7*CS56+$E$7*T56)</f>
        <v>0</v>
      </c>
      <c r="V56">
        <f>0.61365*exp(17.502*U56/(240.97+U56))</f>
        <v>0</v>
      </c>
      <c r="W56">
        <f>(X56/Y56*100)</f>
        <v>0</v>
      </c>
      <c r="X56">
        <f>CJ56*(CO56+CP56)/1000</f>
        <v>0</v>
      </c>
      <c r="Y56">
        <f>0.61365*exp(17.502*CQ56/(240.97+CQ56))</f>
        <v>0</v>
      </c>
      <c r="Z56">
        <f>(V56-CJ56*(CO56+CP56)/1000)</f>
        <v>0</v>
      </c>
      <c r="AA56">
        <f>(-H56*44100)</f>
        <v>0</v>
      </c>
      <c r="AB56">
        <f>2*29.3*P56*0.92*(CQ56-U56)</f>
        <v>0</v>
      </c>
      <c r="AC56">
        <f>2*0.95*5.67E-8*(((CQ56+$B$7)+273)^4-(U56+273)^4)</f>
        <v>0</v>
      </c>
      <c r="AD56">
        <f>S56+AC56+AA56+AB56</f>
        <v>0</v>
      </c>
      <c r="AE56">
        <f>CN56*AS56*(CI56-CH56*(1000-AS56*CK56)/(1000-AS56*CJ56))/(100*CB56)</f>
        <v>0</v>
      </c>
      <c r="AF56">
        <f>1000*CN56*AS56*(CJ56-CK56)/(100*CB56*(1000-AS56*CJ56))</f>
        <v>0</v>
      </c>
      <c r="AG56">
        <f>(AH56 - AI56 - CO56*1E3/(8.314*(CQ56+273.15)) * AK56/CN56 * AJ56) * CN56/(100*CB56) * (1000 - CK56)/1000</f>
        <v>0</v>
      </c>
      <c r="AH56">
        <v>138.282778378402</v>
      </c>
      <c r="AI56">
        <v>129.8022</v>
      </c>
      <c r="AJ56">
        <v>1.64179164975773</v>
      </c>
      <c r="AK56">
        <v>66.5001345329119</v>
      </c>
      <c r="AL56">
        <f>(AN56 - AM56 + CO56*1E3/(8.314*(CQ56+273.15)) * AP56/CN56 * AO56) * CN56/(100*CB56) * 1000/(1000 - AN56)</f>
        <v>0</v>
      </c>
      <c r="AM56">
        <v>19.9344862729004</v>
      </c>
      <c r="AN56">
        <v>21.7132775757576</v>
      </c>
      <c r="AO56">
        <v>0.00024173426573525</v>
      </c>
      <c r="AP56">
        <v>79.88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MAX(0,($B$13+$C$13*CV56)/(1+$D$13*CV56)*CO56/(CQ56+273)*$E$13)</f>
        <v>0</v>
      </c>
      <c r="AV56" t="s">
        <v>286</v>
      </c>
      <c r="AW56" t="s">
        <v>286</v>
      </c>
      <c r="AX56">
        <v>0</v>
      </c>
      <c r="AY56">
        <v>0</v>
      </c>
      <c r="AZ56">
        <f>1-AX56/AY56</f>
        <v>0</v>
      </c>
      <c r="BA56">
        <v>0</v>
      </c>
      <c r="BB56" t="s">
        <v>286</v>
      </c>
      <c r="BC56" t="s">
        <v>286</v>
      </c>
      <c r="BD56">
        <v>0</v>
      </c>
      <c r="BE56">
        <v>0</v>
      </c>
      <c r="BF56">
        <f>1-BD56/BE56</f>
        <v>0</v>
      </c>
      <c r="BG56">
        <v>0.5</v>
      </c>
      <c r="BH56">
        <f>BY56</f>
        <v>0</v>
      </c>
      <c r="BI56">
        <f>J56</f>
        <v>0</v>
      </c>
      <c r="BJ56">
        <f>BF56*BG56*BH56</f>
        <v>0</v>
      </c>
      <c r="BK56">
        <f>(BI56-BA56)/BH56</f>
        <v>0</v>
      </c>
      <c r="BL56">
        <f>(AY56-BE56)/BE56</f>
        <v>0</v>
      </c>
      <c r="BM56">
        <f>AX56/(AZ56+AX56/BE56)</f>
        <v>0</v>
      </c>
      <c r="BN56" t="s">
        <v>286</v>
      </c>
      <c r="BO56">
        <v>0</v>
      </c>
      <c r="BP56">
        <f>IF(BO56&lt;&gt;0, BO56, BM56)</f>
        <v>0</v>
      </c>
      <c r="BQ56">
        <f>1-BP56/BE56</f>
        <v>0</v>
      </c>
      <c r="BR56">
        <f>(BE56-BD56)/(BE56-BP56)</f>
        <v>0</v>
      </c>
      <c r="BS56">
        <f>(AY56-BE56)/(AY56-BP56)</f>
        <v>0</v>
      </c>
      <c r="BT56">
        <f>(BE56-BD56)/(BE56-AX56)</f>
        <v>0</v>
      </c>
      <c r="BU56">
        <f>(AY56-BE56)/(AY56-AX56)</f>
        <v>0</v>
      </c>
      <c r="BV56">
        <f>(BR56*BP56/BD56)</f>
        <v>0</v>
      </c>
      <c r="BW56">
        <f>(1-BV56)</f>
        <v>0</v>
      </c>
      <c r="BX56">
        <f>$B$11*CW56+$C$11*CX56+$F$11*CY56*(1-DB56)</f>
        <v>0</v>
      </c>
      <c r="BY56">
        <f>BX56*BZ56</f>
        <v>0</v>
      </c>
      <c r="BZ56">
        <f>($B$11*$D$9+$C$11*$D$9+$F$11*((DL56+DD56)/MAX(DL56+DD56+DM56, 0.1)*$I$9+DM56/MAX(DL56+DD56+DM56, 0.1)*$J$9))/($B$11+$C$11+$F$11)</f>
        <v>0</v>
      </c>
      <c r="CA56">
        <f>($B$11*$K$9+$C$11*$K$9+$F$11*((DL56+DD56)/MAX(DL56+DD56+DM56, 0.1)*$P$9+DM56/MAX(DL56+DD56+DM56, 0.1)*$Q$9))/($B$11+$C$11+$F$11)</f>
        <v>0</v>
      </c>
      <c r="CB56">
        <v>9</v>
      </c>
      <c r="CC56">
        <v>0.5</v>
      </c>
      <c r="CD56" t="s">
        <v>287</v>
      </c>
      <c r="CE56">
        <v>2</v>
      </c>
      <c r="CF56" t="b">
        <v>1</v>
      </c>
      <c r="CG56">
        <v>1617082970</v>
      </c>
      <c r="CH56">
        <v>126.181666666667</v>
      </c>
      <c r="CI56">
        <v>137.252333333333</v>
      </c>
      <c r="CJ56">
        <v>21.7124</v>
      </c>
      <c r="CK56">
        <v>19.9472333333333</v>
      </c>
      <c r="CL56">
        <v>121.861333333333</v>
      </c>
      <c r="CM56">
        <v>21.7343333333333</v>
      </c>
      <c r="CN56">
        <v>599.98</v>
      </c>
      <c r="CO56">
        <v>101.109333333333</v>
      </c>
      <c r="CP56">
        <v>0.0466771666666667</v>
      </c>
      <c r="CQ56">
        <v>26.8037</v>
      </c>
      <c r="CR56">
        <v>26.2044666666667</v>
      </c>
      <c r="CS56">
        <v>999.9</v>
      </c>
      <c r="CT56">
        <v>0</v>
      </c>
      <c r="CU56">
        <v>0</v>
      </c>
      <c r="CV56">
        <v>9978.75</v>
      </c>
      <c r="CW56">
        <v>0</v>
      </c>
      <c r="CX56">
        <v>45.0532666666667</v>
      </c>
      <c r="CY56">
        <v>1200.02</v>
      </c>
      <c r="CZ56">
        <v>0.967009</v>
      </c>
      <c r="DA56">
        <v>0.0329912</v>
      </c>
      <c r="DB56">
        <v>0</v>
      </c>
      <c r="DC56">
        <v>2.71286666666667</v>
      </c>
      <c r="DD56">
        <v>0</v>
      </c>
      <c r="DE56">
        <v>3769.04666666667</v>
      </c>
      <c r="DF56">
        <v>10372.5</v>
      </c>
      <c r="DG56">
        <v>40.708</v>
      </c>
      <c r="DH56">
        <v>43.5</v>
      </c>
      <c r="DI56">
        <v>42.3956666666667</v>
      </c>
      <c r="DJ56">
        <v>41.7703333333333</v>
      </c>
      <c r="DK56">
        <v>40.75</v>
      </c>
      <c r="DL56">
        <v>1160.43</v>
      </c>
      <c r="DM56">
        <v>39.59</v>
      </c>
      <c r="DN56">
        <v>0</v>
      </c>
      <c r="DO56">
        <v>1617082971.6</v>
      </c>
      <c r="DP56">
        <v>0</v>
      </c>
      <c r="DQ56">
        <v>2.624072</v>
      </c>
      <c r="DR56">
        <v>-0.412130763127034</v>
      </c>
      <c r="DS56">
        <v>-277.102308129162</v>
      </c>
      <c r="DT56">
        <v>3796.8576</v>
      </c>
      <c r="DU56">
        <v>15</v>
      </c>
      <c r="DV56">
        <v>1617082512</v>
      </c>
      <c r="DW56" t="s">
        <v>288</v>
      </c>
      <c r="DX56">
        <v>1617082511</v>
      </c>
      <c r="DY56">
        <v>1617082512</v>
      </c>
      <c r="DZ56">
        <v>2</v>
      </c>
      <c r="EA56">
        <v>-0.012</v>
      </c>
      <c r="EB56">
        <v>-0.035</v>
      </c>
      <c r="EC56">
        <v>4.321</v>
      </c>
      <c r="ED56">
        <v>-0.022</v>
      </c>
      <c r="EE56">
        <v>400</v>
      </c>
      <c r="EF56">
        <v>20</v>
      </c>
      <c r="EG56">
        <v>0.13</v>
      </c>
      <c r="EH56">
        <v>0.05</v>
      </c>
      <c r="EI56">
        <v>100</v>
      </c>
      <c r="EJ56">
        <v>100</v>
      </c>
      <c r="EK56">
        <v>4.321</v>
      </c>
      <c r="EL56">
        <v>-0.0219</v>
      </c>
      <c r="EM56">
        <v>4.32055000000003</v>
      </c>
      <c r="EN56">
        <v>0</v>
      </c>
      <c r="EO56">
        <v>0</v>
      </c>
      <c r="EP56">
        <v>0</v>
      </c>
      <c r="EQ56">
        <v>-0.0219400000000007</v>
      </c>
      <c r="ER56">
        <v>0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7.7</v>
      </c>
      <c r="EZ56">
        <v>7.7</v>
      </c>
      <c r="FA56">
        <v>18</v>
      </c>
      <c r="FB56">
        <v>647.102</v>
      </c>
      <c r="FC56">
        <v>392.694</v>
      </c>
      <c r="FD56">
        <v>24.999</v>
      </c>
      <c r="FE56">
        <v>27.8762</v>
      </c>
      <c r="FF56">
        <v>29.9999</v>
      </c>
      <c r="FG56">
        <v>27.883</v>
      </c>
      <c r="FH56">
        <v>27.9223</v>
      </c>
      <c r="FI56">
        <v>9.86417</v>
      </c>
      <c r="FJ56">
        <v>23.0266</v>
      </c>
      <c r="FK56">
        <v>46.4613</v>
      </c>
      <c r="FL56">
        <v>25</v>
      </c>
      <c r="FM56">
        <v>151.506</v>
      </c>
      <c r="FN56">
        <v>20</v>
      </c>
      <c r="FO56">
        <v>96.8453</v>
      </c>
      <c r="FP56">
        <v>99.4217</v>
      </c>
    </row>
    <row r="57" spans="1:172">
      <c r="A57">
        <v>41</v>
      </c>
      <c r="B57">
        <v>1617082973</v>
      </c>
      <c r="C57">
        <v>80.5</v>
      </c>
      <c r="D57" t="s">
        <v>367</v>
      </c>
      <c r="E57" t="s">
        <v>368</v>
      </c>
      <c r="F57">
        <v>2</v>
      </c>
      <c r="G57">
        <v>1617082971.625</v>
      </c>
      <c r="H57">
        <f>(I57)/1000</f>
        <v>0</v>
      </c>
      <c r="I57">
        <f>IF(CF57, AL57, AF57)</f>
        <v>0</v>
      </c>
      <c r="J57">
        <f>IF(CF57, AG57, AE57)</f>
        <v>0</v>
      </c>
      <c r="K57">
        <f>CH57 - IF(AS57&gt;1, J57*CB57*100.0/(AU57*CV57), 0)</f>
        <v>0</v>
      </c>
      <c r="L57">
        <f>((R57-H57/2)*K57-J57)/(R57+H57/2)</f>
        <v>0</v>
      </c>
      <c r="M57">
        <f>L57*(CO57+CP57)/1000.0</f>
        <v>0</v>
      </c>
      <c r="N57">
        <f>(CH57 - IF(AS57&gt;1, J57*CB57*100.0/(AU57*CV57), 0))*(CO57+CP57)/1000.0</f>
        <v>0</v>
      </c>
      <c r="O57">
        <f>2.0/((1/Q57-1/P57)+SIGN(Q57)*SQRT((1/Q57-1/P57)*(1/Q57-1/P57) + 4*CC57/((CC57+1)*(CC57+1))*(2*1/Q57*1/P57-1/P57*1/P57)))</f>
        <v>0</v>
      </c>
      <c r="P57">
        <f>IF(LEFT(CD57,1)&lt;&gt;"0",IF(LEFT(CD57,1)="1",3.0,CE57),$D$5+$E$5*(CV57*CO57/($K$5*1000))+$F$5*(CV57*CO57/($K$5*1000))*MAX(MIN(CB57,$J$5),$I$5)*MAX(MIN(CB57,$J$5),$I$5)+$G$5*MAX(MIN(CB57,$J$5),$I$5)*(CV57*CO57/($K$5*1000))+$H$5*(CV57*CO57/($K$5*1000))*(CV57*CO57/($K$5*1000)))</f>
        <v>0</v>
      </c>
      <c r="Q57">
        <f>H57*(1000-(1000*0.61365*exp(17.502*U57/(240.97+U57))/(CO57+CP57)+CJ57)/2)/(1000*0.61365*exp(17.502*U57/(240.97+U57))/(CO57+CP57)-CJ57)</f>
        <v>0</v>
      </c>
      <c r="R57">
        <f>1/((CC57+1)/(O57/1.6)+1/(P57/1.37)) + CC57/((CC57+1)/(O57/1.6) + CC57/(P57/1.37))</f>
        <v>0</v>
      </c>
      <c r="S57">
        <f>(BX57*CA57)</f>
        <v>0</v>
      </c>
      <c r="T57">
        <f>(CQ57+(S57+2*0.95*5.67E-8*(((CQ57+$B$7)+273)^4-(CQ57+273)^4)-44100*H57)/(1.84*29.3*P57+8*0.95*5.67E-8*(CQ57+273)^3))</f>
        <v>0</v>
      </c>
      <c r="U57">
        <f>($C$7*CR57+$D$7*CS57+$E$7*T57)</f>
        <v>0</v>
      </c>
      <c r="V57">
        <f>0.61365*exp(17.502*U57/(240.97+U57))</f>
        <v>0</v>
      </c>
      <c r="W57">
        <f>(X57/Y57*100)</f>
        <v>0</v>
      </c>
      <c r="X57">
        <f>CJ57*(CO57+CP57)/1000</f>
        <v>0</v>
      </c>
      <c r="Y57">
        <f>0.61365*exp(17.502*CQ57/(240.97+CQ57))</f>
        <v>0</v>
      </c>
      <c r="Z57">
        <f>(V57-CJ57*(CO57+CP57)/1000)</f>
        <v>0</v>
      </c>
      <c r="AA57">
        <f>(-H57*44100)</f>
        <v>0</v>
      </c>
      <c r="AB57">
        <f>2*29.3*P57*0.92*(CQ57-U57)</f>
        <v>0</v>
      </c>
      <c r="AC57">
        <f>2*0.95*5.67E-8*(((CQ57+$B$7)+273)^4-(U57+273)^4)</f>
        <v>0</v>
      </c>
      <c r="AD57">
        <f>S57+AC57+AA57+AB57</f>
        <v>0</v>
      </c>
      <c r="AE57">
        <f>CN57*AS57*(CI57-CH57*(1000-AS57*CK57)/(1000-AS57*CJ57))/(100*CB57)</f>
        <v>0</v>
      </c>
      <c r="AF57">
        <f>1000*CN57*AS57*(CJ57-CK57)/(100*CB57*(1000-AS57*CJ57))</f>
        <v>0</v>
      </c>
      <c r="AG57">
        <f>(AH57 - AI57 - CO57*1E3/(8.314*(CQ57+273.15)) * AK57/CN57 * AJ57) * CN57/(100*CB57) * (1000 - CK57)/1000</f>
        <v>0</v>
      </c>
      <c r="AH57">
        <v>141.742471169634</v>
      </c>
      <c r="AI57">
        <v>133.090484848485</v>
      </c>
      <c r="AJ57">
        <v>1.64521350061222</v>
      </c>
      <c r="AK57">
        <v>66.5001345329119</v>
      </c>
      <c r="AL57">
        <f>(AN57 - AM57 + CO57*1E3/(8.314*(CQ57+273.15)) * AP57/CN57 * AO57) * CN57/(100*CB57) * 1000/(1000 - AN57)</f>
        <v>0</v>
      </c>
      <c r="AM57">
        <v>19.9497382448485</v>
      </c>
      <c r="AN57">
        <v>21.7190424242424</v>
      </c>
      <c r="AO57">
        <v>0.000374987522282938</v>
      </c>
      <c r="AP57">
        <v>79.88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MAX(0,($B$13+$C$13*CV57)/(1+$D$13*CV57)*CO57/(CQ57+273)*$E$13)</f>
        <v>0</v>
      </c>
      <c r="AV57" t="s">
        <v>286</v>
      </c>
      <c r="AW57" t="s">
        <v>286</v>
      </c>
      <c r="AX57">
        <v>0</v>
      </c>
      <c r="AY57">
        <v>0</v>
      </c>
      <c r="AZ57">
        <f>1-AX57/AY57</f>
        <v>0</v>
      </c>
      <c r="BA57">
        <v>0</v>
      </c>
      <c r="BB57" t="s">
        <v>286</v>
      </c>
      <c r="BC57" t="s">
        <v>286</v>
      </c>
      <c r="BD57">
        <v>0</v>
      </c>
      <c r="BE57">
        <v>0</v>
      </c>
      <c r="BF57">
        <f>1-BD57/BE57</f>
        <v>0</v>
      </c>
      <c r="BG57">
        <v>0.5</v>
      </c>
      <c r="BH57">
        <f>BY57</f>
        <v>0</v>
      </c>
      <c r="BI57">
        <f>J57</f>
        <v>0</v>
      </c>
      <c r="BJ57">
        <f>BF57*BG57*BH57</f>
        <v>0</v>
      </c>
      <c r="BK57">
        <f>(BI57-BA57)/BH57</f>
        <v>0</v>
      </c>
      <c r="BL57">
        <f>(AY57-BE57)/BE57</f>
        <v>0</v>
      </c>
      <c r="BM57">
        <f>AX57/(AZ57+AX57/BE57)</f>
        <v>0</v>
      </c>
      <c r="BN57" t="s">
        <v>286</v>
      </c>
      <c r="BO57">
        <v>0</v>
      </c>
      <c r="BP57">
        <f>IF(BO57&lt;&gt;0, BO57, BM57)</f>
        <v>0</v>
      </c>
      <c r="BQ57">
        <f>1-BP57/BE57</f>
        <v>0</v>
      </c>
      <c r="BR57">
        <f>(BE57-BD57)/(BE57-BP57)</f>
        <v>0</v>
      </c>
      <c r="BS57">
        <f>(AY57-BE57)/(AY57-BP57)</f>
        <v>0</v>
      </c>
      <c r="BT57">
        <f>(BE57-BD57)/(BE57-AX57)</f>
        <v>0</v>
      </c>
      <c r="BU57">
        <f>(AY57-BE57)/(AY57-AX57)</f>
        <v>0</v>
      </c>
      <c r="BV57">
        <f>(BR57*BP57/BD57)</f>
        <v>0</v>
      </c>
      <c r="BW57">
        <f>(1-BV57)</f>
        <v>0</v>
      </c>
      <c r="BX57">
        <f>$B$11*CW57+$C$11*CX57+$F$11*CY57*(1-DB57)</f>
        <v>0</v>
      </c>
      <c r="BY57">
        <f>BX57*BZ57</f>
        <v>0</v>
      </c>
      <c r="BZ57">
        <f>($B$11*$D$9+$C$11*$D$9+$F$11*((DL57+DD57)/MAX(DL57+DD57+DM57, 0.1)*$I$9+DM57/MAX(DL57+DD57+DM57, 0.1)*$J$9))/($B$11+$C$11+$F$11)</f>
        <v>0</v>
      </c>
      <c r="CA57">
        <f>($B$11*$K$9+$C$11*$K$9+$F$11*((DL57+DD57)/MAX(DL57+DD57+DM57, 0.1)*$P$9+DM57/MAX(DL57+DD57+DM57, 0.1)*$Q$9))/($B$11+$C$11+$F$11)</f>
        <v>0</v>
      </c>
      <c r="CB57">
        <v>9</v>
      </c>
      <c r="CC57">
        <v>0.5</v>
      </c>
      <c r="CD57" t="s">
        <v>287</v>
      </c>
      <c r="CE57">
        <v>2</v>
      </c>
      <c r="CF57" t="b">
        <v>1</v>
      </c>
      <c r="CG57">
        <v>1617082971.625</v>
      </c>
      <c r="CH57">
        <v>128.7905</v>
      </c>
      <c r="CI57">
        <v>140.00325</v>
      </c>
      <c r="CJ57">
        <v>21.7166</v>
      </c>
      <c r="CK57">
        <v>19.9519</v>
      </c>
      <c r="CL57">
        <v>124.47</v>
      </c>
      <c r="CM57">
        <v>21.73855</v>
      </c>
      <c r="CN57">
        <v>600.0415</v>
      </c>
      <c r="CO57">
        <v>101.11</v>
      </c>
      <c r="CP57">
        <v>0.046620675</v>
      </c>
      <c r="CQ57">
        <v>26.80415</v>
      </c>
      <c r="CR57">
        <v>26.20305</v>
      </c>
      <c r="CS57">
        <v>999.9</v>
      </c>
      <c r="CT57">
        <v>0</v>
      </c>
      <c r="CU57">
        <v>0</v>
      </c>
      <c r="CV57">
        <v>9974.845</v>
      </c>
      <c r="CW57">
        <v>0</v>
      </c>
      <c r="CX57">
        <v>44.96635</v>
      </c>
      <c r="CY57">
        <v>1200.02</v>
      </c>
      <c r="CZ57">
        <v>0.967009</v>
      </c>
      <c r="DA57">
        <v>0.0329912</v>
      </c>
      <c r="DB57">
        <v>0</v>
      </c>
      <c r="DC57">
        <v>2.75125</v>
      </c>
      <c r="DD57">
        <v>0</v>
      </c>
      <c r="DE57">
        <v>3760.17</v>
      </c>
      <c r="DF57">
        <v>10372.5</v>
      </c>
      <c r="DG57">
        <v>40.70275</v>
      </c>
      <c r="DH57">
        <v>43.5</v>
      </c>
      <c r="DI57">
        <v>42.4215</v>
      </c>
      <c r="DJ57">
        <v>41.68725</v>
      </c>
      <c r="DK57">
        <v>40.75</v>
      </c>
      <c r="DL57">
        <v>1160.43</v>
      </c>
      <c r="DM57">
        <v>39.59</v>
      </c>
      <c r="DN57">
        <v>0</v>
      </c>
      <c r="DO57">
        <v>1617082973.4</v>
      </c>
      <c r="DP57">
        <v>0</v>
      </c>
      <c r="DQ57">
        <v>2.60935769230769</v>
      </c>
      <c r="DR57">
        <v>-0.196988034026182</v>
      </c>
      <c r="DS57">
        <v>-280.457435911126</v>
      </c>
      <c r="DT57">
        <v>3789.91</v>
      </c>
      <c r="DU57">
        <v>15</v>
      </c>
      <c r="DV57">
        <v>1617082512</v>
      </c>
      <c r="DW57" t="s">
        <v>288</v>
      </c>
      <c r="DX57">
        <v>1617082511</v>
      </c>
      <c r="DY57">
        <v>1617082512</v>
      </c>
      <c r="DZ57">
        <v>2</v>
      </c>
      <c r="EA57">
        <v>-0.012</v>
      </c>
      <c r="EB57">
        <v>-0.035</v>
      </c>
      <c r="EC57">
        <v>4.321</v>
      </c>
      <c r="ED57">
        <v>-0.022</v>
      </c>
      <c r="EE57">
        <v>400</v>
      </c>
      <c r="EF57">
        <v>20</v>
      </c>
      <c r="EG57">
        <v>0.13</v>
      </c>
      <c r="EH57">
        <v>0.05</v>
      </c>
      <c r="EI57">
        <v>100</v>
      </c>
      <c r="EJ57">
        <v>100</v>
      </c>
      <c r="EK57">
        <v>4.32</v>
      </c>
      <c r="EL57">
        <v>-0.0219</v>
      </c>
      <c r="EM57">
        <v>4.32055000000003</v>
      </c>
      <c r="EN57">
        <v>0</v>
      </c>
      <c r="EO57">
        <v>0</v>
      </c>
      <c r="EP57">
        <v>0</v>
      </c>
      <c r="EQ57">
        <v>-0.0219400000000007</v>
      </c>
      <c r="ER57">
        <v>0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7.7</v>
      </c>
      <c r="EZ57">
        <v>7.7</v>
      </c>
      <c r="FA57">
        <v>18</v>
      </c>
      <c r="FB57">
        <v>647.012</v>
      </c>
      <c r="FC57">
        <v>392.777</v>
      </c>
      <c r="FD57">
        <v>24.9991</v>
      </c>
      <c r="FE57">
        <v>27.8752</v>
      </c>
      <c r="FF57">
        <v>29.9999</v>
      </c>
      <c r="FG57">
        <v>27.882</v>
      </c>
      <c r="FH57">
        <v>27.9216</v>
      </c>
      <c r="FI57">
        <v>10.0186</v>
      </c>
      <c r="FJ57">
        <v>23.0266</v>
      </c>
      <c r="FK57">
        <v>46.4613</v>
      </c>
      <c r="FL57">
        <v>25</v>
      </c>
      <c r="FM57">
        <v>154.861</v>
      </c>
      <c r="FN57">
        <v>20</v>
      </c>
      <c r="FO57">
        <v>96.8457</v>
      </c>
      <c r="FP57">
        <v>99.4208</v>
      </c>
    </row>
    <row r="58" spans="1:172">
      <c r="A58">
        <v>42</v>
      </c>
      <c r="B58">
        <v>1617082975</v>
      </c>
      <c r="C58">
        <v>82.5</v>
      </c>
      <c r="D58" t="s">
        <v>369</v>
      </c>
      <c r="E58" t="s">
        <v>370</v>
      </c>
      <c r="F58">
        <v>2</v>
      </c>
      <c r="G58">
        <v>1617082974</v>
      </c>
      <c r="H58">
        <f>(I58)/1000</f>
        <v>0</v>
      </c>
      <c r="I58">
        <f>IF(CF58, AL58, AF58)</f>
        <v>0</v>
      </c>
      <c r="J58">
        <f>IF(CF58, AG58, AE58)</f>
        <v>0</v>
      </c>
      <c r="K58">
        <f>CH58 - IF(AS58&gt;1, J58*CB58*100.0/(AU58*CV58), 0)</f>
        <v>0</v>
      </c>
      <c r="L58">
        <f>((R58-H58/2)*K58-J58)/(R58+H58/2)</f>
        <v>0</v>
      </c>
      <c r="M58">
        <f>L58*(CO58+CP58)/1000.0</f>
        <v>0</v>
      </c>
      <c r="N58">
        <f>(CH58 - IF(AS58&gt;1, J58*CB58*100.0/(AU58*CV58), 0))*(CO58+CP58)/1000.0</f>
        <v>0</v>
      </c>
      <c r="O58">
        <f>2.0/((1/Q58-1/P58)+SIGN(Q58)*SQRT((1/Q58-1/P58)*(1/Q58-1/P58) + 4*CC58/((CC58+1)*(CC58+1))*(2*1/Q58*1/P58-1/P58*1/P58)))</f>
        <v>0</v>
      </c>
      <c r="P58">
        <f>IF(LEFT(CD58,1)&lt;&gt;"0",IF(LEFT(CD58,1)="1",3.0,CE58),$D$5+$E$5*(CV58*CO58/($K$5*1000))+$F$5*(CV58*CO58/($K$5*1000))*MAX(MIN(CB58,$J$5),$I$5)*MAX(MIN(CB58,$J$5),$I$5)+$G$5*MAX(MIN(CB58,$J$5),$I$5)*(CV58*CO58/($K$5*1000))+$H$5*(CV58*CO58/($K$5*1000))*(CV58*CO58/($K$5*1000)))</f>
        <v>0</v>
      </c>
      <c r="Q58">
        <f>H58*(1000-(1000*0.61365*exp(17.502*U58/(240.97+U58))/(CO58+CP58)+CJ58)/2)/(1000*0.61365*exp(17.502*U58/(240.97+U58))/(CO58+CP58)-CJ58)</f>
        <v>0</v>
      </c>
      <c r="R58">
        <f>1/((CC58+1)/(O58/1.6)+1/(P58/1.37)) + CC58/((CC58+1)/(O58/1.6) + CC58/(P58/1.37))</f>
        <v>0</v>
      </c>
      <c r="S58">
        <f>(BX58*CA58)</f>
        <v>0</v>
      </c>
      <c r="T58">
        <f>(CQ58+(S58+2*0.95*5.67E-8*(((CQ58+$B$7)+273)^4-(CQ58+273)^4)-44100*H58)/(1.84*29.3*P58+8*0.95*5.67E-8*(CQ58+273)^3))</f>
        <v>0</v>
      </c>
      <c r="U58">
        <f>($C$7*CR58+$D$7*CS58+$E$7*T58)</f>
        <v>0</v>
      </c>
      <c r="V58">
        <f>0.61365*exp(17.502*U58/(240.97+U58))</f>
        <v>0</v>
      </c>
      <c r="W58">
        <f>(X58/Y58*100)</f>
        <v>0</v>
      </c>
      <c r="X58">
        <f>CJ58*(CO58+CP58)/1000</f>
        <v>0</v>
      </c>
      <c r="Y58">
        <f>0.61365*exp(17.502*CQ58/(240.97+CQ58))</f>
        <v>0</v>
      </c>
      <c r="Z58">
        <f>(V58-CJ58*(CO58+CP58)/1000)</f>
        <v>0</v>
      </c>
      <c r="AA58">
        <f>(-H58*44100)</f>
        <v>0</v>
      </c>
      <c r="AB58">
        <f>2*29.3*P58*0.92*(CQ58-U58)</f>
        <v>0</v>
      </c>
      <c r="AC58">
        <f>2*0.95*5.67E-8*(((CQ58+$B$7)+273)^4-(U58+273)^4)</f>
        <v>0</v>
      </c>
      <c r="AD58">
        <f>S58+AC58+AA58+AB58</f>
        <v>0</v>
      </c>
      <c r="AE58">
        <f>CN58*AS58*(CI58-CH58*(1000-AS58*CK58)/(1000-AS58*CJ58))/(100*CB58)</f>
        <v>0</v>
      </c>
      <c r="AF58">
        <f>1000*CN58*AS58*(CJ58-CK58)/(100*CB58*(1000-AS58*CJ58))</f>
        <v>0</v>
      </c>
      <c r="AG58">
        <f>(AH58 - AI58 - CO58*1E3/(8.314*(CQ58+273.15)) * AK58/CN58 * AJ58) * CN58/(100*CB58) * (1000 - CK58)/1000</f>
        <v>0</v>
      </c>
      <c r="AH58">
        <v>145.187624099432</v>
      </c>
      <c r="AI58">
        <v>136.431157575758</v>
      </c>
      <c r="AJ58">
        <v>1.66927687777042</v>
      </c>
      <c r="AK58">
        <v>66.5001345329119</v>
      </c>
      <c r="AL58">
        <f>(AN58 - AM58 + CO58*1E3/(8.314*(CQ58+273.15)) * AP58/CN58 * AO58) * CN58/(100*CB58) * 1000/(1000 - AN58)</f>
        <v>0</v>
      </c>
      <c r="AM58">
        <v>19.9527875650216</v>
      </c>
      <c r="AN58">
        <v>21.7244890909091</v>
      </c>
      <c r="AO58">
        <v>0.00273836363636361</v>
      </c>
      <c r="AP58">
        <v>79.88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MAX(0,($B$13+$C$13*CV58)/(1+$D$13*CV58)*CO58/(CQ58+273)*$E$13)</f>
        <v>0</v>
      </c>
      <c r="AV58" t="s">
        <v>286</v>
      </c>
      <c r="AW58" t="s">
        <v>286</v>
      </c>
      <c r="AX58">
        <v>0</v>
      </c>
      <c r="AY58">
        <v>0</v>
      </c>
      <c r="AZ58">
        <f>1-AX58/AY58</f>
        <v>0</v>
      </c>
      <c r="BA58">
        <v>0</v>
      </c>
      <c r="BB58" t="s">
        <v>286</v>
      </c>
      <c r="BC58" t="s">
        <v>286</v>
      </c>
      <c r="BD58">
        <v>0</v>
      </c>
      <c r="BE58">
        <v>0</v>
      </c>
      <c r="BF58">
        <f>1-BD58/BE58</f>
        <v>0</v>
      </c>
      <c r="BG58">
        <v>0.5</v>
      </c>
      <c r="BH58">
        <f>BY58</f>
        <v>0</v>
      </c>
      <c r="BI58">
        <f>J58</f>
        <v>0</v>
      </c>
      <c r="BJ58">
        <f>BF58*BG58*BH58</f>
        <v>0</v>
      </c>
      <c r="BK58">
        <f>(BI58-BA58)/BH58</f>
        <v>0</v>
      </c>
      <c r="BL58">
        <f>(AY58-BE58)/BE58</f>
        <v>0</v>
      </c>
      <c r="BM58">
        <f>AX58/(AZ58+AX58/BE58)</f>
        <v>0</v>
      </c>
      <c r="BN58" t="s">
        <v>286</v>
      </c>
      <c r="BO58">
        <v>0</v>
      </c>
      <c r="BP58">
        <f>IF(BO58&lt;&gt;0, BO58, BM58)</f>
        <v>0</v>
      </c>
      <c r="BQ58">
        <f>1-BP58/BE58</f>
        <v>0</v>
      </c>
      <c r="BR58">
        <f>(BE58-BD58)/(BE58-BP58)</f>
        <v>0</v>
      </c>
      <c r="BS58">
        <f>(AY58-BE58)/(AY58-BP58)</f>
        <v>0</v>
      </c>
      <c r="BT58">
        <f>(BE58-BD58)/(BE58-AX58)</f>
        <v>0</v>
      </c>
      <c r="BU58">
        <f>(AY58-BE58)/(AY58-AX58)</f>
        <v>0</v>
      </c>
      <c r="BV58">
        <f>(BR58*BP58/BD58)</f>
        <v>0</v>
      </c>
      <c r="BW58">
        <f>(1-BV58)</f>
        <v>0</v>
      </c>
      <c r="BX58">
        <f>$B$11*CW58+$C$11*CX58+$F$11*CY58*(1-DB58)</f>
        <v>0</v>
      </c>
      <c r="BY58">
        <f>BX58*BZ58</f>
        <v>0</v>
      </c>
      <c r="BZ58">
        <f>($B$11*$D$9+$C$11*$D$9+$F$11*((DL58+DD58)/MAX(DL58+DD58+DM58, 0.1)*$I$9+DM58/MAX(DL58+DD58+DM58, 0.1)*$J$9))/($B$11+$C$11+$F$11)</f>
        <v>0</v>
      </c>
      <c r="CA58">
        <f>($B$11*$K$9+$C$11*$K$9+$F$11*((DL58+DD58)/MAX(DL58+DD58+DM58, 0.1)*$P$9+DM58/MAX(DL58+DD58+DM58, 0.1)*$Q$9))/($B$11+$C$11+$F$11)</f>
        <v>0</v>
      </c>
      <c r="CB58">
        <v>9</v>
      </c>
      <c r="CC58">
        <v>0.5</v>
      </c>
      <c r="CD58" t="s">
        <v>287</v>
      </c>
      <c r="CE58">
        <v>2</v>
      </c>
      <c r="CF58" t="b">
        <v>1</v>
      </c>
      <c r="CG58">
        <v>1617082974</v>
      </c>
      <c r="CH58">
        <v>132.646333333333</v>
      </c>
      <c r="CI58">
        <v>143.99</v>
      </c>
      <c r="CJ58">
        <v>21.7233333333333</v>
      </c>
      <c r="CK58">
        <v>19.9537333333333</v>
      </c>
      <c r="CL58">
        <v>128.326</v>
      </c>
      <c r="CM58">
        <v>21.7452333333333</v>
      </c>
      <c r="CN58">
        <v>600.026666666667</v>
      </c>
      <c r="CO58">
        <v>101.109666666667</v>
      </c>
      <c r="CP58">
        <v>0.0465974333333333</v>
      </c>
      <c r="CQ58">
        <v>26.8053</v>
      </c>
      <c r="CR58">
        <v>26.1943</v>
      </c>
      <c r="CS58">
        <v>999.9</v>
      </c>
      <c r="CT58">
        <v>0</v>
      </c>
      <c r="CU58">
        <v>0</v>
      </c>
      <c r="CV58">
        <v>9980.62666666667</v>
      </c>
      <c r="CW58">
        <v>0</v>
      </c>
      <c r="CX58">
        <v>44.8989333333333</v>
      </c>
      <c r="CY58">
        <v>1200.01333333333</v>
      </c>
      <c r="CZ58">
        <v>0.967009</v>
      </c>
      <c r="DA58">
        <v>0.0329912</v>
      </c>
      <c r="DB58">
        <v>0</v>
      </c>
      <c r="DC58">
        <v>2.6458</v>
      </c>
      <c r="DD58">
        <v>0</v>
      </c>
      <c r="DE58">
        <v>3748.55</v>
      </c>
      <c r="DF58">
        <v>10372.4333333333</v>
      </c>
      <c r="DG58">
        <v>40.7703333333333</v>
      </c>
      <c r="DH58">
        <v>43.5413333333333</v>
      </c>
      <c r="DI58">
        <v>42.4163333333333</v>
      </c>
      <c r="DJ58">
        <v>41.7916666666667</v>
      </c>
      <c r="DK58">
        <v>40.812</v>
      </c>
      <c r="DL58">
        <v>1160.42333333333</v>
      </c>
      <c r="DM58">
        <v>39.59</v>
      </c>
      <c r="DN58">
        <v>0</v>
      </c>
      <c r="DO58">
        <v>1617082975.8</v>
      </c>
      <c r="DP58">
        <v>0</v>
      </c>
      <c r="DQ58">
        <v>2.60002692307692</v>
      </c>
      <c r="DR58">
        <v>0.739955549307033</v>
      </c>
      <c r="DS58">
        <v>-284.449572838479</v>
      </c>
      <c r="DT58">
        <v>3778.64192307692</v>
      </c>
      <c r="DU58">
        <v>15</v>
      </c>
      <c r="DV58">
        <v>1617082512</v>
      </c>
      <c r="DW58" t="s">
        <v>288</v>
      </c>
      <c r="DX58">
        <v>1617082511</v>
      </c>
      <c r="DY58">
        <v>1617082512</v>
      </c>
      <c r="DZ58">
        <v>2</v>
      </c>
      <c r="EA58">
        <v>-0.012</v>
      </c>
      <c r="EB58">
        <v>-0.035</v>
      </c>
      <c r="EC58">
        <v>4.321</v>
      </c>
      <c r="ED58">
        <v>-0.022</v>
      </c>
      <c r="EE58">
        <v>400</v>
      </c>
      <c r="EF58">
        <v>20</v>
      </c>
      <c r="EG58">
        <v>0.13</v>
      </c>
      <c r="EH58">
        <v>0.05</v>
      </c>
      <c r="EI58">
        <v>100</v>
      </c>
      <c r="EJ58">
        <v>100</v>
      </c>
      <c r="EK58">
        <v>4.321</v>
      </c>
      <c r="EL58">
        <v>-0.022</v>
      </c>
      <c r="EM58">
        <v>4.32055000000003</v>
      </c>
      <c r="EN58">
        <v>0</v>
      </c>
      <c r="EO58">
        <v>0</v>
      </c>
      <c r="EP58">
        <v>0</v>
      </c>
      <c r="EQ58">
        <v>-0.0219400000000007</v>
      </c>
      <c r="ER58">
        <v>0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7.7</v>
      </c>
      <c r="EZ58">
        <v>7.7</v>
      </c>
      <c r="FA58">
        <v>18</v>
      </c>
      <c r="FB58">
        <v>646.699</v>
      </c>
      <c r="FC58">
        <v>392.958</v>
      </c>
      <c r="FD58">
        <v>24.9992</v>
      </c>
      <c r="FE58">
        <v>27.8752</v>
      </c>
      <c r="FF58">
        <v>30</v>
      </c>
      <c r="FG58">
        <v>27.8818</v>
      </c>
      <c r="FH58">
        <v>27.9204</v>
      </c>
      <c r="FI58">
        <v>10.1748</v>
      </c>
      <c r="FJ58">
        <v>23.0266</v>
      </c>
      <c r="FK58">
        <v>46.4613</v>
      </c>
      <c r="FL58">
        <v>25</v>
      </c>
      <c r="FM58">
        <v>158.24</v>
      </c>
      <c r="FN58">
        <v>20</v>
      </c>
      <c r="FO58">
        <v>96.8461</v>
      </c>
      <c r="FP58">
        <v>99.4205</v>
      </c>
    </row>
    <row r="59" spans="1:172">
      <c r="A59">
        <v>43</v>
      </c>
      <c r="B59">
        <v>1617082977</v>
      </c>
      <c r="C59">
        <v>84.5</v>
      </c>
      <c r="D59" t="s">
        <v>371</v>
      </c>
      <c r="E59" t="s">
        <v>372</v>
      </c>
      <c r="F59">
        <v>2</v>
      </c>
      <c r="G59">
        <v>1617082975.625</v>
      </c>
      <c r="H59">
        <f>(I59)/1000</f>
        <v>0</v>
      </c>
      <c r="I59">
        <f>IF(CF59, AL59, AF59)</f>
        <v>0</v>
      </c>
      <c r="J59">
        <f>IF(CF59, AG59, AE59)</f>
        <v>0</v>
      </c>
      <c r="K59">
        <f>CH59 - IF(AS59&gt;1, J59*CB59*100.0/(AU59*CV59), 0)</f>
        <v>0</v>
      </c>
      <c r="L59">
        <f>((R59-H59/2)*K59-J59)/(R59+H59/2)</f>
        <v>0</v>
      </c>
      <c r="M59">
        <f>L59*(CO59+CP59)/1000.0</f>
        <v>0</v>
      </c>
      <c r="N59">
        <f>(CH59 - IF(AS59&gt;1, J59*CB59*100.0/(AU59*CV59), 0))*(CO59+CP59)/1000.0</f>
        <v>0</v>
      </c>
      <c r="O59">
        <f>2.0/((1/Q59-1/P59)+SIGN(Q59)*SQRT((1/Q59-1/P59)*(1/Q59-1/P59) + 4*CC59/((CC59+1)*(CC59+1))*(2*1/Q59*1/P59-1/P59*1/P59)))</f>
        <v>0</v>
      </c>
      <c r="P59">
        <f>IF(LEFT(CD59,1)&lt;&gt;"0",IF(LEFT(CD59,1)="1",3.0,CE59),$D$5+$E$5*(CV59*CO59/($K$5*1000))+$F$5*(CV59*CO59/($K$5*1000))*MAX(MIN(CB59,$J$5),$I$5)*MAX(MIN(CB59,$J$5),$I$5)+$G$5*MAX(MIN(CB59,$J$5),$I$5)*(CV59*CO59/($K$5*1000))+$H$5*(CV59*CO59/($K$5*1000))*(CV59*CO59/($K$5*1000)))</f>
        <v>0</v>
      </c>
      <c r="Q59">
        <f>H59*(1000-(1000*0.61365*exp(17.502*U59/(240.97+U59))/(CO59+CP59)+CJ59)/2)/(1000*0.61365*exp(17.502*U59/(240.97+U59))/(CO59+CP59)-CJ59)</f>
        <v>0</v>
      </c>
      <c r="R59">
        <f>1/((CC59+1)/(O59/1.6)+1/(P59/1.37)) + CC59/((CC59+1)/(O59/1.6) + CC59/(P59/1.37))</f>
        <v>0</v>
      </c>
      <c r="S59">
        <f>(BX59*CA59)</f>
        <v>0</v>
      </c>
      <c r="T59">
        <f>(CQ59+(S59+2*0.95*5.67E-8*(((CQ59+$B$7)+273)^4-(CQ59+273)^4)-44100*H59)/(1.84*29.3*P59+8*0.95*5.67E-8*(CQ59+273)^3))</f>
        <v>0</v>
      </c>
      <c r="U59">
        <f>($C$7*CR59+$D$7*CS59+$E$7*T59)</f>
        <v>0</v>
      </c>
      <c r="V59">
        <f>0.61365*exp(17.502*U59/(240.97+U59))</f>
        <v>0</v>
      </c>
      <c r="W59">
        <f>(X59/Y59*100)</f>
        <v>0</v>
      </c>
      <c r="X59">
        <f>CJ59*(CO59+CP59)/1000</f>
        <v>0</v>
      </c>
      <c r="Y59">
        <f>0.61365*exp(17.502*CQ59/(240.97+CQ59))</f>
        <v>0</v>
      </c>
      <c r="Z59">
        <f>(V59-CJ59*(CO59+CP59)/1000)</f>
        <v>0</v>
      </c>
      <c r="AA59">
        <f>(-H59*44100)</f>
        <v>0</v>
      </c>
      <c r="AB59">
        <f>2*29.3*P59*0.92*(CQ59-U59)</f>
        <v>0</v>
      </c>
      <c r="AC59">
        <f>2*0.95*5.67E-8*(((CQ59+$B$7)+273)^4-(U59+273)^4)</f>
        <v>0</v>
      </c>
      <c r="AD59">
        <f>S59+AC59+AA59+AB59</f>
        <v>0</v>
      </c>
      <c r="AE59">
        <f>CN59*AS59*(CI59-CH59*(1000-AS59*CK59)/(1000-AS59*CJ59))/(100*CB59)</f>
        <v>0</v>
      </c>
      <c r="AF59">
        <f>1000*CN59*AS59*(CJ59-CK59)/(100*CB59*(1000-AS59*CJ59))</f>
        <v>0</v>
      </c>
      <c r="AG59">
        <f>(AH59 - AI59 - CO59*1E3/(8.314*(CQ59+273.15)) * AK59/CN59 * AJ59) * CN59/(100*CB59) * (1000 - CK59)/1000</f>
        <v>0</v>
      </c>
      <c r="AH59">
        <v>148.602927460582</v>
      </c>
      <c r="AI59">
        <v>139.747515151515</v>
      </c>
      <c r="AJ59">
        <v>1.66171585088967</v>
      </c>
      <c r="AK59">
        <v>66.5001345329119</v>
      </c>
      <c r="AL59">
        <f>(AN59 - AM59 + CO59*1E3/(8.314*(CQ59+273.15)) * AP59/CN59 * AO59) * CN59/(100*CB59) * 1000/(1000 - AN59)</f>
        <v>0</v>
      </c>
      <c r="AM59">
        <v>19.9540621333333</v>
      </c>
      <c r="AN59">
        <v>21.7270490909091</v>
      </c>
      <c r="AO59">
        <v>0.00265636363636697</v>
      </c>
      <c r="AP59">
        <v>79.88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MAX(0,($B$13+$C$13*CV59)/(1+$D$13*CV59)*CO59/(CQ59+273)*$E$13)</f>
        <v>0</v>
      </c>
      <c r="AV59" t="s">
        <v>286</v>
      </c>
      <c r="AW59" t="s">
        <v>286</v>
      </c>
      <c r="AX59">
        <v>0</v>
      </c>
      <c r="AY59">
        <v>0</v>
      </c>
      <c r="AZ59">
        <f>1-AX59/AY59</f>
        <v>0</v>
      </c>
      <c r="BA59">
        <v>0</v>
      </c>
      <c r="BB59" t="s">
        <v>286</v>
      </c>
      <c r="BC59" t="s">
        <v>286</v>
      </c>
      <c r="BD59">
        <v>0</v>
      </c>
      <c r="BE59">
        <v>0</v>
      </c>
      <c r="BF59">
        <f>1-BD59/BE59</f>
        <v>0</v>
      </c>
      <c r="BG59">
        <v>0.5</v>
      </c>
      <c r="BH59">
        <f>BY59</f>
        <v>0</v>
      </c>
      <c r="BI59">
        <f>J59</f>
        <v>0</v>
      </c>
      <c r="BJ59">
        <f>BF59*BG59*BH59</f>
        <v>0</v>
      </c>
      <c r="BK59">
        <f>(BI59-BA59)/BH59</f>
        <v>0</v>
      </c>
      <c r="BL59">
        <f>(AY59-BE59)/BE59</f>
        <v>0</v>
      </c>
      <c r="BM59">
        <f>AX59/(AZ59+AX59/BE59)</f>
        <v>0</v>
      </c>
      <c r="BN59" t="s">
        <v>286</v>
      </c>
      <c r="BO59">
        <v>0</v>
      </c>
      <c r="BP59">
        <f>IF(BO59&lt;&gt;0, BO59, BM59)</f>
        <v>0</v>
      </c>
      <c r="BQ59">
        <f>1-BP59/BE59</f>
        <v>0</v>
      </c>
      <c r="BR59">
        <f>(BE59-BD59)/(BE59-BP59)</f>
        <v>0</v>
      </c>
      <c r="BS59">
        <f>(AY59-BE59)/(AY59-BP59)</f>
        <v>0</v>
      </c>
      <c r="BT59">
        <f>(BE59-BD59)/(BE59-AX59)</f>
        <v>0</v>
      </c>
      <c r="BU59">
        <f>(AY59-BE59)/(AY59-AX59)</f>
        <v>0</v>
      </c>
      <c r="BV59">
        <f>(BR59*BP59/BD59)</f>
        <v>0</v>
      </c>
      <c r="BW59">
        <f>(1-BV59)</f>
        <v>0</v>
      </c>
      <c r="BX59">
        <f>$B$11*CW59+$C$11*CX59+$F$11*CY59*(1-DB59)</f>
        <v>0</v>
      </c>
      <c r="BY59">
        <f>BX59*BZ59</f>
        <v>0</v>
      </c>
      <c r="BZ59">
        <f>($B$11*$D$9+$C$11*$D$9+$F$11*((DL59+DD59)/MAX(DL59+DD59+DM59, 0.1)*$I$9+DM59/MAX(DL59+DD59+DM59, 0.1)*$J$9))/($B$11+$C$11+$F$11)</f>
        <v>0</v>
      </c>
      <c r="CA59">
        <f>($B$11*$K$9+$C$11*$K$9+$F$11*((DL59+DD59)/MAX(DL59+DD59+DM59, 0.1)*$P$9+DM59/MAX(DL59+DD59+DM59, 0.1)*$Q$9))/($B$11+$C$11+$F$11)</f>
        <v>0</v>
      </c>
      <c r="CB59">
        <v>9</v>
      </c>
      <c r="CC59">
        <v>0.5</v>
      </c>
      <c r="CD59" t="s">
        <v>287</v>
      </c>
      <c r="CE59">
        <v>2</v>
      </c>
      <c r="CF59" t="b">
        <v>1</v>
      </c>
      <c r="CG59">
        <v>1617082975.625</v>
      </c>
      <c r="CH59">
        <v>135.29075</v>
      </c>
      <c r="CI59">
        <v>146.72125</v>
      </c>
      <c r="CJ59">
        <v>21.72595</v>
      </c>
      <c r="CK59">
        <v>19.953775</v>
      </c>
      <c r="CL59">
        <v>130.9705</v>
      </c>
      <c r="CM59">
        <v>21.747875</v>
      </c>
      <c r="CN59">
        <v>600.00375</v>
      </c>
      <c r="CO59">
        <v>101.1095</v>
      </c>
      <c r="CP59">
        <v>0.046491725</v>
      </c>
      <c r="CQ59">
        <v>26.8073</v>
      </c>
      <c r="CR59">
        <v>26.1938</v>
      </c>
      <c r="CS59">
        <v>999.9</v>
      </c>
      <c r="CT59">
        <v>0</v>
      </c>
      <c r="CU59">
        <v>0</v>
      </c>
      <c r="CV59">
        <v>9995.77</v>
      </c>
      <c r="CW59">
        <v>0</v>
      </c>
      <c r="CX59">
        <v>44.931325</v>
      </c>
      <c r="CY59">
        <v>1200.015</v>
      </c>
      <c r="CZ59">
        <v>0.967009</v>
      </c>
      <c r="DA59">
        <v>0.0329912</v>
      </c>
      <c r="DB59">
        <v>0</v>
      </c>
      <c r="DC59">
        <v>2.594325</v>
      </c>
      <c r="DD59">
        <v>0</v>
      </c>
      <c r="DE59">
        <v>3741.4625</v>
      </c>
      <c r="DF59">
        <v>10372.45</v>
      </c>
      <c r="DG59">
        <v>40.734</v>
      </c>
      <c r="DH59">
        <v>43.5465</v>
      </c>
      <c r="DI59">
        <v>42.3905</v>
      </c>
      <c r="DJ59">
        <v>41.8435</v>
      </c>
      <c r="DK59">
        <v>40.734</v>
      </c>
      <c r="DL59">
        <v>1160.425</v>
      </c>
      <c r="DM59">
        <v>39.59</v>
      </c>
      <c r="DN59">
        <v>0</v>
      </c>
      <c r="DO59">
        <v>1617082977.6</v>
      </c>
      <c r="DP59">
        <v>0</v>
      </c>
      <c r="DQ59">
        <v>2.587652</v>
      </c>
      <c r="DR59">
        <v>0.382769225368041</v>
      </c>
      <c r="DS59">
        <v>-287.061538890268</v>
      </c>
      <c r="DT59">
        <v>3768.672</v>
      </c>
      <c r="DU59">
        <v>15</v>
      </c>
      <c r="DV59">
        <v>1617082512</v>
      </c>
      <c r="DW59" t="s">
        <v>288</v>
      </c>
      <c r="DX59">
        <v>1617082511</v>
      </c>
      <c r="DY59">
        <v>1617082512</v>
      </c>
      <c r="DZ59">
        <v>2</v>
      </c>
      <c r="EA59">
        <v>-0.012</v>
      </c>
      <c r="EB59">
        <v>-0.035</v>
      </c>
      <c r="EC59">
        <v>4.321</v>
      </c>
      <c r="ED59">
        <v>-0.022</v>
      </c>
      <c r="EE59">
        <v>400</v>
      </c>
      <c r="EF59">
        <v>20</v>
      </c>
      <c r="EG59">
        <v>0.13</v>
      </c>
      <c r="EH59">
        <v>0.05</v>
      </c>
      <c r="EI59">
        <v>100</v>
      </c>
      <c r="EJ59">
        <v>100</v>
      </c>
      <c r="EK59">
        <v>4.321</v>
      </c>
      <c r="EL59">
        <v>-0.022</v>
      </c>
      <c r="EM59">
        <v>4.32055000000003</v>
      </c>
      <c r="EN59">
        <v>0</v>
      </c>
      <c r="EO59">
        <v>0</v>
      </c>
      <c r="EP59">
        <v>0</v>
      </c>
      <c r="EQ59">
        <v>-0.0219400000000007</v>
      </c>
      <c r="ER59">
        <v>0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7.8</v>
      </c>
      <c r="EZ59">
        <v>7.8</v>
      </c>
      <c r="FA59">
        <v>18</v>
      </c>
      <c r="FB59">
        <v>646.84</v>
      </c>
      <c r="FC59">
        <v>392.881</v>
      </c>
      <c r="FD59">
        <v>24.9993</v>
      </c>
      <c r="FE59">
        <v>27.8744</v>
      </c>
      <c r="FF59">
        <v>29.9999</v>
      </c>
      <c r="FG59">
        <v>27.8806</v>
      </c>
      <c r="FH59">
        <v>27.9199</v>
      </c>
      <c r="FI59">
        <v>10.3289</v>
      </c>
      <c r="FJ59">
        <v>23.0266</v>
      </c>
      <c r="FK59">
        <v>46.4613</v>
      </c>
      <c r="FL59">
        <v>25</v>
      </c>
      <c r="FM59">
        <v>161.59</v>
      </c>
      <c r="FN59">
        <v>20</v>
      </c>
      <c r="FO59">
        <v>96.846</v>
      </c>
      <c r="FP59">
        <v>99.42</v>
      </c>
    </row>
    <row r="60" spans="1:172">
      <c r="A60">
        <v>44</v>
      </c>
      <c r="B60">
        <v>1617082979</v>
      </c>
      <c r="C60">
        <v>86.5</v>
      </c>
      <c r="D60" t="s">
        <v>373</v>
      </c>
      <c r="E60" t="s">
        <v>374</v>
      </c>
      <c r="F60">
        <v>2</v>
      </c>
      <c r="G60">
        <v>1617082978</v>
      </c>
      <c r="H60">
        <f>(I60)/1000</f>
        <v>0</v>
      </c>
      <c r="I60">
        <f>IF(CF60, AL60, AF60)</f>
        <v>0</v>
      </c>
      <c r="J60">
        <f>IF(CF60, AG60, AE60)</f>
        <v>0</v>
      </c>
      <c r="K60">
        <f>CH60 - IF(AS60&gt;1, J60*CB60*100.0/(AU60*CV60), 0)</f>
        <v>0</v>
      </c>
      <c r="L60">
        <f>((R60-H60/2)*K60-J60)/(R60+H60/2)</f>
        <v>0</v>
      </c>
      <c r="M60">
        <f>L60*(CO60+CP60)/1000.0</f>
        <v>0</v>
      </c>
      <c r="N60">
        <f>(CH60 - IF(AS60&gt;1, J60*CB60*100.0/(AU60*CV60), 0))*(CO60+CP60)/1000.0</f>
        <v>0</v>
      </c>
      <c r="O60">
        <f>2.0/((1/Q60-1/P60)+SIGN(Q60)*SQRT((1/Q60-1/P60)*(1/Q60-1/P60) + 4*CC60/((CC60+1)*(CC60+1))*(2*1/Q60*1/P60-1/P60*1/P60)))</f>
        <v>0</v>
      </c>
      <c r="P60">
        <f>IF(LEFT(CD60,1)&lt;&gt;"0",IF(LEFT(CD60,1)="1",3.0,CE60),$D$5+$E$5*(CV60*CO60/($K$5*1000))+$F$5*(CV60*CO60/($K$5*1000))*MAX(MIN(CB60,$J$5),$I$5)*MAX(MIN(CB60,$J$5),$I$5)+$G$5*MAX(MIN(CB60,$J$5),$I$5)*(CV60*CO60/($K$5*1000))+$H$5*(CV60*CO60/($K$5*1000))*(CV60*CO60/($K$5*1000)))</f>
        <v>0</v>
      </c>
      <c r="Q60">
        <f>H60*(1000-(1000*0.61365*exp(17.502*U60/(240.97+U60))/(CO60+CP60)+CJ60)/2)/(1000*0.61365*exp(17.502*U60/(240.97+U60))/(CO60+CP60)-CJ60)</f>
        <v>0</v>
      </c>
      <c r="R60">
        <f>1/((CC60+1)/(O60/1.6)+1/(P60/1.37)) + CC60/((CC60+1)/(O60/1.6) + CC60/(P60/1.37))</f>
        <v>0</v>
      </c>
      <c r="S60">
        <f>(BX60*CA60)</f>
        <v>0</v>
      </c>
      <c r="T60">
        <f>(CQ60+(S60+2*0.95*5.67E-8*(((CQ60+$B$7)+273)^4-(CQ60+273)^4)-44100*H60)/(1.84*29.3*P60+8*0.95*5.67E-8*(CQ60+273)^3))</f>
        <v>0</v>
      </c>
      <c r="U60">
        <f>($C$7*CR60+$D$7*CS60+$E$7*T60)</f>
        <v>0</v>
      </c>
      <c r="V60">
        <f>0.61365*exp(17.502*U60/(240.97+U60))</f>
        <v>0</v>
      </c>
      <c r="W60">
        <f>(X60/Y60*100)</f>
        <v>0</v>
      </c>
      <c r="X60">
        <f>CJ60*(CO60+CP60)/1000</f>
        <v>0</v>
      </c>
      <c r="Y60">
        <f>0.61365*exp(17.502*CQ60/(240.97+CQ60))</f>
        <v>0</v>
      </c>
      <c r="Z60">
        <f>(V60-CJ60*(CO60+CP60)/1000)</f>
        <v>0</v>
      </c>
      <c r="AA60">
        <f>(-H60*44100)</f>
        <v>0</v>
      </c>
      <c r="AB60">
        <f>2*29.3*P60*0.92*(CQ60-U60)</f>
        <v>0</v>
      </c>
      <c r="AC60">
        <f>2*0.95*5.67E-8*(((CQ60+$B$7)+273)^4-(U60+273)^4)</f>
        <v>0</v>
      </c>
      <c r="AD60">
        <f>S60+AC60+AA60+AB60</f>
        <v>0</v>
      </c>
      <c r="AE60">
        <f>CN60*AS60*(CI60-CH60*(1000-AS60*CK60)/(1000-AS60*CJ60))/(100*CB60)</f>
        <v>0</v>
      </c>
      <c r="AF60">
        <f>1000*CN60*AS60*(CJ60-CK60)/(100*CB60*(1000-AS60*CJ60))</f>
        <v>0</v>
      </c>
      <c r="AG60">
        <f>(AH60 - AI60 - CO60*1E3/(8.314*(CQ60+273.15)) * AK60/CN60 * AJ60) * CN60/(100*CB60) * (1000 - CK60)/1000</f>
        <v>0</v>
      </c>
      <c r="AH60">
        <v>152.050061119992</v>
      </c>
      <c r="AI60">
        <v>143.065266666667</v>
      </c>
      <c r="AJ60">
        <v>1.65764816855617</v>
      </c>
      <c r="AK60">
        <v>66.5001345329119</v>
      </c>
      <c r="AL60">
        <f>(AN60 - AM60 + CO60*1E3/(8.314*(CQ60+273.15)) * AP60/CN60 * AO60) * CN60/(100*CB60) * 1000/(1000 - AN60)</f>
        <v>0</v>
      </c>
      <c r="AM60">
        <v>19.9530677537662</v>
      </c>
      <c r="AN60">
        <v>21.7287218181818</v>
      </c>
      <c r="AO60">
        <v>0.000921489177486264</v>
      </c>
      <c r="AP60">
        <v>79.88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MAX(0,($B$13+$C$13*CV60)/(1+$D$13*CV60)*CO60/(CQ60+273)*$E$13)</f>
        <v>0</v>
      </c>
      <c r="AV60" t="s">
        <v>286</v>
      </c>
      <c r="AW60" t="s">
        <v>286</v>
      </c>
      <c r="AX60">
        <v>0</v>
      </c>
      <c r="AY60">
        <v>0</v>
      </c>
      <c r="AZ60">
        <f>1-AX60/AY60</f>
        <v>0</v>
      </c>
      <c r="BA60">
        <v>0</v>
      </c>
      <c r="BB60" t="s">
        <v>286</v>
      </c>
      <c r="BC60" t="s">
        <v>286</v>
      </c>
      <c r="BD60">
        <v>0</v>
      </c>
      <c r="BE60">
        <v>0</v>
      </c>
      <c r="BF60">
        <f>1-BD60/BE60</f>
        <v>0</v>
      </c>
      <c r="BG60">
        <v>0.5</v>
      </c>
      <c r="BH60">
        <f>BY60</f>
        <v>0</v>
      </c>
      <c r="BI60">
        <f>J60</f>
        <v>0</v>
      </c>
      <c r="BJ60">
        <f>BF60*BG60*BH60</f>
        <v>0</v>
      </c>
      <c r="BK60">
        <f>(BI60-BA60)/BH60</f>
        <v>0</v>
      </c>
      <c r="BL60">
        <f>(AY60-BE60)/BE60</f>
        <v>0</v>
      </c>
      <c r="BM60">
        <f>AX60/(AZ60+AX60/BE60)</f>
        <v>0</v>
      </c>
      <c r="BN60" t="s">
        <v>286</v>
      </c>
      <c r="BO60">
        <v>0</v>
      </c>
      <c r="BP60">
        <f>IF(BO60&lt;&gt;0, BO60, BM60)</f>
        <v>0</v>
      </c>
      <c r="BQ60">
        <f>1-BP60/BE60</f>
        <v>0</v>
      </c>
      <c r="BR60">
        <f>(BE60-BD60)/(BE60-BP60)</f>
        <v>0</v>
      </c>
      <c r="BS60">
        <f>(AY60-BE60)/(AY60-BP60)</f>
        <v>0</v>
      </c>
      <c r="BT60">
        <f>(BE60-BD60)/(BE60-AX60)</f>
        <v>0</v>
      </c>
      <c r="BU60">
        <f>(AY60-BE60)/(AY60-AX60)</f>
        <v>0</v>
      </c>
      <c r="BV60">
        <f>(BR60*BP60/BD60)</f>
        <v>0</v>
      </c>
      <c r="BW60">
        <f>(1-BV60)</f>
        <v>0</v>
      </c>
      <c r="BX60">
        <f>$B$11*CW60+$C$11*CX60+$F$11*CY60*(1-DB60)</f>
        <v>0</v>
      </c>
      <c r="BY60">
        <f>BX60*BZ60</f>
        <v>0</v>
      </c>
      <c r="BZ60">
        <f>($B$11*$D$9+$C$11*$D$9+$F$11*((DL60+DD60)/MAX(DL60+DD60+DM60, 0.1)*$I$9+DM60/MAX(DL60+DD60+DM60, 0.1)*$J$9))/($B$11+$C$11+$F$11)</f>
        <v>0</v>
      </c>
      <c r="CA60">
        <f>($B$11*$K$9+$C$11*$K$9+$F$11*((DL60+DD60)/MAX(DL60+DD60+DM60, 0.1)*$P$9+DM60/MAX(DL60+DD60+DM60, 0.1)*$Q$9))/($B$11+$C$11+$F$11)</f>
        <v>0</v>
      </c>
      <c r="CB60">
        <v>9</v>
      </c>
      <c r="CC60">
        <v>0.5</v>
      </c>
      <c r="CD60" t="s">
        <v>287</v>
      </c>
      <c r="CE60">
        <v>2</v>
      </c>
      <c r="CF60" t="b">
        <v>1</v>
      </c>
      <c r="CG60">
        <v>1617082978</v>
      </c>
      <c r="CH60">
        <v>139.147333333333</v>
      </c>
      <c r="CI60">
        <v>150.748666666667</v>
      </c>
      <c r="CJ60">
        <v>21.7284333333333</v>
      </c>
      <c r="CK60">
        <v>19.9509666666667</v>
      </c>
      <c r="CL60">
        <v>134.827</v>
      </c>
      <c r="CM60">
        <v>21.7503333333333</v>
      </c>
      <c r="CN60">
        <v>600.010666666667</v>
      </c>
      <c r="CO60">
        <v>101.11</v>
      </c>
      <c r="CP60">
        <v>0.0466497666666667</v>
      </c>
      <c r="CQ60">
        <v>26.8081333333333</v>
      </c>
      <c r="CR60">
        <v>26.2035333333333</v>
      </c>
      <c r="CS60">
        <v>999.9</v>
      </c>
      <c r="CT60">
        <v>0</v>
      </c>
      <c r="CU60">
        <v>0</v>
      </c>
      <c r="CV60">
        <v>10008.5333333333</v>
      </c>
      <c r="CW60">
        <v>0</v>
      </c>
      <c r="CX60">
        <v>44.8998666666667</v>
      </c>
      <c r="CY60">
        <v>1199.93666666667</v>
      </c>
      <c r="CZ60">
        <v>0.967006666666667</v>
      </c>
      <c r="DA60">
        <v>0.0329935</v>
      </c>
      <c r="DB60">
        <v>0</v>
      </c>
      <c r="DC60">
        <v>2.37663333333333</v>
      </c>
      <c r="DD60">
        <v>0</v>
      </c>
      <c r="DE60">
        <v>3729.43666666667</v>
      </c>
      <c r="DF60">
        <v>10371.7666666667</v>
      </c>
      <c r="DG60">
        <v>40.75</v>
      </c>
      <c r="DH60">
        <v>43.458</v>
      </c>
      <c r="DI60">
        <v>42.375</v>
      </c>
      <c r="DJ60">
        <v>41.833</v>
      </c>
      <c r="DK60">
        <v>40.7706666666667</v>
      </c>
      <c r="DL60">
        <v>1160.34666666667</v>
      </c>
      <c r="DM60">
        <v>39.59</v>
      </c>
      <c r="DN60">
        <v>0</v>
      </c>
      <c r="DO60">
        <v>1617082979.4</v>
      </c>
      <c r="DP60">
        <v>0</v>
      </c>
      <c r="DQ60">
        <v>2.59899230769231</v>
      </c>
      <c r="DR60">
        <v>-0.107726497375096</v>
      </c>
      <c r="DS60">
        <v>-287.745299142704</v>
      </c>
      <c r="DT60">
        <v>3761.48653846154</v>
      </c>
      <c r="DU60">
        <v>15</v>
      </c>
      <c r="DV60">
        <v>1617082512</v>
      </c>
      <c r="DW60" t="s">
        <v>288</v>
      </c>
      <c r="DX60">
        <v>1617082511</v>
      </c>
      <c r="DY60">
        <v>1617082512</v>
      </c>
      <c r="DZ60">
        <v>2</v>
      </c>
      <c r="EA60">
        <v>-0.012</v>
      </c>
      <c r="EB60">
        <v>-0.035</v>
      </c>
      <c r="EC60">
        <v>4.321</v>
      </c>
      <c r="ED60">
        <v>-0.022</v>
      </c>
      <c r="EE60">
        <v>400</v>
      </c>
      <c r="EF60">
        <v>20</v>
      </c>
      <c r="EG60">
        <v>0.13</v>
      </c>
      <c r="EH60">
        <v>0.05</v>
      </c>
      <c r="EI60">
        <v>100</v>
      </c>
      <c r="EJ60">
        <v>100</v>
      </c>
      <c r="EK60">
        <v>4.321</v>
      </c>
      <c r="EL60">
        <v>-0.0219</v>
      </c>
      <c r="EM60">
        <v>4.32055000000003</v>
      </c>
      <c r="EN60">
        <v>0</v>
      </c>
      <c r="EO60">
        <v>0</v>
      </c>
      <c r="EP60">
        <v>0</v>
      </c>
      <c r="EQ60">
        <v>-0.0219400000000007</v>
      </c>
      <c r="ER60">
        <v>0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7.8</v>
      </c>
      <c r="EZ60">
        <v>7.8</v>
      </c>
      <c r="FA60">
        <v>18</v>
      </c>
      <c r="FB60">
        <v>647.062</v>
      </c>
      <c r="FC60">
        <v>392.73</v>
      </c>
      <c r="FD60">
        <v>24.9995</v>
      </c>
      <c r="FE60">
        <v>27.8732</v>
      </c>
      <c r="FF60">
        <v>29.9999</v>
      </c>
      <c r="FG60">
        <v>27.8797</v>
      </c>
      <c r="FH60">
        <v>27.9192</v>
      </c>
      <c r="FI60">
        <v>10.4829</v>
      </c>
      <c r="FJ60">
        <v>23.0266</v>
      </c>
      <c r="FK60">
        <v>46.4613</v>
      </c>
      <c r="FL60">
        <v>25</v>
      </c>
      <c r="FM60">
        <v>164.942</v>
      </c>
      <c r="FN60">
        <v>20</v>
      </c>
      <c r="FO60">
        <v>96.8464</v>
      </c>
      <c r="FP60">
        <v>99.4195</v>
      </c>
    </row>
    <row r="61" spans="1:172">
      <c r="A61">
        <v>45</v>
      </c>
      <c r="B61">
        <v>1617082981</v>
      </c>
      <c r="C61">
        <v>88.5</v>
      </c>
      <c r="D61" t="s">
        <v>375</v>
      </c>
      <c r="E61" t="s">
        <v>376</v>
      </c>
      <c r="F61">
        <v>2</v>
      </c>
      <c r="G61">
        <v>1617082979.625</v>
      </c>
      <c r="H61">
        <f>(I61)/1000</f>
        <v>0</v>
      </c>
      <c r="I61">
        <f>IF(CF61, AL61, AF61)</f>
        <v>0</v>
      </c>
      <c r="J61">
        <f>IF(CF61, AG61, AE61)</f>
        <v>0</v>
      </c>
      <c r="K61">
        <f>CH61 - IF(AS61&gt;1, J61*CB61*100.0/(AU61*CV61), 0)</f>
        <v>0</v>
      </c>
      <c r="L61">
        <f>((R61-H61/2)*K61-J61)/(R61+H61/2)</f>
        <v>0</v>
      </c>
      <c r="M61">
        <f>L61*(CO61+CP61)/1000.0</f>
        <v>0</v>
      </c>
      <c r="N61">
        <f>(CH61 - IF(AS61&gt;1, J61*CB61*100.0/(AU61*CV61), 0))*(CO61+CP61)/1000.0</f>
        <v>0</v>
      </c>
      <c r="O61">
        <f>2.0/((1/Q61-1/P61)+SIGN(Q61)*SQRT((1/Q61-1/P61)*(1/Q61-1/P61) + 4*CC61/((CC61+1)*(CC61+1))*(2*1/Q61*1/P61-1/P61*1/P61)))</f>
        <v>0</v>
      </c>
      <c r="P61">
        <f>IF(LEFT(CD61,1)&lt;&gt;"0",IF(LEFT(CD61,1)="1",3.0,CE61),$D$5+$E$5*(CV61*CO61/($K$5*1000))+$F$5*(CV61*CO61/($K$5*1000))*MAX(MIN(CB61,$J$5),$I$5)*MAX(MIN(CB61,$J$5),$I$5)+$G$5*MAX(MIN(CB61,$J$5),$I$5)*(CV61*CO61/($K$5*1000))+$H$5*(CV61*CO61/($K$5*1000))*(CV61*CO61/($K$5*1000)))</f>
        <v>0</v>
      </c>
      <c r="Q61">
        <f>H61*(1000-(1000*0.61365*exp(17.502*U61/(240.97+U61))/(CO61+CP61)+CJ61)/2)/(1000*0.61365*exp(17.502*U61/(240.97+U61))/(CO61+CP61)-CJ61)</f>
        <v>0</v>
      </c>
      <c r="R61">
        <f>1/((CC61+1)/(O61/1.6)+1/(P61/1.37)) + CC61/((CC61+1)/(O61/1.6) + CC61/(P61/1.37))</f>
        <v>0</v>
      </c>
      <c r="S61">
        <f>(BX61*CA61)</f>
        <v>0</v>
      </c>
      <c r="T61">
        <f>(CQ61+(S61+2*0.95*5.67E-8*(((CQ61+$B$7)+273)^4-(CQ61+273)^4)-44100*H61)/(1.84*29.3*P61+8*0.95*5.67E-8*(CQ61+273)^3))</f>
        <v>0</v>
      </c>
      <c r="U61">
        <f>($C$7*CR61+$D$7*CS61+$E$7*T61)</f>
        <v>0</v>
      </c>
      <c r="V61">
        <f>0.61365*exp(17.502*U61/(240.97+U61))</f>
        <v>0</v>
      </c>
      <c r="W61">
        <f>(X61/Y61*100)</f>
        <v>0</v>
      </c>
      <c r="X61">
        <f>CJ61*(CO61+CP61)/1000</f>
        <v>0</v>
      </c>
      <c r="Y61">
        <f>0.61365*exp(17.502*CQ61/(240.97+CQ61))</f>
        <v>0</v>
      </c>
      <c r="Z61">
        <f>(V61-CJ61*(CO61+CP61)/1000)</f>
        <v>0</v>
      </c>
      <c r="AA61">
        <f>(-H61*44100)</f>
        <v>0</v>
      </c>
      <c r="AB61">
        <f>2*29.3*P61*0.92*(CQ61-U61)</f>
        <v>0</v>
      </c>
      <c r="AC61">
        <f>2*0.95*5.67E-8*(((CQ61+$B$7)+273)^4-(U61+273)^4)</f>
        <v>0</v>
      </c>
      <c r="AD61">
        <f>S61+AC61+AA61+AB61</f>
        <v>0</v>
      </c>
      <c r="AE61">
        <f>CN61*AS61*(CI61-CH61*(1000-AS61*CK61)/(1000-AS61*CJ61))/(100*CB61)</f>
        <v>0</v>
      </c>
      <c r="AF61">
        <f>1000*CN61*AS61*(CJ61-CK61)/(100*CB61*(1000-AS61*CJ61))</f>
        <v>0</v>
      </c>
      <c r="AG61">
        <f>(AH61 - AI61 - CO61*1E3/(8.314*(CQ61+273.15)) * AK61/CN61 * AJ61) * CN61/(100*CB61) * (1000 - CK61)/1000</f>
        <v>0</v>
      </c>
      <c r="AH61">
        <v>155.514896147327</v>
      </c>
      <c r="AI61">
        <v>146.386551515151</v>
      </c>
      <c r="AJ61">
        <v>1.65827143045715</v>
      </c>
      <c r="AK61">
        <v>66.5001345329119</v>
      </c>
      <c r="AL61">
        <f>(AN61 - AM61 + CO61*1E3/(8.314*(CQ61+273.15)) * AP61/CN61 * AO61) * CN61/(100*CB61) * 1000/(1000 - AN61)</f>
        <v>0</v>
      </c>
      <c r="AM61">
        <v>19.9504246722078</v>
      </c>
      <c r="AN61">
        <v>21.7305103030303</v>
      </c>
      <c r="AO61">
        <v>0.000254258953170642</v>
      </c>
      <c r="AP61">
        <v>79.88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MAX(0,($B$13+$C$13*CV61)/(1+$D$13*CV61)*CO61/(CQ61+273)*$E$13)</f>
        <v>0</v>
      </c>
      <c r="AV61" t="s">
        <v>286</v>
      </c>
      <c r="AW61" t="s">
        <v>286</v>
      </c>
      <c r="AX61">
        <v>0</v>
      </c>
      <c r="AY61">
        <v>0</v>
      </c>
      <c r="AZ61">
        <f>1-AX61/AY61</f>
        <v>0</v>
      </c>
      <c r="BA61">
        <v>0</v>
      </c>
      <c r="BB61" t="s">
        <v>286</v>
      </c>
      <c r="BC61" t="s">
        <v>286</v>
      </c>
      <c r="BD61">
        <v>0</v>
      </c>
      <c r="BE61">
        <v>0</v>
      </c>
      <c r="BF61">
        <f>1-BD61/BE61</f>
        <v>0</v>
      </c>
      <c r="BG61">
        <v>0.5</v>
      </c>
      <c r="BH61">
        <f>BY61</f>
        <v>0</v>
      </c>
      <c r="BI61">
        <f>J61</f>
        <v>0</v>
      </c>
      <c r="BJ61">
        <f>BF61*BG61*BH61</f>
        <v>0</v>
      </c>
      <c r="BK61">
        <f>(BI61-BA61)/BH61</f>
        <v>0</v>
      </c>
      <c r="BL61">
        <f>(AY61-BE61)/BE61</f>
        <v>0</v>
      </c>
      <c r="BM61">
        <f>AX61/(AZ61+AX61/BE61)</f>
        <v>0</v>
      </c>
      <c r="BN61" t="s">
        <v>286</v>
      </c>
      <c r="BO61">
        <v>0</v>
      </c>
      <c r="BP61">
        <f>IF(BO61&lt;&gt;0, BO61, BM61)</f>
        <v>0</v>
      </c>
      <c r="BQ61">
        <f>1-BP61/BE61</f>
        <v>0</v>
      </c>
      <c r="BR61">
        <f>(BE61-BD61)/(BE61-BP61)</f>
        <v>0</v>
      </c>
      <c r="BS61">
        <f>(AY61-BE61)/(AY61-BP61)</f>
        <v>0</v>
      </c>
      <c r="BT61">
        <f>(BE61-BD61)/(BE61-AX61)</f>
        <v>0</v>
      </c>
      <c r="BU61">
        <f>(AY61-BE61)/(AY61-AX61)</f>
        <v>0</v>
      </c>
      <c r="BV61">
        <f>(BR61*BP61/BD61)</f>
        <v>0</v>
      </c>
      <c r="BW61">
        <f>(1-BV61)</f>
        <v>0</v>
      </c>
      <c r="BX61">
        <f>$B$11*CW61+$C$11*CX61+$F$11*CY61*(1-DB61)</f>
        <v>0</v>
      </c>
      <c r="BY61">
        <f>BX61*BZ61</f>
        <v>0</v>
      </c>
      <c r="BZ61">
        <f>($B$11*$D$9+$C$11*$D$9+$F$11*((DL61+DD61)/MAX(DL61+DD61+DM61, 0.1)*$I$9+DM61/MAX(DL61+DD61+DM61, 0.1)*$J$9))/($B$11+$C$11+$F$11)</f>
        <v>0</v>
      </c>
      <c r="CA61">
        <f>($B$11*$K$9+$C$11*$K$9+$F$11*((DL61+DD61)/MAX(DL61+DD61+DM61, 0.1)*$P$9+DM61/MAX(DL61+DD61+DM61, 0.1)*$Q$9))/($B$11+$C$11+$F$11)</f>
        <v>0</v>
      </c>
      <c r="CB61">
        <v>9</v>
      </c>
      <c r="CC61">
        <v>0.5</v>
      </c>
      <c r="CD61" t="s">
        <v>287</v>
      </c>
      <c r="CE61">
        <v>2</v>
      </c>
      <c r="CF61" t="b">
        <v>1</v>
      </c>
      <c r="CG61">
        <v>1617082979.625</v>
      </c>
      <c r="CH61">
        <v>141.7855</v>
      </c>
      <c r="CI61">
        <v>153.49825</v>
      </c>
      <c r="CJ61">
        <v>21.7297</v>
      </c>
      <c r="CK61">
        <v>19.94995</v>
      </c>
      <c r="CL61">
        <v>137.46475</v>
      </c>
      <c r="CM61">
        <v>21.751625</v>
      </c>
      <c r="CN61">
        <v>600.02425</v>
      </c>
      <c r="CO61">
        <v>101.11</v>
      </c>
      <c r="CP61">
        <v>0.0466693</v>
      </c>
      <c r="CQ61">
        <v>26.807625</v>
      </c>
      <c r="CR61">
        <v>26.198525</v>
      </c>
      <c r="CS61">
        <v>999.9</v>
      </c>
      <c r="CT61">
        <v>0</v>
      </c>
      <c r="CU61">
        <v>0</v>
      </c>
      <c r="CV61">
        <v>10011.1</v>
      </c>
      <c r="CW61">
        <v>0</v>
      </c>
      <c r="CX61">
        <v>44.854725</v>
      </c>
      <c r="CY61">
        <v>1200.0225</v>
      </c>
      <c r="CZ61">
        <v>0.967009</v>
      </c>
      <c r="DA61">
        <v>0.0329912</v>
      </c>
      <c r="DB61">
        <v>0</v>
      </c>
      <c r="DC61">
        <v>2.5617</v>
      </c>
      <c r="DD61">
        <v>0</v>
      </c>
      <c r="DE61">
        <v>3721.8475</v>
      </c>
      <c r="DF61">
        <v>10372.5</v>
      </c>
      <c r="DG61">
        <v>40.6875</v>
      </c>
      <c r="DH61">
        <v>43.51525</v>
      </c>
      <c r="DI61">
        <v>42.3905</v>
      </c>
      <c r="DJ61">
        <v>41.937</v>
      </c>
      <c r="DK61">
        <v>40.7655</v>
      </c>
      <c r="DL61">
        <v>1160.4325</v>
      </c>
      <c r="DM61">
        <v>39.59</v>
      </c>
      <c r="DN61">
        <v>0</v>
      </c>
      <c r="DO61">
        <v>1617082981.8</v>
      </c>
      <c r="DP61">
        <v>0</v>
      </c>
      <c r="DQ61">
        <v>2.61215</v>
      </c>
      <c r="DR61">
        <v>0.117261534126064</v>
      </c>
      <c r="DS61">
        <v>-289.010598486622</v>
      </c>
      <c r="DT61">
        <v>3749.96307692308</v>
      </c>
      <c r="DU61">
        <v>15</v>
      </c>
      <c r="DV61">
        <v>1617082512</v>
      </c>
      <c r="DW61" t="s">
        <v>288</v>
      </c>
      <c r="DX61">
        <v>1617082511</v>
      </c>
      <c r="DY61">
        <v>1617082512</v>
      </c>
      <c r="DZ61">
        <v>2</v>
      </c>
      <c r="EA61">
        <v>-0.012</v>
      </c>
      <c r="EB61">
        <v>-0.035</v>
      </c>
      <c r="EC61">
        <v>4.321</v>
      </c>
      <c r="ED61">
        <v>-0.022</v>
      </c>
      <c r="EE61">
        <v>400</v>
      </c>
      <c r="EF61">
        <v>20</v>
      </c>
      <c r="EG61">
        <v>0.13</v>
      </c>
      <c r="EH61">
        <v>0.05</v>
      </c>
      <c r="EI61">
        <v>100</v>
      </c>
      <c r="EJ61">
        <v>100</v>
      </c>
      <c r="EK61">
        <v>4.321</v>
      </c>
      <c r="EL61">
        <v>-0.022</v>
      </c>
      <c r="EM61">
        <v>4.32055000000003</v>
      </c>
      <c r="EN61">
        <v>0</v>
      </c>
      <c r="EO61">
        <v>0</v>
      </c>
      <c r="EP61">
        <v>0</v>
      </c>
      <c r="EQ61">
        <v>-0.0219400000000007</v>
      </c>
      <c r="ER61">
        <v>0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7.8</v>
      </c>
      <c r="EZ61">
        <v>7.8</v>
      </c>
      <c r="FA61">
        <v>18</v>
      </c>
      <c r="FB61">
        <v>646.865</v>
      </c>
      <c r="FC61">
        <v>392.765</v>
      </c>
      <c r="FD61">
        <v>24.9996</v>
      </c>
      <c r="FE61">
        <v>27.8726</v>
      </c>
      <c r="FF61">
        <v>29.9999</v>
      </c>
      <c r="FG61">
        <v>27.8794</v>
      </c>
      <c r="FH61">
        <v>27.918</v>
      </c>
      <c r="FI61">
        <v>10.6365</v>
      </c>
      <c r="FJ61">
        <v>23.0266</v>
      </c>
      <c r="FK61">
        <v>46.4613</v>
      </c>
      <c r="FL61">
        <v>25</v>
      </c>
      <c r="FM61">
        <v>168.29</v>
      </c>
      <c r="FN61">
        <v>20</v>
      </c>
      <c r="FO61">
        <v>96.8472</v>
      </c>
      <c r="FP61">
        <v>99.4199</v>
      </c>
    </row>
    <row r="62" spans="1:172">
      <c r="A62">
        <v>46</v>
      </c>
      <c r="B62">
        <v>1617082983</v>
      </c>
      <c r="C62">
        <v>90.5</v>
      </c>
      <c r="D62" t="s">
        <v>377</v>
      </c>
      <c r="E62" t="s">
        <v>378</v>
      </c>
      <c r="F62">
        <v>2</v>
      </c>
      <c r="G62">
        <v>1617082982</v>
      </c>
      <c r="H62">
        <f>(I62)/1000</f>
        <v>0</v>
      </c>
      <c r="I62">
        <f>IF(CF62, AL62, AF62)</f>
        <v>0</v>
      </c>
      <c r="J62">
        <f>IF(CF62, AG62, AE62)</f>
        <v>0</v>
      </c>
      <c r="K62">
        <f>CH62 - IF(AS62&gt;1, J62*CB62*100.0/(AU62*CV62), 0)</f>
        <v>0</v>
      </c>
      <c r="L62">
        <f>((R62-H62/2)*K62-J62)/(R62+H62/2)</f>
        <v>0</v>
      </c>
      <c r="M62">
        <f>L62*(CO62+CP62)/1000.0</f>
        <v>0</v>
      </c>
      <c r="N62">
        <f>(CH62 - IF(AS62&gt;1, J62*CB62*100.0/(AU62*CV62), 0))*(CO62+CP62)/1000.0</f>
        <v>0</v>
      </c>
      <c r="O62">
        <f>2.0/((1/Q62-1/P62)+SIGN(Q62)*SQRT((1/Q62-1/P62)*(1/Q62-1/P62) + 4*CC62/((CC62+1)*(CC62+1))*(2*1/Q62*1/P62-1/P62*1/P62)))</f>
        <v>0</v>
      </c>
      <c r="P62">
        <f>IF(LEFT(CD62,1)&lt;&gt;"0",IF(LEFT(CD62,1)="1",3.0,CE62),$D$5+$E$5*(CV62*CO62/($K$5*1000))+$F$5*(CV62*CO62/($K$5*1000))*MAX(MIN(CB62,$J$5),$I$5)*MAX(MIN(CB62,$J$5),$I$5)+$G$5*MAX(MIN(CB62,$J$5),$I$5)*(CV62*CO62/($K$5*1000))+$H$5*(CV62*CO62/($K$5*1000))*(CV62*CO62/($K$5*1000)))</f>
        <v>0</v>
      </c>
      <c r="Q62">
        <f>H62*(1000-(1000*0.61365*exp(17.502*U62/(240.97+U62))/(CO62+CP62)+CJ62)/2)/(1000*0.61365*exp(17.502*U62/(240.97+U62))/(CO62+CP62)-CJ62)</f>
        <v>0</v>
      </c>
      <c r="R62">
        <f>1/((CC62+1)/(O62/1.6)+1/(P62/1.37)) + CC62/((CC62+1)/(O62/1.6) + CC62/(P62/1.37))</f>
        <v>0</v>
      </c>
      <c r="S62">
        <f>(BX62*CA62)</f>
        <v>0</v>
      </c>
      <c r="T62">
        <f>(CQ62+(S62+2*0.95*5.67E-8*(((CQ62+$B$7)+273)^4-(CQ62+273)^4)-44100*H62)/(1.84*29.3*P62+8*0.95*5.67E-8*(CQ62+273)^3))</f>
        <v>0</v>
      </c>
      <c r="U62">
        <f>($C$7*CR62+$D$7*CS62+$E$7*T62)</f>
        <v>0</v>
      </c>
      <c r="V62">
        <f>0.61365*exp(17.502*U62/(240.97+U62))</f>
        <v>0</v>
      </c>
      <c r="W62">
        <f>(X62/Y62*100)</f>
        <v>0</v>
      </c>
      <c r="X62">
        <f>CJ62*(CO62+CP62)/1000</f>
        <v>0</v>
      </c>
      <c r="Y62">
        <f>0.61365*exp(17.502*CQ62/(240.97+CQ62))</f>
        <v>0</v>
      </c>
      <c r="Z62">
        <f>(V62-CJ62*(CO62+CP62)/1000)</f>
        <v>0</v>
      </c>
      <c r="AA62">
        <f>(-H62*44100)</f>
        <v>0</v>
      </c>
      <c r="AB62">
        <f>2*29.3*P62*0.92*(CQ62-U62)</f>
        <v>0</v>
      </c>
      <c r="AC62">
        <f>2*0.95*5.67E-8*(((CQ62+$B$7)+273)^4-(U62+273)^4)</f>
        <v>0</v>
      </c>
      <c r="AD62">
        <f>S62+AC62+AA62+AB62</f>
        <v>0</v>
      </c>
      <c r="AE62">
        <f>CN62*AS62*(CI62-CH62*(1000-AS62*CK62)/(1000-AS62*CJ62))/(100*CB62)</f>
        <v>0</v>
      </c>
      <c r="AF62">
        <f>1000*CN62*AS62*(CJ62-CK62)/(100*CB62*(1000-AS62*CJ62))</f>
        <v>0</v>
      </c>
      <c r="AG62">
        <f>(AH62 - AI62 - CO62*1E3/(8.314*(CQ62+273.15)) * AK62/CN62 * AJ62) * CN62/(100*CB62) * (1000 - CK62)/1000</f>
        <v>0</v>
      </c>
      <c r="AH62">
        <v>158.95231804835</v>
      </c>
      <c r="AI62">
        <v>149.696909090909</v>
      </c>
      <c r="AJ62">
        <v>1.65633879824699</v>
      </c>
      <c r="AK62">
        <v>66.5001345329119</v>
      </c>
      <c r="AL62">
        <f>(AN62 - AM62 + CO62*1E3/(8.314*(CQ62+273.15)) * AP62/CN62 * AO62) * CN62/(100*CB62) * 1000/(1000 - AN62)</f>
        <v>0</v>
      </c>
      <c r="AM62">
        <v>19.949621368658</v>
      </c>
      <c r="AN62">
        <v>21.7324878787879</v>
      </c>
      <c r="AO62">
        <v>0.000194892929293268</v>
      </c>
      <c r="AP62">
        <v>79.88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MAX(0,($B$13+$C$13*CV62)/(1+$D$13*CV62)*CO62/(CQ62+273)*$E$13)</f>
        <v>0</v>
      </c>
      <c r="AV62" t="s">
        <v>286</v>
      </c>
      <c r="AW62" t="s">
        <v>286</v>
      </c>
      <c r="AX62">
        <v>0</v>
      </c>
      <c r="AY62">
        <v>0</v>
      </c>
      <c r="AZ62">
        <f>1-AX62/AY62</f>
        <v>0</v>
      </c>
      <c r="BA62">
        <v>0</v>
      </c>
      <c r="BB62" t="s">
        <v>286</v>
      </c>
      <c r="BC62" t="s">
        <v>286</v>
      </c>
      <c r="BD62">
        <v>0</v>
      </c>
      <c r="BE62">
        <v>0</v>
      </c>
      <c r="BF62">
        <f>1-BD62/BE62</f>
        <v>0</v>
      </c>
      <c r="BG62">
        <v>0.5</v>
      </c>
      <c r="BH62">
        <f>BY62</f>
        <v>0</v>
      </c>
      <c r="BI62">
        <f>J62</f>
        <v>0</v>
      </c>
      <c r="BJ62">
        <f>BF62*BG62*BH62</f>
        <v>0</v>
      </c>
      <c r="BK62">
        <f>(BI62-BA62)/BH62</f>
        <v>0</v>
      </c>
      <c r="BL62">
        <f>(AY62-BE62)/BE62</f>
        <v>0</v>
      </c>
      <c r="BM62">
        <f>AX62/(AZ62+AX62/BE62)</f>
        <v>0</v>
      </c>
      <c r="BN62" t="s">
        <v>286</v>
      </c>
      <c r="BO62">
        <v>0</v>
      </c>
      <c r="BP62">
        <f>IF(BO62&lt;&gt;0, BO62, BM62)</f>
        <v>0</v>
      </c>
      <c r="BQ62">
        <f>1-BP62/BE62</f>
        <v>0</v>
      </c>
      <c r="BR62">
        <f>(BE62-BD62)/(BE62-BP62)</f>
        <v>0</v>
      </c>
      <c r="BS62">
        <f>(AY62-BE62)/(AY62-BP62)</f>
        <v>0</v>
      </c>
      <c r="BT62">
        <f>(BE62-BD62)/(BE62-AX62)</f>
        <v>0</v>
      </c>
      <c r="BU62">
        <f>(AY62-BE62)/(AY62-AX62)</f>
        <v>0</v>
      </c>
      <c r="BV62">
        <f>(BR62*BP62/BD62)</f>
        <v>0</v>
      </c>
      <c r="BW62">
        <f>(1-BV62)</f>
        <v>0</v>
      </c>
      <c r="BX62">
        <f>$B$11*CW62+$C$11*CX62+$F$11*CY62*(1-DB62)</f>
        <v>0</v>
      </c>
      <c r="BY62">
        <f>BX62*BZ62</f>
        <v>0</v>
      </c>
      <c r="BZ62">
        <f>($B$11*$D$9+$C$11*$D$9+$F$11*((DL62+DD62)/MAX(DL62+DD62+DM62, 0.1)*$I$9+DM62/MAX(DL62+DD62+DM62, 0.1)*$J$9))/($B$11+$C$11+$F$11)</f>
        <v>0</v>
      </c>
      <c r="CA62">
        <f>($B$11*$K$9+$C$11*$K$9+$F$11*((DL62+DD62)/MAX(DL62+DD62+DM62, 0.1)*$P$9+DM62/MAX(DL62+DD62+DM62, 0.1)*$Q$9))/($B$11+$C$11+$F$11)</f>
        <v>0</v>
      </c>
      <c r="CB62">
        <v>9</v>
      </c>
      <c r="CC62">
        <v>0.5</v>
      </c>
      <c r="CD62" t="s">
        <v>287</v>
      </c>
      <c r="CE62">
        <v>2</v>
      </c>
      <c r="CF62" t="b">
        <v>1</v>
      </c>
      <c r="CG62">
        <v>1617082982</v>
      </c>
      <c r="CH62">
        <v>145.633</v>
      </c>
      <c r="CI62">
        <v>157.487</v>
      </c>
      <c r="CJ62">
        <v>21.7319</v>
      </c>
      <c r="CK62">
        <v>19.9494666666667</v>
      </c>
      <c r="CL62">
        <v>141.312666666667</v>
      </c>
      <c r="CM62">
        <v>21.7538333333333</v>
      </c>
      <c r="CN62">
        <v>600.031</v>
      </c>
      <c r="CO62">
        <v>101.11</v>
      </c>
      <c r="CP62">
        <v>0.0466621666666667</v>
      </c>
      <c r="CQ62">
        <v>26.8079666666667</v>
      </c>
      <c r="CR62">
        <v>26.1878666666667</v>
      </c>
      <c r="CS62">
        <v>999.9</v>
      </c>
      <c r="CT62">
        <v>0</v>
      </c>
      <c r="CU62">
        <v>0</v>
      </c>
      <c r="CV62">
        <v>10000.6166666667</v>
      </c>
      <c r="CW62">
        <v>0</v>
      </c>
      <c r="CX62">
        <v>44.7899</v>
      </c>
      <c r="CY62">
        <v>1200.02</v>
      </c>
      <c r="CZ62">
        <v>0.967009</v>
      </c>
      <c r="DA62">
        <v>0.0329912</v>
      </c>
      <c r="DB62">
        <v>0</v>
      </c>
      <c r="DC62">
        <v>2.53733333333333</v>
      </c>
      <c r="DD62">
        <v>0</v>
      </c>
      <c r="DE62">
        <v>3710.65</v>
      </c>
      <c r="DF62">
        <v>10372.4666666667</v>
      </c>
      <c r="DG62">
        <v>40.6666666666667</v>
      </c>
      <c r="DH62">
        <v>43.5413333333333</v>
      </c>
      <c r="DI62">
        <v>42.3956666666667</v>
      </c>
      <c r="DJ62">
        <v>41.8123333333333</v>
      </c>
      <c r="DK62">
        <v>40.75</v>
      </c>
      <c r="DL62">
        <v>1160.43</v>
      </c>
      <c r="DM62">
        <v>39.59</v>
      </c>
      <c r="DN62">
        <v>0</v>
      </c>
      <c r="DO62">
        <v>1617082983.6</v>
      </c>
      <c r="DP62">
        <v>0</v>
      </c>
      <c r="DQ62">
        <v>2.605828</v>
      </c>
      <c r="DR62">
        <v>-0.625800005270887</v>
      </c>
      <c r="DS62">
        <v>-290.990769662895</v>
      </c>
      <c r="DT62">
        <v>3739.82</v>
      </c>
      <c r="DU62">
        <v>15</v>
      </c>
      <c r="DV62">
        <v>1617082512</v>
      </c>
      <c r="DW62" t="s">
        <v>288</v>
      </c>
      <c r="DX62">
        <v>1617082511</v>
      </c>
      <c r="DY62">
        <v>1617082512</v>
      </c>
      <c r="DZ62">
        <v>2</v>
      </c>
      <c r="EA62">
        <v>-0.012</v>
      </c>
      <c r="EB62">
        <v>-0.035</v>
      </c>
      <c r="EC62">
        <v>4.321</v>
      </c>
      <c r="ED62">
        <v>-0.022</v>
      </c>
      <c r="EE62">
        <v>400</v>
      </c>
      <c r="EF62">
        <v>20</v>
      </c>
      <c r="EG62">
        <v>0.13</v>
      </c>
      <c r="EH62">
        <v>0.05</v>
      </c>
      <c r="EI62">
        <v>100</v>
      </c>
      <c r="EJ62">
        <v>100</v>
      </c>
      <c r="EK62">
        <v>4.321</v>
      </c>
      <c r="EL62">
        <v>-0.022</v>
      </c>
      <c r="EM62">
        <v>4.32055000000003</v>
      </c>
      <c r="EN62">
        <v>0</v>
      </c>
      <c r="EO62">
        <v>0</v>
      </c>
      <c r="EP62">
        <v>0</v>
      </c>
      <c r="EQ62">
        <v>-0.0219400000000007</v>
      </c>
      <c r="ER62">
        <v>0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7.9</v>
      </c>
      <c r="EZ62">
        <v>7.8</v>
      </c>
      <c r="FA62">
        <v>18</v>
      </c>
      <c r="FB62">
        <v>646.812</v>
      </c>
      <c r="FC62">
        <v>392.819</v>
      </c>
      <c r="FD62">
        <v>24.9996</v>
      </c>
      <c r="FE62">
        <v>27.8714</v>
      </c>
      <c r="FF62">
        <v>29.9999</v>
      </c>
      <c r="FG62">
        <v>27.8783</v>
      </c>
      <c r="FH62">
        <v>27.9176</v>
      </c>
      <c r="FI62">
        <v>10.7899</v>
      </c>
      <c r="FJ62">
        <v>23.0266</v>
      </c>
      <c r="FK62">
        <v>46.4613</v>
      </c>
      <c r="FL62">
        <v>25</v>
      </c>
      <c r="FM62">
        <v>171.637</v>
      </c>
      <c r="FN62">
        <v>20</v>
      </c>
      <c r="FO62">
        <v>96.8473</v>
      </c>
      <c r="FP62">
        <v>99.4199</v>
      </c>
    </row>
    <row r="63" spans="1:172">
      <c r="A63">
        <v>47</v>
      </c>
      <c r="B63">
        <v>1617082985</v>
      </c>
      <c r="C63">
        <v>92.5</v>
      </c>
      <c r="D63" t="s">
        <v>379</v>
      </c>
      <c r="E63" t="s">
        <v>380</v>
      </c>
      <c r="F63">
        <v>2</v>
      </c>
      <c r="G63">
        <v>1617082983.625</v>
      </c>
      <c r="H63">
        <f>(I63)/1000</f>
        <v>0</v>
      </c>
      <c r="I63">
        <f>IF(CF63, AL63, AF63)</f>
        <v>0</v>
      </c>
      <c r="J63">
        <f>IF(CF63, AG63, AE63)</f>
        <v>0</v>
      </c>
      <c r="K63">
        <f>CH63 - IF(AS63&gt;1, J63*CB63*100.0/(AU63*CV63), 0)</f>
        <v>0</v>
      </c>
      <c r="L63">
        <f>((R63-H63/2)*K63-J63)/(R63+H63/2)</f>
        <v>0</v>
      </c>
      <c r="M63">
        <f>L63*(CO63+CP63)/1000.0</f>
        <v>0</v>
      </c>
      <c r="N63">
        <f>(CH63 - IF(AS63&gt;1, J63*CB63*100.0/(AU63*CV63), 0))*(CO63+CP63)/1000.0</f>
        <v>0</v>
      </c>
      <c r="O63">
        <f>2.0/((1/Q63-1/P63)+SIGN(Q63)*SQRT((1/Q63-1/P63)*(1/Q63-1/P63) + 4*CC63/((CC63+1)*(CC63+1))*(2*1/Q63*1/P63-1/P63*1/P63)))</f>
        <v>0</v>
      </c>
      <c r="P63">
        <f>IF(LEFT(CD63,1)&lt;&gt;"0",IF(LEFT(CD63,1)="1",3.0,CE63),$D$5+$E$5*(CV63*CO63/($K$5*1000))+$F$5*(CV63*CO63/($K$5*1000))*MAX(MIN(CB63,$J$5),$I$5)*MAX(MIN(CB63,$J$5),$I$5)+$G$5*MAX(MIN(CB63,$J$5),$I$5)*(CV63*CO63/($K$5*1000))+$H$5*(CV63*CO63/($K$5*1000))*(CV63*CO63/($K$5*1000)))</f>
        <v>0</v>
      </c>
      <c r="Q63">
        <f>H63*(1000-(1000*0.61365*exp(17.502*U63/(240.97+U63))/(CO63+CP63)+CJ63)/2)/(1000*0.61365*exp(17.502*U63/(240.97+U63))/(CO63+CP63)-CJ63)</f>
        <v>0</v>
      </c>
      <c r="R63">
        <f>1/((CC63+1)/(O63/1.6)+1/(P63/1.37)) + CC63/((CC63+1)/(O63/1.6) + CC63/(P63/1.37))</f>
        <v>0</v>
      </c>
      <c r="S63">
        <f>(BX63*CA63)</f>
        <v>0</v>
      </c>
      <c r="T63">
        <f>(CQ63+(S63+2*0.95*5.67E-8*(((CQ63+$B$7)+273)^4-(CQ63+273)^4)-44100*H63)/(1.84*29.3*P63+8*0.95*5.67E-8*(CQ63+273)^3))</f>
        <v>0</v>
      </c>
      <c r="U63">
        <f>($C$7*CR63+$D$7*CS63+$E$7*T63)</f>
        <v>0</v>
      </c>
      <c r="V63">
        <f>0.61365*exp(17.502*U63/(240.97+U63))</f>
        <v>0</v>
      </c>
      <c r="W63">
        <f>(X63/Y63*100)</f>
        <v>0</v>
      </c>
      <c r="X63">
        <f>CJ63*(CO63+CP63)/1000</f>
        <v>0</v>
      </c>
      <c r="Y63">
        <f>0.61365*exp(17.502*CQ63/(240.97+CQ63))</f>
        <v>0</v>
      </c>
      <c r="Z63">
        <f>(V63-CJ63*(CO63+CP63)/1000)</f>
        <v>0</v>
      </c>
      <c r="AA63">
        <f>(-H63*44100)</f>
        <v>0</v>
      </c>
      <c r="AB63">
        <f>2*29.3*P63*0.92*(CQ63-U63)</f>
        <v>0</v>
      </c>
      <c r="AC63">
        <f>2*0.95*5.67E-8*(((CQ63+$B$7)+273)^4-(U63+273)^4)</f>
        <v>0</v>
      </c>
      <c r="AD63">
        <f>S63+AC63+AA63+AB63</f>
        <v>0</v>
      </c>
      <c r="AE63">
        <f>CN63*AS63*(CI63-CH63*(1000-AS63*CK63)/(1000-AS63*CJ63))/(100*CB63)</f>
        <v>0</v>
      </c>
      <c r="AF63">
        <f>1000*CN63*AS63*(CJ63-CK63)/(100*CB63*(1000-AS63*CJ63))</f>
        <v>0</v>
      </c>
      <c r="AG63">
        <f>(AH63 - AI63 - CO63*1E3/(8.314*(CQ63+273.15)) * AK63/CN63 * AJ63) * CN63/(100*CB63) * (1000 - CK63)/1000</f>
        <v>0</v>
      </c>
      <c r="AH63">
        <v>162.383038507037</v>
      </c>
      <c r="AI63">
        <v>153.032921212121</v>
      </c>
      <c r="AJ63">
        <v>1.66800967165254</v>
      </c>
      <c r="AK63">
        <v>66.5001345329119</v>
      </c>
      <c r="AL63">
        <f>(AN63 - AM63 + CO63*1E3/(8.314*(CQ63+273.15)) * AP63/CN63 * AO63) * CN63/(100*CB63) * 1000/(1000 - AN63)</f>
        <v>0</v>
      </c>
      <c r="AM63">
        <v>19.9491127130736</v>
      </c>
      <c r="AN63">
        <v>21.7309484848485</v>
      </c>
      <c r="AO63">
        <v>0.000189180223287461</v>
      </c>
      <c r="AP63">
        <v>79.88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MAX(0,($B$13+$C$13*CV63)/(1+$D$13*CV63)*CO63/(CQ63+273)*$E$13)</f>
        <v>0</v>
      </c>
      <c r="AV63" t="s">
        <v>286</v>
      </c>
      <c r="AW63" t="s">
        <v>286</v>
      </c>
      <c r="AX63">
        <v>0</v>
      </c>
      <c r="AY63">
        <v>0</v>
      </c>
      <c r="AZ63">
        <f>1-AX63/AY63</f>
        <v>0</v>
      </c>
      <c r="BA63">
        <v>0</v>
      </c>
      <c r="BB63" t="s">
        <v>286</v>
      </c>
      <c r="BC63" t="s">
        <v>286</v>
      </c>
      <c r="BD63">
        <v>0</v>
      </c>
      <c r="BE63">
        <v>0</v>
      </c>
      <c r="BF63">
        <f>1-BD63/BE63</f>
        <v>0</v>
      </c>
      <c r="BG63">
        <v>0.5</v>
      </c>
      <c r="BH63">
        <f>BY63</f>
        <v>0</v>
      </c>
      <c r="BI63">
        <f>J63</f>
        <v>0</v>
      </c>
      <c r="BJ63">
        <f>BF63*BG63*BH63</f>
        <v>0</v>
      </c>
      <c r="BK63">
        <f>(BI63-BA63)/BH63</f>
        <v>0</v>
      </c>
      <c r="BL63">
        <f>(AY63-BE63)/BE63</f>
        <v>0</v>
      </c>
      <c r="BM63">
        <f>AX63/(AZ63+AX63/BE63)</f>
        <v>0</v>
      </c>
      <c r="BN63" t="s">
        <v>286</v>
      </c>
      <c r="BO63">
        <v>0</v>
      </c>
      <c r="BP63">
        <f>IF(BO63&lt;&gt;0, BO63, BM63)</f>
        <v>0</v>
      </c>
      <c r="BQ63">
        <f>1-BP63/BE63</f>
        <v>0</v>
      </c>
      <c r="BR63">
        <f>(BE63-BD63)/(BE63-BP63)</f>
        <v>0</v>
      </c>
      <c r="BS63">
        <f>(AY63-BE63)/(AY63-BP63)</f>
        <v>0</v>
      </c>
      <c r="BT63">
        <f>(BE63-BD63)/(BE63-AX63)</f>
        <v>0</v>
      </c>
      <c r="BU63">
        <f>(AY63-BE63)/(AY63-AX63)</f>
        <v>0</v>
      </c>
      <c r="BV63">
        <f>(BR63*BP63/BD63)</f>
        <v>0</v>
      </c>
      <c r="BW63">
        <f>(1-BV63)</f>
        <v>0</v>
      </c>
      <c r="BX63">
        <f>$B$11*CW63+$C$11*CX63+$F$11*CY63*(1-DB63)</f>
        <v>0</v>
      </c>
      <c r="BY63">
        <f>BX63*BZ63</f>
        <v>0</v>
      </c>
      <c r="BZ63">
        <f>($B$11*$D$9+$C$11*$D$9+$F$11*((DL63+DD63)/MAX(DL63+DD63+DM63, 0.1)*$I$9+DM63/MAX(DL63+DD63+DM63, 0.1)*$J$9))/($B$11+$C$11+$F$11)</f>
        <v>0</v>
      </c>
      <c r="CA63">
        <f>($B$11*$K$9+$C$11*$K$9+$F$11*((DL63+DD63)/MAX(DL63+DD63+DM63, 0.1)*$P$9+DM63/MAX(DL63+DD63+DM63, 0.1)*$Q$9))/($B$11+$C$11+$F$11)</f>
        <v>0</v>
      </c>
      <c r="CB63">
        <v>9</v>
      </c>
      <c r="CC63">
        <v>0.5</v>
      </c>
      <c r="CD63" t="s">
        <v>287</v>
      </c>
      <c r="CE63">
        <v>2</v>
      </c>
      <c r="CF63" t="b">
        <v>1</v>
      </c>
      <c r="CG63">
        <v>1617082983.625</v>
      </c>
      <c r="CH63">
        <v>148.27825</v>
      </c>
      <c r="CI63">
        <v>160.228</v>
      </c>
      <c r="CJ63">
        <v>21.731625</v>
      </c>
      <c r="CK63">
        <v>19.948</v>
      </c>
      <c r="CL63">
        <v>143.95775</v>
      </c>
      <c r="CM63">
        <v>21.7536</v>
      </c>
      <c r="CN63">
        <v>600.00425</v>
      </c>
      <c r="CO63">
        <v>101.11025</v>
      </c>
      <c r="CP63">
        <v>0.046901825</v>
      </c>
      <c r="CQ63">
        <v>26.807575</v>
      </c>
      <c r="CR63">
        <v>26.191775</v>
      </c>
      <c r="CS63">
        <v>999.9</v>
      </c>
      <c r="CT63">
        <v>0</v>
      </c>
      <c r="CU63">
        <v>0</v>
      </c>
      <c r="CV63">
        <v>9988.9075</v>
      </c>
      <c r="CW63">
        <v>0</v>
      </c>
      <c r="CX63">
        <v>44.754075</v>
      </c>
      <c r="CY63">
        <v>1200.0175</v>
      </c>
      <c r="CZ63">
        <v>0.967009</v>
      </c>
      <c r="DA63">
        <v>0.0329912</v>
      </c>
      <c r="DB63">
        <v>0</v>
      </c>
      <c r="DC63">
        <v>2.456075</v>
      </c>
      <c r="DD63">
        <v>0</v>
      </c>
      <c r="DE63">
        <v>3702.0275</v>
      </c>
      <c r="DF63">
        <v>10372.475</v>
      </c>
      <c r="DG63">
        <v>40.65625</v>
      </c>
      <c r="DH63">
        <v>43.5465</v>
      </c>
      <c r="DI63">
        <v>42.375</v>
      </c>
      <c r="DJ63">
        <v>41.703</v>
      </c>
      <c r="DK63">
        <v>40.75</v>
      </c>
      <c r="DL63">
        <v>1160.4275</v>
      </c>
      <c r="DM63">
        <v>39.59</v>
      </c>
      <c r="DN63">
        <v>0</v>
      </c>
      <c r="DO63">
        <v>1617082985.4</v>
      </c>
      <c r="DP63">
        <v>0</v>
      </c>
      <c r="DQ63">
        <v>2.59863461538462</v>
      </c>
      <c r="DR63">
        <v>-0.697986326431042</v>
      </c>
      <c r="DS63">
        <v>-291.138119647191</v>
      </c>
      <c r="DT63">
        <v>3732.56038461538</v>
      </c>
      <c r="DU63">
        <v>15</v>
      </c>
      <c r="DV63">
        <v>1617082512</v>
      </c>
      <c r="DW63" t="s">
        <v>288</v>
      </c>
      <c r="DX63">
        <v>1617082511</v>
      </c>
      <c r="DY63">
        <v>1617082512</v>
      </c>
      <c r="DZ63">
        <v>2</v>
      </c>
      <c r="EA63">
        <v>-0.012</v>
      </c>
      <c r="EB63">
        <v>-0.035</v>
      </c>
      <c r="EC63">
        <v>4.321</v>
      </c>
      <c r="ED63">
        <v>-0.022</v>
      </c>
      <c r="EE63">
        <v>400</v>
      </c>
      <c r="EF63">
        <v>20</v>
      </c>
      <c r="EG63">
        <v>0.13</v>
      </c>
      <c r="EH63">
        <v>0.05</v>
      </c>
      <c r="EI63">
        <v>100</v>
      </c>
      <c r="EJ63">
        <v>100</v>
      </c>
      <c r="EK63">
        <v>4.32</v>
      </c>
      <c r="EL63">
        <v>-0.022</v>
      </c>
      <c r="EM63">
        <v>4.32055000000003</v>
      </c>
      <c r="EN63">
        <v>0</v>
      </c>
      <c r="EO63">
        <v>0</v>
      </c>
      <c r="EP63">
        <v>0</v>
      </c>
      <c r="EQ63">
        <v>-0.0219400000000007</v>
      </c>
      <c r="ER63">
        <v>0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7.9</v>
      </c>
      <c r="EZ63">
        <v>7.9</v>
      </c>
      <c r="FA63">
        <v>18</v>
      </c>
      <c r="FB63">
        <v>646.897</v>
      </c>
      <c r="FC63">
        <v>392.814</v>
      </c>
      <c r="FD63">
        <v>24.9997</v>
      </c>
      <c r="FE63">
        <v>27.8705</v>
      </c>
      <c r="FF63">
        <v>29.9999</v>
      </c>
      <c r="FG63">
        <v>27.8773</v>
      </c>
      <c r="FH63">
        <v>27.9169</v>
      </c>
      <c r="FI63">
        <v>10.9437</v>
      </c>
      <c r="FJ63">
        <v>23.0266</v>
      </c>
      <c r="FK63">
        <v>46.4613</v>
      </c>
      <c r="FL63">
        <v>25</v>
      </c>
      <c r="FM63">
        <v>174.995</v>
      </c>
      <c r="FN63">
        <v>20</v>
      </c>
      <c r="FO63">
        <v>96.8474</v>
      </c>
      <c r="FP63">
        <v>99.4204</v>
      </c>
    </row>
    <row r="64" spans="1:172">
      <c r="A64">
        <v>48</v>
      </c>
      <c r="B64">
        <v>1617082987</v>
      </c>
      <c r="C64">
        <v>94.5</v>
      </c>
      <c r="D64" t="s">
        <v>381</v>
      </c>
      <c r="E64" t="s">
        <v>382</v>
      </c>
      <c r="F64">
        <v>2</v>
      </c>
      <c r="G64">
        <v>1617082986</v>
      </c>
      <c r="H64">
        <f>(I64)/1000</f>
        <v>0</v>
      </c>
      <c r="I64">
        <f>IF(CF64, AL64, AF64)</f>
        <v>0</v>
      </c>
      <c r="J64">
        <f>IF(CF64, AG64, AE64)</f>
        <v>0</v>
      </c>
      <c r="K64">
        <f>CH64 - IF(AS64&gt;1, J64*CB64*100.0/(AU64*CV64), 0)</f>
        <v>0</v>
      </c>
      <c r="L64">
        <f>((R64-H64/2)*K64-J64)/(R64+H64/2)</f>
        <v>0</v>
      </c>
      <c r="M64">
        <f>L64*(CO64+CP64)/1000.0</f>
        <v>0</v>
      </c>
      <c r="N64">
        <f>(CH64 - IF(AS64&gt;1, J64*CB64*100.0/(AU64*CV64), 0))*(CO64+CP64)/1000.0</f>
        <v>0</v>
      </c>
      <c r="O64">
        <f>2.0/((1/Q64-1/P64)+SIGN(Q64)*SQRT((1/Q64-1/P64)*(1/Q64-1/P64) + 4*CC64/((CC64+1)*(CC64+1))*(2*1/Q64*1/P64-1/P64*1/P64)))</f>
        <v>0</v>
      </c>
      <c r="P64">
        <f>IF(LEFT(CD64,1)&lt;&gt;"0",IF(LEFT(CD64,1)="1",3.0,CE64),$D$5+$E$5*(CV64*CO64/($K$5*1000))+$F$5*(CV64*CO64/($K$5*1000))*MAX(MIN(CB64,$J$5),$I$5)*MAX(MIN(CB64,$J$5),$I$5)+$G$5*MAX(MIN(CB64,$J$5),$I$5)*(CV64*CO64/($K$5*1000))+$H$5*(CV64*CO64/($K$5*1000))*(CV64*CO64/($K$5*1000)))</f>
        <v>0</v>
      </c>
      <c r="Q64">
        <f>H64*(1000-(1000*0.61365*exp(17.502*U64/(240.97+U64))/(CO64+CP64)+CJ64)/2)/(1000*0.61365*exp(17.502*U64/(240.97+U64))/(CO64+CP64)-CJ64)</f>
        <v>0</v>
      </c>
      <c r="R64">
        <f>1/((CC64+1)/(O64/1.6)+1/(P64/1.37)) + CC64/((CC64+1)/(O64/1.6) + CC64/(P64/1.37))</f>
        <v>0</v>
      </c>
      <c r="S64">
        <f>(BX64*CA64)</f>
        <v>0</v>
      </c>
      <c r="T64">
        <f>(CQ64+(S64+2*0.95*5.67E-8*(((CQ64+$B$7)+273)^4-(CQ64+273)^4)-44100*H64)/(1.84*29.3*P64+8*0.95*5.67E-8*(CQ64+273)^3))</f>
        <v>0</v>
      </c>
      <c r="U64">
        <f>($C$7*CR64+$D$7*CS64+$E$7*T64)</f>
        <v>0</v>
      </c>
      <c r="V64">
        <f>0.61365*exp(17.502*U64/(240.97+U64))</f>
        <v>0</v>
      </c>
      <c r="W64">
        <f>(X64/Y64*100)</f>
        <v>0</v>
      </c>
      <c r="X64">
        <f>CJ64*(CO64+CP64)/1000</f>
        <v>0</v>
      </c>
      <c r="Y64">
        <f>0.61365*exp(17.502*CQ64/(240.97+CQ64))</f>
        <v>0</v>
      </c>
      <c r="Z64">
        <f>(V64-CJ64*(CO64+CP64)/1000)</f>
        <v>0</v>
      </c>
      <c r="AA64">
        <f>(-H64*44100)</f>
        <v>0</v>
      </c>
      <c r="AB64">
        <f>2*29.3*P64*0.92*(CQ64-U64)</f>
        <v>0</v>
      </c>
      <c r="AC64">
        <f>2*0.95*5.67E-8*(((CQ64+$B$7)+273)^4-(U64+273)^4)</f>
        <v>0</v>
      </c>
      <c r="AD64">
        <f>S64+AC64+AA64+AB64</f>
        <v>0</v>
      </c>
      <c r="AE64">
        <f>CN64*AS64*(CI64-CH64*(1000-AS64*CK64)/(1000-AS64*CJ64))/(100*CB64)</f>
        <v>0</v>
      </c>
      <c r="AF64">
        <f>1000*CN64*AS64*(CJ64-CK64)/(100*CB64*(1000-AS64*CJ64))</f>
        <v>0</v>
      </c>
      <c r="AG64">
        <f>(AH64 - AI64 - CO64*1E3/(8.314*(CQ64+273.15)) * AK64/CN64 * AJ64) * CN64/(100*CB64) * (1000 - CK64)/1000</f>
        <v>0</v>
      </c>
      <c r="AH64">
        <v>165.814913507897</v>
      </c>
      <c r="AI64">
        <v>156.349181818182</v>
      </c>
      <c r="AJ64">
        <v>1.65847307521139</v>
      </c>
      <c r="AK64">
        <v>66.5001345329119</v>
      </c>
      <c r="AL64">
        <f>(AN64 - AM64 + CO64*1E3/(8.314*(CQ64+273.15)) * AP64/CN64 * AO64) * CN64/(100*CB64) * 1000/(1000 - AN64)</f>
        <v>0</v>
      </c>
      <c r="AM64">
        <v>19.9470301236364</v>
      </c>
      <c r="AN64">
        <v>21.7315309090909</v>
      </c>
      <c r="AO64">
        <v>-9.38603425555957e-05</v>
      </c>
      <c r="AP64">
        <v>79.88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MAX(0,($B$13+$C$13*CV64)/(1+$D$13*CV64)*CO64/(CQ64+273)*$E$13)</f>
        <v>0</v>
      </c>
      <c r="AV64" t="s">
        <v>286</v>
      </c>
      <c r="AW64" t="s">
        <v>286</v>
      </c>
      <c r="AX64">
        <v>0</v>
      </c>
      <c r="AY64">
        <v>0</v>
      </c>
      <c r="AZ64">
        <f>1-AX64/AY64</f>
        <v>0</v>
      </c>
      <c r="BA64">
        <v>0</v>
      </c>
      <c r="BB64" t="s">
        <v>286</v>
      </c>
      <c r="BC64" t="s">
        <v>286</v>
      </c>
      <c r="BD64">
        <v>0</v>
      </c>
      <c r="BE64">
        <v>0</v>
      </c>
      <c r="BF64">
        <f>1-BD64/BE64</f>
        <v>0</v>
      </c>
      <c r="BG64">
        <v>0.5</v>
      </c>
      <c r="BH64">
        <f>BY64</f>
        <v>0</v>
      </c>
      <c r="BI64">
        <f>J64</f>
        <v>0</v>
      </c>
      <c r="BJ64">
        <f>BF64*BG64*BH64</f>
        <v>0</v>
      </c>
      <c r="BK64">
        <f>(BI64-BA64)/BH64</f>
        <v>0</v>
      </c>
      <c r="BL64">
        <f>(AY64-BE64)/BE64</f>
        <v>0</v>
      </c>
      <c r="BM64">
        <f>AX64/(AZ64+AX64/BE64)</f>
        <v>0</v>
      </c>
      <c r="BN64" t="s">
        <v>286</v>
      </c>
      <c r="BO64">
        <v>0</v>
      </c>
      <c r="BP64">
        <f>IF(BO64&lt;&gt;0, BO64, BM64)</f>
        <v>0</v>
      </c>
      <c r="BQ64">
        <f>1-BP64/BE64</f>
        <v>0</v>
      </c>
      <c r="BR64">
        <f>(BE64-BD64)/(BE64-BP64)</f>
        <v>0</v>
      </c>
      <c r="BS64">
        <f>(AY64-BE64)/(AY64-BP64)</f>
        <v>0</v>
      </c>
      <c r="BT64">
        <f>(BE64-BD64)/(BE64-AX64)</f>
        <v>0</v>
      </c>
      <c r="BU64">
        <f>(AY64-BE64)/(AY64-AX64)</f>
        <v>0</v>
      </c>
      <c r="BV64">
        <f>(BR64*BP64/BD64)</f>
        <v>0</v>
      </c>
      <c r="BW64">
        <f>(1-BV64)</f>
        <v>0</v>
      </c>
      <c r="BX64">
        <f>$B$11*CW64+$C$11*CX64+$F$11*CY64*(1-DB64)</f>
        <v>0</v>
      </c>
      <c r="BY64">
        <f>BX64*BZ64</f>
        <v>0</v>
      </c>
      <c r="BZ64">
        <f>($B$11*$D$9+$C$11*$D$9+$F$11*((DL64+DD64)/MAX(DL64+DD64+DM64, 0.1)*$I$9+DM64/MAX(DL64+DD64+DM64, 0.1)*$J$9))/($B$11+$C$11+$F$11)</f>
        <v>0</v>
      </c>
      <c r="CA64">
        <f>($B$11*$K$9+$C$11*$K$9+$F$11*((DL64+DD64)/MAX(DL64+DD64+DM64, 0.1)*$P$9+DM64/MAX(DL64+DD64+DM64, 0.1)*$Q$9))/($B$11+$C$11+$F$11)</f>
        <v>0</v>
      </c>
      <c r="CB64">
        <v>9</v>
      </c>
      <c r="CC64">
        <v>0.5</v>
      </c>
      <c r="CD64" t="s">
        <v>287</v>
      </c>
      <c r="CE64">
        <v>2</v>
      </c>
      <c r="CF64" t="b">
        <v>1</v>
      </c>
      <c r="CG64">
        <v>1617082986</v>
      </c>
      <c r="CH64">
        <v>152.142333333333</v>
      </c>
      <c r="CI64">
        <v>164.210333333333</v>
      </c>
      <c r="CJ64">
        <v>21.7314333333333</v>
      </c>
      <c r="CK64">
        <v>19.9461</v>
      </c>
      <c r="CL64">
        <v>147.821666666667</v>
      </c>
      <c r="CM64">
        <v>21.7534</v>
      </c>
      <c r="CN64">
        <v>599.983666666667</v>
      </c>
      <c r="CO64">
        <v>101.112</v>
      </c>
      <c r="CP64">
        <v>0.0466028</v>
      </c>
      <c r="CQ64">
        <v>26.8058333333333</v>
      </c>
      <c r="CR64">
        <v>26.2034333333333</v>
      </c>
      <c r="CS64">
        <v>999.9</v>
      </c>
      <c r="CT64">
        <v>0</v>
      </c>
      <c r="CU64">
        <v>0</v>
      </c>
      <c r="CV64">
        <v>9991.87333333333</v>
      </c>
      <c r="CW64">
        <v>0</v>
      </c>
      <c r="CX64">
        <v>44.6919</v>
      </c>
      <c r="CY64">
        <v>1200.02333333333</v>
      </c>
      <c r="CZ64">
        <v>0.967009</v>
      </c>
      <c r="DA64">
        <v>0.0329912</v>
      </c>
      <c r="DB64">
        <v>0</v>
      </c>
      <c r="DC64">
        <v>2.69976666666667</v>
      </c>
      <c r="DD64">
        <v>0</v>
      </c>
      <c r="DE64">
        <v>3690.27</v>
      </c>
      <c r="DF64">
        <v>10372.5</v>
      </c>
      <c r="DG64">
        <v>40.75</v>
      </c>
      <c r="DH64">
        <v>43.5413333333333</v>
      </c>
      <c r="DI64">
        <v>42.3536666666667</v>
      </c>
      <c r="DJ64">
        <v>41.6663333333333</v>
      </c>
      <c r="DK64">
        <v>40.75</v>
      </c>
      <c r="DL64">
        <v>1160.43333333333</v>
      </c>
      <c r="DM64">
        <v>39.59</v>
      </c>
      <c r="DN64">
        <v>0</v>
      </c>
      <c r="DO64">
        <v>1617082987.8</v>
      </c>
      <c r="DP64">
        <v>0</v>
      </c>
      <c r="DQ64">
        <v>2.60396153846154</v>
      </c>
      <c r="DR64">
        <v>0.0828512799334906</v>
      </c>
      <c r="DS64">
        <v>-291.44478651652</v>
      </c>
      <c r="DT64">
        <v>3720.90923076923</v>
      </c>
      <c r="DU64">
        <v>15</v>
      </c>
      <c r="DV64">
        <v>1617082512</v>
      </c>
      <c r="DW64" t="s">
        <v>288</v>
      </c>
      <c r="DX64">
        <v>1617082511</v>
      </c>
      <c r="DY64">
        <v>1617082512</v>
      </c>
      <c r="DZ64">
        <v>2</v>
      </c>
      <c r="EA64">
        <v>-0.012</v>
      </c>
      <c r="EB64">
        <v>-0.035</v>
      </c>
      <c r="EC64">
        <v>4.321</v>
      </c>
      <c r="ED64">
        <v>-0.022</v>
      </c>
      <c r="EE64">
        <v>400</v>
      </c>
      <c r="EF64">
        <v>20</v>
      </c>
      <c r="EG64">
        <v>0.13</v>
      </c>
      <c r="EH64">
        <v>0.05</v>
      </c>
      <c r="EI64">
        <v>100</v>
      </c>
      <c r="EJ64">
        <v>100</v>
      </c>
      <c r="EK64">
        <v>4.321</v>
      </c>
      <c r="EL64">
        <v>-0.0219</v>
      </c>
      <c r="EM64">
        <v>4.32055000000003</v>
      </c>
      <c r="EN64">
        <v>0</v>
      </c>
      <c r="EO64">
        <v>0</v>
      </c>
      <c r="EP64">
        <v>0</v>
      </c>
      <c r="EQ64">
        <v>-0.0219400000000007</v>
      </c>
      <c r="ER64">
        <v>0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7.9</v>
      </c>
      <c r="EZ64">
        <v>7.9</v>
      </c>
      <c r="FA64">
        <v>18</v>
      </c>
      <c r="FB64">
        <v>646.837</v>
      </c>
      <c r="FC64">
        <v>392.82</v>
      </c>
      <c r="FD64">
        <v>24.9997</v>
      </c>
      <c r="FE64">
        <v>27.8702</v>
      </c>
      <c r="FF64">
        <v>29.9998</v>
      </c>
      <c r="FG64">
        <v>27.8771</v>
      </c>
      <c r="FH64">
        <v>27.9157</v>
      </c>
      <c r="FI64">
        <v>11.1112</v>
      </c>
      <c r="FJ64">
        <v>23.0266</v>
      </c>
      <c r="FK64">
        <v>46.4613</v>
      </c>
      <c r="FL64">
        <v>25</v>
      </c>
      <c r="FM64">
        <v>178.352</v>
      </c>
      <c r="FN64">
        <v>20</v>
      </c>
      <c r="FO64">
        <v>96.8472</v>
      </c>
      <c r="FP64">
        <v>99.4215</v>
      </c>
    </row>
    <row r="65" spans="1:172">
      <c r="A65">
        <v>49</v>
      </c>
      <c r="B65">
        <v>1617082989</v>
      </c>
      <c r="C65">
        <v>96.5</v>
      </c>
      <c r="D65" t="s">
        <v>383</v>
      </c>
      <c r="E65" t="s">
        <v>384</v>
      </c>
      <c r="F65">
        <v>2</v>
      </c>
      <c r="G65">
        <v>1617082987.625</v>
      </c>
      <c r="H65">
        <f>(I65)/1000</f>
        <v>0</v>
      </c>
      <c r="I65">
        <f>IF(CF65, AL65, AF65)</f>
        <v>0</v>
      </c>
      <c r="J65">
        <f>IF(CF65, AG65, AE65)</f>
        <v>0</v>
      </c>
      <c r="K65">
        <f>CH65 - IF(AS65&gt;1, J65*CB65*100.0/(AU65*CV65), 0)</f>
        <v>0</v>
      </c>
      <c r="L65">
        <f>((R65-H65/2)*K65-J65)/(R65+H65/2)</f>
        <v>0</v>
      </c>
      <c r="M65">
        <f>L65*(CO65+CP65)/1000.0</f>
        <v>0</v>
      </c>
      <c r="N65">
        <f>(CH65 - IF(AS65&gt;1, J65*CB65*100.0/(AU65*CV65), 0))*(CO65+CP65)/1000.0</f>
        <v>0</v>
      </c>
      <c r="O65">
        <f>2.0/((1/Q65-1/P65)+SIGN(Q65)*SQRT((1/Q65-1/P65)*(1/Q65-1/P65) + 4*CC65/((CC65+1)*(CC65+1))*(2*1/Q65*1/P65-1/P65*1/P65)))</f>
        <v>0</v>
      </c>
      <c r="P65">
        <f>IF(LEFT(CD65,1)&lt;&gt;"0",IF(LEFT(CD65,1)="1",3.0,CE65),$D$5+$E$5*(CV65*CO65/($K$5*1000))+$F$5*(CV65*CO65/($K$5*1000))*MAX(MIN(CB65,$J$5),$I$5)*MAX(MIN(CB65,$J$5),$I$5)+$G$5*MAX(MIN(CB65,$J$5),$I$5)*(CV65*CO65/($K$5*1000))+$H$5*(CV65*CO65/($K$5*1000))*(CV65*CO65/($K$5*1000)))</f>
        <v>0</v>
      </c>
      <c r="Q65">
        <f>H65*(1000-(1000*0.61365*exp(17.502*U65/(240.97+U65))/(CO65+CP65)+CJ65)/2)/(1000*0.61365*exp(17.502*U65/(240.97+U65))/(CO65+CP65)-CJ65)</f>
        <v>0</v>
      </c>
      <c r="R65">
        <f>1/((CC65+1)/(O65/1.6)+1/(P65/1.37)) + CC65/((CC65+1)/(O65/1.6) + CC65/(P65/1.37))</f>
        <v>0</v>
      </c>
      <c r="S65">
        <f>(BX65*CA65)</f>
        <v>0</v>
      </c>
      <c r="T65">
        <f>(CQ65+(S65+2*0.95*5.67E-8*(((CQ65+$B$7)+273)^4-(CQ65+273)^4)-44100*H65)/(1.84*29.3*P65+8*0.95*5.67E-8*(CQ65+273)^3))</f>
        <v>0</v>
      </c>
      <c r="U65">
        <f>($C$7*CR65+$D$7*CS65+$E$7*T65)</f>
        <v>0</v>
      </c>
      <c r="V65">
        <f>0.61365*exp(17.502*U65/(240.97+U65))</f>
        <v>0</v>
      </c>
      <c r="W65">
        <f>(X65/Y65*100)</f>
        <v>0</v>
      </c>
      <c r="X65">
        <f>CJ65*(CO65+CP65)/1000</f>
        <v>0</v>
      </c>
      <c r="Y65">
        <f>0.61365*exp(17.502*CQ65/(240.97+CQ65))</f>
        <v>0</v>
      </c>
      <c r="Z65">
        <f>(V65-CJ65*(CO65+CP65)/1000)</f>
        <v>0</v>
      </c>
      <c r="AA65">
        <f>(-H65*44100)</f>
        <v>0</v>
      </c>
      <c r="AB65">
        <f>2*29.3*P65*0.92*(CQ65-U65)</f>
        <v>0</v>
      </c>
      <c r="AC65">
        <f>2*0.95*5.67E-8*(((CQ65+$B$7)+273)^4-(U65+273)^4)</f>
        <v>0</v>
      </c>
      <c r="AD65">
        <f>S65+AC65+AA65+AB65</f>
        <v>0</v>
      </c>
      <c r="AE65">
        <f>CN65*AS65*(CI65-CH65*(1000-AS65*CK65)/(1000-AS65*CJ65))/(100*CB65)</f>
        <v>0</v>
      </c>
      <c r="AF65">
        <f>1000*CN65*AS65*(CJ65-CK65)/(100*CB65*(1000-AS65*CJ65))</f>
        <v>0</v>
      </c>
      <c r="AG65">
        <f>(AH65 - AI65 - CO65*1E3/(8.314*(CQ65+273.15)) * AK65/CN65 * AJ65) * CN65/(100*CB65) * (1000 - CK65)/1000</f>
        <v>0</v>
      </c>
      <c r="AH65">
        <v>169.231397010736</v>
      </c>
      <c r="AI65">
        <v>159.636381818182</v>
      </c>
      <c r="AJ65">
        <v>1.64442670428117</v>
      </c>
      <c r="AK65">
        <v>66.5001345329119</v>
      </c>
      <c r="AL65">
        <f>(AN65 - AM65 + CO65*1E3/(8.314*(CQ65+273.15)) * AP65/CN65 * AO65) * CN65/(100*CB65) * 1000/(1000 - AN65)</f>
        <v>0</v>
      </c>
      <c r="AM65">
        <v>19.9460537049351</v>
      </c>
      <c r="AN65">
        <v>21.73386</v>
      </c>
      <c r="AO65">
        <v>2.55802469136834e-05</v>
      </c>
      <c r="AP65">
        <v>79.88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MAX(0,($B$13+$C$13*CV65)/(1+$D$13*CV65)*CO65/(CQ65+273)*$E$13)</f>
        <v>0</v>
      </c>
      <c r="AV65" t="s">
        <v>286</v>
      </c>
      <c r="AW65" t="s">
        <v>286</v>
      </c>
      <c r="AX65">
        <v>0</v>
      </c>
      <c r="AY65">
        <v>0</v>
      </c>
      <c r="AZ65">
        <f>1-AX65/AY65</f>
        <v>0</v>
      </c>
      <c r="BA65">
        <v>0</v>
      </c>
      <c r="BB65" t="s">
        <v>286</v>
      </c>
      <c r="BC65" t="s">
        <v>286</v>
      </c>
      <c r="BD65">
        <v>0</v>
      </c>
      <c r="BE65">
        <v>0</v>
      </c>
      <c r="BF65">
        <f>1-BD65/BE65</f>
        <v>0</v>
      </c>
      <c r="BG65">
        <v>0.5</v>
      </c>
      <c r="BH65">
        <f>BY65</f>
        <v>0</v>
      </c>
      <c r="BI65">
        <f>J65</f>
        <v>0</v>
      </c>
      <c r="BJ65">
        <f>BF65*BG65*BH65</f>
        <v>0</v>
      </c>
      <c r="BK65">
        <f>(BI65-BA65)/BH65</f>
        <v>0</v>
      </c>
      <c r="BL65">
        <f>(AY65-BE65)/BE65</f>
        <v>0</v>
      </c>
      <c r="BM65">
        <f>AX65/(AZ65+AX65/BE65)</f>
        <v>0</v>
      </c>
      <c r="BN65" t="s">
        <v>286</v>
      </c>
      <c r="BO65">
        <v>0</v>
      </c>
      <c r="BP65">
        <f>IF(BO65&lt;&gt;0, BO65, BM65)</f>
        <v>0</v>
      </c>
      <c r="BQ65">
        <f>1-BP65/BE65</f>
        <v>0</v>
      </c>
      <c r="BR65">
        <f>(BE65-BD65)/(BE65-BP65)</f>
        <v>0</v>
      </c>
      <c r="BS65">
        <f>(AY65-BE65)/(AY65-BP65)</f>
        <v>0</v>
      </c>
      <c r="BT65">
        <f>(BE65-BD65)/(BE65-AX65)</f>
        <v>0</v>
      </c>
      <c r="BU65">
        <f>(AY65-BE65)/(AY65-AX65)</f>
        <v>0</v>
      </c>
      <c r="BV65">
        <f>(BR65*BP65/BD65)</f>
        <v>0</v>
      </c>
      <c r="BW65">
        <f>(1-BV65)</f>
        <v>0</v>
      </c>
      <c r="BX65">
        <f>$B$11*CW65+$C$11*CX65+$F$11*CY65*(1-DB65)</f>
        <v>0</v>
      </c>
      <c r="BY65">
        <f>BX65*BZ65</f>
        <v>0</v>
      </c>
      <c r="BZ65">
        <f>($B$11*$D$9+$C$11*$D$9+$F$11*((DL65+DD65)/MAX(DL65+DD65+DM65, 0.1)*$I$9+DM65/MAX(DL65+DD65+DM65, 0.1)*$J$9))/($B$11+$C$11+$F$11)</f>
        <v>0</v>
      </c>
      <c r="CA65">
        <f>($B$11*$K$9+$C$11*$K$9+$F$11*((DL65+DD65)/MAX(DL65+DD65+DM65, 0.1)*$P$9+DM65/MAX(DL65+DD65+DM65, 0.1)*$Q$9))/($B$11+$C$11+$F$11)</f>
        <v>0</v>
      </c>
      <c r="CB65">
        <v>9</v>
      </c>
      <c r="CC65">
        <v>0.5</v>
      </c>
      <c r="CD65" t="s">
        <v>287</v>
      </c>
      <c r="CE65">
        <v>2</v>
      </c>
      <c r="CF65" t="b">
        <v>1</v>
      </c>
      <c r="CG65">
        <v>1617082987.625</v>
      </c>
      <c r="CH65">
        <v>154.75925</v>
      </c>
      <c r="CI65">
        <v>166.939</v>
      </c>
      <c r="CJ65">
        <v>21.732725</v>
      </c>
      <c r="CK65">
        <v>19.94605</v>
      </c>
      <c r="CL65">
        <v>150.43825</v>
      </c>
      <c r="CM65">
        <v>21.754675</v>
      </c>
      <c r="CN65">
        <v>600.00825</v>
      </c>
      <c r="CO65">
        <v>101.11125</v>
      </c>
      <c r="CP65">
        <v>0.0465785</v>
      </c>
      <c r="CQ65">
        <v>26.8059</v>
      </c>
      <c r="CR65">
        <v>26.204125</v>
      </c>
      <c r="CS65">
        <v>999.9</v>
      </c>
      <c r="CT65">
        <v>0</v>
      </c>
      <c r="CU65">
        <v>0</v>
      </c>
      <c r="CV65">
        <v>9986.0925</v>
      </c>
      <c r="CW65">
        <v>0</v>
      </c>
      <c r="CX65">
        <v>44.600875</v>
      </c>
      <c r="CY65">
        <v>1199.955</v>
      </c>
      <c r="CZ65">
        <v>0.96700725</v>
      </c>
      <c r="DA65">
        <v>0.032992925</v>
      </c>
      <c r="DB65">
        <v>0</v>
      </c>
      <c r="DC65">
        <v>2.651125</v>
      </c>
      <c r="DD65">
        <v>0</v>
      </c>
      <c r="DE65">
        <v>3682.98</v>
      </c>
      <c r="DF65">
        <v>10371.925</v>
      </c>
      <c r="DG65">
        <v>40.70275</v>
      </c>
      <c r="DH65">
        <v>43.578</v>
      </c>
      <c r="DI65">
        <v>42.34325</v>
      </c>
      <c r="DJ65">
        <v>41.687</v>
      </c>
      <c r="DK65">
        <v>40.75</v>
      </c>
      <c r="DL65">
        <v>1160.365</v>
      </c>
      <c r="DM65">
        <v>39.59</v>
      </c>
      <c r="DN65">
        <v>0</v>
      </c>
      <c r="DO65">
        <v>1617082989.6</v>
      </c>
      <c r="DP65">
        <v>0</v>
      </c>
      <c r="DQ65">
        <v>2.581032</v>
      </c>
      <c r="DR65">
        <v>-0.0388846097685906</v>
      </c>
      <c r="DS65">
        <v>-291.136154307702</v>
      </c>
      <c r="DT65">
        <v>3710.7416</v>
      </c>
      <c r="DU65">
        <v>15</v>
      </c>
      <c r="DV65">
        <v>1617082512</v>
      </c>
      <c r="DW65" t="s">
        <v>288</v>
      </c>
      <c r="DX65">
        <v>1617082511</v>
      </c>
      <c r="DY65">
        <v>1617082512</v>
      </c>
      <c r="DZ65">
        <v>2</v>
      </c>
      <c r="EA65">
        <v>-0.012</v>
      </c>
      <c r="EB65">
        <v>-0.035</v>
      </c>
      <c r="EC65">
        <v>4.321</v>
      </c>
      <c r="ED65">
        <v>-0.022</v>
      </c>
      <c r="EE65">
        <v>400</v>
      </c>
      <c r="EF65">
        <v>20</v>
      </c>
      <c r="EG65">
        <v>0.13</v>
      </c>
      <c r="EH65">
        <v>0.05</v>
      </c>
      <c r="EI65">
        <v>100</v>
      </c>
      <c r="EJ65">
        <v>100</v>
      </c>
      <c r="EK65">
        <v>4.32</v>
      </c>
      <c r="EL65">
        <v>-0.022</v>
      </c>
      <c r="EM65">
        <v>4.32055000000003</v>
      </c>
      <c r="EN65">
        <v>0</v>
      </c>
      <c r="EO65">
        <v>0</v>
      </c>
      <c r="EP65">
        <v>0</v>
      </c>
      <c r="EQ65">
        <v>-0.0219400000000007</v>
      </c>
      <c r="ER65">
        <v>0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8</v>
      </c>
      <c r="EZ65">
        <v>8</v>
      </c>
      <c r="FA65">
        <v>18</v>
      </c>
      <c r="FB65">
        <v>646.823</v>
      </c>
      <c r="FC65">
        <v>392.831</v>
      </c>
      <c r="FD65">
        <v>24.9997</v>
      </c>
      <c r="FE65">
        <v>27.869</v>
      </c>
      <c r="FF65">
        <v>29.9999</v>
      </c>
      <c r="FG65">
        <v>27.8759</v>
      </c>
      <c r="FH65">
        <v>27.9152</v>
      </c>
      <c r="FI65">
        <v>11.276</v>
      </c>
      <c r="FJ65">
        <v>23.0266</v>
      </c>
      <c r="FK65">
        <v>46.4613</v>
      </c>
      <c r="FL65">
        <v>25</v>
      </c>
      <c r="FM65">
        <v>181.713</v>
      </c>
      <c r="FN65">
        <v>20</v>
      </c>
      <c r="FO65">
        <v>96.8474</v>
      </c>
      <c r="FP65">
        <v>99.4221</v>
      </c>
    </row>
    <row r="66" spans="1:172">
      <c r="A66">
        <v>50</v>
      </c>
      <c r="B66">
        <v>1617082991</v>
      </c>
      <c r="C66">
        <v>98.5</v>
      </c>
      <c r="D66" t="s">
        <v>385</v>
      </c>
      <c r="E66" t="s">
        <v>386</v>
      </c>
      <c r="F66">
        <v>2</v>
      </c>
      <c r="G66">
        <v>1617082990</v>
      </c>
      <c r="H66">
        <f>(I66)/1000</f>
        <v>0</v>
      </c>
      <c r="I66">
        <f>IF(CF66, AL66, AF66)</f>
        <v>0</v>
      </c>
      <c r="J66">
        <f>IF(CF66, AG66, AE66)</f>
        <v>0</v>
      </c>
      <c r="K66">
        <f>CH66 - IF(AS66&gt;1, J66*CB66*100.0/(AU66*CV66), 0)</f>
        <v>0</v>
      </c>
      <c r="L66">
        <f>((R66-H66/2)*K66-J66)/(R66+H66/2)</f>
        <v>0</v>
      </c>
      <c r="M66">
        <f>L66*(CO66+CP66)/1000.0</f>
        <v>0</v>
      </c>
      <c r="N66">
        <f>(CH66 - IF(AS66&gt;1, J66*CB66*100.0/(AU66*CV66), 0))*(CO66+CP66)/1000.0</f>
        <v>0</v>
      </c>
      <c r="O66">
        <f>2.0/((1/Q66-1/P66)+SIGN(Q66)*SQRT((1/Q66-1/P66)*(1/Q66-1/P66) + 4*CC66/((CC66+1)*(CC66+1))*(2*1/Q66*1/P66-1/P66*1/P66)))</f>
        <v>0</v>
      </c>
      <c r="P66">
        <f>IF(LEFT(CD66,1)&lt;&gt;"0",IF(LEFT(CD66,1)="1",3.0,CE66),$D$5+$E$5*(CV66*CO66/($K$5*1000))+$F$5*(CV66*CO66/($K$5*1000))*MAX(MIN(CB66,$J$5),$I$5)*MAX(MIN(CB66,$J$5),$I$5)+$G$5*MAX(MIN(CB66,$J$5),$I$5)*(CV66*CO66/($K$5*1000))+$H$5*(CV66*CO66/($K$5*1000))*(CV66*CO66/($K$5*1000)))</f>
        <v>0</v>
      </c>
      <c r="Q66">
        <f>H66*(1000-(1000*0.61365*exp(17.502*U66/(240.97+U66))/(CO66+CP66)+CJ66)/2)/(1000*0.61365*exp(17.502*U66/(240.97+U66))/(CO66+CP66)-CJ66)</f>
        <v>0</v>
      </c>
      <c r="R66">
        <f>1/((CC66+1)/(O66/1.6)+1/(P66/1.37)) + CC66/((CC66+1)/(O66/1.6) + CC66/(P66/1.37))</f>
        <v>0</v>
      </c>
      <c r="S66">
        <f>(BX66*CA66)</f>
        <v>0</v>
      </c>
      <c r="T66">
        <f>(CQ66+(S66+2*0.95*5.67E-8*(((CQ66+$B$7)+273)^4-(CQ66+273)^4)-44100*H66)/(1.84*29.3*P66+8*0.95*5.67E-8*(CQ66+273)^3))</f>
        <v>0</v>
      </c>
      <c r="U66">
        <f>($C$7*CR66+$D$7*CS66+$E$7*T66)</f>
        <v>0</v>
      </c>
      <c r="V66">
        <f>0.61365*exp(17.502*U66/(240.97+U66))</f>
        <v>0</v>
      </c>
      <c r="W66">
        <f>(X66/Y66*100)</f>
        <v>0</v>
      </c>
      <c r="X66">
        <f>CJ66*(CO66+CP66)/1000</f>
        <v>0</v>
      </c>
      <c r="Y66">
        <f>0.61365*exp(17.502*CQ66/(240.97+CQ66))</f>
        <v>0</v>
      </c>
      <c r="Z66">
        <f>(V66-CJ66*(CO66+CP66)/1000)</f>
        <v>0</v>
      </c>
      <c r="AA66">
        <f>(-H66*44100)</f>
        <v>0</v>
      </c>
      <c r="AB66">
        <f>2*29.3*P66*0.92*(CQ66-U66)</f>
        <v>0</v>
      </c>
      <c r="AC66">
        <f>2*0.95*5.67E-8*(((CQ66+$B$7)+273)^4-(U66+273)^4)</f>
        <v>0</v>
      </c>
      <c r="AD66">
        <f>S66+AC66+AA66+AB66</f>
        <v>0</v>
      </c>
      <c r="AE66">
        <f>CN66*AS66*(CI66-CH66*(1000-AS66*CK66)/(1000-AS66*CJ66))/(100*CB66)</f>
        <v>0</v>
      </c>
      <c r="AF66">
        <f>1000*CN66*AS66*(CJ66-CK66)/(100*CB66*(1000-AS66*CJ66))</f>
        <v>0</v>
      </c>
      <c r="AG66">
        <f>(AH66 - AI66 - CO66*1E3/(8.314*(CQ66+273.15)) * AK66/CN66 * AJ66) * CN66/(100*CB66) * (1000 - CK66)/1000</f>
        <v>0</v>
      </c>
      <c r="AH66">
        <v>172.701007784832</v>
      </c>
      <c r="AI66">
        <v>162.9566</v>
      </c>
      <c r="AJ66">
        <v>1.65979101187014</v>
      </c>
      <c r="AK66">
        <v>66.5001345329119</v>
      </c>
      <c r="AL66">
        <f>(AN66 - AM66 + CO66*1E3/(8.314*(CQ66+273.15)) * AP66/CN66 * AO66) * CN66/(100*CB66) * 1000/(1000 - AN66)</f>
        <v>0</v>
      </c>
      <c r="AM66">
        <v>19.946169038961</v>
      </c>
      <c r="AN66">
        <v>21.7320909090909</v>
      </c>
      <c r="AO66">
        <v>0.000137329423264871</v>
      </c>
      <c r="AP66">
        <v>79.88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MAX(0,($B$13+$C$13*CV66)/(1+$D$13*CV66)*CO66/(CQ66+273)*$E$13)</f>
        <v>0</v>
      </c>
      <c r="AV66" t="s">
        <v>286</v>
      </c>
      <c r="AW66" t="s">
        <v>286</v>
      </c>
      <c r="AX66">
        <v>0</v>
      </c>
      <c r="AY66">
        <v>0</v>
      </c>
      <c r="AZ66">
        <f>1-AX66/AY66</f>
        <v>0</v>
      </c>
      <c r="BA66">
        <v>0</v>
      </c>
      <c r="BB66" t="s">
        <v>286</v>
      </c>
      <c r="BC66" t="s">
        <v>286</v>
      </c>
      <c r="BD66">
        <v>0</v>
      </c>
      <c r="BE66">
        <v>0</v>
      </c>
      <c r="BF66">
        <f>1-BD66/BE66</f>
        <v>0</v>
      </c>
      <c r="BG66">
        <v>0.5</v>
      </c>
      <c r="BH66">
        <f>BY66</f>
        <v>0</v>
      </c>
      <c r="BI66">
        <f>J66</f>
        <v>0</v>
      </c>
      <c r="BJ66">
        <f>BF66*BG66*BH66</f>
        <v>0</v>
      </c>
      <c r="BK66">
        <f>(BI66-BA66)/BH66</f>
        <v>0</v>
      </c>
      <c r="BL66">
        <f>(AY66-BE66)/BE66</f>
        <v>0</v>
      </c>
      <c r="BM66">
        <f>AX66/(AZ66+AX66/BE66)</f>
        <v>0</v>
      </c>
      <c r="BN66" t="s">
        <v>286</v>
      </c>
      <c r="BO66">
        <v>0</v>
      </c>
      <c r="BP66">
        <f>IF(BO66&lt;&gt;0, BO66, BM66)</f>
        <v>0</v>
      </c>
      <c r="BQ66">
        <f>1-BP66/BE66</f>
        <v>0</v>
      </c>
      <c r="BR66">
        <f>(BE66-BD66)/(BE66-BP66)</f>
        <v>0</v>
      </c>
      <c r="BS66">
        <f>(AY66-BE66)/(AY66-BP66)</f>
        <v>0</v>
      </c>
      <c r="BT66">
        <f>(BE66-BD66)/(BE66-AX66)</f>
        <v>0</v>
      </c>
      <c r="BU66">
        <f>(AY66-BE66)/(AY66-AX66)</f>
        <v>0</v>
      </c>
      <c r="BV66">
        <f>(BR66*BP66/BD66)</f>
        <v>0</v>
      </c>
      <c r="BW66">
        <f>(1-BV66)</f>
        <v>0</v>
      </c>
      <c r="BX66">
        <f>$B$11*CW66+$C$11*CX66+$F$11*CY66*(1-DB66)</f>
        <v>0</v>
      </c>
      <c r="BY66">
        <f>BX66*BZ66</f>
        <v>0</v>
      </c>
      <c r="BZ66">
        <f>($B$11*$D$9+$C$11*$D$9+$F$11*((DL66+DD66)/MAX(DL66+DD66+DM66, 0.1)*$I$9+DM66/MAX(DL66+DD66+DM66, 0.1)*$J$9))/($B$11+$C$11+$F$11)</f>
        <v>0</v>
      </c>
      <c r="CA66">
        <f>($B$11*$K$9+$C$11*$K$9+$F$11*((DL66+DD66)/MAX(DL66+DD66+DM66, 0.1)*$P$9+DM66/MAX(DL66+DD66+DM66, 0.1)*$Q$9))/($B$11+$C$11+$F$11)</f>
        <v>0</v>
      </c>
      <c r="CB66">
        <v>9</v>
      </c>
      <c r="CC66">
        <v>0.5</v>
      </c>
      <c r="CD66" t="s">
        <v>287</v>
      </c>
      <c r="CE66">
        <v>2</v>
      </c>
      <c r="CF66" t="b">
        <v>1</v>
      </c>
      <c r="CG66">
        <v>1617082990</v>
      </c>
      <c r="CH66">
        <v>158.599</v>
      </c>
      <c r="CI66">
        <v>171.049</v>
      </c>
      <c r="CJ66">
        <v>21.7325666666667</v>
      </c>
      <c r="CK66">
        <v>19.9451</v>
      </c>
      <c r="CL66">
        <v>154.278</v>
      </c>
      <c r="CM66">
        <v>21.7545333333333</v>
      </c>
      <c r="CN66">
        <v>600.050666666667</v>
      </c>
      <c r="CO66">
        <v>101.111</v>
      </c>
      <c r="CP66">
        <v>0.0468510666666667</v>
      </c>
      <c r="CQ66">
        <v>26.8069333333333</v>
      </c>
      <c r="CR66">
        <v>26.1945333333333</v>
      </c>
      <c r="CS66">
        <v>999.9</v>
      </c>
      <c r="CT66">
        <v>0</v>
      </c>
      <c r="CU66">
        <v>0</v>
      </c>
      <c r="CV66">
        <v>9995.01</v>
      </c>
      <c r="CW66">
        <v>0</v>
      </c>
      <c r="CX66">
        <v>44.4423</v>
      </c>
      <c r="CY66">
        <v>1200.02</v>
      </c>
      <c r="CZ66">
        <v>0.967009</v>
      </c>
      <c r="DA66">
        <v>0.0329912</v>
      </c>
      <c r="DB66">
        <v>0</v>
      </c>
      <c r="DC66">
        <v>2.8229</v>
      </c>
      <c r="DD66">
        <v>0</v>
      </c>
      <c r="DE66">
        <v>3671.51</v>
      </c>
      <c r="DF66">
        <v>10372.5</v>
      </c>
      <c r="DG66">
        <v>40.75</v>
      </c>
      <c r="DH66">
        <v>43.5413333333333</v>
      </c>
      <c r="DI66">
        <v>42.3536666666667</v>
      </c>
      <c r="DJ66">
        <v>41.625</v>
      </c>
      <c r="DK66">
        <v>40.75</v>
      </c>
      <c r="DL66">
        <v>1160.43</v>
      </c>
      <c r="DM66">
        <v>39.59</v>
      </c>
      <c r="DN66">
        <v>0</v>
      </c>
      <c r="DO66">
        <v>1617082991.4</v>
      </c>
      <c r="DP66">
        <v>0</v>
      </c>
      <c r="DQ66">
        <v>2.59899615384615</v>
      </c>
      <c r="DR66">
        <v>0.81969573597926</v>
      </c>
      <c r="DS66">
        <v>-289.441025648592</v>
      </c>
      <c r="DT66">
        <v>3703.53115384615</v>
      </c>
      <c r="DU66">
        <v>15</v>
      </c>
      <c r="DV66">
        <v>1617082512</v>
      </c>
      <c r="DW66" t="s">
        <v>288</v>
      </c>
      <c r="DX66">
        <v>1617082511</v>
      </c>
      <c r="DY66">
        <v>1617082512</v>
      </c>
      <c r="DZ66">
        <v>2</v>
      </c>
      <c r="EA66">
        <v>-0.012</v>
      </c>
      <c r="EB66">
        <v>-0.035</v>
      </c>
      <c r="EC66">
        <v>4.321</v>
      </c>
      <c r="ED66">
        <v>-0.022</v>
      </c>
      <c r="EE66">
        <v>400</v>
      </c>
      <c r="EF66">
        <v>20</v>
      </c>
      <c r="EG66">
        <v>0.13</v>
      </c>
      <c r="EH66">
        <v>0.05</v>
      </c>
      <c r="EI66">
        <v>100</v>
      </c>
      <c r="EJ66">
        <v>100</v>
      </c>
      <c r="EK66">
        <v>4.321</v>
      </c>
      <c r="EL66">
        <v>-0.022</v>
      </c>
      <c r="EM66">
        <v>4.32055000000003</v>
      </c>
      <c r="EN66">
        <v>0</v>
      </c>
      <c r="EO66">
        <v>0</v>
      </c>
      <c r="EP66">
        <v>0</v>
      </c>
      <c r="EQ66">
        <v>-0.0219400000000007</v>
      </c>
      <c r="ER66">
        <v>0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8</v>
      </c>
      <c r="EZ66">
        <v>8</v>
      </c>
      <c r="FA66">
        <v>18</v>
      </c>
      <c r="FB66">
        <v>646.928</v>
      </c>
      <c r="FC66">
        <v>392.695</v>
      </c>
      <c r="FD66">
        <v>24.9997</v>
      </c>
      <c r="FE66">
        <v>27.8681</v>
      </c>
      <c r="FF66">
        <v>29.9999</v>
      </c>
      <c r="FG66">
        <v>27.875</v>
      </c>
      <c r="FH66">
        <v>27.9145</v>
      </c>
      <c r="FI66">
        <v>11.4223</v>
      </c>
      <c r="FJ66">
        <v>23.0266</v>
      </c>
      <c r="FK66">
        <v>46.4613</v>
      </c>
      <c r="FL66">
        <v>25</v>
      </c>
      <c r="FM66">
        <v>185.07</v>
      </c>
      <c r="FN66">
        <v>20</v>
      </c>
      <c r="FO66">
        <v>96.8474</v>
      </c>
      <c r="FP66">
        <v>99.4226</v>
      </c>
    </row>
    <row r="67" spans="1:172">
      <c r="A67">
        <v>51</v>
      </c>
      <c r="B67">
        <v>1617082993</v>
      </c>
      <c r="C67">
        <v>100.5</v>
      </c>
      <c r="D67" t="s">
        <v>387</v>
      </c>
      <c r="E67" t="s">
        <v>388</v>
      </c>
      <c r="F67">
        <v>2</v>
      </c>
      <c r="G67">
        <v>1617082991.625</v>
      </c>
      <c r="H67">
        <f>(I67)/1000</f>
        <v>0</v>
      </c>
      <c r="I67">
        <f>IF(CF67, AL67, AF67)</f>
        <v>0</v>
      </c>
      <c r="J67">
        <f>IF(CF67, AG67, AE67)</f>
        <v>0</v>
      </c>
      <c r="K67">
        <f>CH67 - IF(AS67&gt;1, J67*CB67*100.0/(AU67*CV67), 0)</f>
        <v>0</v>
      </c>
      <c r="L67">
        <f>((R67-H67/2)*K67-J67)/(R67+H67/2)</f>
        <v>0</v>
      </c>
      <c r="M67">
        <f>L67*(CO67+CP67)/1000.0</f>
        <v>0</v>
      </c>
      <c r="N67">
        <f>(CH67 - IF(AS67&gt;1, J67*CB67*100.0/(AU67*CV67), 0))*(CO67+CP67)/1000.0</f>
        <v>0</v>
      </c>
      <c r="O67">
        <f>2.0/((1/Q67-1/P67)+SIGN(Q67)*SQRT((1/Q67-1/P67)*(1/Q67-1/P67) + 4*CC67/((CC67+1)*(CC67+1))*(2*1/Q67*1/P67-1/P67*1/P67)))</f>
        <v>0</v>
      </c>
      <c r="P67">
        <f>IF(LEFT(CD67,1)&lt;&gt;"0",IF(LEFT(CD67,1)="1",3.0,CE67),$D$5+$E$5*(CV67*CO67/($K$5*1000))+$F$5*(CV67*CO67/($K$5*1000))*MAX(MIN(CB67,$J$5),$I$5)*MAX(MIN(CB67,$J$5),$I$5)+$G$5*MAX(MIN(CB67,$J$5),$I$5)*(CV67*CO67/($K$5*1000))+$H$5*(CV67*CO67/($K$5*1000))*(CV67*CO67/($K$5*1000)))</f>
        <v>0</v>
      </c>
      <c r="Q67">
        <f>H67*(1000-(1000*0.61365*exp(17.502*U67/(240.97+U67))/(CO67+CP67)+CJ67)/2)/(1000*0.61365*exp(17.502*U67/(240.97+U67))/(CO67+CP67)-CJ67)</f>
        <v>0</v>
      </c>
      <c r="R67">
        <f>1/((CC67+1)/(O67/1.6)+1/(P67/1.37)) + CC67/((CC67+1)/(O67/1.6) + CC67/(P67/1.37))</f>
        <v>0</v>
      </c>
      <c r="S67">
        <f>(BX67*CA67)</f>
        <v>0</v>
      </c>
      <c r="T67">
        <f>(CQ67+(S67+2*0.95*5.67E-8*(((CQ67+$B$7)+273)^4-(CQ67+273)^4)-44100*H67)/(1.84*29.3*P67+8*0.95*5.67E-8*(CQ67+273)^3))</f>
        <v>0</v>
      </c>
      <c r="U67">
        <f>($C$7*CR67+$D$7*CS67+$E$7*T67)</f>
        <v>0</v>
      </c>
      <c r="V67">
        <f>0.61365*exp(17.502*U67/(240.97+U67))</f>
        <v>0</v>
      </c>
      <c r="W67">
        <f>(X67/Y67*100)</f>
        <v>0</v>
      </c>
      <c r="X67">
        <f>CJ67*(CO67+CP67)/1000</f>
        <v>0</v>
      </c>
      <c r="Y67">
        <f>0.61365*exp(17.502*CQ67/(240.97+CQ67))</f>
        <v>0</v>
      </c>
      <c r="Z67">
        <f>(V67-CJ67*(CO67+CP67)/1000)</f>
        <v>0</v>
      </c>
      <c r="AA67">
        <f>(-H67*44100)</f>
        <v>0</v>
      </c>
      <c r="AB67">
        <f>2*29.3*P67*0.92*(CQ67-U67)</f>
        <v>0</v>
      </c>
      <c r="AC67">
        <f>2*0.95*5.67E-8*(((CQ67+$B$7)+273)^4-(U67+273)^4)</f>
        <v>0</v>
      </c>
      <c r="AD67">
        <f>S67+AC67+AA67+AB67</f>
        <v>0</v>
      </c>
      <c r="AE67">
        <f>CN67*AS67*(CI67-CH67*(1000-AS67*CK67)/(1000-AS67*CJ67))/(100*CB67)</f>
        <v>0</v>
      </c>
      <c r="AF67">
        <f>1000*CN67*AS67*(CJ67-CK67)/(100*CB67*(1000-AS67*CJ67))</f>
        <v>0</v>
      </c>
      <c r="AG67">
        <f>(AH67 - AI67 - CO67*1E3/(8.314*(CQ67+273.15)) * AK67/CN67 * AJ67) * CN67/(100*CB67) * (1000 - CK67)/1000</f>
        <v>0</v>
      </c>
      <c r="AH67">
        <v>176.318926867567</v>
      </c>
      <c r="AI67">
        <v>166.363581818182</v>
      </c>
      <c r="AJ67">
        <v>1.70071675931991</v>
      </c>
      <c r="AK67">
        <v>66.5001345329119</v>
      </c>
      <c r="AL67">
        <f>(AN67 - AM67 + CO67*1E3/(8.314*(CQ67+273.15)) * AP67/CN67 * AO67) * CN67/(100*CB67) * 1000/(1000 - AN67)</f>
        <v>0</v>
      </c>
      <c r="AM67">
        <v>19.9446223463203</v>
      </c>
      <c r="AN67">
        <v>21.7310890909091</v>
      </c>
      <c r="AO67">
        <v>-8.03393939390762e-05</v>
      </c>
      <c r="AP67">
        <v>79.88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MAX(0,($B$13+$C$13*CV67)/(1+$D$13*CV67)*CO67/(CQ67+273)*$E$13)</f>
        <v>0</v>
      </c>
      <c r="AV67" t="s">
        <v>286</v>
      </c>
      <c r="AW67" t="s">
        <v>286</v>
      </c>
      <c r="AX67">
        <v>0</v>
      </c>
      <c r="AY67">
        <v>0</v>
      </c>
      <c r="AZ67">
        <f>1-AX67/AY67</f>
        <v>0</v>
      </c>
      <c r="BA67">
        <v>0</v>
      </c>
      <c r="BB67" t="s">
        <v>286</v>
      </c>
      <c r="BC67" t="s">
        <v>286</v>
      </c>
      <c r="BD67">
        <v>0</v>
      </c>
      <c r="BE67">
        <v>0</v>
      </c>
      <c r="BF67">
        <f>1-BD67/BE67</f>
        <v>0</v>
      </c>
      <c r="BG67">
        <v>0.5</v>
      </c>
      <c r="BH67">
        <f>BY67</f>
        <v>0</v>
      </c>
      <c r="BI67">
        <f>J67</f>
        <v>0</v>
      </c>
      <c r="BJ67">
        <f>BF67*BG67*BH67</f>
        <v>0</v>
      </c>
      <c r="BK67">
        <f>(BI67-BA67)/BH67</f>
        <v>0</v>
      </c>
      <c r="BL67">
        <f>(AY67-BE67)/BE67</f>
        <v>0</v>
      </c>
      <c r="BM67">
        <f>AX67/(AZ67+AX67/BE67)</f>
        <v>0</v>
      </c>
      <c r="BN67" t="s">
        <v>286</v>
      </c>
      <c r="BO67">
        <v>0</v>
      </c>
      <c r="BP67">
        <f>IF(BO67&lt;&gt;0, BO67, BM67)</f>
        <v>0</v>
      </c>
      <c r="BQ67">
        <f>1-BP67/BE67</f>
        <v>0</v>
      </c>
      <c r="BR67">
        <f>(BE67-BD67)/(BE67-BP67)</f>
        <v>0</v>
      </c>
      <c r="BS67">
        <f>(AY67-BE67)/(AY67-BP67)</f>
        <v>0</v>
      </c>
      <c r="BT67">
        <f>(BE67-BD67)/(BE67-AX67)</f>
        <v>0</v>
      </c>
      <c r="BU67">
        <f>(AY67-BE67)/(AY67-AX67)</f>
        <v>0</v>
      </c>
      <c r="BV67">
        <f>(BR67*BP67/BD67)</f>
        <v>0</v>
      </c>
      <c r="BW67">
        <f>(1-BV67)</f>
        <v>0</v>
      </c>
      <c r="BX67">
        <f>$B$11*CW67+$C$11*CX67+$F$11*CY67*(1-DB67)</f>
        <v>0</v>
      </c>
      <c r="BY67">
        <f>BX67*BZ67</f>
        <v>0</v>
      </c>
      <c r="BZ67">
        <f>($B$11*$D$9+$C$11*$D$9+$F$11*((DL67+DD67)/MAX(DL67+DD67+DM67, 0.1)*$I$9+DM67/MAX(DL67+DD67+DM67, 0.1)*$J$9))/($B$11+$C$11+$F$11)</f>
        <v>0</v>
      </c>
      <c r="CA67">
        <f>($B$11*$K$9+$C$11*$K$9+$F$11*((DL67+DD67)/MAX(DL67+DD67+DM67, 0.1)*$P$9+DM67/MAX(DL67+DD67+DM67, 0.1)*$Q$9))/($B$11+$C$11+$F$11)</f>
        <v>0</v>
      </c>
      <c r="CB67">
        <v>9</v>
      </c>
      <c r="CC67">
        <v>0.5</v>
      </c>
      <c r="CD67" t="s">
        <v>287</v>
      </c>
      <c r="CE67">
        <v>2</v>
      </c>
      <c r="CF67" t="b">
        <v>1</v>
      </c>
      <c r="CG67">
        <v>1617082991.625</v>
      </c>
      <c r="CH67">
        <v>161.288</v>
      </c>
      <c r="CI67">
        <v>173.9635</v>
      </c>
      <c r="CJ67">
        <v>21.731725</v>
      </c>
      <c r="CK67">
        <v>19.94415</v>
      </c>
      <c r="CL67">
        <v>156.9675</v>
      </c>
      <c r="CM67">
        <v>21.7537</v>
      </c>
      <c r="CN67">
        <v>600.02175</v>
      </c>
      <c r="CO67">
        <v>101.11075</v>
      </c>
      <c r="CP67">
        <v>0.046845375</v>
      </c>
      <c r="CQ67">
        <v>26.806625</v>
      </c>
      <c r="CR67">
        <v>26.1932</v>
      </c>
      <c r="CS67">
        <v>999.9</v>
      </c>
      <c r="CT67">
        <v>0</v>
      </c>
      <c r="CU67">
        <v>0</v>
      </c>
      <c r="CV67">
        <v>10006.1125</v>
      </c>
      <c r="CW67">
        <v>0</v>
      </c>
      <c r="CX67">
        <v>44.3965</v>
      </c>
      <c r="CY67">
        <v>1200.02</v>
      </c>
      <c r="CZ67">
        <v>0.967009</v>
      </c>
      <c r="DA67">
        <v>0.0329912</v>
      </c>
      <c r="DB67">
        <v>0</v>
      </c>
      <c r="DC67">
        <v>2.76485</v>
      </c>
      <c r="DD67">
        <v>0</v>
      </c>
      <c r="DE67">
        <v>3664.3275</v>
      </c>
      <c r="DF67">
        <v>10372.5</v>
      </c>
      <c r="DG67">
        <v>40.68725</v>
      </c>
      <c r="DH67">
        <v>43.54675</v>
      </c>
      <c r="DI67">
        <v>42.35925</v>
      </c>
      <c r="DJ67">
        <v>41.73425</v>
      </c>
      <c r="DK67">
        <v>40.71875</v>
      </c>
      <c r="DL67">
        <v>1160.43</v>
      </c>
      <c r="DM67">
        <v>39.59</v>
      </c>
      <c r="DN67">
        <v>0</v>
      </c>
      <c r="DO67">
        <v>1617082993.8</v>
      </c>
      <c r="DP67">
        <v>0</v>
      </c>
      <c r="DQ67">
        <v>2.62772692307692</v>
      </c>
      <c r="DR67">
        <v>0.878047871485529</v>
      </c>
      <c r="DS67">
        <v>-287.262222438011</v>
      </c>
      <c r="DT67">
        <v>3692.07846153846</v>
      </c>
      <c r="DU67">
        <v>15</v>
      </c>
      <c r="DV67">
        <v>1617082512</v>
      </c>
      <c r="DW67" t="s">
        <v>288</v>
      </c>
      <c r="DX67">
        <v>1617082511</v>
      </c>
      <c r="DY67">
        <v>1617082512</v>
      </c>
      <c r="DZ67">
        <v>2</v>
      </c>
      <c r="EA67">
        <v>-0.012</v>
      </c>
      <c r="EB67">
        <v>-0.035</v>
      </c>
      <c r="EC67">
        <v>4.321</v>
      </c>
      <c r="ED67">
        <v>-0.022</v>
      </c>
      <c r="EE67">
        <v>400</v>
      </c>
      <c r="EF67">
        <v>20</v>
      </c>
      <c r="EG67">
        <v>0.13</v>
      </c>
      <c r="EH67">
        <v>0.05</v>
      </c>
      <c r="EI67">
        <v>100</v>
      </c>
      <c r="EJ67">
        <v>100</v>
      </c>
      <c r="EK67">
        <v>4.32</v>
      </c>
      <c r="EL67">
        <v>-0.0219</v>
      </c>
      <c r="EM67">
        <v>4.32055000000003</v>
      </c>
      <c r="EN67">
        <v>0</v>
      </c>
      <c r="EO67">
        <v>0</v>
      </c>
      <c r="EP67">
        <v>0</v>
      </c>
      <c r="EQ67">
        <v>-0.0219400000000007</v>
      </c>
      <c r="ER67">
        <v>0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8</v>
      </c>
      <c r="EZ67">
        <v>8</v>
      </c>
      <c r="FA67">
        <v>18</v>
      </c>
      <c r="FB67">
        <v>647.003</v>
      </c>
      <c r="FC67">
        <v>392.569</v>
      </c>
      <c r="FD67">
        <v>24.9997</v>
      </c>
      <c r="FE67">
        <v>27.8681</v>
      </c>
      <c r="FF67">
        <v>30</v>
      </c>
      <c r="FG67">
        <v>27.8747</v>
      </c>
      <c r="FH67">
        <v>27.9134</v>
      </c>
      <c r="FI67">
        <v>11.5549</v>
      </c>
      <c r="FJ67">
        <v>23.0266</v>
      </c>
      <c r="FK67">
        <v>46.4613</v>
      </c>
      <c r="FL67">
        <v>25</v>
      </c>
      <c r="FM67">
        <v>188.446</v>
      </c>
      <c r="FN67">
        <v>20</v>
      </c>
      <c r="FO67">
        <v>96.8477</v>
      </c>
      <c r="FP67">
        <v>99.4226</v>
      </c>
    </row>
    <row r="68" spans="1:172">
      <c r="A68">
        <v>52</v>
      </c>
      <c r="B68">
        <v>1617082995</v>
      </c>
      <c r="C68">
        <v>102.5</v>
      </c>
      <c r="D68" t="s">
        <v>389</v>
      </c>
      <c r="E68" t="s">
        <v>390</v>
      </c>
      <c r="F68">
        <v>2</v>
      </c>
      <c r="G68">
        <v>1617082994</v>
      </c>
      <c r="H68">
        <f>(I68)/1000</f>
        <v>0</v>
      </c>
      <c r="I68">
        <f>IF(CF68, AL68, AF68)</f>
        <v>0</v>
      </c>
      <c r="J68">
        <f>IF(CF68, AG68, AE68)</f>
        <v>0</v>
      </c>
      <c r="K68">
        <f>CH68 - IF(AS68&gt;1, J68*CB68*100.0/(AU68*CV68), 0)</f>
        <v>0</v>
      </c>
      <c r="L68">
        <f>((R68-H68/2)*K68-J68)/(R68+H68/2)</f>
        <v>0</v>
      </c>
      <c r="M68">
        <f>L68*(CO68+CP68)/1000.0</f>
        <v>0</v>
      </c>
      <c r="N68">
        <f>(CH68 - IF(AS68&gt;1, J68*CB68*100.0/(AU68*CV68), 0))*(CO68+CP68)/1000.0</f>
        <v>0</v>
      </c>
      <c r="O68">
        <f>2.0/((1/Q68-1/P68)+SIGN(Q68)*SQRT((1/Q68-1/P68)*(1/Q68-1/P68) + 4*CC68/((CC68+1)*(CC68+1))*(2*1/Q68*1/P68-1/P68*1/P68)))</f>
        <v>0</v>
      </c>
      <c r="P68">
        <f>IF(LEFT(CD68,1)&lt;&gt;"0",IF(LEFT(CD68,1)="1",3.0,CE68),$D$5+$E$5*(CV68*CO68/($K$5*1000))+$F$5*(CV68*CO68/($K$5*1000))*MAX(MIN(CB68,$J$5),$I$5)*MAX(MIN(CB68,$J$5),$I$5)+$G$5*MAX(MIN(CB68,$J$5),$I$5)*(CV68*CO68/($K$5*1000))+$H$5*(CV68*CO68/($K$5*1000))*(CV68*CO68/($K$5*1000)))</f>
        <v>0</v>
      </c>
      <c r="Q68">
        <f>H68*(1000-(1000*0.61365*exp(17.502*U68/(240.97+U68))/(CO68+CP68)+CJ68)/2)/(1000*0.61365*exp(17.502*U68/(240.97+U68))/(CO68+CP68)-CJ68)</f>
        <v>0</v>
      </c>
      <c r="R68">
        <f>1/((CC68+1)/(O68/1.6)+1/(P68/1.37)) + CC68/((CC68+1)/(O68/1.6) + CC68/(P68/1.37))</f>
        <v>0</v>
      </c>
      <c r="S68">
        <f>(BX68*CA68)</f>
        <v>0</v>
      </c>
      <c r="T68">
        <f>(CQ68+(S68+2*0.95*5.67E-8*(((CQ68+$B$7)+273)^4-(CQ68+273)^4)-44100*H68)/(1.84*29.3*P68+8*0.95*5.67E-8*(CQ68+273)^3))</f>
        <v>0</v>
      </c>
      <c r="U68">
        <f>($C$7*CR68+$D$7*CS68+$E$7*T68)</f>
        <v>0</v>
      </c>
      <c r="V68">
        <f>0.61365*exp(17.502*U68/(240.97+U68))</f>
        <v>0</v>
      </c>
      <c r="W68">
        <f>(X68/Y68*100)</f>
        <v>0</v>
      </c>
      <c r="X68">
        <f>CJ68*(CO68+CP68)/1000</f>
        <v>0</v>
      </c>
      <c r="Y68">
        <f>0.61365*exp(17.502*CQ68/(240.97+CQ68))</f>
        <v>0</v>
      </c>
      <c r="Z68">
        <f>(V68-CJ68*(CO68+CP68)/1000)</f>
        <v>0</v>
      </c>
      <c r="AA68">
        <f>(-H68*44100)</f>
        <v>0</v>
      </c>
      <c r="AB68">
        <f>2*29.3*P68*0.92*(CQ68-U68)</f>
        <v>0</v>
      </c>
      <c r="AC68">
        <f>2*0.95*5.67E-8*(((CQ68+$B$7)+273)^4-(U68+273)^4)</f>
        <v>0</v>
      </c>
      <c r="AD68">
        <f>S68+AC68+AA68+AB68</f>
        <v>0</v>
      </c>
      <c r="AE68">
        <f>CN68*AS68*(CI68-CH68*(1000-AS68*CK68)/(1000-AS68*CJ68))/(100*CB68)</f>
        <v>0</v>
      </c>
      <c r="AF68">
        <f>1000*CN68*AS68*(CJ68-CK68)/(100*CB68*(1000-AS68*CJ68))</f>
        <v>0</v>
      </c>
      <c r="AG68">
        <f>(AH68 - AI68 - CO68*1E3/(8.314*(CQ68+273.15)) * AK68/CN68 * AJ68) * CN68/(100*CB68) * (1000 - CK68)/1000</f>
        <v>0</v>
      </c>
      <c r="AH68">
        <v>179.952666104037</v>
      </c>
      <c r="AI68">
        <v>169.788678787879</v>
      </c>
      <c r="AJ68">
        <v>1.71199367229119</v>
      </c>
      <c r="AK68">
        <v>66.5001345329119</v>
      </c>
      <c r="AL68">
        <f>(AN68 - AM68 + CO68*1E3/(8.314*(CQ68+273.15)) * AP68/CN68 * AO68) * CN68/(100*CB68) * 1000/(1000 - AN68)</f>
        <v>0</v>
      </c>
      <c r="AM68">
        <v>19.9443403916883</v>
      </c>
      <c r="AN68">
        <v>21.730836969697</v>
      </c>
      <c r="AO68">
        <v>-7.0644910644488e-05</v>
      </c>
      <c r="AP68">
        <v>79.88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MAX(0,($B$13+$C$13*CV68)/(1+$D$13*CV68)*CO68/(CQ68+273)*$E$13)</f>
        <v>0</v>
      </c>
      <c r="AV68" t="s">
        <v>286</v>
      </c>
      <c r="AW68" t="s">
        <v>286</v>
      </c>
      <c r="AX68">
        <v>0</v>
      </c>
      <c r="AY68">
        <v>0</v>
      </c>
      <c r="AZ68">
        <f>1-AX68/AY68</f>
        <v>0</v>
      </c>
      <c r="BA68">
        <v>0</v>
      </c>
      <c r="BB68" t="s">
        <v>286</v>
      </c>
      <c r="BC68" t="s">
        <v>286</v>
      </c>
      <c r="BD68">
        <v>0</v>
      </c>
      <c r="BE68">
        <v>0</v>
      </c>
      <c r="BF68">
        <f>1-BD68/BE68</f>
        <v>0</v>
      </c>
      <c r="BG68">
        <v>0.5</v>
      </c>
      <c r="BH68">
        <f>BY68</f>
        <v>0</v>
      </c>
      <c r="BI68">
        <f>J68</f>
        <v>0</v>
      </c>
      <c r="BJ68">
        <f>BF68*BG68*BH68</f>
        <v>0</v>
      </c>
      <c r="BK68">
        <f>(BI68-BA68)/BH68</f>
        <v>0</v>
      </c>
      <c r="BL68">
        <f>(AY68-BE68)/BE68</f>
        <v>0</v>
      </c>
      <c r="BM68">
        <f>AX68/(AZ68+AX68/BE68)</f>
        <v>0</v>
      </c>
      <c r="BN68" t="s">
        <v>286</v>
      </c>
      <c r="BO68">
        <v>0</v>
      </c>
      <c r="BP68">
        <f>IF(BO68&lt;&gt;0, BO68, BM68)</f>
        <v>0</v>
      </c>
      <c r="BQ68">
        <f>1-BP68/BE68</f>
        <v>0</v>
      </c>
      <c r="BR68">
        <f>(BE68-BD68)/(BE68-BP68)</f>
        <v>0</v>
      </c>
      <c r="BS68">
        <f>(AY68-BE68)/(AY68-BP68)</f>
        <v>0</v>
      </c>
      <c r="BT68">
        <f>(BE68-BD68)/(BE68-AX68)</f>
        <v>0</v>
      </c>
      <c r="BU68">
        <f>(AY68-BE68)/(AY68-AX68)</f>
        <v>0</v>
      </c>
      <c r="BV68">
        <f>(BR68*BP68/BD68)</f>
        <v>0</v>
      </c>
      <c r="BW68">
        <f>(1-BV68)</f>
        <v>0</v>
      </c>
      <c r="BX68">
        <f>$B$11*CW68+$C$11*CX68+$F$11*CY68*(1-DB68)</f>
        <v>0</v>
      </c>
      <c r="BY68">
        <f>BX68*BZ68</f>
        <v>0</v>
      </c>
      <c r="BZ68">
        <f>($B$11*$D$9+$C$11*$D$9+$F$11*((DL68+DD68)/MAX(DL68+DD68+DM68, 0.1)*$I$9+DM68/MAX(DL68+DD68+DM68, 0.1)*$J$9))/($B$11+$C$11+$F$11)</f>
        <v>0</v>
      </c>
      <c r="CA68">
        <f>($B$11*$K$9+$C$11*$K$9+$F$11*((DL68+DD68)/MAX(DL68+DD68+DM68, 0.1)*$P$9+DM68/MAX(DL68+DD68+DM68, 0.1)*$Q$9))/($B$11+$C$11+$F$11)</f>
        <v>0</v>
      </c>
      <c r="CB68">
        <v>9</v>
      </c>
      <c r="CC68">
        <v>0.5</v>
      </c>
      <c r="CD68" t="s">
        <v>287</v>
      </c>
      <c r="CE68">
        <v>2</v>
      </c>
      <c r="CF68" t="b">
        <v>1</v>
      </c>
      <c r="CG68">
        <v>1617082994</v>
      </c>
      <c r="CH68">
        <v>165.260666666667</v>
      </c>
      <c r="CI68">
        <v>178.084</v>
      </c>
      <c r="CJ68">
        <v>21.7309333333333</v>
      </c>
      <c r="CK68">
        <v>19.9441666666667</v>
      </c>
      <c r="CL68">
        <v>160.94</v>
      </c>
      <c r="CM68">
        <v>21.7528666666667</v>
      </c>
      <c r="CN68">
        <v>599.973333333333</v>
      </c>
      <c r="CO68">
        <v>101.111</v>
      </c>
      <c r="CP68">
        <v>0.0467065666666667</v>
      </c>
      <c r="CQ68">
        <v>26.8066</v>
      </c>
      <c r="CR68">
        <v>26.1944333333333</v>
      </c>
      <c r="CS68">
        <v>999.9</v>
      </c>
      <c r="CT68">
        <v>0</v>
      </c>
      <c r="CU68">
        <v>0</v>
      </c>
      <c r="CV68">
        <v>9996.46</v>
      </c>
      <c r="CW68">
        <v>0</v>
      </c>
      <c r="CX68">
        <v>44.3649</v>
      </c>
      <c r="CY68">
        <v>1200.02333333333</v>
      </c>
      <c r="CZ68">
        <v>0.967009</v>
      </c>
      <c r="DA68">
        <v>0.0329912</v>
      </c>
      <c r="DB68">
        <v>0</v>
      </c>
      <c r="DC68">
        <v>2.70986666666667</v>
      </c>
      <c r="DD68">
        <v>0</v>
      </c>
      <c r="DE68">
        <v>3654.10333333333</v>
      </c>
      <c r="DF68">
        <v>10372.5</v>
      </c>
      <c r="DG68">
        <v>40.687</v>
      </c>
      <c r="DH68">
        <v>43.5833333333333</v>
      </c>
      <c r="DI68">
        <v>42.4163333333333</v>
      </c>
      <c r="DJ68">
        <v>41.687</v>
      </c>
      <c r="DK68">
        <v>40.75</v>
      </c>
      <c r="DL68">
        <v>1160.43333333333</v>
      </c>
      <c r="DM68">
        <v>39.59</v>
      </c>
      <c r="DN68">
        <v>0</v>
      </c>
      <c r="DO68">
        <v>1617082995.6</v>
      </c>
      <c r="DP68">
        <v>0</v>
      </c>
      <c r="DQ68">
        <v>2.645012</v>
      </c>
      <c r="DR68">
        <v>0.679676929589651</v>
      </c>
      <c r="DS68">
        <v>-282.856154289476</v>
      </c>
      <c r="DT68">
        <v>3682.076</v>
      </c>
      <c r="DU68">
        <v>15</v>
      </c>
      <c r="DV68">
        <v>1617082512</v>
      </c>
      <c r="DW68" t="s">
        <v>288</v>
      </c>
      <c r="DX68">
        <v>1617082511</v>
      </c>
      <c r="DY68">
        <v>1617082512</v>
      </c>
      <c r="DZ68">
        <v>2</v>
      </c>
      <c r="EA68">
        <v>-0.012</v>
      </c>
      <c r="EB68">
        <v>-0.035</v>
      </c>
      <c r="EC68">
        <v>4.321</v>
      </c>
      <c r="ED68">
        <v>-0.022</v>
      </c>
      <c r="EE68">
        <v>400</v>
      </c>
      <c r="EF68">
        <v>20</v>
      </c>
      <c r="EG68">
        <v>0.13</v>
      </c>
      <c r="EH68">
        <v>0.05</v>
      </c>
      <c r="EI68">
        <v>100</v>
      </c>
      <c r="EJ68">
        <v>100</v>
      </c>
      <c r="EK68">
        <v>4.32</v>
      </c>
      <c r="EL68">
        <v>-0.022</v>
      </c>
      <c r="EM68">
        <v>4.32055000000003</v>
      </c>
      <c r="EN68">
        <v>0</v>
      </c>
      <c r="EO68">
        <v>0</v>
      </c>
      <c r="EP68">
        <v>0</v>
      </c>
      <c r="EQ68">
        <v>-0.0219400000000007</v>
      </c>
      <c r="ER68">
        <v>0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8.1</v>
      </c>
      <c r="EZ68">
        <v>8.1</v>
      </c>
      <c r="FA68">
        <v>18</v>
      </c>
      <c r="FB68">
        <v>647.047</v>
      </c>
      <c r="FC68">
        <v>392.725</v>
      </c>
      <c r="FD68">
        <v>24.9996</v>
      </c>
      <c r="FE68">
        <v>27.8673</v>
      </c>
      <c r="FF68">
        <v>30</v>
      </c>
      <c r="FG68">
        <v>27.8735</v>
      </c>
      <c r="FH68">
        <v>27.9129</v>
      </c>
      <c r="FI68">
        <v>11.7216</v>
      </c>
      <c r="FJ68">
        <v>23.0266</v>
      </c>
      <c r="FK68">
        <v>46.0888</v>
      </c>
      <c r="FL68">
        <v>25</v>
      </c>
      <c r="FM68">
        <v>191.802</v>
      </c>
      <c r="FN68">
        <v>20</v>
      </c>
      <c r="FO68">
        <v>96.8487</v>
      </c>
      <c r="FP68">
        <v>99.4229</v>
      </c>
    </row>
    <row r="69" spans="1:172">
      <c r="A69">
        <v>53</v>
      </c>
      <c r="B69">
        <v>1617082997</v>
      </c>
      <c r="C69">
        <v>104.5</v>
      </c>
      <c r="D69" t="s">
        <v>391</v>
      </c>
      <c r="E69" t="s">
        <v>392</v>
      </c>
      <c r="F69">
        <v>2</v>
      </c>
      <c r="G69">
        <v>1617082995.625</v>
      </c>
      <c r="H69">
        <f>(I69)/1000</f>
        <v>0</v>
      </c>
      <c r="I69">
        <f>IF(CF69, AL69, AF69)</f>
        <v>0</v>
      </c>
      <c r="J69">
        <f>IF(CF69, AG69, AE69)</f>
        <v>0</v>
      </c>
      <c r="K69">
        <f>CH69 - IF(AS69&gt;1, J69*CB69*100.0/(AU69*CV69), 0)</f>
        <v>0</v>
      </c>
      <c r="L69">
        <f>((R69-H69/2)*K69-J69)/(R69+H69/2)</f>
        <v>0</v>
      </c>
      <c r="M69">
        <f>L69*(CO69+CP69)/1000.0</f>
        <v>0</v>
      </c>
      <c r="N69">
        <f>(CH69 - IF(AS69&gt;1, J69*CB69*100.0/(AU69*CV69), 0))*(CO69+CP69)/1000.0</f>
        <v>0</v>
      </c>
      <c r="O69">
        <f>2.0/((1/Q69-1/P69)+SIGN(Q69)*SQRT((1/Q69-1/P69)*(1/Q69-1/P69) + 4*CC69/((CC69+1)*(CC69+1))*(2*1/Q69*1/P69-1/P69*1/P69)))</f>
        <v>0</v>
      </c>
      <c r="P69">
        <f>IF(LEFT(CD69,1)&lt;&gt;"0",IF(LEFT(CD69,1)="1",3.0,CE69),$D$5+$E$5*(CV69*CO69/($K$5*1000))+$F$5*(CV69*CO69/($K$5*1000))*MAX(MIN(CB69,$J$5),$I$5)*MAX(MIN(CB69,$J$5),$I$5)+$G$5*MAX(MIN(CB69,$J$5),$I$5)*(CV69*CO69/($K$5*1000))+$H$5*(CV69*CO69/($K$5*1000))*(CV69*CO69/($K$5*1000)))</f>
        <v>0</v>
      </c>
      <c r="Q69">
        <f>H69*(1000-(1000*0.61365*exp(17.502*U69/(240.97+U69))/(CO69+CP69)+CJ69)/2)/(1000*0.61365*exp(17.502*U69/(240.97+U69))/(CO69+CP69)-CJ69)</f>
        <v>0</v>
      </c>
      <c r="R69">
        <f>1/((CC69+1)/(O69/1.6)+1/(P69/1.37)) + CC69/((CC69+1)/(O69/1.6) + CC69/(P69/1.37))</f>
        <v>0</v>
      </c>
      <c r="S69">
        <f>(BX69*CA69)</f>
        <v>0</v>
      </c>
      <c r="T69">
        <f>(CQ69+(S69+2*0.95*5.67E-8*(((CQ69+$B$7)+273)^4-(CQ69+273)^4)-44100*H69)/(1.84*29.3*P69+8*0.95*5.67E-8*(CQ69+273)^3))</f>
        <v>0</v>
      </c>
      <c r="U69">
        <f>($C$7*CR69+$D$7*CS69+$E$7*T69)</f>
        <v>0</v>
      </c>
      <c r="V69">
        <f>0.61365*exp(17.502*U69/(240.97+U69))</f>
        <v>0</v>
      </c>
      <c r="W69">
        <f>(X69/Y69*100)</f>
        <v>0</v>
      </c>
      <c r="X69">
        <f>CJ69*(CO69+CP69)/1000</f>
        <v>0</v>
      </c>
      <c r="Y69">
        <f>0.61365*exp(17.502*CQ69/(240.97+CQ69))</f>
        <v>0</v>
      </c>
      <c r="Z69">
        <f>(V69-CJ69*(CO69+CP69)/1000)</f>
        <v>0</v>
      </c>
      <c r="AA69">
        <f>(-H69*44100)</f>
        <v>0</v>
      </c>
      <c r="AB69">
        <f>2*29.3*P69*0.92*(CQ69-U69)</f>
        <v>0</v>
      </c>
      <c r="AC69">
        <f>2*0.95*5.67E-8*(((CQ69+$B$7)+273)^4-(U69+273)^4)</f>
        <v>0</v>
      </c>
      <c r="AD69">
        <f>S69+AC69+AA69+AB69</f>
        <v>0</v>
      </c>
      <c r="AE69">
        <f>CN69*AS69*(CI69-CH69*(1000-AS69*CK69)/(1000-AS69*CJ69))/(100*CB69)</f>
        <v>0</v>
      </c>
      <c r="AF69">
        <f>1000*CN69*AS69*(CJ69-CK69)/(100*CB69*(1000-AS69*CJ69))</f>
        <v>0</v>
      </c>
      <c r="AG69">
        <f>(AH69 - AI69 - CO69*1E3/(8.314*(CQ69+273.15)) * AK69/CN69 * AJ69) * CN69/(100*CB69) * (1000 - CK69)/1000</f>
        <v>0</v>
      </c>
      <c r="AH69">
        <v>183.297913280621</v>
      </c>
      <c r="AI69">
        <v>173.137775757576</v>
      </c>
      <c r="AJ69">
        <v>1.6765020533342</v>
      </c>
      <c r="AK69">
        <v>66.5001345329119</v>
      </c>
      <c r="AL69">
        <f>(AN69 - AM69 + CO69*1E3/(8.314*(CQ69+273.15)) * AP69/CN69 * AO69) * CN69/(100*CB69) * 1000/(1000 - AN69)</f>
        <v>0</v>
      </c>
      <c r="AM69">
        <v>19.9434084727273</v>
      </c>
      <c r="AN69">
        <v>21.7286333333333</v>
      </c>
      <c r="AO69">
        <v>-8.992248062049e-06</v>
      </c>
      <c r="AP69">
        <v>79.88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MAX(0,($B$13+$C$13*CV69)/(1+$D$13*CV69)*CO69/(CQ69+273)*$E$13)</f>
        <v>0</v>
      </c>
      <c r="AV69" t="s">
        <v>286</v>
      </c>
      <c r="AW69" t="s">
        <v>286</v>
      </c>
      <c r="AX69">
        <v>0</v>
      </c>
      <c r="AY69">
        <v>0</v>
      </c>
      <c r="AZ69">
        <f>1-AX69/AY69</f>
        <v>0</v>
      </c>
      <c r="BA69">
        <v>0</v>
      </c>
      <c r="BB69" t="s">
        <v>286</v>
      </c>
      <c r="BC69" t="s">
        <v>286</v>
      </c>
      <c r="BD69">
        <v>0</v>
      </c>
      <c r="BE69">
        <v>0</v>
      </c>
      <c r="BF69">
        <f>1-BD69/BE69</f>
        <v>0</v>
      </c>
      <c r="BG69">
        <v>0.5</v>
      </c>
      <c r="BH69">
        <f>BY69</f>
        <v>0</v>
      </c>
      <c r="BI69">
        <f>J69</f>
        <v>0</v>
      </c>
      <c r="BJ69">
        <f>BF69*BG69*BH69</f>
        <v>0</v>
      </c>
      <c r="BK69">
        <f>(BI69-BA69)/BH69</f>
        <v>0</v>
      </c>
      <c r="BL69">
        <f>(AY69-BE69)/BE69</f>
        <v>0</v>
      </c>
      <c r="BM69">
        <f>AX69/(AZ69+AX69/BE69)</f>
        <v>0</v>
      </c>
      <c r="BN69" t="s">
        <v>286</v>
      </c>
      <c r="BO69">
        <v>0</v>
      </c>
      <c r="BP69">
        <f>IF(BO69&lt;&gt;0, BO69, BM69)</f>
        <v>0</v>
      </c>
      <c r="BQ69">
        <f>1-BP69/BE69</f>
        <v>0</v>
      </c>
      <c r="BR69">
        <f>(BE69-BD69)/(BE69-BP69)</f>
        <v>0</v>
      </c>
      <c r="BS69">
        <f>(AY69-BE69)/(AY69-BP69)</f>
        <v>0</v>
      </c>
      <c r="BT69">
        <f>(BE69-BD69)/(BE69-AX69)</f>
        <v>0</v>
      </c>
      <c r="BU69">
        <f>(AY69-BE69)/(AY69-AX69)</f>
        <v>0</v>
      </c>
      <c r="BV69">
        <f>(BR69*BP69/BD69)</f>
        <v>0</v>
      </c>
      <c r="BW69">
        <f>(1-BV69)</f>
        <v>0</v>
      </c>
      <c r="BX69">
        <f>$B$11*CW69+$C$11*CX69+$F$11*CY69*(1-DB69)</f>
        <v>0</v>
      </c>
      <c r="BY69">
        <f>BX69*BZ69</f>
        <v>0</v>
      </c>
      <c r="BZ69">
        <f>($B$11*$D$9+$C$11*$D$9+$F$11*((DL69+DD69)/MAX(DL69+DD69+DM69, 0.1)*$I$9+DM69/MAX(DL69+DD69+DM69, 0.1)*$J$9))/($B$11+$C$11+$F$11)</f>
        <v>0</v>
      </c>
      <c r="CA69">
        <f>($B$11*$K$9+$C$11*$K$9+$F$11*((DL69+DD69)/MAX(DL69+DD69+DM69, 0.1)*$P$9+DM69/MAX(DL69+DD69+DM69, 0.1)*$Q$9))/($B$11+$C$11+$F$11)</f>
        <v>0</v>
      </c>
      <c r="CB69">
        <v>9</v>
      </c>
      <c r="CC69">
        <v>0.5</v>
      </c>
      <c r="CD69" t="s">
        <v>287</v>
      </c>
      <c r="CE69">
        <v>2</v>
      </c>
      <c r="CF69" t="b">
        <v>1</v>
      </c>
      <c r="CG69">
        <v>1617082995.625</v>
      </c>
      <c r="CH69">
        <v>167.94675</v>
      </c>
      <c r="CI69">
        <v>180.59925</v>
      </c>
      <c r="CJ69">
        <v>21.7296</v>
      </c>
      <c r="CK69">
        <v>19.9405</v>
      </c>
      <c r="CL69">
        <v>163.62575</v>
      </c>
      <c r="CM69">
        <v>21.751575</v>
      </c>
      <c r="CN69">
        <v>600.01175</v>
      </c>
      <c r="CO69">
        <v>101.112</v>
      </c>
      <c r="CP69">
        <v>0.04668265</v>
      </c>
      <c r="CQ69">
        <v>26.80505</v>
      </c>
      <c r="CR69">
        <v>26.191975</v>
      </c>
      <c r="CS69">
        <v>999.9</v>
      </c>
      <c r="CT69">
        <v>0</v>
      </c>
      <c r="CU69">
        <v>0</v>
      </c>
      <c r="CV69">
        <v>9981.25</v>
      </c>
      <c r="CW69">
        <v>0</v>
      </c>
      <c r="CX69">
        <v>44.333275</v>
      </c>
      <c r="CY69">
        <v>1200.02</v>
      </c>
      <c r="CZ69">
        <v>0.967009</v>
      </c>
      <c r="DA69">
        <v>0.0329912</v>
      </c>
      <c r="DB69">
        <v>0</v>
      </c>
      <c r="DC69">
        <v>2.859475</v>
      </c>
      <c r="DD69">
        <v>0</v>
      </c>
      <c r="DE69">
        <v>3646.095</v>
      </c>
      <c r="DF69">
        <v>10372.5</v>
      </c>
      <c r="DG69">
        <v>40.70275</v>
      </c>
      <c r="DH69">
        <v>43.53125</v>
      </c>
      <c r="DI69">
        <v>42.3905</v>
      </c>
      <c r="DJ69">
        <v>41.6715</v>
      </c>
      <c r="DK69">
        <v>40.75</v>
      </c>
      <c r="DL69">
        <v>1160.43</v>
      </c>
      <c r="DM69">
        <v>39.59</v>
      </c>
      <c r="DN69">
        <v>0</v>
      </c>
      <c r="DO69">
        <v>1617082997.4</v>
      </c>
      <c r="DP69">
        <v>0</v>
      </c>
      <c r="DQ69">
        <v>2.65803846153846</v>
      </c>
      <c r="DR69">
        <v>1.17292991898705</v>
      </c>
      <c r="DS69">
        <v>-279.443418802877</v>
      </c>
      <c r="DT69">
        <v>3675.07153846154</v>
      </c>
      <c r="DU69">
        <v>15</v>
      </c>
      <c r="DV69">
        <v>1617082512</v>
      </c>
      <c r="DW69" t="s">
        <v>288</v>
      </c>
      <c r="DX69">
        <v>1617082511</v>
      </c>
      <c r="DY69">
        <v>1617082512</v>
      </c>
      <c r="DZ69">
        <v>2</v>
      </c>
      <c r="EA69">
        <v>-0.012</v>
      </c>
      <c r="EB69">
        <v>-0.035</v>
      </c>
      <c r="EC69">
        <v>4.321</v>
      </c>
      <c r="ED69">
        <v>-0.022</v>
      </c>
      <c r="EE69">
        <v>400</v>
      </c>
      <c r="EF69">
        <v>20</v>
      </c>
      <c r="EG69">
        <v>0.13</v>
      </c>
      <c r="EH69">
        <v>0.05</v>
      </c>
      <c r="EI69">
        <v>100</v>
      </c>
      <c r="EJ69">
        <v>100</v>
      </c>
      <c r="EK69">
        <v>4.32</v>
      </c>
      <c r="EL69">
        <v>-0.022</v>
      </c>
      <c r="EM69">
        <v>4.32055000000003</v>
      </c>
      <c r="EN69">
        <v>0</v>
      </c>
      <c r="EO69">
        <v>0</v>
      </c>
      <c r="EP69">
        <v>0</v>
      </c>
      <c r="EQ69">
        <v>-0.0219400000000007</v>
      </c>
      <c r="ER69">
        <v>0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8.1</v>
      </c>
      <c r="EZ69">
        <v>8.1</v>
      </c>
      <c r="FA69">
        <v>18</v>
      </c>
      <c r="FB69">
        <v>646.9</v>
      </c>
      <c r="FC69">
        <v>392.881</v>
      </c>
      <c r="FD69">
        <v>24.9996</v>
      </c>
      <c r="FE69">
        <v>27.8661</v>
      </c>
      <c r="FF69">
        <v>30</v>
      </c>
      <c r="FG69">
        <v>27.8726</v>
      </c>
      <c r="FH69">
        <v>27.9122</v>
      </c>
      <c r="FI69">
        <v>11.892</v>
      </c>
      <c r="FJ69">
        <v>23.0266</v>
      </c>
      <c r="FK69">
        <v>46.0888</v>
      </c>
      <c r="FL69">
        <v>25</v>
      </c>
      <c r="FM69">
        <v>195.145</v>
      </c>
      <c r="FN69">
        <v>20</v>
      </c>
      <c r="FO69">
        <v>96.8485</v>
      </c>
      <c r="FP69">
        <v>99.4238</v>
      </c>
    </row>
    <row r="70" spans="1:172">
      <c r="A70">
        <v>54</v>
      </c>
      <c r="B70">
        <v>1617082999</v>
      </c>
      <c r="C70">
        <v>106.5</v>
      </c>
      <c r="D70" t="s">
        <v>393</v>
      </c>
      <c r="E70" t="s">
        <v>394</v>
      </c>
      <c r="F70">
        <v>2</v>
      </c>
      <c r="G70">
        <v>1617082998</v>
      </c>
      <c r="H70">
        <f>(I70)/1000</f>
        <v>0</v>
      </c>
      <c r="I70">
        <f>IF(CF70, AL70, AF70)</f>
        <v>0</v>
      </c>
      <c r="J70">
        <f>IF(CF70, AG70, AE70)</f>
        <v>0</v>
      </c>
      <c r="K70">
        <f>CH70 - IF(AS70&gt;1, J70*CB70*100.0/(AU70*CV70), 0)</f>
        <v>0</v>
      </c>
      <c r="L70">
        <f>((R70-H70/2)*K70-J70)/(R70+H70/2)</f>
        <v>0</v>
      </c>
      <c r="M70">
        <f>L70*(CO70+CP70)/1000.0</f>
        <v>0</v>
      </c>
      <c r="N70">
        <f>(CH70 - IF(AS70&gt;1, J70*CB70*100.0/(AU70*CV70), 0))*(CO70+CP70)/1000.0</f>
        <v>0</v>
      </c>
      <c r="O70">
        <f>2.0/((1/Q70-1/P70)+SIGN(Q70)*SQRT((1/Q70-1/P70)*(1/Q70-1/P70) + 4*CC70/((CC70+1)*(CC70+1))*(2*1/Q70*1/P70-1/P70*1/P70)))</f>
        <v>0</v>
      </c>
      <c r="P70">
        <f>IF(LEFT(CD70,1)&lt;&gt;"0",IF(LEFT(CD70,1)="1",3.0,CE70),$D$5+$E$5*(CV70*CO70/($K$5*1000))+$F$5*(CV70*CO70/($K$5*1000))*MAX(MIN(CB70,$J$5),$I$5)*MAX(MIN(CB70,$J$5),$I$5)+$G$5*MAX(MIN(CB70,$J$5),$I$5)*(CV70*CO70/($K$5*1000))+$H$5*(CV70*CO70/($K$5*1000))*(CV70*CO70/($K$5*1000)))</f>
        <v>0</v>
      </c>
      <c r="Q70">
        <f>H70*(1000-(1000*0.61365*exp(17.502*U70/(240.97+U70))/(CO70+CP70)+CJ70)/2)/(1000*0.61365*exp(17.502*U70/(240.97+U70))/(CO70+CP70)-CJ70)</f>
        <v>0</v>
      </c>
      <c r="R70">
        <f>1/((CC70+1)/(O70/1.6)+1/(P70/1.37)) + CC70/((CC70+1)/(O70/1.6) + CC70/(P70/1.37))</f>
        <v>0</v>
      </c>
      <c r="S70">
        <f>(BX70*CA70)</f>
        <v>0</v>
      </c>
      <c r="T70">
        <f>(CQ70+(S70+2*0.95*5.67E-8*(((CQ70+$B$7)+273)^4-(CQ70+273)^4)-44100*H70)/(1.84*29.3*P70+8*0.95*5.67E-8*(CQ70+273)^3))</f>
        <v>0</v>
      </c>
      <c r="U70">
        <f>($C$7*CR70+$D$7*CS70+$E$7*T70)</f>
        <v>0</v>
      </c>
      <c r="V70">
        <f>0.61365*exp(17.502*U70/(240.97+U70))</f>
        <v>0</v>
      </c>
      <c r="W70">
        <f>(X70/Y70*100)</f>
        <v>0</v>
      </c>
      <c r="X70">
        <f>CJ70*(CO70+CP70)/1000</f>
        <v>0</v>
      </c>
      <c r="Y70">
        <f>0.61365*exp(17.502*CQ70/(240.97+CQ70))</f>
        <v>0</v>
      </c>
      <c r="Z70">
        <f>(V70-CJ70*(CO70+CP70)/1000)</f>
        <v>0</v>
      </c>
      <c r="AA70">
        <f>(-H70*44100)</f>
        <v>0</v>
      </c>
      <c r="AB70">
        <f>2*29.3*P70*0.92*(CQ70-U70)</f>
        <v>0</v>
      </c>
      <c r="AC70">
        <f>2*0.95*5.67E-8*(((CQ70+$B$7)+273)^4-(U70+273)^4)</f>
        <v>0</v>
      </c>
      <c r="AD70">
        <f>S70+AC70+AA70+AB70</f>
        <v>0</v>
      </c>
      <c r="AE70">
        <f>CN70*AS70*(CI70-CH70*(1000-AS70*CK70)/(1000-AS70*CJ70))/(100*CB70)</f>
        <v>0</v>
      </c>
      <c r="AF70">
        <f>1000*CN70*AS70*(CJ70-CK70)/(100*CB70*(1000-AS70*CJ70))</f>
        <v>0</v>
      </c>
      <c r="AG70">
        <f>(AH70 - AI70 - CO70*1E3/(8.314*(CQ70+273.15)) * AK70/CN70 * AJ70) * CN70/(100*CB70) * (1000 - CK70)/1000</f>
        <v>0</v>
      </c>
      <c r="AH70">
        <v>186.418959211866</v>
      </c>
      <c r="AI70">
        <v>176.385612121212</v>
      </c>
      <c r="AJ70">
        <v>1.62809346938418</v>
      </c>
      <c r="AK70">
        <v>66.5001345329119</v>
      </c>
      <c r="AL70">
        <f>(AN70 - AM70 + CO70*1E3/(8.314*(CQ70+273.15)) * AP70/CN70 * AO70) * CN70/(100*CB70) * 1000/(1000 - AN70)</f>
        <v>0</v>
      </c>
      <c r="AM70">
        <v>19.9378427522078</v>
      </c>
      <c r="AN70">
        <v>21.7263963636364</v>
      </c>
      <c r="AO70">
        <v>-7.66989039327169e-05</v>
      </c>
      <c r="AP70">
        <v>79.88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MAX(0,($B$13+$C$13*CV70)/(1+$D$13*CV70)*CO70/(CQ70+273)*$E$13)</f>
        <v>0</v>
      </c>
      <c r="AV70" t="s">
        <v>286</v>
      </c>
      <c r="AW70" t="s">
        <v>286</v>
      </c>
      <c r="AX70">
        <v>0</v>
      </c>
      <c r="AY70">
        <v>0</v>
      </c>
      <c r="AZ70">
        <f>1-AX70/AY70</f>
        <v>0</v>
      </c>
      <c r="BA70">
        <v>0</v>
      </c>
      <c r="BB70" t="s">
        <v>286</v>
      </c>
      <c r="BC70" t="s">
        <v>286</v>
      </c>
      <c r="BD70">
        <v>0</v>
      </c>
      <c r="BE70">
        <v>0</v>
      </c>
      <c r="BF70">
        <f>1-BD70/BE70</f>
        <v>0</v>
      </c>
      <c r="BG70">
        <v>0.5</v>
      </c>
      <c r="BH70">
        <f>BY70</f>
        <v>0</v>
      </c>
      <c r="BI70">
        <f>J70</f>
        <v>0</v>
      </c>
      <c r="BJ70">
        <f>BF70*BG70*BH70</f>
        <v>0</v>
      </c>
      <c r="BK70">
        <f>(BI70-BA70)/BH70</f>
        <v>0</v>
      </c>
      <c r="BL70">
        <f>(AY70-BE70)/BE70</f>
        <v>0</v>
      </c>
      <c r="BM70">
        <f>AX70/(AZ70+AX70/BE70)</f>
        <v>0</v>
      </c>
      <c r="BN70" t="s">
        <v>286</v>
      </c>
      <c r="BO70">
        <v>0</v>
      </c>
      <c r="BP70">
        <f>IF(BO70&lt;&gt;0, BO70, BM70)</f>
        <v>0</v>
      </c>
      <c r="BQ70">
        <f>1-BP70/BE70</f>
        <v>0</v>
      </c>
      <c r="BR70">
        <f>(BE70-BD70)/(BE70-BP70)</f>
        <v>0</v>
      </c>
      <c r="BS70">
        <f>(AY70-BE70)/(AY70-BP70)</f>
        <v>0</v>
      </c>
      <c r="BT70">
        <f>(BE70-BD70)/(BE70-AX70)</f>
        <v>0</v>
      </c>
      <c r="BU70">
        <f>(AY70-BE70)/(AY70-AX70)</f>
        <v>0</v>
      </c>
      <c r="BV70">
        <f>(BR70*BP70/BD70)</f>
        <v>0</v>
      </c>
      <c r="BW70">
        <f>(1-BV70)</f>
        <v>0</v>
      </c>
      <c r="BX70">
        <f>$B$11*CW70+$C$11*CX70+$F$11*CY70*(1-DB70)</f>
        <v>0</v>
      </c>
      <c r="BY70">
        <f>BX70*BZ70</f>
        <v>0</v>
      </c>
      <c r="BZ70">
        <f>($B$11*$D$9+$C$11*$D$9+$F$11*((DL70+DD70)/MAX(DL70+DD70+DM70, 0.1)*$I$9+DM70/MAX(DL70+DD70+DM70, 0.1)*$J$9))/($B$11+$C$11+$F$11)</f>
        <v>0</v>
      </c>
      <c r="CA70">
        <f>($B$11*$K$9+$C$11*$K$9+$F$11*((DL70+DD70)/MAX(DL70+DD70+DM70, 0.1)*$P$9+DM70/MAX(DL70+DD70+DM70, 0.1)*$Q$9))/($B$11+$C$11+$F$11)</f>
        <v>0</v>
      </c>
      <c r="CB70">
        <v>9</v>
      </c>
      <c r="CC70">
        <v>0.5</v>
      </c>
      <c r="CD70" t="s">
        <v>287</v>
      </c>
      <c r="CE70">
        <v>2</v>
      </c>
      <c r="CF70" t="b">
        <v>1</v>
      </c>
      <c r="CG70">
        <v>1617082998</v>
      </c>
      <c r="CH70">
        <v>171.766666666667</v>
      </c>
      <c r="CI70">
        <v>184.389</v>
      </c>
      <c r="CJ70">
        <v>21.7269666666667</v>
      </c>
      <c r="CK70">
        <v>19.9316666666667</v>
      </c>
      <c r="CL70">
        <v>167.446</v>
      </c>
      <c r="CM70">
        <v>21.7489333333333</v>
      </c>
      <c r="CN70">
        <v>599.992666666667</v>
      </c>
      <c r="CO70">
        <v>101.112</v>
      </c>
      <c r="CP70">
        <v>0.0469217</v>
      </c>
      <c r="CQ70">
        <v>26.8018666666667</v>
      </c>
      <c r="CR70">
        <v>26.1897</v>
      </c>
      <c r="CS70">
        <v>999.9</v>
      </c>
      <c r="CT70">
        <v>0</v>
      </c>
      <c r="CU70">
        <v>0</v>
      </c>
      <c r="CV70">
        <v>9972.28666666667</v>
      </c>
      <c r="CW70">
        <v>0</v>
      </c>
      <c r="CX70">
        <v>44.3690333333333</v>
      </c>
      <c r="CY70">
        <v>1199.93666666667</v>
      </c>
      <c r="CZ70">
        <v>0.967006666666667</v>
      </c>
      <c r="DA70">
        <v>0.0329935</v>
      </c>
      <c r="DB70">
        <v>0</v>
      </c>
      <c r="DC70">
        <v>2.5799</v>
      </c>
      <c r="DD70">
        <v>0</v>
      </c>
      <c r="DE70">
        <v>3635.77666666667</v>
      </c>
      <c r="DF70">
        <v>10371.7333333333</v>
      </c>
      <c r="DG70">
        <v>40.7913333333333</v>
      </c>
      <c r="DH70">
        <v>43.5413333333333</v>
      </c>
      <c r="DI70">
        <v>42.4163333333333</v>
      </c>
      <c r="DJ70">
        <v>41.7703333333333</v>
      </c>
      <c r="DK70">
        <v>40.812</v>
      </c>
      <c r="DL70">
        <v>1160.34666666667</v>
      </c>
      <c r="DM70">
        <v>39.59</v>
      </c>
      <c r="DN70">
        <v>0</v>
      </c>
      <c r="DO70">
        <v>1617082999.8</v>
      </c>
      <c r="DP70">
        <v>0</v>
      </c>
      <c r="DQ70">
        <v>2.67414230769231</v>
      </c>
      <c r="DR70">
        <v>0.238642738394459</v>
      </c>
      <c r="DS70">
        <v>-273.454017296757</v>
      </c>
      <c r="DT70">
        <v>3664.065</v>
      </c>
      <c r="DU70">
        <v>15</v>
      </c>
      <c r="DV70">
        <v>1617082512</v>
      </c>
      <c r="DW70" t="s">
        <v>288</v>
      </c>
      <c r="DX70">
        <v>1617082511</v>
      </c>
      <c r="DY70">
        <v>1617082512</v>
      </c>
      <c r="DZ70">
        <v>2</v>
      </c>
      <c r="EA70">
        <v>-0.012</v>
      </c>
      <c r="EB70">
        <v>-0.035</v>
      </c>
      <c r="EC70">
        <v>4.321</v>
      </c>
      <c r="ED70">
        <v>-0.022</v>
      </c>
      <c r="EE70">
        <v>400</v>
      </c>
      <c r="EF70">
        <v>20</v>
      </c>
      <c r="EG70">
        <v>0.13</v>
      </c>
      <c r="EH70">
        <v>0.05</v>
      </c>
      <c r="EI70">
        <v>100</v>
      </c>
      <c r="EJ70">
        <v>100</v>
      </c>
      <c r="EK70">
        <v>4.32</v>
      </c>
      <c r="EL70">
        <v>-0.0219</v>
      </c>
      <c r="EM70">
        <v>4.32055000000003</v>
      </c>
      <c r="EN70">
        <v>0</v>
      </c>
      <c r="EO70">
        <v>0</v>
      </c>
      <c r="EP70">
        <v>0</v>
      </c>
      <c r="EQ70">
        <v>-0.0219400000000007</v>
      </c>
      <c r="ER70">
        <v>0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8.1</v>
      </c>
      <c r="EZ70">
        <v>8.1</v>
      </c>
      <c r="FA70">
        <v>18</v>
      </c>
      <c r="FB70">
        <v>646.82</v>
      </c>
      <c r="FC70">
        <v>392.755</v>
      </c>
      <c r="FD70">
        <v>24.9995</v>
      </c>
      <c r="FE70">
        <v>27.8658</v>
      </c>
      <c r="FF70">
        <v>30</v>
      </c>
      <c r="FG70">
        <v>27.8724</v>
      </c>
      <c r="FH70">
        <v>27.911</v>
      </c>
      <c r="FI70">
        <v>12.049</v>
      </c>
      <c r="FJ70">
        <v>23.0266</v>
      </c>
      <c r="FK70">
        <v>46.0888</v>
      </c>
      <c r="FL70">
        <v>25</v>
      </c>
      <c r="FM70">
        <v>198.491</v>
      </c>
      <c r="FN70">
        <v>20</v>
      </c>
      <c r="FO70">
        <v>96.8479</v>
      </c>
      <c r="FP70">
        <v>99.4237</v>
      </c>
    </row>
    <row r="71" spans="1:172">
      <c r="A71">
        <v>55</v>
      </c>
      <c r="B71">
        <v>1617083001</v>
      </c>
      <c r="C71">
        <v>108.5</v>
      </c>
      <c r="D71" t="s">
        <v>395</v>
      </c>
      <c r="E71" t="s">
        <v>396</v>
      </c>
      <c r="F71">
        <v>2</v>
      </c>
      <c r="G71">
        <v>1617082999.625</v>
      </c>
      <c r="H71">
        <f>(I71)/1000</f>
        <v>0</v>
      </c>
      <c r="I71">
        <f>IF(CF71, AL71, AF71)</f>
        <v>0</v>
      </c>
      <c r="J71">
        <f>IF(CF71, AG71, AE71)</f>
        <v>0</v>
      </c>
      <c r="K71">
        <f>CH71 - IF(AS71&gt;1, J71*CB71*100.0/(AU71*CV71), 0)</f>
        <v>0</v>
      </c>
      <c r="L71">
        <f>((R71-H71/2)*K71-J71)/(R71+H71/2)</f>
        <v>0</v>
      </c>
      <c r="M71">
        <f>L71*(CO71+CP71)/1000.0</f>
        <v>0</v>
      </c>
      <c r="N71">
        <f>(CH71 - IF(AS71&gt;1, J71*CB71*100.0/(AU71*CV71), 0))*(CO71+CP71)/1000.0</f>
        <v>0</v>
      </c>
      <c r="O71">
        <f>2.0/((1/Q71-1/P71)+SIGN(Q71)*SQRT((1/Q71-1/P71)*(1/Q71-1/P71) + 4*CC71/((CC71+1)*(CC71+1))*(2*1/Q71*1/P71-1/P71*1/P71)))</f>
        <v>0</v>
      </c>
      <c r="P71">
        <f>IF(LEFT(CD71,1)&lt;&gt;"0",IF(LEFT(CD71,1)="1",3.0,CE71),$D$5+$E$5*(CV71*CO71/($K$5*1000))+$F$5*(CV71*CO71/($K$5*1000))*MAX(MIN(CB71,$J$5),$I$5)*MAX(MIN(CB71,$J$5),$I$5)+$G$5*MAX(MIN(CB71,$J$5),$I$5)*(CV71*CO71/($K$5*1000))+$H$5*(CV71*CO71/($K$5*1000))*(CV71*CO71/($K$5*1000)))</f>
        <v>0</v>
      </c>
      <c r="Q71">
        <f>H71*(1000-(1000*0.61365*exp(17.502*U71/(240.97+U71))/(CO71+CP71)+CJ71)/2)/(1000*0.61365*exp(17.502*U71/(240.97+U71))/(CO71+CP71)-CJ71)</f>
        <v>0</v>
      </c>
      <c r="R71">
        <f>1/((CC71+1)/(O71/1.6)+1/(P71/1.37)) + CC71/((CC71+1)/(O71/1.6) + CC71/(P71/1.37))</f>
        <v>0</v>
      </c>
      <c r="S71">
        <f>(BX71*CA71)</f>
        <v>0</v>
      </c>
      <c r="T71">
        <f>(CQ71+(S71+2*0.95*5.67E-8*(((CQ71+$B$7)+273)^4-(CQ71+273)^4)-44100*H71)/(1.84*29.3*P71+8*0.95*5.67E-8*(CQ71+273)^3))</f>
        <v>0</v>
      </c>
      <c r="U71">
        <f>($C$7*CR71+$D$7*CS71+$E$7*T71)</f>
        <v>0</v>
      </c>
      <c r="V71">
        <f>0.61365*exp(17.502*U71/(240.97+U71))</f>
        <v>0</v>
      </c>
      <c r="W71">
        <f>(X71/Y71*100)</f>
        <v>0</v>
      </c>
      <c r="X71">
        <f>CJ71*(CO71+CP71)/1000</f>
        <v>0</v>
      </c>
      <c r="Y71">
        <f>0.61365*exp(17.502*CQ71/(240.97+CQ71))</f>
        <v>0</v>
      </c>
      <c r="Z71">
        <f>(V71-CJ71*(CO71+CP71)/1000)</f>
        <v>0</v>
      </c>
      <c r="AA71">
        <f>(-H71*44100)</f>
        <v>0</v>
      </c>
      <c r="AB71">
        <f>2*29.3*P71*0.92*(CQ71-U71)</f>
        <v>0</v>
      </c>
      <c r="AC71">
        <f>2*0.95*5.67E-8*(((CQ71+$B$7)+273)^4-(U71+273)^4)</f>
        <v>0</v>
      </c>
      <c r="AD71">
        <f>S71+AC71+AA71+AB71</f>
        <v>0</v>
      </c>
      <c r="AE71">
        <f>CN71*AS71*(CI71-CH71*(1000-AS71*CK71)/(1000-AS71*CJ71))/(100*CB71)</f>
        <v>0</v>
      </c>
      <c r="AF71">
        <f>1000*CN71*AS71*(CJ71-CK71)/(100*CB71*(1000-AS71*CJ71))</f>
        <v>0</v>
      </c>
      <c r="AG71">
        <f>(AH71 - AI71 - CO71*1E3/(8.314*(CQ71+273.15)) * AK71/CN71 * AJ71) * CN71/(100*CB71) * (1000 - CK71)/1000</f>
        <v>0</v>
      </c>
      <c r="AH71">
        <v>189.916710875062</v>
      </c>
      <c r="AI71">
        <v>179.648793939394</v>
      </c>
      <c r="AJ71">
        <v>1.63186353883012</v>
      </c>
      <c r="AK71">
        <v>66.5001345329119</v>
      </c>
      <c r="AL71">
        <f>(AN71 - AM71 + CO71*1E3/(8.314*(CQ71+273.15)) * AP71/CN71 * AO71) * CN71/(100*CB71) * 1000/(1000 - AN71)</f>
        <v>0</v>
      </c>
      <c r="AM71">
        <v>19.9296239151515</v>
      </c>
      <c r="AN71">
        <v>21.7247915151515</v>
      </c>
      <c r="AO71">
        <v>-7.16292335116221e-05</v>
      </c>
      <c r="AP71">
        <v>79.88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MAX(0,($B$13+$C$13*CV71)/(1+$D$13*CV71)*CO71/(CQ71+273)*$E$13)</f>
        <v>0</v>
      </c>
      <c r="AV71" t="s">
        <v>286</v>
      </c>
      <c r="AW71" t="s">
        <v>286</v>
      </c>
      <c r="AX71">
        <v>0</v>
      </c>
      <c r="AY71">
        <v>0</v>
      </c>
      <c r="AZ71">
        <f>1-AX71/AY71</f>
        <v>0</v>
      </c>
      <c r="BA71">
        <v>0</v>
      </c>
      <c r="BB71" t="s">
        <v>286</v>
      </c>
      <c r="BC71" t="s">
        <v>286</v>
      </c>
      <c r="BD71">
        <v>0</v>
      </c>
      <c r="BE71">
        <v>0</v>
      </c>
      <c r="BF71">
        <f>1-BD71/BE71</f>
        <v>0</v>
      </c>
      <c r="BG71">
        <v>0.5</v>
      </c>
      <c r="BH71">
        <f>BY71</f>
        <v>0</v>
      </c>
      <c r="BI71">
        <f>J71</f>
        <v>0</v>
      </c>
      <c r="BJ71">
        <f>BF71*BG71*BH71</f>
        <v>0</v>
      </c>
      <c r="BK71">
        <f>(BI71-BA71)/BH71</f>
        <v>0</v>
      </c>
      <c r="BL71">
        <f>(AY71-BE71)/BE71</f>
        <v>0</v>
      </c>
      <c r="BM71">
        <f>AX71/(AZ71+AX71/BE71)</f>
        <v>0</v>
      </c>
      <c r="BN71" t="s">
        <v>286</v>
      </c>
      <c r="BO71">
        <v>0</v>
      </c>
      <c r="BP71">
        <f>IF(BO71&lt;&gt;0, BO71, BM71)</f>
        <v>0</v>
      </c>
      <c r="BQ71">
        <f>1-BP71/BE71</f>
        <v>0</v>
      </c>
      <c r="BR71">
        <f>(BE71-BD71)/(BE71-BP71)</f>
        <v>0</v>
      </c>
      <c r="BS71">
        <f>(AY71-BE71)/(AY71-BP71)</f>
        <v>0</v>
      </c>
      <c r="BT71">
        <f>(BE71-BD71)/(BE71-AX71)</f>
        <v>0</v>
      </c>
      <c r="BU71">
        <f>(AY71-BE71)/(AY71-AX71)</f>
        <v>0</v>
      </c>
      <c r="BV71">
        <f>(BR71*BP71/BD71)</f>
        <v>0</v>
      </c>
      <c r="BW71">
        <f>(1-BV71)</f>
        <v>0</v>
      </c>
      <c r="BX71">
        <f>$B$11*CW71+$C$11*CX71+$F$11*CY71*(1-DB71)</f>
        <v>0</v>
      </c>
      <c r="BY71">
        <f>BX71*BZ71</f>
        <v>0</v>
      </c>
      <c r="BZ71">
        <f>($B$11*$D$9+$C$11*$D$9+$F$11*((DL71+DD71)/MAX(DL71+DD71+DM71, 0.1)*$I$9+DM71/MAX(DL71+DD71+DM71, 0.1)*$J$9))/($B$11+$C$11+$F$11)</f>
        <v>0</v>
      </c>
      <c r="CA71">
        <f>($B$11*$K$9+$C$11*$K$9+$F$11*((DL71+DD71)/MAX(DL71+DD71+DM71, 0.1)*$P$9+DM71/MAX(DL71+DD71+DM71, 0.1)*$Q$9))/($B$11+$C$11+$F$11)</f>
        <v>0</v>
      </c>
      <c r="CB71">
        <v>9</v>
      </c>
      <c r="CC71">
        <v>0.5</v>
      </c>
      <c r="CD71" t="s">
        <v>287</v>
      </c>
      <c r="CE71">
        <v>2</v>
      </c>
      <c r="CF71" t="b">
        <v>1</v>
      </c>
      <c r="CG71">
        <v>1617082999.625</v>
      </c>
      <c r="CH71">
        <v>174.34575</v>
      </c>
      <c r="CI71">
        <v>187.35725</v>
      </c>
      <c r="CJ71">
        <v>21.7256</v>
      </c>
      <c r="CK71">
        <v>19.924725</v>
      </c>
      <c r="CL71">
        <v>170.0255</v>
      </c>
      <c r="CM71">
        <v>21.747525</v>
      </c>
      <c r="CN71">
        <v>599.99625</v>
      </c>
      <c r="CO71">
        <v>101.1125</v>
      </c>
      <c r="CP71">
        <v>0.0470141</v>
      </c>
      <c r="CQ71">
        <v>26.802425</v>
      </c>
      <c r="CR71">
        <v>26.18825</v>
      </c>
      <c r="CS71">
        <v>999.9</v>
      </c>
      <c r="CT71">
        <v>0</v>
      </c>
      <c r="CU71">
        <v>0</v>
      </c>
      <c r="CV71">
        <v>9992.7975</v>
      </c>
      <c r="CW71">
        <v>0</v>
      </c>
      <c r="CX71">
        <v>44.3941</v>
      </c>
      <c r="CY71">
        <v>1200.02</v>
      </c>
      <c r="CZ71">
        <v>0.967009</v>
      </c>
      <c r="DA71">
        <v>0.0329912</v>
      </c>
      <c r="DB71">
        <v>0</v>
      </c>
      <c r="DC71">
        <v>2.647425</v>
      </c>
      <c r="DD71">
        <v>0</v>
      </c>
      <c r="DE71">
        <v>3629.9375</v>
      </c>
      <c r="DF71">
        <v>10372.5</v>
      </c>
      <c r="DG71">
        <v>40.734</v>
      </c>
      <c r="DH71">
        <v>43.5155</v>
      </c>
      <c r="DI71">
        <v>42.3905</v>
      </c>
      <c r="DJ71">
        <v>41.734</v>
      </c>
      <c r="DK71">
        <v>40.74975</v>
      </c>
      <c r="DL71">
        <v>1160.43</v>
      </c>
      <c r="DM71">
        <v>39.59</v>
      </c>
      <c r="DN71">
        <v>0</v>
      </c>
      <c r="DO71">
        <v>1617083001.6</v>
      </c>
      <c r="DP71">
        <v>0</v>
      </c>
      <c r="DQ71">
        <v>2.680868</v>
      </c>
      <c r="DR71">
        <v>-0.237169227799902</v>
      </c>
      <c r="DS71">
        <v>-265.581538885801</v>
      </c>
      <c r="DT71">
        <v>3654.6504</v>
      </c>
      <c r="DU71">
        <v>15</v>
      </c>
      <c r="DV71">
        <v>1617082512</v>
      </c>
      <c r="DW71" t="s">
        <v>288</v>
      </c>
      <c r="DX71">
        <v>1617082511</v>
      </c>
      <c r="DY71">
        <v>1617082512</v>
      </c>
      <c r="DZ71">
        <v>2</v>
      </c>
      <c r="EA71">
        <v>-0.012</v>
      </c>
      <c r="EB71">
        <v>-0.035</v>
      </c>
      <c r="EC71">
        <v>4.321</v>
      </c>
      <c r="ED71">
        <v>-0.022</v>
      </c>
      <c r="EE71">
        <v>400</v>
      </c>
      <c r="EF71">
        <v>20</v>
      </c>
      <c r="EG71">
        <v>0.13</v>
      </c>
      <c r="EH71">
        <v>0.05</v>
      </c>
      <c r="EI71">
        <v>100</v>
      </c>
      <c r="EJ71">
        <v>100</v>
      </c>
      <c r="EK71">
        <v>4.321</v>
      </c>
      <c r="EL71">
        <v>-0.0219</v>
      </c>
      <c r="EM71">
        <v>4.32055000000003</v>
      </c>
      <c r="EN71">
        <v>0</v>
      </c>
      <c r="EO71">
        <v>0</v>
      </c>
      <c r="EP71">
        <v>0</v>
      </c>
      <c r="EQ71">
        <v>-0.0219400000000007</v>
      </c>
      <c r="ER71">
        <v>0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8.2</v>
      </c>
      <c r="EZ71">
        <v>8.2</v>
      </c>
      <c r="FA71">
        <v>18</v>
      </c>
      <c r="FB71">
        <v>646.98</v>
      </c>
      <c r="FC71">
        <v>392.605</v>
      </c>
      <c r="FD71">
        <v>24.9994</v>
      </c>
      <c r="FE71">
        <v>27.8649</v>
      </c>
      <c r="FF71">
        <v>30</v>
      </c>
      <c r="FG71">
        <v>27.8712</v>
      </c>
      <c r="FH71">
        <v>27.9105</v>
      </c>
      <c r="FI71">
        <v>12.1776</v>
      </c>
      <c r="FJ71">
        <v>23.0266</v>
      </c>
      <c r="FK71">
        <v>46.0888</v>
      </c>
      <c r="FL71">
        <v>25</v>
      </c>
      <c r="FM71">
        <v>201.922</v>
      </c>
      <c r="FN71">
        <v>20</v>
      </c>
      <c r="FO71">
        <v>96.8482</v>
      </c>
      <c r="FP71">
        <v>99.4236</v>
      </c>
    </row>
    <row r="72" spans="1:172">
      <c r="A72">
        <v>56</v>
      </c>
      <c r="B72">
        <v>1617083003</v>
      </c>
      <c r="C72">
        <v>110.5</v>
      </c>
      <c r="D72" t="s">
        <v>397</v>
      </c>
      <c r="E72" t="s">
        <v>398</v>
      </c>
      <c r="F72">
        <v>2</v>
      </c>
      <c r="G72">
        <v>1617083002</v>
      </c>
      <c r="H72">
        <f>(I72)/1000</f>
        <v>0</v>
      </c>
      <c r="I72">
        <f>IF(CF72, AL72, AF72)</f>
        <v>0</v>
      </c>
      <c r="J72">
        <f>IF(CF72, AG72, AE72)</f>
        <v>0</v>
      </c>
      <c r="K72">
        <f>CH72 - IF(AS72&gt;1, J72*CB72*100.0/(AU72*CV72), 0)</f>
        <v>0</v>
      </c>
      <c r="L72">
        <f>((R72-H72/2)*K72-J72)/(R72+H72/2)</f>
        <v>0</v>
      </c>
      <c r="M72">
        <f>L72*(CO72+CP72)/1000.0</f>
        <v>0</v>
      </c>
      <c r="N72">
        <f>(CH72 - IF(AS72&gt;1, J72*CB72*100.0/(AU72*CV72), 0))*(CO72+CP72)/1000.0</f>
        <v>0</v>
      </c>
      <c r="O72">
        <f>2.0/((1/Q72-1/P72)+SIGN(Q72)*SQRT((1/Q72-1/P72)*(1/Q72-1/P72) + 4*CC72/((CC72+1)*(CC72+1))*(2*1/Q72*1/P72-1/P72*1/P72)))</f>
        <v>0</v>
      </c>
      <c r="P72">
        <f>IF(LEFT(CD72,1)&lt;&gt;"0",IF(LEFT(CD72,1)="1",3.0,CE72),$D$5+$E$5*(CV72*CO72/($K$5*1000))+$F$5*(CV72*CO72/($K$5*1000))*MAX(MIN(CB72,$J$5),$I$5)*MAX(MIN(CB72,$J$5),$I$5)+$G$5*MAX(MIN(CB72,$J$5),$I$5)*(CV72*CO72/($K$5*1000))+$H$5*(CV72*CO72/($K$5*1000))*(CV72*CO72/($K$5*1000)))</f>
        <v>0</v>
      </c>
      <c r="Q72">
        <f>H72*(1000-(1000*0.61365*exp(17.502*U72/(240.97+U72))/(CO72+CP72)+CJ72)/2)/(1000*0.61365*exp(17.502*U72/(240.97+U72))/(CO72+CP72)-CJ72)</f>
        <v>0</v>
      </c>
      <c r="R72">
        <f>1/((CC72+1)/(O72/1.6)+1/(P72/1.37)) + CC72/((CC72+1)/(O72/1.6) + CC72/(P72/1.37))</f>
        <v>0</v>
      </c>
      <c r="S72">
        <f>(BX72*CA72)</f>
        <v>0</v>
      </c>
      <c r="T72">
        <f>(CQ72+(S72+2*0.95*5.67E-8*(((CQ72+$B$7)+273)^4-(CQ72+273)^4)-44100*H72)/(1.84*29.3*P72+8*0.95*5.67E-8*(CQ72+273)^3))</f>
        <v>0</v>
      </c>
      <c r="U72">
        <f>($C$7*CR72+$D$7*CS72+$E$7*T72)</f>
        <v>0</v>
      </c>
      <c r="V72">
        <f>0.61365*exp(17.502*U72/(240.97+U72))</f>
        <v>0</v>
      </c>
      <c r="W72">
        <f>(X72/Y72*100)</f>
        <v>0</v>
      </c>
      <c r="X72">
        <f>CJ72*(CO72+CP72)/1000</f>
        <v>0</v>
      </c>
      <c r="Y72">
        <f>0.61365*exp(17.502*CQ72/(240.97+CQ72))</f>
        <v>0</v>
      </c>
      <c r="Z72">
        <f>(V72-CJ72*(CO72+CP72)/1000)</f>
        <v>0</v>
      </c>
      <c r="AA72">
        <f>(-H72*44100)</f>
        <v>0</v>
      </c>
      <c r="AB72">
        <f>2*29.3*P72*0.92*(CQ72-U72)</f>
        <v>0</v>
      </c>
      <c r="AC72">
        <f>2*0.95*5.67E-8*(((CQ72+$B$7)+273)^4-(U72+273)^4)</f>
        <v>0</v>
      </c>
      <c r="AD72">
        <f>S72+AC72+AA72+AB72</f>
        <v>0</v>
      </c>
      <c r="AE72">
        <f>CN72*AS72*(CI72-CH72*(1000-AS72*CK72)/(1000-AS72*CJ72))/(100*CB72)</f>
        <v>0</v>
      </c>
      <c r="AF72">
        <f>1000*CN72*AS72*(CJ72-CK72)/(100*CB72*(1000-AS72*CJ72))</f>
        <v>0</v>
      </c>
      <c r="AG72">
        <f>(AH72 - AI72 - CO72*1E3/(8.314*(CQ72+273.15)) * AK72/CN72 * AJ72) * CN72/(100*CB72) * (1000 - CK72)/1000</f>
        <v>0</v>
      </c>
      <c r="AH72">
        <v>193.738542527618</v>
      </c>
      <c r="AI72">
        <v>183.070066666667</v>
      </c>
      <c r="AJ72">
        <v>1.70426513958336</v>
      </c>
      <c r="AK72">
        <v>66.5001345329119</v>
      </c>
      <c r="AL72">
        <f>(AN72 - AM72 + CO72*1E3/(8.314*(CQ72+273.15)) * AP72/CN72 * AO72) * CN72/(100*CB72) * 1000/(1000 - AN72)</f>
        <v>0</v>
      </c>
      <c r="AM72">
        <v>19.9210788761905</v>
      </c>
      <c r="AN72">
        <v>21.72194</v>
      </c>
      <c r="AO72">
        <v>-6.92363636362549e-05</v>
      </c>
      <c r="AP72">
        <v>79.88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MAX(0,($B$13+$C$13*CV72)/(1+$D$13*CV72)*CO72/(CQ72+273)*$E$13)</f>
        <v>0</v>
      </c>
      <c r="AV72" t="s">
        <v>286</v>
      </c>
      <c r="AW72" t="s">
        <v>286</v>
      </c>
      <c r="AX72">
        <v>0</v>
      </c>
      <c r="AY72">
        <v>0</v>
      </c>
      <c r="AZ72">
        <f>1-AX72/AY72</f>
        <v>0</v>
      </c>
      <c r="BA72">
        <v>0</v>
      </c>
      <c r="BB72" t="s">
        <v>286</v>
      </c>
      <c r="BC72" t="s">
        <v>286</v>
      </c>
      <c r="BD72">
        <v>0</v>
      </c>
      <c r="BE72">
        <v>0</v>
      </c>
      <c r="BF72">
        <f>1-BD72/BE72</f>
        <v>0</v>
      </c>
      <c r="BG72">
        <v>0.5</v>
      </c>
      <c r="BH72">
        <f>BY72</f>
        <v>0</v>
      </c>
      <c r="BI72">
        <f>J72</f>
        <v>0</v>
      </c>
      <c r="BJ72">
        <f>BF72*BG72*BH72</f>
        <v>0</v>
      </c>
      <c r="BK72">
        <f>(BI72-BA72)/BH72</f>
        <v>0</v>
      </c>
      <c r="BL72">
        <f>(AY72-BE72)/BE72</f>
        <v>0</v>
      </c>
      <c r="BM72">
        <f>AX72/(AZ72+AX72/BE72)</f>
        <v>0</v>
      </c>
      <c r="BN72" t="s">
        <v>286</v>
      </c>
      <c r="BO72">
        <v>0</v>
      </c>
      <c r="BP72">
        <f>IF(BO72&lt;&gt;0, BO72, BM72)</f>
        <v>0</v>
      </c>
      <c r="BQ72">
        <f>1-BP72/BE72</f>
        <v>0</v>
      </c>
      <c r="BR72">
        <f>(BE72-BD72)/(BE72-BP72)</f>
        <v>0</v>
      </c>
      <c r="BS72">
        <f>(AY72-BE72)/(AY72-BP72)</f>
        <v>0</v>
      </c>
      <c r="BT72">
        <f>(BE72-BD72)/(BE72-AX72)</f>
        <v>0</v>
      </c>
      <c r="BU72">
        <f>(AY72-BE72)/(AY72-AX72)</f>
        <v>0</v>
      </c>
      <c r="BV72">
        <f>(BR72*BP72/BD72)</f>
        <v>0</v>
      </c>
      <c r="BW72">
        <f>(1-BV72)</f>
        <v>0</v>
      </c>
      <c r="BX72">
        <f>$B$11*CW72+$C$11*CX72+$F$11*CY72*(1-DB72)</f>
        <v>0</v>
      </c>
      <c r="BY72">
        <f>BX72*BZ72</f>
        <v>0</v>
      </c>
      <c r="BZ72">
        <f>($B$11*$D$9+$C$11*$D$9+$F$11*((DL72+DD72)/MAX(DL72+DD72+DM72, 0.1)*$I$9+DM72/MAX(DL72+DD72+DM72, 0.1)*$J$9))/($B$11+$C$11+$F$11)</f>
        <v>0</v>
      </c>
      <c r="CA72">
        <f>($B$11*$K$9+$C$11*$K$9+$F$11*((DL72+DD72)/MAX(DL72+DD72+DM72, 0.1)*$P$9+DM72/MAX(DL72+DD72+DM72, 0.1)*$Q$9))/($B$11+$C$11+$F$11)</f>
        <v>0</v>
      </c>
      <c r="CB72">
        <v>9</v>
      </c>
      <c r="CC72">
        <v>0.5</v>
      </c>
      <c r="CD72" t="s">
        <v>287</v>
      </c>
      <c r="CE72">
        <v>2</v>
      </c>
      <c r="CF72" t="b">
        <v>1</v>
      </c>
      <c r="CG72">
        <v>1617083002</v>
      </c>
      <c r="CH72">
        <v>178.245333333333</v>
      </c>
      <c r="CI72">
        <v>191.715666666667</v>
      </c>
      <c r="CJ72">
        <v>21.7229</v>
      </c>
      <c r="CK72">
        <v>19.9170666666667</v>
      </c>
      <c r="CL72">
        <v>173.925</v>
      </c>
      <c r="CM72">
        <v>21.7448333333333</v>
      </c>
      <c r="CN72">
        <v>600.051333333333</v>
      </c>
      <c r="CO72">
        <v>101.112</v>
      </c>
      <c r="CP72">
        <v>0.0469838666666667</v>
      </c>
      <c r="CQ72">
        <v>26.8048333333333</v>
      </c>
      <c r="CR72">
        <v>26.1882666666667</v>
      </c>
      <c r="CS72">
        <v>999.9</v>
      </c>
      <c r="CT72">
        <v>0</v>
      </c>
      <c r="CU72">
        <v>0</v>
      </c>
      <c r="CV72">
        <v>10014.3666666667</v>
      </c>
      <c r="CW72">
        <v>0</v>
      </c>
      <c r="CX72">
        <v>44.3607666666667</v>
      </c>
      <c r="CY72">
        <v>1200.02</v>
      </c>
      <c r="CZ72">
        <v>0.967009</v>
      </c>
      <c r="DA72">
        <v>0.0329912</v>
      </c>
      <c r="DB72">
        <v>0</v>
      </c>
      <c r="DC72">
        <v>2.61273333333333</v>
      </c>
      <c r="DD72">
        <v>0</v>
      </c>
      <c r="DE72">
        <v>3620.37666666667</v>
      </c>
      <c r="DF72">
        <v>10372.5</v>
      </c>
      <c r="DG72">
        <v>40.729</v>
      </c>
      <c r="DH72">
        <v>43.5</v>
      </c>
      <c r="DI72">
        <v>42.375</v>
      </c>
      <c r="DJ72">
        <v>41.6663333333333</v>
      </c>
      <c r="DK72">
        <v>40.729</v>
      </c>
      <c r="DL72">
        <v>1160.43</v>
      </c>
      <c r="DM72">
        <v>39.59</v>
      </c>
      <c r="DN72">
        <v>0</v>
      </c>
      <c r="DO72">
        <v>1617083003.4</v>
      </c>
      <c r="DP72">
        <v>0</v>
      </c>
      <c r="DQ72">
        <v>2.64804230769231</v>
      </c>
      <c r="DR72">
        <v>-0.527080344172338</v>
      </c>
      <c r="DS72">
        <v>-259.03452991293</v>
      </c>
      <c r="DT72">
        <v>3648.18769230769</v>
      </c>
      <c r="DU72">
        <v>15</v>
      </c>
      <c r="DV72">
        <v>1617082512</v>
      </c>
      <c r="DW72" t="s">
        <v>288</v>
      </c>
      <c r="DX72">
        <v>1617082511</v>
      </c>
      <c r="DY72">
        <v>1617082512</v>
      </c>
      <c r="DZ72">
        <v>2</v>
      </c>
      <c r="EA72">
        <v>-0.012</v>
      </c>
      <c r="EB72">
        <v>-0.035</v>
      </c>
      <c r="EC72">
        <v>4.321</v>
      </c>
      <c r="ED72">
        <v>-0.022</v>
      </c>
      <c r="EE72">
        <v>400</v>
      </c>
      <c r="EF72">
        <v>20</v>
      </c>
      <c r="EG72">
        <v>0.13</v>
      </c>
      <c r="EH72">
        <v>0.05</v>
      </c>
      <c r="EI72">
        <v>100</v>
      </c>
      <c r="EJ72">
        <v>100</v>
      </c>
      <c r="EK72">
        <v>4.321</v>
      </c>
      <c r="EL72">
        <v>-0.0219</v>
      </c>
      <c r="EM72">
        <v>4.32055000000003</v>
      </c>
      <c r="EN72">
        <v>0</v>
      </c>
      <c r="EO72">
        <v>0</v>
      </c>
      <c r="EP72">
        <v>0</v>
      </c>
      <c r="EQ72">
        <v>-0.0219400000000007</v>
      </c>
      <c r="ER72">
        <v>0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8.2</v>
      </c>
      <c r="EZ72">
        <v>8.2</v>
      </c>
      <c r="FA72">
        <v>18</v>
      </c>
      <c r="FB72">
        <v>646.93</v>
      </c>
      <c r="FC72">
        <v>392.673</v>
      </c>
      <c r="FD72">
        <v>24.9993</v>
      </c>
      <c r="FE72">
        <v>27.8637</v>
      </c>
      <c r="FF72">
        <v>29.9999</v>
      </c>
      <c r="FG72">
        <v>27.8703</v>
      </c>
      <c r="FH72">
        <v>27.9098</v>
      </c>
      <c r="FI72">
        <v>12.3098</v>
      </c>
      <c r="FJ72">
        <v>22.7564</v>
      </c>
      <c r="FK72">
        <v>46.0888</v>
      </c>
      <c r="FL72">
        <v>25</v>
      </c>
      <c r="FM72">
        <v>205.33</v>
      </c>
      <c r="FN72">
        <v>20</v>
      </c>
      <c r="FO72">
        <v>96.8486</v>
      </c>
      <c r="FP72">
        <v>99.424</v>
      </c>
    </row>
    <row r="73" spans="1:172">
      <c r="A73">
        <v>57</v>
      </c>
      <c r="B73">
        <v>1617083005</v>
      </c>
      <c r="C73">
        <v>112.5</v>
      </c>
      <c r="D73" t="s">
        <v>399</v>
      </c>
      <c r="E73" t="s">
        <v>400</v>
      </c>
      <c r="F73">
        <v>2</v>
      </c>
      <c r="G73">
        <v>1617083003.625</v>
      </c>
      <c r="H73">
        <f>(I73)/1000</f>
        <v>0</v>
      </c>
      <c r="I73">
        <f>IF(CF73, AL73, AF73)</f>
        <v>0</v>
      </c>
      <c r="J73">
        <f>IF(CF73, AG73, AE73)</f>
        <v>0</v>
      </c>
      <c r="K73">
        <f>CH73 - IF(AS73&gt;1, J73*CB73*100.0/(AU73*CV73), 0)</f>
        <v>0</v>
      </c>
      <c r="L73">
        <f>((R73-H73/2)*K73-J73)/(R73+H73/2)</f>
        <v>0</v>
      </c>
      <c r="M73">
        <f>L73*(CO73+CP73)/1000.0</f>
        <v>0</v>
      </c>
      <c r="N73">
        <f>(CH73 - IF(AS73&gt;1, J73*CB73*100.0/(AU73*CV73), 0))*(CO73+CP73)/1000.0</f>
        <v>0</v>
      </c>
      <c r="O73">
        <f>2.0/((1/Q73-1/P73)+SIGN(Q73)*SQRT((1/Q73-1/P73)*(1/Q73-1/P73) + 4*CC73/((CC73+1)*(CC73+1))*(2*1/Q73*1/P73-1/P73*1/P73)))</f>
        <v>0</v>
      </c>
      <c r="P73">
        <f>IF(LEFT(CD73,1)&lt;&gt;"0",IF(LEFT(CD73,1)="1",3.0,CE73),$D$5+$E$5*(CV73*CO73/($K$5*1000))+$F$5*(CV73*CO73/($K$5*1000))*MAX(MIN(CB73,$J$5),$I$5)*MAX(MIN(CB73,$J$5),$I$5)+$G$5*MAX(MIN(CB73,$J$5),$I$5)*(CV73*CO73/($K$5*1000))+$H$5*(CV73*CO73/($K$5*1000))*(CV73*CO73/($K$5*1000)))</f>
        <v>0</v>
      </c>
      <c r="Q73">
        <f>H73*(1000-(1000*0.61365*exp(17.502*U73/(240.97+U73))/(CO73+CP73)+CJ73)/2)/(1000*0.61365*exp(17.502*U73/(240.97+U73))/(CO73+CP73)-CJ73)</f>
        <v>0</v>
      </c>
      <c r="R73">
        <f>1/((CC73+1)/(O73/1.6)+1/(P73/1.37)) + CC73/((CC73+1)/(O73/1.6) + CC73/(P73/1.37))</f>
        <v>0</v>
      </c>
      <c r="S73">
        <f>(BX73*CA73)</f>
        <v>0</v>
      </c>
      <c r="T73">
        <f>(CQ73+(S73+2*0.95*5.67E-8*(((CQ73+$B$7)+273)^4-(CQ73+273)^4)-44100*H73)/(1.84*29.3*P73+8*0.95*5.67E-8*(CQ73+273)^3))</f>
        <v>0</v>
      </c>
      <c r="U73">
        <f>($C$7*CR73+$D$7*CS73+$E$7*T73)</f>
        <v>0</v>
      </c>
      <c r="V73">
        <f>0.61365*exp(17.502*U73/(240.97+U73))</f>
        <v>0</v>
      </c>
      <c r="W73">
        <f>(X73/Y73*100)</f>
        <v>0</v>
      </c>
      <c r="X73">
        <f>CJ73*(CO73+CP73)/1000</f>
        <v>0</v>
      </c>
      <c r="Y73">
        <f>0.61365*exp(17.502*CQ73/(240.97+CQ73))</f>
        <v>0</v>
      </c>
      <c r="Z73">
        <f>(V73-CJ73*(CO73+CP73)/1000)</f>
        <v>0</v>
      </c>
      <c r="AA73">
        <f>(-H73*44100)</f>
        <v>0</v>
      </c>
      <c r="AB73">
        <f>2*29.3*P73*0.92*(CQ73-U73)</f>
        <v>0</v>
      </c>
      <c r="AC73">
        <f>2*0.95*5.67E-8*(((CQ73+$B$7)+273)^4-(U73+273)^4)</f>
        <v>0</v>
      </c>
      <c r="AD73">
        <f>S73+AC73+AA73+AB73</f>
        <v>0</v>
      </c>
      <c r="AE73">
        <f>CN73*AS73*(CI73-CH73*(1000-AS73*CK73)/(1000-AS73*CJ73))/(100*CB73)</f>
        <v>0</v>
      </c>
      <c r="AF73">
        <f>1000*CN73*AS73*(CJ73-CK73)/(100*CB73*(1000-AS73*CJ73))</f>
        <v>0</v>
      </c>
      <c r="AG73">
        <f>(AH73 - AI73 - CO73*1E3/(8.314*(CQ73+273.15)) * AK73/CN73 * AJ73) * CN73/(100*CB73) * (1000 - CK73)/1000</f>
        <v>0</v>
      </c>
      <c r="AH73">
        <v>197.313461517824</v>
      </c>
      <c r="AI73">
        <v>186.524793939394</v>
      </c>
      <c r="AJ73">
        <v>1.72593457390765</v>
      </c>
      <c r="AK73">
        <v>66.5001345329119</v>
      </c>
      <c r="AL73">
        <f>(AN73 - AM73 + CO73*1E3/(8.314*(CQ73+273.15)) * AP73/CN73 * AO73) * CN73/(100*CB73) * 1000/(1000 - AN73)</f>
        <v>0</v>
      </c>
      <c r="AM73">
        <v>19.9161529516883</v>
      </c>
      <c r="AN73">
        <v>21.7149521212121</v>
      </c>
      <c r="AO73">
        <v>-0.00010658859784252</v>
      </c>
      <c r="AP73">
        <v>79.88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MAX(0,($B$13+$C$13*CV73)/(1+$D$13*CV73)*CO73/(CQ73+273)*$E$13)</f>
        <v>0</v>
      </c>
      <c r="AV73" t="s">
        <v>286</v>
      </c>
      <c r="AW73" t="s">
        <v>286</v>
      </c>
      <c r="AX73">
        <v>0</v>
      </c>
      <c r="AY73">
        <v>0</v>
      </c>
      <c r="AZ73">
        <f>1-AX73/AY73</f>
        <v>0</v>
      </c>
      <c r="BA73">
        <v>0</v>
      </c>
      <c r="BB73" t="s">
        <v>286</v>
      </c>
      <c r="BC73" t="s">
        <v>286</v>
      </c>
      <c r="BD73">
        <v>0</v>
      </c>
      <c r="BE73">
        <v>0</v>
      </c>
      <c r="BF73">
        <f>1-BD73/BE73</f>
        <v>0</v>
      </c>
      <c r="BG73">
        <v>0.5</v>
      </c>
      <c r="BH73">
        <f>BY73</f>
        <v>0</v>
      </c>
      <c r="BI73">
        <f>J73</f>
        <v>0</v>
      </c>
      <c r="BJ73">
        <f>BF73*BG73*BH73</f>
        <v>0</v>
      </c>
      <c r="BK73">
        <f>(BI73-BA73)/BH73</f>
        <v>0</v>
      </c>
      <c r="BL73">
        <f>(AY73-BE73)/BE73</f>
        <v>0</v>
      </c>
      <c r="BM73">
        <f>AX73/(AZ73+AX73/BE73)</f>
        <v>0</v>
      </c>
      <c r="BN73" t="s">
        <v>286</v>
      </c>
      <c r="BO73">
        <v>0</v>
      </c>
      <c r="BP73">
        <f>IF(BO73&lt;&gt;0, BO73, BM73)</f>
        <v>0</v>
      </c>
      <c r="BQ73">
        <f>1-BP73/BE73</f>
        <v>0</v>
      </c>
      <c r="BR73">
        <f>(BE73-BD73)/(BE73-BP73)</f>
        <v>0</v>
      </c>
      <c r="BS73">
        <f>(AY73-BE73)/(AY73-BP73)</f>
        <v>0</v>
      </c>
      <c r="BT73">
        <f>(BE73-BD73)/(BE73-AX73)</f>
        <v>0</v>
      </c>
      <c r="BU73">
        <f>(AY73-BE73)/(AY73-AX73)</f>
        <v>0</v>
      </c>
      <c r="BV73">
        <f>(BR73*BP73/BD73)</f>
        <v>0</v>
      </c>
      <c r="BW73">
        <f>(1-BV73)</f>
        <v>0</v>
      </c>
      <c r="BX73">
        <f>$B$11*CW73+$C$11*CX73+$F$11*CY73*(1-DB73)</f>
        <v>0</v>
      </c>
      <c r="BY73">
        <f>BX73*BZ73</f>
        <v>0</v>
      </c>
      <c r="BZ73">
        <f>($B$11*$D$9+$C$11*$D$9+$F$11*((DL73+DD73)/MAX(DL73+DD73+DM73, 0.1)*$I$9+DM73/MAX(DL73+DD73+DM73, 0.1)*$J$9))/($B$11+$C$11+$F$11)</f>
        <v>0</v>
      </c>
      <c r="CA73">
        <f>($B$11*$K$9+$C$11*$K$9+$F$11*((DL73+DD73)/MAX(DL73+DD73+DM73, 0.1)*$P$9+DM73/MAX(DL73+DD73+DM73, 0.1)*$Q$9))/($B$11+$C$11+$F$11)</f>
        <v>0</v>
      </c>
      <c r="CB73">
        <v>9</v>
      </c>
      <c r="CC73">
        <v>0.5</v>
      </c>
      <c r="CD73" t="s">
        <v>287</v>
      </c>
      <c r="CE73">
        <v>2</v>
      </c>
      <c r="CF73" t="b">
        <v>1</v>
      </c>
      <c r="CG73">
        <v>1617083003.625</v>
      </c>
      <c r="CH73">
        <v>180.996</v>
      </c>
      <c r="CI73">
        <v>194.3985</v>
      </c>
      <c r="CJ73">
        <v>21.718</v>
      </c>
      <c r="CK73">
        <v>19.92085</v>
      </c>
      <c r="CL73">
        <v>176.67525</v>
      </c>
      <c r="CM73">
        <v>21.739975</v>
      </c>
      <c r="CN73">
        <v>600.05525</v>
      </c>
      <c r="CO73">
        <v>101.1115</v>
      </c>
      <c r="CP73">
        <v>0.0468803</v>
      </c>
      <c r="CQ73">
        <v>26.805975</v>
      </c>
      <c r="CR73">
        <v>26.189875</v>
      </c>
      <c r="CS73">
        <v>999.9</v>
      </c>
      <c r="CT73">
        <v>0</v>
      </c>
      <c r="CU73">
        <v>0</v>
      </c>
      <c r="CV73">
        <v>10004.22</v>
      </c>
      <c r="CW73">
        <v>0</v>
      </c>
      <c r="CX73">
        <v>44.330525</v>
      </c>
      <c r="CY73">
        <v>1200.02</v>
      </c>
      <c r="CZ73">
        <v>0.967009</v>
      </c>
      <c r="DA73">
        <v>0.0329912</v>
      </c>
      <c r="DB73">
        <v>0</v>
      </c>
      <c r="DC73">
        <v>2.554175</v>
      </c>
      <c r="DD73">
        <v>0</v>
      </c>
      <c r="DE73">
        <v>3614.5325</v>
      </c>
      <c r="DF73">
        <v>10372.5</v>
      </c>
      <c r="DG73">
        <v>40.75</v>
      </c>
      <c r="DH73">
        <v>43.531</v>
      </c>
      <c r="DI73">
        <v>42.406</v>
      </c>
      <c r="DJ73">
        <v>41.734</v>
      </c>
      <c r="DK73">
        <v>40.781</v>
      </c>
      <c r="DL73">
        <v>1160.43</v>
      </c>
      <c r="DM73">
        <v>39.59</v>
      </c>
      <c r="DN73">
        <v>0</v>
      </c>
      <c r="DO73">
        <v>1617083005.8</v>
      </c>
      <c r="DP73">
        <v>0</v>
      </c>
      <c r="DQ73">
        <v>2.65760384615385</v>
      </c>
      <c r="DR73">
        <v>-1.27846496402824</v>
      </c>
      <c r="DS73">
        <v>-248.34564120559</v>
      </c>
      <c r="DT73">
        <v>3638.06346153846</v>
      </c>
      <c r="DU73">
        <v>15</v>
      </c>
      <c r="DV73">
        <v>1617082512</v>
      </c>
      <c r="DW73" t="s">
        <v>288</v>
      </c>
      <c r="DX73">
        <v>1617082511</v>
      </c>
      <c r="DY73">
        <v>1617082512</v>
      </c>
      <c r="DZ73">
        <v>2</v>
      </c>
      <c r="EA73">
        <v>-0.012</v>
      </c>
      <c r="EB73">
        <v>-0.035</v>
      </c>
      <c r="EC73">
        <v>4.321</v>
      </c>
      <c r="ED73">
        <v>-0.022</v>
      </c>
      <c r="EE73">
        <v>400</v>
      </c>
      <c r="EF73">
        <v>20</v>
      </c>
      <c r="EG73">
        <v>0.13</v>
      </c>
      <c r="EH73">
        <v>0.05</v>
      </c>
      <c r="EI73">
        <v>100</v>
      </c>
      <c r="EJ73">
        <v>100</v>
      </c>
      <c r="EK73">
        <v>4.321</v>
      </c>
      <c r="EL73">
        <v>-0.022</v>
      </c>
      <c r="EM73">
        <v>4.32055000000003</v>
      </c>
      <c r="EN73">
        <v>0</v>
      </c>
      <c r="EO73">
        <v>0</v>
      </c>
      <c r="EP73">
        <v>0</v>
      </c>
      <c r="EQ73">
        <v>-0.0219400000000007</v>
      </c>
      <c r="ER73">
        <v>0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8.2</v>
      </c>
      <c r="EZ73">
        <v>8.2</v>
      </c>
      <c r="FA73">
        <v>18</v>
      </c>
      <c r="FB73">
        <v>646.676</v>
      </c>
      <c r="FC73">
        <v>392.869</v>
      </c>
      <c r="FD73">
        <v>24.9992</v>
      </c>
      <c r="FE73">
        <v>27.8633</v>
      </c>
      <c r="FF73">
        <v>29.9999</v>
      </c>
      <c r="FG73">
        <v>27.87</v>
      </c>
      <c r="FH73">
        <v>27.9087</v>
      </c>
      <c r="FI73">
        <v>12.4526</v>
      </c>
      <c r="FJ73">
        <v>22.7564</v>
      </c>
      <c r="FK73">
        <v>46.0888</v>
      </c>
      <c r="FL73">
        <v>25</v>
      </c>
      <c r="FM73">
        <v>208.714</v>
      </c>
      <c r="FN73">
        <v>20</v>
      </c>
      <c r="FO73">
        <v>96.8487</v>
      </c>
      <c r="FP73">
        <v>99.4235</v>
      </c>
    </row>
    <row r="74" spans="1:172">
      <c r="A74">
        <v>58</v>
      </c>
      <c r="B74">
        <v>1617083007</v>
      </c>
      <c r="C74">
        <v>114.5</v>
      </c>
      <c r="D74" t="s">
        <v>401</v>
      </c>
      <c r="E74" t="s">
        <v>402</v>
      </c>
      <c r="F74">
        <v>2</v>
      </c>
      <c r="G74">
        <v>1617083006</v>
      </c>
      <c r="H74">
        <f>(I74)/1000</f>
        <v>0</v>
      </c>
      <c r="I74">
        <f>IF(CF74, AL74, AF74)</f>
        <v>0</v>
      </c>
      <c r="J74">
        <f>IF(CF74, AG74, AE74)</f>
        <v>0</v>
      </c>
      <c r="K74">
        <f>CH74 - IF(AS74&gt;1, J74*CB74*100.0/(AU74*CV74), 0)</f>
        <v>0</v>
      </c>
      <c r="L74">
        <f>((R74-H74/2)*K74-J74)/(R74+H74/2)</f>
        <v>0</v>
      </c>
      <c r="M74">
        <f>L74*(CO74+CP74)/1000.0</f>
        <v>0</v>
      </c>
      <c r="N74">
        <f>(CH74 - IF(AS74&gt;1, J74*CB74*100.0/(AU74*CV74), 0))*(CO74+CP74)/1000.0</f>
        <v>0</v>
      </c>
      <c r="O74">
        <f>2.0/((1/Q74-1/P74)+SIGN(Q74)*SQRT((1/Q74-1/P74)*(1/Q74-1/P74) + 4*CC74/((CC74+1)*(CC74+1))*(2*1/Q74*1/P74-1/P74*1/P74)))</f>
        <v>0</v>
      </c>
      <c r="P74">
        <f>IF(LEFT(CD74,1)&lt;&gt;"0",IF(LEFT(CD74,1)="1",3.0,CE74),$D$5+$E$5*(CV74*CO74/($K$5*1000))+$F$5*(CV74*CO74/($K$5*1000))*MAX(MIN(CB74,$J$5),$I$5)*MAX(MIN(CB74,$J$5),$I$5)+$G$5*MAX(MIN(CB74,$J$5),$I$5)*(CV74*CO74/($K$5*1000))+$H$5*(CV74*CO74/($K$5*1000))*(CV74*CO74/($K$5*1000)))</f>
        <v>0</v>
      </c>
      <c r="Q74">
        <f>H74*(1000-(1000*0.61365*exp(17.502*U74/(240.97+U74))/(CO74+CP74)+CJ74)/2)/(1000*0.61365*exp(17.502*U74/(240.97+U74))/(CO74+CP74)-CJ74)</f>
        <v>0</v>
      </c>
      <c r="R74">
        <f>1/((CC74+1)/(O74/1.6)+1/(P74/1.37)) + CC74/((CC74+1)/(O74/1.6) + CC74/(P74/1.37))</f>
        <v>0</v>
      </c>
      <c r="S74">
        <f>(BX74*CA74)</f>
        <v>0</v>
      </c>
      <c r="T74">
        <f>(CQ74+(S74+2*0.95*5.67E-8*(((CQ74+$B$7)+273)^4-(CQ74+273)^4)-44100*H74)/(1.84*29.3*P74+8*0.95*5.67E-8*(CQ74+273)^3))</f>
        <v>0</v>
      </c>
      <c r="U74">
        <f>($C$7*CR74+$D$7*CS74+$E$7*T74)</f>
        <v>0</v>
      </c>
      <c r="V74">
        <f>0.61365*exp(17.502*U74/(240.97+U74))</f>
        <v>0</v>
      </c>
      <c r="W74">
        <f>(X74/Y74*100)</f>
        <v>0</v>
      </c>
      <c r="X74">
        <f>CJ74*(CO74+CP74)/1000</f>
        <v>0</v>
      </c>
      <c r="Y74">
        <f>0.61365*exp(17.502*CQ74/(240.97+CQ74))</f>
        <v>0</v>
      </c>
      <c r="Z74">
        <f>(V74-CJ74*(CO74+CP74)/1000)</f>
        <v>0</v>
      </c>
      <c r="AA74">
        <f>(-H74*44100)</f>
        <v>0</v>
      </c>
      <c r="AB74">
        <f>2*29.3*P74*0.92*(CQ74-U74)</f>
        <v>0</v>
      </c>
      <c r="AC74">
        <f>2*0.95*5.67E-8*(((CQ74+$B$7)+273)^4-(U74+273)^4)</f>
        <v>0</v>
      </c>
      <c r="AD74">
        <f>S74+AC74+AA74+AB74</f>
        <v>0</v>
      </c>
      <c r="AE74">
        <f>CN74*AS74*(CI74-CH74*(1000-AS74*CK74)/(1000-AS74*CJ74))/(100*CB74)</f>
        <v>0</v>
      </c>
      <c r="AF74">
        <f>1000*CN74*AS74*(CJ74-CK74)/(100*CB74*(1000-AS74*CJ74))</f>
        <v>0</v>
      </c>
      <c r="AG74">
        <f>(AH74 - AI74 - CO74*1E3/(8.314*(CQ74+273.15)) * AK74/CN74 * AJ74) * CN74/(100*CB74) * (1000 - CK74)/1000</f>
        <v>0</v>
      </c>
      <c r="AH74">
        <v>200.499148067942</v>
      </c>
      <c r="AI74">
        <v>189.800872727273</v>
      </c>
      <c r="AJ74">
        <v>1.64720285729379</v>
      </c>
      <c r="AK74">
        <v>66.5001345329119</v>
      </c>
      <c r="AL74">
        <f>(AN74 - AM74 + CO74*1E3/(8.314*(CQ74+273.15)) * AP74/CN74 * AO74) * CN74/(100*CB74) * 1000/(1000 - AN74)</f>
        <v>0</v>
      </c>
      <c r="AM74">
        <v>19.9271929409524</v>
      </c>
      <c r="AN74">
        <v>21.7142642424242</v>
      </c>
      <c r="AO74">
        <v>-0.00337436363635933</v>
      </c>
      <c r="AP74">
        <v>79.88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MAX(0,($B$13+$C$13*CV74)/(1+$D$13*CV74)*CO74/(CQ74+273)*$E$13)</f>
        <v>0</v>
      </c>
      <c r="AV74" t="s">
        <v>286</v>
      </c>
      <c r="AW74" t="s">
        <v>286</v>
      </c>
      <c r="AX74">
        <v>0</v>
      </c>
      <c r="AY74">
        <v>0</v>
      </c>
      <c r="AZ74">
        <f>1-AX74/AY74</f>
        <v>0</v>
      </c>
      <c r="BA74">
        <v>0</v>
      </c>
      <c r="BB74" t="s">
        <v>286</v>
      </c>
      <c r="BC74" t="s">
        <v>286</v>
      </c>
      <c r="BD74">
        <v>0</v>
      </c>
      <c r="BE74">
        <v>0</v>
      </c>
      <c r="BF74">
        <f>1-BD74/BE74</f>
        <v>0</v>
      </c>
      <c r="BG74">
        <v>0.5</v>
      </c>
      <c r="BH74">
        <f>BY74</f>
        <v>0</v>
      </c>
      <c r="BI74">
        <f>J74</f>
        <v>0</v>
      </c>
      <c r="BJ74">
        <f>BF74*BG74*BH74</f>
        <v>0</v>
      </c>
      <c r="BK74">
        <f>(BI74-BA74)/BH74</f>
        <v>0</v>
      </c>
      <c r="BL74">
        <f>(AY74-BE74)/BE74</f>
        <v>0</v>
      </c>
      <c r="BM74">
        <f>AX74/(AZ74+AX74/BE74)</f>
        <v>0</v>
      </c>
      <c r="BN74" t="s">
        <v>286</v>
      </c>
      <c r="BO74">
        <v>0</v>
      </c>
      <c r="BP74">
        <f>IF(BO74&lt;&gt;0, BO74, BM74)</f>
        <v>0</v>
      </c>
      <c r="BQ74">
        <f>1-BP74/BE74</f>
        <v>0</v>
      </c>
      <c r="BR74">
        <f>(BE74-BD74)/(BE74-BP74)</f>
        <v>0</v>
      </c>
      <c r="BS74">
        <f>(AY74-BE74)/(AY74-BP74)</f>
        <v>0</v>
      </c>
      <c r="BT74">
        <f>(BE74-BD74)/(BE74-AX74)</f>
        <v>0</v>
      </c>
      <c r="BU74">
        <f>(AY74-BE74)/(AY74-AX74)</f>
        <v>0</v>
      </c>
      <c r="BV74">
        <f>(BR74*BP74/BD74)</f>
        <v>0</v>
      </c>
      <c r="BW74">
        <f>(1-BV74)</f>
        <v>0</v>
      </c>
      <c r="BX74">
        <f>$B$11*CW74+$C$11*CX74+$F$11*CY74*(1-DB74)</f>
        <v>0</v>
      </c>
      <c r="BY74">
        <f>BX74*BZ74</f>
        <v>0</v>
      </c>
      <c r="BZ74">
        <f>($B$11*$D$9+$C$11*$D$9+$F$11*((DL74+DD74)/MAX(DL74+DD74+DM74, 0.1)*$I$9+DM74/MAX(DL74+DD74+DM74, 0.1)*$J$9))/($B$11+$C$11+$F$11)</f>
        <v>0</v>
      </c>
      <c r="CA74">
        <f>($B$11*$K$9+$C$11*$K$9+$F$11*((DL74+DD74)/MAX(DL74+DD74+DM74, 0.1)*$P$9+DM74/MAX(DL74+DD74+DM74, 0.1)*$Q$9))/($B$11+$C$11+$F$11)</f>
        <v>0</v>
      </c>
      <c r="CB74">
        <v>9</v>
      </c>
      <c r="CC74">
        <v>0.5</v>
      </c>
      <c r="CD74" t="s">
        <v>287</v>
      </c>
      <c r="CE74">
        <v>2</v>
      </c>
      <c r="CF74" t="b">
        <v>1</v>
      </c>
      <c r="CG74">
        <v>1617083006</v>
      </c>
      <c r="CH74">
        <v>184.887666666667</v>
      </c>
      <c r="CI74">
        <v>197.989666666667</v>
      </c>
      <c r="CJ74">
        <v>21.7139666666667</v>
      </c>
      <c r="CK74">
        <v>19.9507</v>
      </c>
      <c r="CL74">
        <v>180.567333333333</v>
      </c>
      <c r="CM74">
        <v>21.7359333333333</v>
      </c>
      <c r="CN74">
        <v>600.033</v>
      </c>
      <c r="CO74">
        <v>101.111333333333</v>
      </c>
      <c r="CP74">
        <v>0.0467005</v>
      </c>
      <c r="CQ74">
        <v>26.8050666666667</v>
      </c>
      <c r="CR74">
        <v>26.1901</v>
      </c>
      <c r="CS74">
        <v>999.9</v>
      </c>
      <c r="CT74">
        <v>0</v>
      </c>
      <c r="CU74">
        <v>0</v>
      </c>
      <c r="CV74">
        <v>9990.83333333333</v>
      </c>
      <c r="CW74">
        <v>0</v>
      </c>
      <c r="CX74">
        <v>44.3003</v>
      </c>
      <c r="CY74">
        <v>1199.86333333333</v>
      </c>
      <c r="CZ74">
        <v>0.967004333333333</v>
      </c>
      <c r="DA74">
        <v>0.0329958</v>
      </c>
      <c r="DB74">
        <v>0</v>
      </c>
      <c r="DC74">
        <v>2.91406666666667</v>
      </c>
      <c r="DD74">
        <v>0</v>
      </c>
      <c r="DE74">
        <v>3605.89666666667</v>
      </c>
      <c r="DF74">
        <v>10371.1</v>
      </c>
      <c r="DG74">
        <v>40.687</v>
      </c>
      <c r="DH74">
        <v>43.5</v>
      </c>
      <c r="DI74">
        <v>42.375</v>
      </c>
      <c r="DJ74">
        <v>41.687</v>
      </c>
      <c r="DK74">
        <v>40.7706666666667</v>
      </c>
      <c r="DL74">
        <v>1160.27333333333</v>
      </c>
      <c r="DM74">
        <v>39.59</v>
      </c>
      <c r="DN74">
        <v>0</v>
      </c>
      <c r="DO74">
        <v>1617083007.6</v>
      </c>
      <c r="DP74">
        <v>0</v>
      </c>
      <c r="DQ74">
        <v>2.670524</v>
      </c>
      <c r="DR74">
        <v>0.315753840578388</v>
      </c>
      <c r="DS74">
        <v>-238.211538851912</v>
      </c>
      <c r="DT74">
        <v>3629.436</v>
      </c>
      <c r="DU74">
        <v>15</v>
      </c>
      <c r="DV74">
        <v>1617082512</v>
      </c>
      <c r="DW74" t="s">
        <v>288</v>
      </c>
      <c r="DX74">
        <v>1617082511</v>
      </c>
      <c r="DY74">
        <v>1617082512</v>
      </c>
      <c r="DZ74">
        <v>2</v>
      </c>
      <c r="EA74">
        <v>-0.012</v>
      </c>
      <c r="EB74">
        <v>-0.035</v>
      </c>
      <c r="EC74">
        <v>4.321</v>
      </c>
      <c r="ED74">
        <v>-0.022</v>
      </c>
      <c r="EE74">
        <v>400</v>
      </c>
      <c r="EF74">
        <v>20</v>
      </c>
      <c r="EG74">
        <v>0.13</v>
      </c>
      <c r="EH74">
        <v>0.05</v>
      </c>
      <c r="EI74">
        <v>100</v>
      </c>
      <c r="EJ74">
        <v>100</v>
      </c>
      <c r="EK74">
        <v>4.321</v>
      </c>
      <c r="EL74">
        <v>-0.0219</v>
      </c>
      <c r="EM74">
        <v>4.32055000000003</v>
      </c>
      <c r="EN74">
        <v>0</v>
      </c>
      <c r="EO74">
        <v>0</v>
      </c>
      <c r="EP74">
        <v>0</v>
      </c>
      <c r="EQ74">
        <v>-0.0219400000000007</v>
      </c>
      <c r="ER74">
        <v>0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8.3</v>
      </c>
      <c r="EZ74">
        <v>8.2</v>
      </c>
      <c r="FA74">
        <v>18</v>
      </c>
      <c r="FB74">
        <v>646.623</v>
      </c>
      <c r="FC74">
        <v>392.835</v>
      </c>
      <c r="FD74">
        <v>24.9992</v>
      </c>
      <c r="FE74">
        <v>27.8625</v>
      </c>
      <c r="FF74">
        <v>29.9999</v>
      </c>
      <c r="FG74">
        <v>27.8688</v>
      </c>
      <c r="FH74">
        <v>27.9082</v>
      </c>
      <c r="FI74">
        <v>12.6012</v>
      </c>
      <c r="FJ74">
        <v>22.7564</v>
      </c>
      <c r="FK74">
        <v>46.0888</v>
      </c>
      <c r="FL74">
        <v>25</v>
      </c>
      <c r="FM74">
        <v>212.14</v>
      </c>
      <c r="FN74">
        <v>20</v>
      </c>
      <c r="FO74">
        <v>96.8486</v>
      </c>
      <c r="FP74">
        <v>99.4222</v>
      </c>
    </row>
    <row r="75" spans="1:172">
      <c r="A75">
        <v>59</v>
      </c>
      <c r="B75">
        <v>1617083009</v>
      </c>
      <c r="C75">
        <v>116.5</v>
      </c>
      <c r="D75" t="s">
        <v>403</v>
      </c>
      <c r="E75" t="s">
        <v>404</v>
      </c>
      <c r="F75">
        <v>2</v>
      </c>
      <c r="G75">
        <v>1617083007.625</v>
      </c>
      <c r="H75">
        <f>(I75)/1000</f>
        <v>0</v>
      </c>
      <c r="I75">
        <f>IF(CF75, AL75, AF75)</f>
        <v>0</v>
      </c>
      <c r="J75">
        <f>IF(CF75, AG75, AE75)</f>
        <v>0</v>
      </c>
      <c r="K75">
        <f>CH75 - IF(AS75&gt;1, J75*CB75*100.0/(AU75*CV75), 0)</f>
        <v>0</v>
      </c>
      <c r="L75">
        <f>((R75-H75/2)*K75-J75)/(R75+H75/2)</f>
        <v>0</v>
      </c>
      <c r="M75">
        <f>L75*(CO75+CP75)/1000.0</f>
        <v>0</v>
      </c>
      <c r="N75">
        <f>(CH75 - IF(AS75&gt;1, J75*CB75*100.0/(AU75*CV75), 0))*(CO75+CP75)/1000.0</f>
        <v>0</v>
      </c>
      <c r="O75">
        <f>2.0/((1/Q75-1/P75)+SIGN(Q75)*SQRT((1/Q75-1/P75)*(1/Q75-1/P75) + 4*CC75/((CC75+1)*(CC75+1))*(2*1/Q75*1/P75-1/P75*1/P75)))</f>
        <v>0</v>
      </c>
      <c r="P75">
        <f>IF(LEFT(CD75,1)&lt;&gt;"0",IF(LEFT(CD75,1)="1",3.0,CE75),$D$5+$E$5*(CV75*CO75/($K$5*1000))+$F$5*(CV75*CO75/($K$5*1000))*MAX(MIN(CB75,$J$5),$I$5)*MAX(MIN(CB75,$J$5),$I$5)+$G$5*MAX(MIN(CB75,$J$5),$I$5)*(CV75*CO75/($K$5*1000))+$H$5*(CV75*CO75/($K$5*1000))*(CV75*CO75/($K$5*1000)))</f>
        <v>0</v>
      </c>
      <c r="Q75">
        <f>H75*(1000-(1000*0.61365*exp(17.502*U75/(240.97+U75))/(CO75+CP75)+CJ75)/2)/(1000*0.61365*exp(17.502*U75/(240.97+U75))/(CO75+CP75)-CJ75)</f>
        <v>0</v>
      </c>
      <c r="R75">
        <f>1/((CC75+1)/(O75/1.6)+1/(P75/1.37)) + CC75/((CC75+1)/(O75/1.6) + CC75/(P75/1.37))</f>
        <v>0</v>
      </c>
      <c r="S75">
        <f>(BX75*CA75)</f>
        <v>0</v>
      </c>
      <c r="T75">
        <f>(CQ75+(S75+2*0.95*5.67E-8*(((CQ75+$B$7)+273)^4-(CQ75+273)^4)-44100*H75)/(1.84*29.3*P75+8*0.95*5.67E-8*(CQ75+273)^3))</f>
        <v>0</v>
      </c>
      <c r="U75">
        <f>($C$7*CR75+$D$7*CS75+$E$7*T75)</f>
        <v>0</v>
      </c>
      <c r="V75">
        <f>0.61365*exp(17.502*U75/(240.97+U75))</f>
        <v>0</v>
      </c>
      <c r="W75">
        <f>(X75/Y75*100)</f>
        <v>0</v>
      </c>
      <c r="X75">
        <f>CJ75*(CO75+CP75)/1000</f>
        <v>0</v>
      </c>
      <c r="Y75">
        <f>0.61365*exp(17.502*CQ75/(240.97+CQ75))</f>
        <v>0</v>
      </c>
      <c r="Z75">
        <f>(V75-CJ75*(CO75+CP75)/1000)</f>
        <v>0</v>
      </c>
      <c r="AA75">
        <f>(-H75*44100)</f>
        <v>0</v>
      </c>
      <c r="AB75">
        <f>2*29.3*P75*0.92*(CQ75-U75)</f>
        <v>0</v>
      </c>
      <c r="AC75">
        <f>2*0.95*5.67E-8*(((CQ75+$B$7)+273)^4-(U75+273)^4)</f>
        <v>0</v>
      </c>
      <c r="AD75">
        <f>S75+AC75+AA75+AB75</f>
        <v>0</v>
      </c>
      <c r="AE75">
        <f>CN75*AS75*(CI75-CH75*(1000-AS75*CK75)/(1000-AS75*CJ75))/(100*CB75)</f>
        <v>0</v>
      </c>
      <c r="AF75">
        <f>1000*CN75*AS75*(CJ75-CK75)/(100*CB75*(1000-AS75*CJ75))</f>
        <v>0</v>
      </c>
      <c r="AG75">
        <f>(AH75 - AI75 - CO75*1E3/(8.314*(CQ75+273.15)) * AK75/CN75 * AJ75) * CN75/(100*CB75) * (1000 - CK75)/1000</f>
        <v>0</v>
      </c>
      <c r="AH75">
        <v>203.507511576568</v>
      </c>
      <c r="AI75">
        <v>192.953854545455</v>
      </c>
      <c r="AJ75">
        <v>1.58010792242775</v>
      </c>
      <c r="AK75">
        <v>66.5001345329119</v>
      </c>
      <c r="AL75">
        <f>(AN75 - AM75 + CO75*1E3/(8.314*(CQ75+273.15)) * AP75/CN75 * AO75) * CN75/(100*CB75) * 1000/(1000 - AN75)</f>
        <v>0</v>
      </c>
      <c r="AM75">
        <v>19.9590751882251</v>
      </c>
      <c r="AN75">
        <v>21.7244866666667</v>
      </c>
      <c r="AO75">
        <v>-0.000185777777776629</v>
      </c>
      <c r="AP75">
        <v>79.88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MAX(0,($B$13+$C$13*CV75)/(1+$D$13*CV75)*CO75/(CQ75+273)*$E$13)</f>
        <v>0</v>
      </c>
      <c r="AV75" t="s">
        <v>286</v>
      </c>
      <c r="AW75" t="s">
        <v>286</v>
      </c>
      <c r="AX75">
        <v>0</v>
      </c>
      <c r="AY75">
        <v>0</v>
      </c>
      <c r="AZ75">
        <f>1-AX75/AY75</f>
        <v>0</v>
      </c>
      <c r="BA75">
        <v>0</v>
      </c>
      <c r="BB75" t="s">
        <v>286</v>
      </c>
      <c r="BC75" t="s">
        <v>286</v>
      </c>
      <c r="BD75">
        <v>0</v>
      </c>
      <c r="BE75">
        <v>0</v>
      </c>
      <c r="BF75">
        <f>1-BD75/BE75</f>
        <v>0</v>
      </c>
      <c r="BG75">
        <v>0.5</v>
      </c>
      <c r="BH75">
        <f>BY75</f>
        <v>0</v>
      </c>
      <c r="BI75">
        <f>J75</f>
        <v>0</v>
      </c>
      <c r="BJ75">
        <f>BF75*BG75*BH75</f>
        <v>0</v>
      </c>
      <c r="BK75">
        <f>(BI75-BA75)/BH75</f>
        <v>0</v>
      </c>
      <c r="BL75">
        <f>(AY75-BE75)/BE75</f>
        <v>0</v>
      </c>
      <c r="BM75">
        <f>AX75/(AZ75+AX75/BE75)</f>
        <v>0</v>
      </c>
      <c r="BN75" t="s">
        <v>286</v>
      </c>
      <c r="BO75">
        <v>0</v>
      </c>
      <c r="BP75">
        <f>IF(BO75&lt;&gt;0, BO75, BM75)</f>
        <v>0</v>
      </c>
      <c r="BQ75">
        <f>1-BP75/BE75</f>
        <v>0</v>
      </c>
      <c r="BR75">
        <f>(BE75-BD75)/(BE75-BP75)</f>
        <v>0</v>
      </c>
      <c r="BS75">
        <f>(AY75-BE75)/(AY75-BP75)</f>
        <v>0</v>
      </c>
      <c r="BT75">
        <f>(BE75-BD75)/(BE75-AX75)</f>
        <v>0</v>
      </c>
      <c r="BU75">
        <f>(AY75-BE75)/(AY75-AX75)</f>
        <v>0</v>
      </c>
      <c r="BV75">
        <f>(BR75*BP75/BD75)</f>
        <v>0</v>
      </c>
      <c r="BW75">
        <f>(1-BV75)</f>
        <v>0</v>
      </c>
      <c r="BX75">
        <f>$B$11*CW75+$C$11*CX75+$F$11*CY75*(1-DB75)</f>
        <v>0</v>
      </c>
      <c r="BY75">
        <f>BX75*BZ75</f>
        <v>0</v>
      </c>
      <c r="BZ75">
        <f>($B$11*$D$9+$C$11*$D$9+$F$11*((DL75+DD75)/MAX(DL75+DD75+DM75, 0.1)*$I$9+DM75/MAX(DL75+DD75+DM75, 0.1)*$J$9))/($B$11+$C$11+$F$11)</f>
        <v>0</v>
      </c>
      <c r="CA75">
        <f>($B$11*$K$9+$C$11*$K$9+$F$11*((DL75+DD75)/MAX(DL75+DD75+DM75, 0.1)*$P$9+DM75/MAX(DL75+DD75+DM75, 0.1)*$Q$9))/($B$11+$C$11+$F$11)</f>
        <v>0</v>
      </c>
      <c r="CB75">
        <v>9</v>
      </c>
      <c r="CC75">
        <v>0.5</v>
      </c>
      <c r="CD75" t="s">
        <v>287</v>
      </c>
      <c r="CE75">
        <v>2</v>
      </c>
      <c r="CF75" t="b">
        <v>1</v>
      </c>
      <c r="CG75">
        <v>1617083007.625</v>
      </c>
      <c r="CH75">
        <v>187.4205</v>
      </c>
      <c r="CI75">
        <v>200.41775</v>
      </c>
      <c r="CJ75">
        <v>21.719725</v>
      </c>
      <c r="CK75">
        <v>19.974325</v>
      </c>
      <c r="CL75">
        <v>183.1</v>
      </c>
      <c r="CM75">
        <v>21.741675</v>
      </c>
      <c r="CN75">
        <v>600.00275</v>
      </c>
      <c r="CO75">
        <v>101.111</v>
      </c>
      <c r="CP75">
        <v>0.046652775</v>
      </c>
      <c r="CQ75">
        <v>26.802375</v>
      </c>
      <c r="CR75">
        <v>26.19045</v>
      </c>
      <c r="CS75">
        <v>999.9</v>
      </c>
      <c r="CT75">
        <v>0</v>
      </c>
      <c r="CU75">
        <v>0</v>
      </c>
      <c r="CV75">
        <v>9992.5</v>
      </c>
      <c r="CW75">
        <v>0</v>
      </c>
      <c r="CX75">
        <v>44.2989</v>
      </c>
      <c r="CY75">
        <v>1199.9625</v>
      </c>
      <c r="CZ75">
        <v>0.96700725</v>
      </c>
      <c r="DA75">
        <v>0.032992925</v>
      </c>
      <c r="DB75">
        <v>0</v>
      </c>
      <c r="DC75">
        <v>2.766025</v>
      </c>
      <c r="DD75">
        <v>0</v>
      </c>
      <c r="DE75">
        <v>3601.27</v>
      </c>
      <c r="DF75">
        <v>10371.95</v>
      </c>
      <c r="DG75">
        <v>40.73425</v>
      </c>
      <c r="DH75">
        <v>43.531</v>
      </c>
      <c r="DI75">
        <v>42.406</v>
      </c>
      <c r="DJ75">
        <v>41.734</v>
      </c>
      <c r="DK75">
        <v>40.781</v>
      </c>
      <c r="DL75">
        <v>1160.3725</v>
      </c>
      <c r="DM75">
        <v>39.59</v>
      </c>
      <c r="DN75">
        <v>0</v>
      </c>
      <c r="DO75">
        <v>1617083009.4</v>
      </c>
      <c r="DP75">
        <v>0</v>
      </c>
      <c r="DQ75">
        <v>2.68284230769231</v>
      </c>
      <c r="DR75">
        <v>0.52478290273995</v>
      </c>
      <c r="DS75">
        <v>-227.214358960081</v>
      </c>
      <c r="DT75">
        <v>3623.81615384615</v>
      </c>
      <c r="DU75">
        <v>15</v>
      </c>
      <c r="DV75">
        <v>1617082512</v>
      </c>
      <c r="DW75" t="s">
        <v>288</v>
      </c>
      <c r="DX75">
        <v>1617082511</v>
      </c>
      <c r="DY75">
        <v>1617082512</v>
      </c>
      <c r="DZ75">
        <v>2</v>
      </c>
      <c r="EA75">
        <v>-0.012</v>
      </c>
      <c r="EB75">
        <v>-0.035</v>
      </c>
      <c r="EC75">
        <v>4.321</v>
      </c>
      <c r="ED75">
        <v>-0.022</v>
      </c>
      <c r="EE75">
        <v>400</v>
      </c>
      <c r="EF75">
        <v>20</v>
      </c>
      <c r="EG75">
        <v>0.13</v>
      </c>
      <c r="EH75">
        <v>0.05</v>
      </c>
      <c r="EI75">
        <v>100</v>
      </c>
      <c r="EJ75">
        <v>100</v>
      </c>
      <c r="EK75">
        <v>4.32</v>
      </c>
      <c r="EL75">
        <v>-0.022</v>
      </c>
      <c r="EM75">
        <v>4.32055000000003</v>
      </c>
      <c r="EN75">
        <v>0</v>
      </c>
      <c r="EO75">
        <v>0</v>
      </c>
      <c r="EP75">
        <v>0</v>
      </c>
      <c r="EQ75">
        <v>-0.0219400000000007</v>
      </c>
      <c r="ER75">
        <v>0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8.3</v>
      </c>
      <c r="EZ75">
        <v>8.3</v>
      </c>
      <c r="FA75">
        <v>18</v>
      </c>
      <c r="FB75">
        <v>646.882</v>
      </c>
      <c r="FC75">
        <v>392.762</v>
      </c>
      <c r="FD75">
        <v>24.9991</v>
      </c>
      <c r="FE75">
        <v>27.8613</v>
      </c>
      <c r="FF75">
        <v>30</v>
      </c>
      <c r="FG75">
        <v>27.8679</v>
      </c>
      <c r="FH75">
        <v>27.9081</v>
      </c>
      <c r="FI75">
        <v>12.7513</v>
      </c>
      <c r="FJ75">
        <v>22.7564</v>
      </c>
      <c r="FK75">
        <v>46.0888</v>
      </c>
      <c r="FL75">
        <v>25</v>
      </c>
      <c r="FM75">
        <v>215.522</v>
      </c>
      <c r="FN75">
        <v>20</v>
      </c>
      <c r="FO75">
        <v>96.8485</v>
      </c>
      <c r="FP75">
        <v>99.4218</v>
      </c>
    </row>
    <row r="76" spans="1:172">
      <c r="A76">
        <v>60</v>
      </c>
      <c r="B76">
        <v>1617083011</v>
      </c>
      <c r="C76">
        <v>118.5</v>
      </c>
      <c r="D76" t="s">
        <v>405</v>
      </c>
      <c r="E76" t="s">
        <v>406</v>
      </c>
      <c r="F76">
        <v>2</v>
      </c>
      <c r="G76">
        <v>1617083010</v>
      </c>
      <c r="H76">
        <f>(I76)/1000</f>
        <v>0</v>
      </c>
      <c r="I76">
        <f>IF(CF76, AL76, AF76)</f>
        <v>0</v>
      </c>
      <c r="J76">
        <f>IF(CF76, AG76, AE76)</f>
        <v>0</v>
      </c>
      <c r="K76">
        <f>CH76 - IF(AS76&gt;1, J76*CB76*100.0/(AU76*CV76), 0)</f>
        <v>0</v>
      </c>
      <c r="L76">
        <f>((R76-H76/2)*K76-J76)/(R76+H76/2)</f>
        <v>0</v>
      </c>
      <c r="M76">
        <f>L76*(CO76+CP76)/1000.0</f>
        <v>0</v>
      </c>
      <c r="N76">
        <f>(CH76 - IF(AS76&gt;1, J76*CB76*100.0/(AU76*CV76), 0))*(CO76+CP76)/1000.0</f>
        <v>0</v>
      </c>
      <c r="O76">
        <f>2.0/((1/Q76-1/P76)+SIGN(Q76)*SQRT((1/Q76-1/P76)*(1/Q76-1/P76) + 4*CC76/((CC76+1)*(CC76+1))*(2*1/Q76*1/P76-1/P76*1/P76)))</f>
        <v>0</v>
      </c>
      <c r="P76">
        <f>IF(LEFT(CD76,1)&lt;&gt;"0",IF(LEFT(CD76,1)="1",3.0,CE76),$D$5+$E$5*(CV76*CO76/($K$5*1000))+$F$5*(CV76*CO76/($K$5*1000))*MAX(MIN(CB76,$J$5),$I$5)*MAX(MIN(CB76,$J$5),$I$5)+$G$5*MAX(MIN(CB76,$J$5),$I$5)*(CV76*CO76/($K$5*1000))+$H$5*(CV76*CO76/($K$5*1000))*(CV76*CO76/($K$5*1000)))</f>
        <v>0</v>
      </c>
      <c r="Q76">
        <f>H76*(1000-(1000*0.61365*exp(17.502*U76/(240.97+U76))/(CO76+CP76)+CJ76)/2)/(1000*0.61365*exp(17.502*U76/(240.97+U76))/(CO76+CP76)-CJ76)</f>
        <v>0</v>
      </c>
      <c r="R76">
        <f>1/((CC76+1)/(O76/1.6)+1/(P76/1.37)) + CC76/((CC76+1)/(O76/1.6) + CC76/(P76/1.37))</f>
        <v>0</v>
      </c>
      <c r="S76">
        <f>(BX76*CA76)</f>
        <v>0</v>
      </c>
      <c r="T76">
        <f>(CQ76+(S76+2*0.95*5.67E-8*(((CQ76+$B$7)+273)^4-(CQ76+273)^4)-44100*H76)/(1.84*29.3*P76+8*0.95*5.67E-8*(CQ76+273)^3))</f>
        <v>0</v>
      </c>
      <c r="U76">
        <f>($C$7*CR76+$D$7*CS76+$E$7*T76)</f>
        <v>0</v>
      </c>
      <c r="V76">
        <f>0.61365*exp(17.502*U76/(240.97+U76))</f>
        <v>0</v>
      </c>
      <c r="W76">
        <f>(X76/Y76*100)</f>
        <v>0</v>
      </c>
      <c r="X76">
        <f>CJ76*(CO76+CP76)/1000</f>
        <v>0</v>
      </c>
      <c r="Y76">
        <f>0.61365*exp(17.502*CQ76/(240.97+CQ76))</f>
        <v>0</v>
      </c>
      <c r="Z76">
        <f>(V76-CJ76*(CO76+CP76)/1000)</f>
        <v>0</v>
      </c>
      <c r="AA76">
        <f>(-H76*44100)</f>
        <v>0</v>
      </c>
      <c r="AB76">
        <f>2*29.3*P76*0.92*(CQ76-U76)</f>
        <v>0</v>
      </c>
      <c r="AC76">
        <f>2*0.95*5.67E-8*(((CQ76+$B$7)+273)^4-(U76+273)^4)</f>
        <v>0</v>
      </c>
      <c r="AD76">
        <f>S76+AC76+AA76+AB76</f>
        <v>0</v>
      </c>
      <c r="AE76">
        <f>CN76*AS76*(CI76-CH76*(1000-AS76*CK76)/(1000-AS76*CJ76))/(100*CB76)</f>
        <v>0</v>
      </c>
      <c r="AF76">
        <f>1000*CN76*AS76*(CJ76-CK76)/(100*CB76*(1000-AS76*CJ76))</f>
        <v>0</v>
      </c>
      <c r="AG76">
        <f>(AH76 - AI76 - CO76*1E3/(8.314*(CQ76+273.15)) * AK76/CN76 * AJ76) * CN76/(100*CB76) * (1000 - CK76)/1000</f>
        <v>0</v>
      </c>
      <c r="AH76">
        <v>206.653524225254</v>
      </c>
      <c r="AI76">
        <v>196.099333333333</v>
      </c>
      <c r="AJ76">
        <v>1.56952459651158</v>
      </c>
      <c r="AK76">
        <v>66.5001345329119</v>
      </c>
      <c r="AL76">
        <f>(AN76 - AM76 + CO76*1E3/(8.314*(CQ76+273.15)) * AP76/CN76 * AO76) * CN76/(100*CB76) * 1000/(1000 - AN76)</f>
        <v>0</v>
      </c>
      <c r="AM76">
        <v>19.983029937316</v>
      </c>
      <c r="AN76">
        <v>21.7333581818182</v>
      </c>
      <c r="AO76">
        <v>0.00478272727273505</v>
      </c>
      <c r="AP76">
        <v>79.88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MAX(0,($B$13+$C$13*CV76)/(1+$D$13*CV76)*CO76/(CQ76+273)*$E$13)</f>
        <v>0</v>
      </c>
      <c r="AV76" t="s">
        <v>286</v>
      </c>
      <c r="AW76" t="s">
        <v>286</v>
      </c>
      <c r="AX76">
        <v>0</v>
      </c>
      <c r="AY76">
        <v>0</v>
      </c>
      <c r="AZ76">
        <f>1-AX76/AY76</f>
        <v>0</v>
      </c>
      <c r="BA76">
        <v>0</v>
      </c>
      <c r="BB76" t="s">
        <v>286</v>
      </c>
      <c r="BC76" t="s">
        <v>286</v>
      </c>
      <c r="BD76">
        <v>0</v>
      </c>
      <c r="BE76">
        <v>0</v>
      </c>
      <c r="BF76">
        <f>1-BD76/BE76</f>
        <v>0</v>
      </c>
      <c r="BG76">
        <v>0.5</v>
      </c>
      <c r="BH76">
        <f>BY76</f>
        <v>0</v>
      </c>
      <c r="BI76">
        <f>J76</f>
        <v>0</v>
      </c>
      <c r="BJ76">
        <f>BF76*BG76*BH76</f>
        <v>0</v>
      </c>
      <c r="BK76">
        <f>(BI76-BA76)/BH76</f>
        <v>0</v>
      </c>
      <c r="BL76">
        <f>(AY76-BE76)/BE76</f>
        <v>0</v>
      </c>
      <c r="BM76">
        <f>AX76/(AZ76+AX76/BE76)</f>
        <v>0</v>
      </c>
      <c r="BN76" t="s">
        <v>286</v>
      </c>
      <c r="BO76">
        <v>0</v>
      </c>
      <c r="BP76">
        <f>IF(BO76&lt;&gt;0, BO76, BM76)</f>
        <v>0</v>
      </c>
      <c r="BQ76">
        <f>1-BP76/BE76</f>
        <v>0</v>
      </c>
      <c r="BR76">
        <f>(BE76-BD76)/(BE76-BP76)</f>
        <v>0</v>
      </c>
      <c r="BS76">
        <f>(AY76-BE76)/(AY76-BP76)</f>
        <v>0</v>
      </c>
      <c r="BT76">
        <f>(BE76-BD76)/(BE76-AX76)</f>
        <v>0</v>
      </c>
      <c r="BU76">
        <f>(AY76-BE76)/(AY76-AX76)</f>
        <v>0</v>
      </c>
      <c r="BV76">
        <f>(BR76*BP76/BD76)</f>
        <v>0</v>
      </c>
      <c r="BW76">
        <f>(1-BV76)</f>
        <v>0</v>
      </c>
      <c r="BX76">
        <f>$B$11*CW76+$C$11*CX76+$F$11*CY76*(1-DB76)</f>
        <v>0</v>
      </c>
      <c r="BY76">
        <f>BX76*BZ76</f>
        <v>0</v>
      </c>
      <c r="BZ76">
        <f>($B$11*$D$9+$C$11*$D$9+$F$11*((DL76+DD76)/MAX(DL76+DD76+DM76, 0.1)*$I$9+DM76/MAX(DL76+DD76+DM76, 0.1)*$J$9))/($B$11+$C$11+$F$11)</f>
        <v>0</v>
      </c>
      <c r="CA76">
        <f>($B$11*$K$9+$C$11*$K$9+$F$11*((DL76+DD76)/MAX(DL76+DD76+DM76, 0.1)*$P$9+DM76/MAX(DL76+DD76+DM76, 0.1)*$Q$9))/($B$11+$C$11+$F$11)</f>
        <v>0</v>
      </c>
      <c r="CB76">
        <v>9</v>
      </c>
      <c r="CC76">
        <v>0.5</v>
      </c>
      <c r="CD76" t="s">
        <v>287</v>
      </c>
      <c r="CE76">
        <v>2</v>
      </c>
      <c r="CF76" t="b">
        <v>1</v>
      </c>
      <c r="CG76">
        <v>1617083010</v>
      </c>
      <c r="CH76">
        <v>191.073333333333</v>
      </c>
      <c r="CI76">
        <v>204.181333333333</v>
      </c>
      <c r="CJ76">
        <v>21.7309666666667</v>
      </c>
      <c r="CK76">
        <v>19.9875666666667</v>
      </c>
      <c r="CL76">
        <v>186.752666666667</v>
      </c>
      <c r="CM76">
        <v>21.7529</v>
      </c>
      <c r="CN76">
        <v>600.017666666667</v>
      </c>
      <c r="CO76">
        <v>101.111</v>
      </c>
      <c r="CP76">
        <v>0.0465275333333333</v>
      </c>
      <c r="CQ76">
        <v>26.7976</v>
      </c>
      <c r="CR76">
        <v>26.1933</v>
      </c>
      <c r="CS76">
        <v>999.9</v>
      </c>
      <c r="CT76">
        <v>0</v>
      </c>
      <c r="CU76">
        <v>0</v>
      </c>
      <c r="CV76">
        <v>9998.95</v>
      </c>
      <c r="CW76">
        <v>0</v>
      </c>
      <c r="CX76">
        <v>44.2989</v>
      </c>
      <c r="CY76">
        <v>1200.02</v>
      </c>
      <c r="CZ76">
        <v>0.967009</v>
      </c>
      <c r="DA76">
        <v>0.0329912</v>
      </c>
      <c r="DB76">
        <v>0</v>
      </c>
      <c r="DC76">
        <v>2.63336666666667</v>
      </c>
      <c r="DD76">
        <v>0</v>
      </c>
      <c r="DE76">
        <v>3595.63</v>
      </c>
      <c r="DF76">
        <v>10372.5</v>
      </c>
      <c r="DG76">
        <v>40.687</v>
      </c>
      <c r="DH76">
        <v>43.5</v>
      </c>
      <c r="DI76">
        <v>42.375</v>
      </c>
      <c r="DJ76">
        <v>41.687</v>
      </c>
      <c r="DK76">
        <v>40.75</v>
      </c>
      <c r="DL76">
        <v>1160.43</v>
      </c>
      <c r="DM76">
        <v>39.59</v>
      </c>
      <c r="DN76">
        <v>0</v>
      </c>
      <c r="DO76">
        <v>1617083011.8</v>
      </c>
      <c r="DP76">
        <v>0</v>
      </c>
      <c r="DQ76">
        <v>2.67240769230769</v>
      </c>
      <c r="DR76">
        <v>0.570023929206402</v>
      </c>
      <c r="DS76">
        <v>-205.499487359152</v>
      </c>
      <c r="DT76">
        <v>3615.35384615385</v>
      </c>
      <c r="DU76">
        <v>15</v>
      </c>
      <c r="DV76">
        <v>1617082512</v>
      </c>
      <c r="DW76" t="s">
        <v>288</v>
      </c>
      <c r="DX76">
        <v>1617082511</v>
      </c>
      <c r="DY76">
        <v>1617082512</v>
      </c>
      <c r="DZ76">
        <v>2</v>
      </c>
      <c r="EA76">
        <v>-0.012</v>
      </c>
      <c r="EB76">
        <v>-0.035</v>
      </c>
      <c r="EC76">
        <v>4.321</v>
      </c>
      <c r="ED76">
        <v>-0.022</v>
      </c>
      <c r="EE76">
        <v>400</v>
      </c>
      <c r="EF76">
        <v>20</v>
      </c>
      <c r="EG76">
        <v>0.13</v>
      </c>
      <c r="EH76">
        <v>0.05</v>
      </c>
      <c r="EI76">
        <v>100</v>
      </c>
      <c r="EJ76">
        <v>100</v>
      </c>
      <c r="EK76">
        <v>4.321</v>
      </c>
      <c r="EL76">
        <v>-0.0219</v>
      </c>
      <c r="EM76">
        <v>4.32055000000003</v>
      </c>
      <c r="EN76">
        <v>0</v>
      </c>
      <c r="EO76">
        <v>0</v>
      </c>
      <c r="EP76">
        <v>0</v>
      </c>
      <c r="EQ76">
        <v>-0.0219400000000007</v>
      </c>
      <c r="ER76">
        <v>0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8.3</v>
      </c>
      <c r="EZ76">
        <v>8.3</v>
      </c>
      <c r="FA76">
        <v>18</v>
      </c>
      <c r="FB76">
        <v>646.9</v>
      </c>
      <c r="FC76">
        <v>392.826</v>
      </c>
      <c r="FD76">
        <v>24.9991</v>
      </c>
      <c r="FE76">
        <v>27.8608</v>
      </c>
      <c r="FF76">
        <v>30</v>
      </c>
      <c r="FG76">
        <v>27.8677</v>
      </c>
      <c r="FH76">
        <v>27.9069</v>
      </c>
      <c r="FI76">
        <v>12.9005</v>
      </c>
      <c r="FJ76">
        <v>22.7564</v>
      </c>
      <c r="FK76">
        <v>46.0888</v>
      </c>
      <c r="FL76">
        <v>25</v>
      </c>
      <c r="FM76">
        <v>218.924</v>
      </c>
      <c r="FN76">
        <v>20</v>
      </c>
      <c r="FO76">
        <v>96.8484</v>
      </c>
      <c r="FP76">
        <v>99.4224</v>
      </c>
    </row>
    <row r="77" spans="1:172">
      <c r="A77">
        <v>61</v>
      </c>
      <c r="B77">
        <v>1617083013</v>
      </c>
      <c r="C77">
        <v>120.5</v>
      </c>
      <c r="D77" t="s">
        <v>407</v>
      </c>
      <c r="E77" t="s">
        <v>408</v>
      </c>
      <c r="F77">
        <v>2</v>
      </c>
      <c r="G77">
        <v>1617083011.625</v>
      </c>
      <c r="H77">
        <f>(I77)/1000</f>
        <v>0</v>
      </c>
      <c r="I77">
        <f>IF(CF77, AL77, AF77)</f>
        <v>0</v>
      </c>
      <c r="J77">
        <f>IF(CF77, AG77, AE77)</f>
        <v>0</v>
      </c>
      <c r="K77">
        <f>CH77 - IF(AS77&gt;1, J77*CB77*100.0/(AU77*CV77), 0)</f>
        <v>0</v>
      </c>
      <c r="L77">
        <f>((R77-H77/2)*K77-J77)/(R77+H77/2)</f>
        <v>0</v>
      </c>
      <c r="M77">
        <f>L77*(CO77+CP77)/1000.0</f>
        <v>0</v>
      </c>
      <c r="N77">
        <f>(CH77 - IF(AS77&gt;1, J77*CB77*100.0/(AU77*CV77), 0))*(CO77+CP77)/1000.0</f>
        <v>0</v>
      </c>
      <c r="O77">
        <f>2.0/((1/Q77-1/P77)+SIGN(Q77)*SQRT((1/Q77-1/P77)*(1/Q77-1/P77) + 4*CC77/((CC77+1)*(CC77+1))*(2*1/Q77*1/P77-1/P77*1/P77)))</f>
        <v>0</v>
      </c>
      <c r="P77">
        <f>IF(LEFT(CD77,1)&lt;&gt;"0",IF(LEFT(CD77,1)="1",3.0,CE77),$D$5+$E$5*(CV77*CO77/($K$5*1000))+$F$5*(CV77*CO77/($K$5*1000))*MAX(MIN(CB77,$J$5),$I$5)*MAX(MIN(CB77,$J$5),$I$5)+$G$5*MAX(MIN(CB77,$J$5),$I$5)*(CV77*CO77/($K$5*1000))+$H$5*(CV77*CO77/($K$5*1000))*(CV77*CO77/($K$5*1000)))</f>
        <v>0</v>
      </c>
      <c r="Q77">
        <f>H77*(1000-(1000*0.61365*exp(17.502*U77/(240.97+U77))/(CO77+CP77)+CJ77)/2)/(1000*0.61365*exp(17.502*U77/(240.97+U77))/(CO77+CP77)-CJ77)</f>
        <v>0</v>
      </c>
      <c r="R77">
        <f>1/((CC77+1)/(O77/1.6)+1/(P77/1.37)) + CC77/((CC77+1)/(O77/1.6) + CC77/(P77/1.37))</f>
        <v>0</v>
      </c>
      <c r="S77">
        <f>(BX77*CA77)</f>
        <v>0</v>
      </c>
      <c r="T77">
        <f>(CQ77+(S77+2*0.95*5.67E-8*(((CQ77+$B$7)+273)^4-(CQ77+273)^4)-44100*H77)/(1.84*29.3*P77+8*0.95*5.67E-8*(CQ77+273)^3))</f>
        <v>0</v>
      </c>
      <c r="U77">
        <f>($C$7*CR77+$D$7*CS77+$E$7*T77)</f>
        <v>0</v>
      </c>
      <c r="V77">
        <f>0.61365*exp(17.502*U77/(240.97+U77))</f>
        <v>0</v>
      </c>
      <c r="W77">
        <f>(X77/Y77*100)</f>
        <v>0</v>
      </c>
      <c r="X77">
        <f>CJ77*(CO77+CP77)/1000</f>
        <v>0</v>
      </c>
      <c r="Y77">
        <f>0.61365*exp(17.502*CQ77/(240.97+CQ77))</f>
        <v>0</v>
      </c>
      <c r="Z77">
        <f>(V77-CJ77*(CO77+CP77)/1000)</f>
        <v>0</v>
      </c>
      <c r="AA77">
        <f>(-H77*44100)</f>
        <v>0</v>
      </c>
      <c r="AB77">
        <f>2*29.3*P77*0.92*(CQ77-U77)</f>
        <v>0</v>
      </c>
      <c r="AC77">
        <f>2*0.95*5.67E-8*(((CQ77+$B$7)+273)^4-(U77+273)^4)</f>
        <v>0</v>
      </c>
      <c r="AD77">
        <f>S77+AC77+AA77+AB77</f>
        <v>0</v>
      </c>
      <c r="AE77">
        <f>CN77*AS77*(CI77-CH77*(1000-AS77*CK77)/(1000-AS77*CJ77))/(100*CB77)</f>
        <v>0</v>
      </c>
      <c r="AF77">
        <f>1000*CN77*AS77*(CJ77-CK77)/(100*CB77*(1000-AS77*CJ77))</f>
        <v>0</v>
      </c>
      <c r="AG77">
        <f>(AH77 - AI77 - CO77*1E3/(8.314*(CQ77+273.15)) * AK77/CN77 * AJ77) * CN77/(100*CB77) * (1000 - CK77)/1000</f>
        <v>0</v>
      </c>
      <c r="AH77">
        <v>210.004586329267</v>
      </c>
      <c r="AI77">
        <v>199.268012121212</v>
      </c>
      <c r="AJ77">
        <v>1.58220600436485</v>
      </c>
      <c r="AK77">
        <v>66.5001345329119</v>
      </c>
      <c r="AL77">
        <f>(AN77 - AM77 + CO77*1E3/(8.314*(CQ77+273.15)) * AP77/CN77 * AO77) * CN77/(100*CB77) * 1000/(1000 - AN77)</f>
        <v>0</v>
      </c>
      <c r="AM77">
        <v>19.9886924685714</v>
      </c>
      <c r="AN77">
        <v>21.7417787878788</v>
      </c>
      <c r="AO77">
        <v>0.00469181818182463</v>
      </c>
      <c r="AP77">
        <v>79.88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MAX(0,($B$13+$C$13*CV77)/(1+$D$13*CV77)*CO77/(CQ77+273)*$E$13)</f>
        <v>0</v>
      </c>
      <c r="AV77" t="s">
        <v>286</v>
      </c>
      <c r="AW77" t="s">
        <v>286</v>
      </c>
      <c r="AX77">
        <v>0</v>
      </c>
      <c r="AY77">
        <v>0</v>
      </c>
      <c r="AZ77">
        <f>1-AX77/AY77</f>
        <v>0</v>
      </c>
      <c r="BA77">
        <v>0</v>
      </c>
      <c r="BB77" t="s">
        <v>286</v>
      </c>
      <c r="BC77" t="s">
        <v>286</v>
      </c>
      <c r="BD77">
        <v>0</v>
      </c>
      <c r="BE77">
        <v>0</v>
      </c>
      <c r="BF77">
        <f>1-BD77/BE77</f>
        <v>0</v>
      </c>
      <c r="BG77">
        <v>0.5</v>
      </c>
      <c r="BH77">
        <f>BY77</f>
        <v>0</v>
      </c>
      <c r="BI77">
        <f>J77</f>
        <v>0</v>
      </c>
      <c r="BJ77">
        <f>BF77*BG77*BH77</f>
        <v>0</v>
      </c>
      <c r="BK77">
        <f>(BI77-BA77)/BH77</f>
        <v>0</v>
      </c>
      <c r="BL77">
        <f>(AY77-BE77)/BE77</f>
        <v>0</v>
      </c>
      <c r="BM77">
        <f>AX77/(AZ77+AX77/BE77)</f>
        <v>0</v>
      </c>
      <c r="BN77" t="s">
        <v>286</v>
      </c>
      <c r="BO77">
        <v>0</v>
      </c>
      <c r="BP77">
        <f>IF(BO77&lt;&gt;0, BO77, BM77)</f>
        <v>0</v>
      </c>
      <c r="BQ77">
        <f>1-BP77/BE77</f>
        <v>0</v>
      </c>
      <c r="BR77">
        <f>(BE77-BD77)/(BE77-BP77)</f>
        <v>0</v>
      </c>
      <c r="BS77">
        <f>(AY77-BE77)/(AY77-BP77)</f>
        <v>0</v>
      </c>
      <c r="BT77">
        <f>(BE77-BD77)/(BE77-AX77)</f>
        <v>0</v>
      </c>
      <c r="BU77">
        <f>(AY77-BE77)/(AY77-AX77)</f>
        <v>0</v>
      </c>
      <c r="BV77">
        <f>(BR77*BP77/BD77)</f>
        <v>0</v>
      </c>
      <c r="BW77">
        <f>(1-BV77)</f>
        <v>0</v>
      </c>
      <c r="BX77">
        <f>$B$11*CW77+$C$11*CX77+$F$11*CY77*(1-DB77)</f>
        <v>0</v>
      </c>
      <c r="BY77">
        <f>BX77*BZ77</f>
        <v>0</v>
      </c>
      <c r="BZ77">
        <f>($B$11*$D$9+$C$11*$D$9+$F$11*((DL77+DD77)/MAX(DL77+DD77+DM77, 0.1)*$I$9+DM77/MAX(DL77+DD77+DM77, 0.1)*$J$9))/($B$11+$C$11+$F$11)</f>
        <v>0</v>
      </c>
      <c r="CA77">
        <f>($B$11*$K$9+$C$11*$K$9+$F$11*((DL77+DD77)/MAX(DL77+DD77+DM77, 0.1)*$P$9+DM77/MAX(DL77+DD77+DM77, 0.1)*$Q$9))/($B$11+$C$11+$F$11)</f>
        <v>0</v>
      </c>
      <c r="CB77">
        <v>9</v>
      </c>
      <c r="CC77">
        <v>0.5</v>
      </c>
      <c r="CD77" t="s">
        <v>287</v>
      </c>
      <c r="CE77">
        <v>2</v>
      </c>
      <c r="CF77" t="b">
        <v>1</v>
      </c>
      <c r="CG77">
        <v>1617083011.625</v>
      </c>
      <c r="CH77">
        <v>193.579</v>
      </c>
      <c r="CI77">
        <v>206.889</v>
      </c>
      <c r="CJ77">
        <v>21.738125</v>
      </c>
      <c r="CK77">
        <v>19.989925</v>
      </c>
      <c r="CL77">
        <v>189.258</v>
      </c>
      <c r="CM77">
        <v>21.7601</v>
      </c>
      <c r="CN77">
        <v>600.04325</v>
      </c>
      <c r="CO77">
        <v>101.1115</v>
      </c>
      <c r="CP77">
        <v>0.0467404</v>
      </c>
      <c r="CQ77">
        <v>26.79655</v>
      </c>
      <c r="CR77">
        <v>26.191375</v>
      </c>
      <c r="CS77">
        <v>999.9</v>
      </c>
      <c r="CT77">
        <v>0</v>
      </c>
      <c r="CU77">
        <v>0</v>
      </c>
      <c r="CV77">
        <v>9988.75</v>
      </c>
      <c r="CW77">
        <v>0</v>
      </c>
      <c r="CX77">
        <v>44.2989</v>
      </c>
      <c r="CY77">
        <v>1200.025</v>
      </c>
      <c r="CZ77">
        <v>0.967009</v>
      </c>
      <c r="DA77">
        <v>0.0329912</v>
      </c>
      <c r="DB77">
        <v>0</v>
      </c>
      <c r="DC77">
        <v>2.537225</v>
      </c>
      <c r="DD77">
        <v>0</v>
      </c>
      <c r="DE77">
        <v>3592.8875</v>
      </c>
      <c r="DF77">
        <v>10372.55</v>
      </c>
      <c r="DG77">
        <v>40.73425</v>
      </c>
      <c r="DH77">
        <v>43.5</v>
      </c>
      <c r="DI77">
        <v>42.3435</v>
      </c>
      <c r="DJ77">
        <v>41.687</v>
      </c>
      <c r="DK77">
        <v>40.75</v>
      </c>
      <c r="DL77">
        <v>1160.435</v>
      </c>
      <c r="DM77">
        <v>39.59</v>
      </c>
      <c r="DN77">
        <v>0</v>
      </c>
      <c r="DO77">
        <v>1617083013.6</v>
      </c>
      <c r="DP77">
        <v>0</v>
      </c>
      <c r="DQ77">
        <v>2.649648</v>
      </c>
      <c r="DR77">
        <v>0.237084611384947</v>
      </c>
      <c r="DS77">
        <v>-183.795384917674</v>
      </c>
      <c r="DT77">
        <v>3608.5904</v>
      </c>
      <c r="DU77">
        <v>15</v>
      </c>
      <c r="DV77">
        <v>1617082512</v>
      </c>
      <c r="DW77" t="s">
        <v>288</v>
      </c>
      <c r="DX77">
        <v>1617082511</v>
      </c>
      <c r="DY77">
        <v>1617082512</v>
      </c>
      <c r="DZ77">
        <v>2</v>
      </c>
      <c r="EA77">
        <v>-0.012</v>
      </c>
      <c r="EB77">
        <v>-0.035</v>
      </c>
      <c r="EC77">
        <v>4.321</v>
      </c>
      <c r="ED77">
        <v>-0.022</v>
      </c>
      <c r="EE77">
        <v>400</v>
      </c>
      <c r="EF77">
        <v>20</v>
      </c>
      <c r="EG77">
        <v>0.13</v>
      </c>
      <c r="EH77">
        <v>0.05</v>
      </c>
      <c r="EI77">
        <v>100</v>
      </c>
      <c r="EJ77">
        <v>100</v>
      </c>
      <c r="EK77">
        <v>4.32</v>
      </c>
      <c r="EL77">
        <v>-0.022</v>
      </c>
      <c r="EM77">
        <v>4.32055000000003</v>
      </c>
      <c r="EN77">
        <v>0</v>
      </c>
      <c r="EO77">
        <v>0</v>
      </c>
      <c r="EP77">
        <v>0</v>
      </c>
      <c r="EQ77">
        <v>-0.0219400000000007</v>
      </c>
      <c r="ER77">
        <v>0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8.4</v>
      </c>
      <c r="EZ77">
        <v>8.3</v>
      </c>
      <c r="FA77">
        <v>18</v>
      </c>
      <c r="FB77">
        <v>646.866</v>
      </c>
      <c r="FC77">
        <v>392.73</v>
      </c>
      <c r="FD77">
        <v>24.9991</v>
      </c>
      <c r="FE77">
        <v>27.8596</v>
      </c>
      <c r="FF77">
        <v>30</v>
      </c>
      <c r="FG77">
        <v>27.8665</v>
      </c>
      <c r="FH77">
        <v>27.9059</v>
      </c>
      <c r="FI77">
        <v>13.0662</v>
      </c>
      <c r="FJ77">
        <v>22.7564</v>
      </c>
      <c r="FK77">
        <v>46.0888</v>
      </c>
      <c r="FL77">
        <v>25</v>
      </c>
      <c r="FM77">
        <v>222.322</v>
      </c>
      <c r="FN77">
        <v>20</v>
      </c>
      <c r="FO77">
        <v>96.8487</v>
      </c>
      <c r="FP77">
        <v>99.4225</v>
      </c>
    </row>
    <row r="78" spans="1:172">
      <c r="A78">
        <v>62</v>
      </c>
      <c r="B78">
        <v>1617083015</v>
      </c>
      <c r="C78">
        <v>122.5</v>
      </c>
      <c r="D78" t="s">
        <v>409</v>
      </c>
      <c r="E78" t="s">
        <v>410</v>
      </c>
      <c r="F78">
        <v>2</v>
      </c>
      <c r="G78">
        <v>1617083014</v>
      </c>
      <c r="H78">
        <f>(I78)/1000</f>
        <v>0</v>
      </c>
      <c r="I78">
        <f>IF(CF78, AL78, AF78)</f>
        <v>0</v>
      </c>
      <c r="J78">
        <f>IF(CF78, AG78, AE78)</f>
        <v>0</v>
      </c>
      <c r="K78">
        <f>CH78 - IF(AS78&gt;1, J78*CB78*100.0/(AU78*CV78), 0)</f>
        <v>0</v>
      </c>
      <c r="L78">
        <f>((R78-H78/2)*K78-J78)/(R78+H78/2)</f>
        <v>0</v>
      </c>
      <c r="M78">
        <f>L78*(CO78+CP78)/1000.0</f>
        <v>0</v>
      </c>
      <c r="N78">
        <f>(CH78 - IF(AS78&gt;1, J78*CB78*100.0/(AU78*CV78), 0))*(CO78+CP78)/1000.0</f>
        <v>0</v>
      </c>
      <c r="O78">
        <f>2.0/((1/Q78-1/P78)+SIGN(Q78)*SQRT((1/Q78-1/P78)*(1/Q78-1/P78) + 4*CC78/((CC78+1)*(CC78+1))*(2*1/Q78*1/P78-1/P78*1/P78)))</f>
        <v>0</v>
      </c>
      <c r="P78">
        <f>IF(LEFT(CD78,1)&lt;&gt;"0",IF(LEFT(CD78,1)="1",3.0,CE78),$D$5+$E$5*(CV78*CO78/($K$5*1000))+$F$5*(CV78*CO78/($K$5*1000))*MAX(MIN(CB78,$J$5),$I$5)*MAX(MIN(CB78,$J$5),$I$5)+$G$5*MAX(MIN(CB78,$J$5),$I$5)*(CV78*CO78/($K$5*1000))+$H$5*(CV78*CO78/($K$5*1000))*(CV78*CO78/($K$5*1000)))</f>
        <v>0</v>
      </c>
      <c r="Q78">
        <f>H78*(1000-(1000*0.61365*exp(17.502*U78/(240.97+U78))/(CO78+CP78)+CJ78)/2)/(1000*0.61365*exp(17.502*U78/(240.97+U78))/(CO78+CP78)-CJ78)</f>
        <v>0</v>
      </c>
      <c r="R78">
        <f>1/((CC78+1)/(O78/1.6)+1/(P78/1.37)) + CC78/((CC78+1)/(O78/1.6) + CC78/(P78/1.37))</f>
        <v>0</v>
      </c>
      <c r="S78">
        <f>(BX78*CA78)</f>
        <v>0</v>
      </c>
      <c r="T78">
        <f>(CQ78+(S78+2*0.95*5.67E-8*(((CQ78+$B$7)+273)^4-(CQ78+273)^4)-44100*H78)/(1.84*29.3*P78+8*0.95*5.67E-8*(CQ78+273)^3))</f>
        <v>0</v>
      </c>
      <c r="U78">
        <f>($C$7*CR78+$D$7*CS78+$E$7*T78)</f>
        <v>0</v>
      </c>
      <c r="V78">
        <f>0.61365*exp(17.502*U78/(240.97+U78))</f>
        <v>0</v>
      </c>
      <c r="W78">
        <f>(X78/Y78*100)</f>
        <v>0</v>
      </c>
      <c r="X78">
        <f>CJ78*(CO78+CP78)/1000</f>
        <v>0</v>
      </c>
      <c r="Y78">
        <f>0.61365*exp(17.502*CQ78/(240.97+CQ78))</f>
        <v>0</v>
      </c>
      <c r="Z78">
        <f>(V78-CJ78*(CO78+CP78)/1000)</f>
        <v>0</v>
      </c>
      <c r="AA78">
        <f>(-H78*44100)</f>
        <v>0</v>
      </c>
      <c r="AB78">
        <f>2*29.3*P78*0.92*(CQ78-U78)</f>
        <v>0</v>
      </c>
      <c r="AC78">
        <f>2*0.95*5.67E-8*(((CQ78+$B$7)+273)^4-(U78+273)^4)</f>
        <v>0</v>
      </c>
      <c r="AD78">
        <f>S78+AC78+AA78+AB78</f>
        <v>0</v>
      </c>
      <c r="AE78">
        <f>CN78*AS78*(CI78-CH78*(1000-AS78*CK78)/(1000-AS78*CJ78))/(100*CB78)</f>
        <v>0</v>
      </c>
      <c r="AF78">
        <f>1000*CN78*AS78*(CJ78-CK78)/(100*CB78*(1000-AS78*CJ78))</f>
        <v>0</v>
      </c>
      <c r="AG78">
        <f>(AH78 - AI78 - CO78*1E3/(8.314*(CQ78+273.15)) * AK78/CN78 * AJ78) * CN78/(100*CB78) * (1000 - CK78)/1000</f>
        <v>0</v>
      </c>
      <c r="AH78">
        <v>213.431516721206</v>
      </c>
      <c r="AI78">
        <v>202.483484848485</v>
      </c>
      <c r="AJ78">
        <v>1.60506282890677</v>
      </c>
      <c r="AK78">
        <v>66.5001345329119</v>
      </c>
      <c r="AL78">
        <f>(AN78 - AM78 + CO78*1E3/(8.314*(CQ78+273.15)) * AP78/CN78 * AO78) * CN78/(100*CB78) * 1000/(1000 - AN78)</f>
        <v>0</v>
      </c>
      <c r="AM78">
        <v>19.9907200987013</v>
      </c>
      <c r="AN78">
        <v>21.7476787878788</v>
      </c>
      <c r="AO78">
        <v>0.00422448484848679</v>
      </c>
      <c r="AP78">
        <v>79.88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MAX(0,($B$13+$C$13*CV78)/(1+$D$13*CV78)*CO78/(CQ78+273)*$E$13)</f>
        <v>0</v>
      </c>
      <c r="AV78" t="s">
        <v>286</v>
      </c>
      <c r="AW78" t="s">
        <v>286</v>
      </c>
      <c r="AX78">
        <v>0</v>
      </c>
      <c r="AY78">
        <v>0</v>
      </c>
      <c r="AZ78">
        <f>1-AX78/AY78</f>
        <v>0</v>
      </c>
      <c r="BA78">
        <v>0</v>
      </c>
      <c r="BB78" t="s">
        <v>286</v>
      </c>
      <c r="BC78" t="s">
        <v>286</v>
      </c>
      <c r="BD78">
        <v>0</v>
      </c>
      <c r="BE78">
        <v>0</v>
      </c>
      <c r="BF78">
        <f>1-BD78/BE78</f>
        <v>0</v>
      </c>
      <c r="BG78">
        <v>0.5</v>
      </c>
      <c r="BH78">
        <f>BY78</f>
        <v>0</v>
      </c>
      <c r="BI78">
        <f>J78</f>
        <v>0</v>
      </c>
      <c r="BJ78">
        <f>BF78*BG78*BH78</f>
        <v>0</v>
      </c>
      <c r="BK78">
        <f>(BI78-BA78)/BH78</f>
        <v>0</v>
      </c>
      <c r="BL78">
        <f>(AY78-BE78)/BE78</f>
        <v>0</v>
      </c>
      <c r="BM78">
        <f>AX78/(AZ78+AX78/BE78)</f>
        <v>0</v>
      </c>
      <c r="BN78" t="s">
        <v>286</v>
      </c>
      <c r="BO78">
        <v>0</v>
      </c>
      <c r="BP78">
        <f>IF(BO78&lt;&gt;0, BO78, BM78)</f>
        <v>0</v>
      </c>
      <c r="BQ78">
        <f>1-BP78/BE78</f>
        <v>0</v>
      </c>
      <c r="BR78">
        <f>(BE78-BD78)/(BE78-BP78)</f>
        <v>0</v>
      </c>
      <c r="BS78">
        <f>(AY78-BE78)/(AY78-BP78)</f>
        <v>0</v>
      </c>
      <c r="BT78">
        <f>(BE78-BD78)/(BE78-AX78)</f>
        <v>0</v>
      </c>
      <c r="BU78">
        <f>(AY78-BE78)/(AY78-AX78)</f>
        <v>0</v>
      </c>
      <c r="BV78">
        <f>(BR78*BP78/BD78)</f>
        <v>0</v>
      </c>
      <c r="BW78">
        <f>(1-BV78)</f>
        <v>0</v>
      </c>
      <c r="BX78">
        <f>$B$11*CW78+$C$11*CX78+$F$11*CY78*(1-DB78)</f>
        <v>0</v>
      </c>
      <c r="BY78">
        <f>BX78*BZ78</f>
        <v>0</v>
      </c>
      <c r="BZ78">
        <f>($B$11*$D$9+$C$11*$D$9+$F$11*((DL78+DD78)/MAX(DL78+DD78+DM78, 0.1)*$I$9+DM78/MAX(DL78+DD78+DM78, 0.1)*$J$9))/($B$11+$C$11+$F$11)</f>
        <v>0</v>
      </c>
      <c r="CA78">
        <f>($B$11*$K$9+$C$11*$K$9+$F$11*((DL78+DD78)/MAX(DL78+DD78+DM78, 0.1)*$P$9+DM78/MAX(DL78+DD78+DM78, 0.1)*$Q$9))/($B$11+$C$11+$F$11)</f>
        <v>0</v>
      </c>
      <c r="CB78">
        <v>9</v>
      </c>
      <c r="CC78">
        <v>0.5</v>
      </c>
      <c r="CD78" t="s">
        <v>287</v>
      </c>
      <c r="CE78">
        <v>2</v>
      </c>
      <c r="CF78" t="b">
        <v>1</v>
      </c>
      <c r="CG78">
        <v>1617083014</v>
      </c>
      <c r="CH78">
        <v>197.291333333333</v>
      </c>
      <c r="CI78">
        <v>210.879</v>
      </c>
      <c r="CJ78">
        <v>21.7464</v>
      </c>
      <c r="CK78">
        <v>19.9907</v>
      </c>
      <c r="CL78">
        <v>192.971</v>
      </c>
      <c r="CM78">
        <v>21.7683333333333</v>
      </c>
      <c r="CN78">
        <v>599.996</v>
      </c>
      <c r="CO78">
        <v>101.111333333333</v>
      </c>
      <c r="CP78">
        <v>0.0469011333333333</v>
      </c>
      <c r="CQ78">
        <v>26.7985666666667</v>
      </c>
      <c r="CR78">
        <v>26.1901</v>
      </c>
      <c r="CS78">
        <v>999.9</v>
      </c>
      <c r="CT78">
        <v>0</v>
      </c>
      <c r="CU78">
        <v>0</v>
      </c>
      <c r="CV78">
        <v>9998.75</v>
      </c>
      <c r="CW78">
        <v>0</v>
      </c>
      <c r="CX78">
        <v>44.2989</v>
      </c>
      <c r="CY78">
        <v>1199.86333333333</v>
      </c>
      <c r="CZ78">
        <v>0.967004333333333</v>
      </c>
      <c r="DA78">
        <v>0.0329958</v>
      </c>
      <c r="DB78">
        <v>0</v>
      </c>
      <c r="DC78">
        <v>2.78626666666667</v>
      </c>
      <c r="DD78">
        <v>0</v>
      </c>
      <c r="DE78">
        <v>3588.96</v>
      </c>
      <c r="DF78">
        <v>10371.0333333333</v>
      </c>
      <c r="DG78">
        <v>40.75</v>
      </c>
      <c r="DH78">
        <v>43.5</v>
      </c>
      <c r="DI78">
        <v>42.375</v>
      </c>
      <c r="DJ78">
        <v>41.687</v>
      </c>
      <c r="DK78">
        <v>40.75</v>
      </c>
      <c r="DL78">
        <v>1160.27333333333</v>
      </c>
      <c r="DM78">
        <v>39.59</v>
      </c>
      <c r="DN78">
        <v>0</v>
      </c>
      <c r="DO78">
        <v>1617083015.4</v>
      </c>
      <c r="DP78">
        <v>0</v>
      </c>
      <c r="DQ78">
        <v>2.65533461538462</v>
      </c>
      <c r="DR78">
        <v>0.132851274891015</v>
      </c>
      <c r="DS78">
        <v>-163.822905925927</v>
      </c>
      <c r="DT78">
        <v>3604.52230769231</v>
      </c>
      <c r="DU78">
        <v>15</v>
      </c>
      <c r="DV78">
        <v>1617082512</v>
      </c>
      <c r="DW78" t="s">
        <v>288</v>
      </c>
      <c r="DX78">
        <v>1617082511</v>
      </c>
      <c r="DY78">
        <v>1617082512</v>
      </c>
      <c r="DZ78">
        <v>2</v>
      </c>
      <c r="EA78">
        <v>-0.012</v>
      </c>
      <c r="EB78">
        <v>-0.035</v>
      </c>
      <c r="EC78">
        <v>4.321</v>
      </c>
      <c r="ED78">
        <v>-0.022</v>
      </c>
      <c r="EE78">
        <v>400</v>
      </c>
      <c r="EF78">
        <v>20</v>
      </c>
      <c r="EG78">
        <v>0.13</v>
      </c>
      <c r="EH78">
        <v>0.05</v>
      </c>
      <c r="EI78">
        <v>100</v>
      </c>
      <c r="EJ78">
        <v>100</v>
      </c>
      <c r="EK78">
        <v>4.32</v>
      </c>
      <c r="EL78">
        <v>-0.0219</v>
      </c>
      <c r="EM78">
        <v>4.32055000000003</v>
      </c>
      <c r="EN78">
        <v>0</v>
      </c>
      <c r="EO78">
        <v>0</v>
      </c>
      <c r="EP78">
        <v>0</v>
      </c>
      <c r="EQ78">
        <v>-0.0219400000000007</v>
      </c>
      <c r="ER78">
        <v>0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8.4</v>
      </c>
      <c r="EZ78">
        <v>8.4</v>
      </c>
      <c r="FA78">
        <v>18</v>
      </c>
      <c r="FB78">
        <v>646.874</v>
      </c>
      <c r="FC78">
        <v>392.725</v>
      </c>
      <c r="FD78">
        <v>24.9991</v>
      </c>
      <c r="FE78">
        <v>27.8586</v>
      </c>
      <c r="FF78">
        <v>30</v>
      </c>
      <c r="FG78">
        <v>27.8656</v>
      </c>
      <c r="FH78">
        <v>27.9052</v>
      </c>
      <c r="FI78">
        <v>13.2158</v>
      </c>
      <c r="FJ78">
        <v>22.7564</v>
      </c>
      <c r="FK78">
        <v>46.0888</v>
      </c>
      <c r="FL78">
        <v>25</v>
      </c>
      <c r="FM78">
        <v>225.702</v>
      </c>
      <c r="FN78">
        <v>20</v>
      </c>
      <c r="FO78">
        <v>96.8493</v>
      </c>
      <c r="FP78">
        <v>99.4227</v>
      </c>
    </row>
    <row r="79" spans="1:172">
      <c r="A79">
        <v>63</v>
      </c>
      <c r="B79">
        <v>1617083017</v>
      </c>
      <c r="C79">
        <v>124.5</v>
      </c>
      <c r="D79" t="s">
        <v>411</v>
      </c>
      <c r="E79" t="s">
        <v>412</v>
      </c>
      <c r="F79">
        <v>2</v>
      </c>
      <c r="G79">
        <v>1617083015.625</v>
      </c>
      <c r="H79">
        <f>(I79)/1000</f>
        <v>0</v>
      </c>
      <c r="I79">
        <f>IF(CF79, AL79, AF79)</f>
        <v>0</v>
      </c>
      <c r="J79">
        <f>IF(CF79, AG79, AE79)</f>
        <v>0</v>
      </c>
      <c r="K79">
        <f>CH79 - IF(AS79&gt;1, J79*CB79*100.0/(AU79*CV79), 0)</f>
        <v>0</v>
      </c>
      <c r="L79">
        <f>((R79-H79/2)*K79-J79)/(R79+H79/2)</f>
        <v>0</v>
      </c>
      <c r="M79">
        <f>L79*(CO79+CP79)/1000.0</f>
        <v>0</v>
      </c>
      <c r="N79">
        <f>(CH79 - IF(AS79&gt;1, J79*CB79*100.0/(AU79*CV79), 0))*(CO79+CP79)/1000.0</f>
        <v>0</v>
      </c>
      <c r="O79">
        <f>2.0/((1/Q79-1/P79)+SIGN(Q79)*SQRT((1/Q79-1/P79)*(1/Q79-1/P79) + 4*CC79/((CC79+1)*(CC79+1))*(2*1/Q79*1/P79-1/P79*1/P79)))</f>
        <v>0</v>
      </c>
      <c r="P79">
        <f>IF(LEFT(CD79,1)&lt;&gt;"0",IF(LEFT(CD79,1)="1",3.0,CE79),$D$5+$E$5*(CV79*CO79/($K$5*1000))+$F$5*(CV79*CO79/($K$5*1000))*MAX(MIN(CB79,$J$5),$I$5)*MAX(MIN(CB79,$J$5),$I$5)+$G$5*MAX(MIN(CB79,$J$5),$I$5)*(CV79*CO79/($K$5*1000))+$H$5*(CV79*CO79/($K$5*1000))*(CV79*CO79/($K$5*1000)))</f>
        <v>0</v>
      </c>
      <c r="Q79">
        <f>H79*(1000-(1000*0.61365*exp(17.502*U79/(240.97+U79))/(CO79+CP79)+CJ79)/2)/(1000*0.61365*exp(17.502*U79/(240.97+U79))/(CO79+CP79)-CJ79)</f>
        <v>0</v>
      </c>
      <c r="R79">
        <f>1/((CC79+1)/(O79/1.6)+1/(P79/1.37)) + CC79/((CC79+1)/(O79/1.6) + CC79/(P79/1.37))</f>
        <v>0</v>
      </c>
      <c r="S79">
        <f>(BX79*CA79)</f>
        <v>0</v>
      </c>
      <c r="T79">
        <f>(CQ79+(S79+2*0.95*5.67E-8*(((CQ79+$B$7)+273)^4-(CQ79+273)^4)-44100*H79)/(1.84*29.3*P79+8*0.95*5.67E-8*(CQ79+273)^3))</f>
        <v>0</v>
      </c>
      <c r="U79">
        <f>($C$7*CR79+$D$7*CS79+$E$7*T79)</f>
        <v>0</v>
      </c>
      <c r="V79">
        <f>0.61365*exp(17.502*U79/(240.97+U79))</f>
        <v>0</v>
      </c>
      <c r="W79">
        <f>(X79/Y79*100)</f>
        <v>0</v>
      </c>
      <c r="X79">
        <f>CJ79*(CO79+CP79)/1000</f>
        <v>0</v>
      </c>
      <c r="Y79">
        <f>0.61365*exp(17.502*CQ79/(240.97+CQ79))</f>
        <v>0</v>
      </c>
      <c r="Z79">
        <f>(V79-CJ79*(CO79+CP79)/1000)</f>
        <v>0</v>
      </c>
      <c r="AA79">
        <f>(-H79*44100)</f>
        <v>0</v>
      </c>
      <c r="AB79">
        <f>2*29.3*P79*0.92*(CQ79-U79)</f>
        <v>0</v>
      </c>
      <c r="AC79">
        <f>2*0.95*5.67E-8*(((CQ79+$B$7)+273)^4-(U79+273)^4)</f>
        <v>0</v>
      </c>
      <c r="AD79">
        <f>S79+AC79+AA79+AB79</f>
        <v>0</v>
      </c>
      <c r="AE79">
        <f>CN79*AS79*(CI79-CH79*(1000-AS79*CK79)/(1000-AS79*CJ79))/(100*CB79)</f>
        <v>0</v>
      </c>
      <c r="AF79">
        <f>1000*CN79*AS79*(CJ79-CK79)/(100*CB79*(1000-AS79*CJ79))</f>
        <v>0</v>
      </c>
      <c r="AG79">
        <f>(AH79 - AI79 - CO79*1E3/(8.314*(CQ79+273.15)) * AK79/CN79 * AJ79) * CN79/(100*CB79) * (1000 - CK79)/1000</f>
        <v>0</v>
      </c>
      <c r="AH79">
        <v>216.89107310762</v>
      </c>
      <c r="AI79">
        <v>205.705363636364</v>
      </c>
      <c r="AJ79">
        <v>1.61215026752552</v>
      </c>
      <c r="AK79">
        <v>66.5001345329119</v>
      </c>
      <c r="AL79">
        <f>(AN79 - AM79 + CO79*1E3/(8.314*(CQ79+273.15)) * AP79/CN79 * AO79) * CN79/(100*CB79) * 1000/(1000 - AN79)</f>
        <v>0</v>
      </c>
      <c r="AM79">
        <v>19.990870114632</v>
      </c>
      <c r="AN79">
        <v>21.7509236363636</v>
      </c>
      <c r="AO79">
        <v>0.00310521212121245</v>
      </c>
      <c r="AP79">
        <v>79.88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MAX(0,($B$13+$C$13*CV79)/(1+$D$13*CV79)*CO79/(CQ79+273)*$E$13)</f>
        <v>0</v>
      </c>
      <c r="AV79" t="s">
        <v>286</v>
      </c>
      <c r="AW79" t="s">
        <v>286</v>
      </c>
      <c r="AX79">
        <v>0</v>
      </c>
      <c r="AY79">
        <v>0</v>
      </c>
      <c r="AZ79">
        <f>1-AX79/AY79</f>
        <v>0</v>
      </c>
      <c r="BA79">
        <v>0</v>
      </c>
      <c r="BB79" t="s">
        <v>286</v>
      </c>
      <c r="BC79" t="s">
        <v>286</v>
      </c>
      <c r="BD79">
        <v>0</v>
      </c>
      <c r="BE79">
        <v>0</v>
      </c>
      <c r="BF79">
        <f>1-BD79/BE79</f>
        <v>0</v>
      </c>
      <c r="BG79">
        <v>0.5</v>
      </c>
      <c r="BH79">
        <f>BY79</f>
        <v>0</v>
      </c>
      <c r="BI79">
        <f>J79</f>
        <v>0</v>
      </c>
      <c r="BJ79">
        <f>BF79*BG79*BH79</f>
        <v>0</v>
      </c>
      <c r="BK79">
        <f>(BI79-BA79)/BH79</f>
        <v>0</v>
      </c>
      <c r="BL79">
        <f>(AY79-BE79)/BE79</f>
        <v>0</v>
      </c>
      <c r="BM79">
        <f>AX79/(AZ79+AX79/BE79)</f>
        <v>0</v>
      </c>
      <c r="BN79" t="s">
        <v>286</v>
      </c>
      <c r="BO79">
        <v>0</v>
      </c>
      <c r="BP79">
        <f>IF(BO79&lt;&gt;0, BO79, BM79)</f>
        <v>0</v>
      </c>
      <c r="BQ79">
        <f>1-BP79/BE79</f>
        <v>0</v>
      </c>
      <c r="BR79">
        <f>(BE79-BD79)/(BE79-BP79)</f>
        <v>0</v>
      </c>
      <c r="BS79">
        <f>(AY79-BE79)/(AY79-BP79)</f>
        <v>0</v>
      </c>
      <c r="BT79">
        <f>(BE79-BD79)/(BE79-AX79)</f>
        <v>0</v>
      </c>
      <c r="BU79">
        <f>(AY79-BE79)/(AY79-AX79)</f>
        <v>0</v>
      </c>
      <c r="BV79">
        <f>(BR79*BP79/BD79)</f>
        <v>0</v>
      </c>
      <c r="BW79">
        <f>(1-BV79)</f>
        <v>0</v>
      </c>
      <c r="BX79">
        <f>$B$11*CW79+$C$11*CX79+$F$11*CY79*(1-DB79)</f>
        <v>0</v>
      </c>
      <c r="BY79">
        <f>BX79*BZ79</f>
        <v>0</v>
      </c>
      <c r="BZ79">
        <f>($B$11*$D$9+$C$11*$D$9+$F$11*((DL79+DD79)/MAX(DL79+DD79+DM79, 0.1)*$I$9+DM79/MAX(DL79+DD79+DM79, 0.1)*$J$9))/($B$11+$C$11+$F$11)</f>
        <v>0</v>
      </c>
      <c r="CA79">
        <f>($B$11*$K$9+$C$11*$K$9+$F$11*((DL79+DD79)/MAX(DL79+DD79+DM79, 0.1)*$P$9+DM79/MAX(DL79+DD79+DM79, 0.1)*$Q$9))/($B$11+$C$11+$F$11)</f>
        <v>0</v>
      </c>
      <c r="CB79">
        <v>9</v>
      </c>
      <c r="CC79">
        <v>0.5</v>
      </c>
      <c r="CD79" t="s">
        <v>287</v>
      </c>
      <c r="CE79">
        <v>2</v>
      </c>
      <c r="CF79" t="b">
        <v>1</v>
      </c>
      <c r="CG79">
        <v>1617083015.625</v>
      </c>
      <c r="CH79">
        <v>199.85025</v>
      </c>
      <c r="CI79">
        <v>213.67775</v>
      </c>
      <c r="CJ79">
        <v>21.749775</v>
      </c>
      <c r="CK79">
        <v>19.9909</v>
      </c>
      <c r="CL79">
        <v>195.53</v>
      </c>
      <c r="CM79">
        <v>21.771725</v>
      </c>
      <c r="CN79">
        <v>600.00125</v>
      </c>
      <c r="CO79">
        <v>101.11075</v>
      </c>
      <c r="CP79">
        <v>0.046729325</v>
      </c>
      <c r="CQ79">
        <v>26.798475</v>
      </c>
      <c r="CR79">
        <v>26.195325</v>
      </c>
      <c r="CS79">
        <v>999.9</v>
      </c>
      <c r="CT79">
        <v>0</v>
      </c>
      <c r="CU79">
        <v>0</v>
      </c>
      <c r="CV79">
        <v>10006.875</v>
      </c>
      <c r="CW79">
        <v>0</v>
      </c>
      <c r="CX79">
        <v>44.296175</v>
      </c>
      <c r="CY79">
        <v>1199.9575</v>
      </c>
      <c r="CZ79">
        <v>0.96700725</v>
      </c>
      <c r="DA79">
        <v>0.032992925</v>
      </c>
      <c r="DB79">
        <v>0</v>
      </c>
      <c r="DC79">
        <v>2.7561</v>
      </c>
      <c r="DD79">
        <v>0</v>
      </c>
      <c r="DE79">
        <v>3588.755</v>
      </c>
      <c r="DF79">
        <v>10371.925</v>
      </c>
      <c r="DG79">
        <v>40.68725</v>
      </c>
      <c r="DH79">
        <v>43.531</v>
      </c>
      <c r="DI79">
        <v>42.375</v>
      </c>
      <c r="DJ79">
        <v>41.73425</v>
      </c>
      <c r="DK79">
        <v>40.73425</v>
      </c>
      <c r="DL79">
        <v>1160.3675</v>
      </c>
      <c r="DM79">
        <v>39.59</v>
      </c>
      <c r="DN79">
        <v>0</v>
      </c>
      <c r="DO79">
        <v>1617083017.8</v>
      </c>
      <c r="DP79">
        <v>0</v>
      </c>
      <c r="DQ79">
        <v>2.67649230769231</v>
      </c>
      <c r="DR79">
        <v>-0.0204034261535538</v>
      </c>
      <c r="DS79">
        <v>-124.954871911001</v>
      </c>
      <c r="DT79">
        <v>3598.93038461538</v>
      </c>
      <c r="DU79">
        <v>15</v>
      </c>
      <c r="DV79">
        <v>1617082512</v>
      </c>
      <c r="DW79" t="s">
        <v>288</v>
      </c>
      <c r="DX79">
        <v>1617082511</v>
      </c>
      <c r="DY79">
        <v>1617082512</v>
      </c>
      <c r="DZ79">
        <v>2</v>
      </c>
      <c r="EA79">
        <v>-0.012</v>
      </c>
      <c r="EB79">
        <v>-0.035</v>
      </c>
      <c r="EC79">
        <v>4.321</v>
      </c>
      <c r="ED79">
        <v>-0.022</v>
      </c>
      <c r="EE79">
        <v>400</v>
      </c>
      <c r="EF79">
        <v>20</v>
      </c>
      <c r="EG79">
        <v>0.13</v>
      </c>
      <c r="EH79">
        <v>0.05</v>
      </c>
      <c r="EI79">
        <v>100</v>
      </c>
      <c r="EJ79">
        <v>100</v>
      </c>
      <c r="EK79">
        <v>4.321</v>
      </c>
      <c r="EL79">
        <v>-0.022</v>
      </c>
      <c r="EM79">
        <v>4.32055000000003</v>
      </c>
      <c r="EN79">
        <v>0</v>
      </c>
      <c r="EO79">
        <v>0</v>
      </c>
      <c r="EP79">
        <v>0</v>
      </c>
      <c r="EQ79">
        <v>-0.0219400000000007</v>
      </c>
      <c r="ER79">
        <v>0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8.4</v>
      </c>
      <c r="EZ79">
        <v>8.4</v>
      </c>
      <c r="FA79">
        <v>18</v>
      </c>
      <c r="FB79">
        <v>646.852</v>
      </c>
      <c r="FC79">
        <v>392.731</v>
      </c>
      <c r="FD79">
        <v>24.9991</v>
      </c>
      <c r="FE79">
        <v>27.8578</v>
      </c>
      <c r="FF79">
        <v>30</v>
      </c>
      <c r="FG79">
        <v>27.8653</v>
      </c>
      <c r="FH79">
        <v>27.904</v>
      </c>
      <c r="FI79">
        <v>13.3606</v>
      </c>
      <c r="FJ79">
        <v>22.7564</v>
      </c>
      <c r="FK79">
        <v>46.0888</v>
      </c>
      <c r="FL79">
        <v>25</v>
      </c>
      <c r="FM79">
        <v>229.086</v>
      </c>
      <c r="FN79">
        <v>20</v>
      </c>
      <c r="FO79">
        <v>96.8502</v>
      </c>
      <c r="FP79">
        <v>99.4233</v>
      </c>
    </row>
    <row r="80" spans="1:172">
      <c r="A80">
        <v>64</v>
      </c>
      <c r="B80">
        <v>1617083019</v>
      </c>
      <c r="C80">
        <v>126.5</v>
      </c>
      <c r="D80" t="s">
        <v>413</v>
      </c>
      <c r="E80" t="s">
        <v>414</v>
      </c>
      <c r="F80">
        <v>2</v>
      </c>
      <c r="G80">
        <v>1617083018</v>
      </c>
      <c r="H80">
        <f>(I80)/1000</f>
        <v>0</v>
      </c>
      <c r="I80">
        <f>IF(CF80, AL80, AF80)</f>
        <v>0</v>
      </c>
      <c r="J80">
        <f>IF(CF80, AG80, AE80)</f>
        <v>0</v>
      </c>
      <c r="K80">
        <f>CH80 - IF(AS80&gt;1, J80*CB80*100.0/(AU80*CV80), 0)</f>
        <v>0</v>
      </c>
      <c r="L80">
        <f>((R80-H80/2)*K80-J80)/(R80+H80/2)</f>
        <v>0</v>
      </c>
      <c r="M80">
        <f>L80*(CO80+CP80)/1000.0</f>
        <v>0</v>
      </c>
      <c r="N80">
        <f>(CH80 - IF(AS80&gt;1, J80*CB80*100.0/(AU80*CV80), 0))*(CO80+CP80)/1000.0</f>
        <v>0</v>
      </c>
      <c r="O80">
        <f>2.0/((1/Q80-1/P80)+SIGN(Q80)*SQRT((1/Q80-1/P80)*(1/Q80-1/P80) + 4*CC80/((CC80+1)*(CC80+1))*(2*1/Q80*1/P80-1/P80*1/P80)))</f>
        <v>0</v>
      </c>
      <c r="P80">
        <f>IF(LEFT(CD80,1)&lt;&gt;"0",IF(LEFT(CD80,1)="1",3.0,CE80),$D$5+$E$5*(CV80*CO80/($K$5*1000))+$F$5*(CV80*CO80/($K$5*1000))*MAX(MIN(CB80,$J$5),$I$5)*MAX(MIN(CB80,$J$5),$I$5)+$G$5*MAX(MIN(CB80,$J$5),$I$5)*(CV80*CO80/($K$5*1000))+$H$5*(CV80*CO80/($K$5*1000))*(CV80*CO80/($K$5*1000)))</f>
        <v>0</v>
      </c>
      <c r="Q80">
        <f>H80*(1000-(1000*0.61365*exp(17.502*U80/(240.97+U80))/(CO80+CP80)+CJ80)/2)/(1000*0.61365*exp(17.502*U80/(240.97+U80))/(CO80+CP80)-CJ80)</f>
        <v>0</v>
      </c>
      <c r="R80">
        <f>1/((CC80+1)/(O80/1.6)+1/(P80/1.37)) + CC80/((CC80+1)/(O80/1.6) + CC80/(P80/1.37))</f>
        <v>0</v>
      </c>
      <c r="S80">
        <f>(BX80*CA80)</f>
        <v>0</v>
      </c>
      <c r="T80">
        <f>(CQ80+(S80+2*0.95*5.67E-8*(((CQ80+$B$7)+273)^4-(CQ80+273)^4)-44100*H80)/(1.84*29.3*P80+8*0.95*5.67E-8*(CQ80+273)^3))</f>
        <v>0</v>
      </c>
      <c r="U80">
        <f>($C$7*CR80+$D$7*CS80+$E$7*T80)</f>
        <v>0</v>
      </c>
      <c r="V80">
        <f>0.61365*exp(17.502*U80/(240.97+U80))</f>
        <v>0</v>
      </c>
      <c r="W80">
        <f>(X80/Y80*100)</f>
        <v>0</v>
      </c>
      <c r="X80">
        <f>CJ80*(CO80+CP80)/1000</f>
        <v>0</v>
      </c>
      <c r="Y80">
        <f>0.61365*exp(17.502*CQ80/(240.97+CQ80))</f>
        <v>0</v>
      </c>
      <c r="Z80">
        <f>(V80-CJ80*(CO80+CP80)/1000)</f>
        <v>0</v>
      </c>
      <c r="AA80">
        <f>(-H80*44100)</f>
        <v>0</v>
      </c>
      <c r="AB80">
        <f>2*29.3*P80*0.92*(CQ80-U80)</f>
        <v>0</v>
      </c>
      <c r="AC80">
        <f>2*0.95*5.67E-8*(((CQ80+$B$7)+273)^4-(U80+273)^4)</f>
        <v>0</v>
      </c>
      <c r="AD80">
        <f>S80+AC80+AA80+AB80</f>
        <v>0</v>
      </c>
      <c r="AE80">
        <f>CN80*AS80*(CI80-CH80*(1000-AS80*CK80)/(1000-AS80*CJ80))/(100*CB80)</f>
        <v>0</v>
      </c>
      <c r="AF80">
        <f>1000*CN80*AS80*(CJ80-CK80)/(100*CB80*(1000-AS80*CJ80))</f>
        <v>0</v>
      </c>
      <c r="AG80">
        <f>(AH80 - AI80 - CO80*1E3/(8.314*(CQ80+273.15)) * AK80/CN80 * AJ80) * CN80/(100*CB80) * (1000 - CK80)/1000</f>
        <v>0</v>
      </c>
      <c r="AH80">
        <v>220.462479069299</v>
      </c>
      <c r="AI80">
        <v>208.998321212121</v>
      </c>
      <c r="AJ80">
        <v>1.64362496109059</v>
      </c>
      <c r="AK80">
        <v>66.5001345329119</v>
      </c>
      <c r="AL80">
        <f>(AN80 - AM80 + CO80*1E3/(8.314*(CQ80+273.15)) * AP80/CN80 * AO80) * CN80/(100*CB80) * 1000/(1000 - AN80)</f>
        <v>0</v>
      </c>
      <c r="AM80">
        <v>19.9907274625108</v>
      </c>
      <c r="AN80">
        <v>21.7516139393939</v>
      </c>
      <c r="AO80">
        <v>0.00107139393939725</v>
      </c>
      <c r="AP80">
        <v>79.88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MAX(0,($B$13+$C$13*CV80)/(1+$D$13*CV80)*CO80/(CQ80+273)*$E$13)</f>
        <v>0</v>
      </c>
      <c r="AV80" t="s">
        <v>286</v>
      </c>
      <c r="AW80" t="s">
        <v>286</v>
      </c>
      <c r="AX80">
        <v>0</v>
      </c>
      <c r="AY80">
        <v>0</v>
      </c>
      <c r="AZ80">
        <f>1-AX80/AY80</f>
        <v>0</v>
      </c>
      <c r="BA80">
        <v>0</v>
      </c>
      <c r="BB80" t="s">
        <v>286</v>
      </c>
      <c r="BC80" t="s">
        <v>286</v>
      </c>
      <c r="BD80">
        <v>0</v>
      </c>
      <c r="BE80">
        <v>0</v>
      </c>
      <c r="BF80">
        <f>1-BD80/BE80</f>
        <v>0</v>
      </c>
      <c r="BG80">
        <v>0.5</v>
      </c>
      <c r="BH80">
        <f>BY80</f>
        <v>0</v>
      </c>
      <c r="BI80">
        <f>J80</f>
        <v>0</v>
      </c>
      <c r="BJ80">
        <f>BF80*BG80*BH80</f>
        <v>0</v>
      </c>
      <c r="BK80">
        <f>(BI80-BA80)/BH80</f>
        <v>0</v>
      </c>
      <c r="BL80">
        <f>(AY80-BE80)/BE80</f>
        <v>0</v>
      </c>
      <c r="BM80">
        <f>AX80/(AZ80+AX80/BE80)</f>
        <v>0</v>
      </c>
      <c r="BN80" t="s">
        <v>286</v>
      </c>
      <c r="BO80">
        <v>0</v>
      </c>
      <c r="BP80">
        <f>IF(BO80&lt;&gt;0, BO80, BM80)</f>
        <v>0</v>
      </c>
      <c r="BQ80">
        <f>1-BP80/BE80</f>
        <v>0</v>
      </c>
      <c r="BR80">
        <f>(BE80-BD80)/(BE80-BP80)</f>
        <v>0</v>
      </c>
      <c r="BS80">
        <f>(AY80-BE80)/(AY80-BP80)</f>
        <v>0</v>
      </c>
      <c r="BT80">
        <f>(BE80-BD80)/(BE80-AX80)</f>
        <v>0</v>
      </c>
      <c r="BU80">
        <f>(AY80-BE80)/(AY80-AX80)</f>
        <v>0</v>
      </c>
      <c r="BV80">
        <f>(BR80*BP80/BD80)</f>
        <v>0</v>
      </c>
      <c r="BW80">
        <f>(1-BV80)</f>
        <v>0</v>
      </c>
      <c r="BX80">
        <f>$B$11*CW80+$C$11*CX80+$F$11*CY80*(1-DB80)</f>
        <v>0</v>
      </c>
      <c r="BY80">
        <f>BX80*BZ80</f>
        <v>0</v>
      </c>
      <c r="BZ80">
        <f>($B$11*$D$9+$C$11*$D$9+$F$11*((DL80+DD80)/MAX(DL80+DD80+DM80, 0.1)*$I$9+DM80/MAX(DL80+DD80+DM80, 0.1)*$J$9))/($B$11+$C$11+$F$11)</f>
        <v>0</v>
      </c>
      <c r="CA80">
        <f>($B$11*$K$9+$C$11*$K$9+$F$11*((DL80+DD80)/MAX(DL80+DD80+DM80, 0.1)*$P$9+DM80/MAX(DL80+DD80+DM80, 0.1)*$Q$9))/($B$11+$C$11+$F$11)</f>
        <v>0</v>
      </c>
      <c r="CB80">
        <v>9</v>
      </c>
      <c r="CC80">
        <v>0.5</v>
      </c>
      <c r="CD80" t="s">
        <v>287</v>
      </c>
      <c r="CE80">
        <v>2</v>
      </c>
      <c r="CF80" t="b">
        <v>1</v>
      </c>
      <c r="CG80">
        <v>1617083018</v>
      </c>
      <c r="CH80">
        <v>203.643</v>
      </c>
      <c r="CI80">
        <v>217.839333333333</v>
      </c>
      <c r="CJ80">
        <v>21.7516666666667</v>
      </c>
      <c r="CK80">
        <v>19.9897</v>
      </c>
      <c r="CL80">
        <v>199.322333333333</v>
      </c>
      <c r="CM80">
        <v>21.7736</v>
      </c>
      <c r="CN80">
        <v>600.034</v>
      </c>
      <c r="CO80">
        <v>101.112</v>
      </c>
      <c r="CP80">
        <v>0.0467982</v>
      </c>
      <c r="CQ80">
        <v>26.7976</v>
      </c>
      <c r="CR80">
        <v>26.1985666666667</v>
      </c>
      <c r="CS80">
        <v>999.9</v>
      </c>
      <c r="CT80">
        <v>0</v>
      </c>
      <c r="CU80">
        <v>0</v>
      </c>
      <c r="CV80">
        <v>9976.87333333333</v>
      </c>
      <c r="CW80">
        <v>0</v>
      </c>
      <c r="CX80">
        <v>44.2701</v>
      </c>
      <c r="CY80">
        <v>1200.01666666667</v>
      </c>
      <c r="CZ80">
        <v>0.967009</v>
      </c>
      <c r="DA80">
        <v>0.0329912</v>
      </c>
      <c r="DB80">
        <v>0</v>
      </c>
      <c r="DC80">
        <v>2.58526666666667</v>
      </c>
      <c r="DD80">
        <v>0</v>
      </c>
      <c r="DE80">
        <v>3589.38</v>
      </c>
      <c r="DF80">
        <v>10372.4666666667</v>
      </c>
      <c r="DG80">
        <v>40.687</v>
      </c>
      <c r="DH80">
        <v>43.5206666666667</v>
      </c>
      <c r="DI80">
        <v>42.375</v>
      </c>
      <c r="DJ80">
        <v>41.6663333333333</v>
      </c>
      <c r="DK80">
        <v>40.687</v>
      </c>
      <c r="DL80">
        <v>1160.42666666667</v>
      </c>
      <c r="DM80">
        <v>39.59</v>
      </c>
      <c r="DN80">
        <v>0</v>
      </c>
      <c r="DO80">
        <v>1617083019.6</v>
      </c>
      <c r="DP80">
        <v>0</v>
      </c>
      <c r="DQ80">
        <v>2.685136</v>
      </c>
      <c r="DR80">
        <v>-0.671461547484342</v>
      </c>
      <c r="DS80">
        <v>-86.6838462900049</v>
      </c>
      <c r="DT80">
        <v>3595.0628</v>
      </c>
      <c r="DU80">
        <v>15</v>
      </c>
      <c r="DV80">
        <v>1617082512</v>
      </c>
      <c r="DW80" t="s">
        <v>288</v>
      </c>
      <c r="DX80">
        <v>1617082511</v>
      </c>
      <c r="DY80">
        <v>1617082512</v>
      </c>
      <c r="DZ80">
        <v>2</v>
      </c>
      <c r="EA80">
        <v>-0.012</v>
      </c>
      <c r="EB80">
        <v>-0.035</v>
      </c>
      <c r="EC80">
        <v>4.321</v>
      </c>
      <c r="ED80">
        <v>-0.022</v>
      </c>
      <c r="EE80">
        <v>400</v>
      </c>
      <c r="EF80">
        <v>20</v>
      </c>
      <c r="EG80">
        <v>0.13</v>
      </c>
      <c r="EH80">
        <v>0.05</v>
      </c>
      <c r="EI80">
        <v>100</v>
      </c>
      <c r="EJ80">
        <v>100</v>
      </c>
      <c r="EK80">
        <v>4.32</v>
      </c>
      <c r="EL80">
        <v>-0.0219</v>
      </c>
      <c r="EM80">
        <v>4.32055000000003</v>
      </c>
      <c r="EN80">
        <v>0</v>
      </c>
      <c r="EO80">
        <v>0</v>
      </c>
      <c r="EP80">
        <v>0</v>
      </c>
      <c r="EQ80">
        <v>-0.0219400000000007</v>
      </c>
      <c r="ER80">
        <v>0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8.5</v>
      </c>
      <c r="EZ80">
        <v>8.4</v>
      </c>
      <c r="FA80">
        <v>18</v>
      </c>
      <c r="FB80">
        <v>646.935</v>
      </c>
      <c r="FC80">
        <v>392.756</v>
      </c>
      <c r="FD80">
        <v>24.9991</v>
      </c>
      <c r="FE80">
        <v>27.8566</v>
      </c>
      <c r="FF80">
        <v>29.9999</v>
      </c>
      <c r="FG80">
        <v>27.8641</v>
      </c>
      <c r="FH80">
        <v>27.9034</v>
      </c>
      <c r="FI80">
        <v>13.5089</v>
      </c>
      <c r="FJ80">
        <v>22.7564</v>
      </c>
      <c r="FK80">
        <v>46.0888</v>
      </c>
      <c r="FL80">
        <v>25</v>
      </c>
      <c r="FM80">
        <v>232.498</v>
      </c>
      <c r="FN80">
        <v>20</v>
      </c>
      <c r="FO80">
        <v>96.8503</v>
      </c>
      <c r="FP80">
        <v>99.4236</v>
      </c>
    </row>
    <row r="81" spans="1:172">
      <c r="A81">
        <v>65</v>
      </c>
      <c r="B81">
        <v>1617083021</v>
      </c>
      <c r="C81">
        <v>128.5</v>
      </c>
      <c r="D81" t="s">
        <v>415</v>
      </c>
      <c r="E81" t="s">
        <v>416</v>
      </c>
      <c r="F81">
        <v>2</v>
      </c>
      <c r="G81">
        <v>1617083019.625</v>
      </c>
      <c r="H81">
        <f>(I81)/1000</f>
        <v>0</v>
      </c>
      <c r="I81">
        <f>IF(CF81, AL81, AF81)</f>
        <v>0</v>
      </c>
      <c r="J81">
        <f>IF(CF81, AG81, AE81)</f>
        <v>0</v>
      </c>
      <c r="K81">
        <f>CH81 - IF(AS81&gt;1, J81*CB81*100.0/(AU81*CV81), 0)</f>
        <v>0</v>
      </c>
      <c r="L81">
        <f>((R81-H81/2)*K81-J81)/(R81+H81/2)</f>
        <v>0</v>
      </c>
      <c r="M81">
        <f>L81*(CO81+CP81)/1000.0</f>
        <v>0</v>
      </c>
      <c r="N81">
        <f>(CH81 - IF(AS81&gt;1, J81*CB81*100.0/(AU81*CV81), 0))*(CO81+CP81)/1000.0</f>
        <v>0</v>
      </c>
      <c r="O81">
        <f>2.0/((1/Q81-1/P81)+SIGN(Q81)*SQRT((1/Q81-1/P81)*(1/Q81-1/P81) + 4*CC81/((CC81+1)*(CC81+1))*(2*1/Q81*1/P81-1/P81*1/P81)))</f>
        <v>0</v>
      </c>
      <c r="P81">
        <f>IF(LEFT(CD81,1)&lt;&gt;"0",IF(LEFT(CD81,1)="1",3.0,CE81),$D$5+$E$5*(CV81*CO81/($K$5*1000))+$F$5*(CV81*CO81/($K$5*1000))*MAX(MIN(CB81,$J$5),$I$5)*MAX(MIN(CB81,$J$5),$I$5)+$G$5*MAX(MIN(CB81,$J$5),$I$5)*(CV81*CO81/($K$5*1000))+$H$5*(CV81*CO81/($K$5*1000))*(CV81*CO81/($K$5*1000)))</f>
        <v>0</v>
      </c>
      <c r="Q81">
        <f>H81*(1000-(1000*0.61365*exp(17.502*U81/(240.97+U81))/(CO81+CP81)+CJ81)/2)/(1000*0.61365*exp(17.502*U81/(240.97+U81))/(CO81+CP81)-CJ81)</f>
        <v>0</v>
      </c>
      <c r="R81">
        <f>1/((CC81+1)/(O81/1.6)+1/(P81/1.37)) + CC81/((CC81+1)/(O81/1.6) + CC81/(P81/1.37))</f>
        <v>0</v>
      </c>
      <c r="S81">
        <f>(BX81*CA81)</f>
        <v>0</v>
      </c>
      <c r="T81">
        <f>(CQ81+(S81+2*0.95*5.67E-8*(((CQ81+$B$7)+273)^4-(CQ81+273)^4)-44100*H81)/(1.84*29.3*P81+8*0.95*5.67E-8*(CQ81+273)^3))</f>
        <v>0</v>
      </c>
      <c r="U81">
        <f>($C$7*CR81+$D$7*CS81+$E$7*T81)</f>
        <v>0</v>
      </c>
      <c r="V81">
        <f>0.61365*exp(17.502*U81/(240.97+U81))</f>
        <v>0</v>
      </c>
      <c r="W81">
        <f>(X81/Y81*100)</f>
        <v>0</v>
      </c>
      <c r="X81">
        <f>CJ81*(CO81+CP81)/1000</f>
        <v>0</v>
      </c>
      <c r="Y81">
        <f>0.61365*exp(17.502*CQ81/(240.97+CQ81))</f>
        <v>0</v>
      </c>
      <c r="Z81">
        <f>(V81-CJ81*(CO81+CP81)/1000)</f>
        <v>0</v>
      </c>
      <c r="AA81">
        <f>(-H81*44100)</f>
        <v>0</v>
      </c>
      <c r="AB81">
        <f>2*29.3*P81*0.92*(CQ81-U81)</f>
        <v>0</v>
      </c>
      <c r="AC81">
        <f>2*0.95*5.67E-8*(((CQ81+$B$7)+273)^4-(U81+273)^4)</f>
        <v>0</v>
      </c>
      <c r="AD81">
        <f>S81+AC81+AA81+AB81</f>
        <v>0</v>
      </c>
      <c r="AE81">
        <f>CN81*AS81*(CI81-CH81*(1000-AS81*CK81)/(1000-AS81*CJ81))/(100*CB81)</f>
        <v>0</v>
      </c>
      <c r="AF81">
        <f>1000*CN81*AS81*(CJ81-CK81)/(100*CB81*(1000-AS81*CJ81))</f>
        <v>0</v>
      </c>
      <c r="AG81">
        <f>(AH81 - AI81 - CO81*1E3/(8.314*(CQ81+273.15)) * AK81/CN81 * AJ81) * CN81/(100*CB81) * (1000 - CK81)/1000</f>
        <v>0</v>
      </c>
      <c r="AH81">
        <v>224.003928169374</v>
      </c>
      <c r="AI81">
        <v>212.391709090909</v>
      </c>
      <c r="AJ81">
        <v>1.69089294916752</v>
      </c>
      <c r="AK81">
        <v>66.5001345329119</v>
      </c>
      <c r="AL81">
        <f>(AN81 - AM81 + CO81*1E3/(8.314*(CQ81+273.15)) * AP81/CN81 * AO81) * CN81/(100*CB81) * 1000/(1000 - AN81)</f>
        <v>0</v>
      </c>
      <c r="AM81">
        <v>19.9891323134199</v>
      </c>
      <c r="AN81">
        <v>21.7515109090909</v>
      </c>
      <c r="AO81">
        <v>0.000135054545456696</v>
      </c>
      <c r="AP81">
        <v>79.88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MAX(0,($B$13+$C$13*CV81)/(1+$D$13*CV81)*CO81/(CQ81+273)*$E$13)</f>
        <v>0</v>
      </c>
      <c r="AV81" t="s">
        <v>286</v>
      </c>
      <c r="AW81" t="s">
        <v>286</v>
      </c>
      <c r="AX81">
        <v>0</v>
      </c>
      <c r="AY81">
        <v>0</v>
      </c>
      <c r="AZ81">
        <f>1-AX81/AY81</f>
        <v>0</v>
      </c>
      <c r="BA81">
        <v>0</v>
      </c>
      <c r="BB81" t="s">
        <v>286</v>
      </c>
      <c r="BC81" t="s">
        <v>286</v>
      </c>
      <c r="BD81">
        <v>0</v>
      </c>
      <c r="BE81">
        <v>0</v>
      </c>
      <c r="BF81">
        <f>1-BD81/BE81</f>
        <v>0</v>
      </c>
      <c r="BG81">
        <v>0.5</v>
      </c>
      <c r="BH81">
        <f>BY81</f>
        <v>0</v>
      </c>
      <c r="BI81">
        <f>J81</f>
        <v>0</v>
      </c>
      <c r="BJ81">
        <f>BF81*BG81*BH81</f>
        <v>0</v>
      </c>
      <c r="BK81">
        <f>(BI81-BA81)/BH81</f>
        <v>0</v>
      </c>
      <c r="BL81">
        <f>(AY81-BE81)/BE81</f>
        <v>0</v>
      </c>
      <c r="BM81">
        <f>AX81/(AZ81+AX81/BE81)</f>
        <v>0</v>
      </c>
      <c r="BN81" t="s">
        <v>286</v>
      </c>
      <c r="BO81">
        <v>0</v>
      </c>
      <c r="BP81">
        <f>IF(BO81&lt;&gt;0, BO81, BM81)</f>
        <v>0</v>
      </c>
      <c r="BQ81">
        <f>1-BP81/BE81</f>
        <v>0</v>
      </c>
      <c r="BR81">
        <f>(BE81-BD81)/(BE81-BP81)</f>
        <v>0</v>
      </c>
      <c r="BS81">
        <f>(AY81-BE81)/(AY81-BP81)</f>
        <v>0</v>
      </c>
      <c r="BT81">
        <f>(BE81-BD81)/(BE81-AX81)</f>
        <v>0</v>
      </c>
      <c r="BU81">
        <f>(AY81-BE81)/(AY81-AX81)</f>
        <v>0</v>
      </c>
      <c r="BV81">
        <f>(BR81*BP81/BD81)</f>
        <v>0</v>
      </c>
      <c r="BW81">
        <f>(1-BV81)</f>
        <v>0</v>
      </c>
      <c r="BX81">
        <f>$B$11*CW81+$C$11*CX81+$F$11*CY81*(1-DB81)</f>
        <v>0</v>
      </c>
      <c r="BY81">
        <f>BX81*BZ81</f>
        <v>0</v>
      </c>
      <c r="BZ81">
        <f>($B$11*$D$9+$C$11*$D$9+$F$11*((DL81+DD81)/MAX(DL81+DD81+DM81, 0.1)*$I$9+DM81/MAX(DL81+DD81+DM81, 0.1)*$J$9))/($B$11+$C$11+$F$11)</f>
        <v>0</v>
      </c>
      <c r="CA81">
        <f>($B$11*$K$9+$C$11*$K$9+$F$11*((DL81+DD81)/MAX(DL81+DD81+DM81, 0.1)*$P$9+DM81/MAX(DL81+DD81+DM81, 0.1)*$Q$9))/($B$11+$C$11+$F$11)</f>
        <v>0</v>
      </c>
      <c r="CB81">
        <v>9</v>
      </c>
      <c r="CC81">
        <v>0.5</v>
      </c>
      <c r="CD81" t="s">
        <v>287</v>
      </c>
      <c r="CE81">
        <v>2</v>
      </c>
      <c r="CF81" t="b">
        <v>1</v>
      </c>
      <c r="CG81">
        <v>1617083019.625</v>
      </c>
      <c r="CH81">
        <v>206.31725</v>
      </c>
      <c r="CI81">
        <v>220.59775</v>
      </c>
      <c r="CJ81">
        <v>21.75155</v>
      </c>
      <c r="CK81">
        <v>19.988825</v>
      </c>
      <c r="CL81">
        <v>201.99675</v>
      </c>
      <c r="CM81">
        <v>21.7735</v>
      </c>
      <c r="CN81">
        <v>600.01275</v>
      </c>
      <c r="CO81">
        <v>101.1125</v>
      </c>
      <c r="CP81">
        <v>0.047158325</v>
      </c>
      <c r="CQ81">
        <v>26.798175</v>
      </c>
      <c r="CR81">
        <v>26.1937</v>
      </c>
      <c r="CS81">
        <v>999.9</v>
      </c>
      <c r="CT81">
        <v>0</v>
      </c>
      <c r="CU81">
        <v>0</v>
      </c>
      <c r="CV81">
        <v>9967.97</v>
      </c>
      <c r="CW81">
        <v>0</v>
      </c>
      <c r="CX81">
        <v>44.250525</v>
      </c>
      <c r="CY81">
        <v>1200.02</v>
      </c>
      <c r="CZ81">
        <v>0.967009</v>
      </c>
      <c r="DA81">
        <v>0.0329912</v>
      </c>
      <c r="DB81">
        <v>0</v>
      </c>
      <c r="DC81">
        <v>2.783475</v>
      </c>
      <c r="DD81">
        <v>0</v>
      </c>
      <c r="DE81">
        <v>3590.075</v>
      </c>
      <c r="DF81">
        <v>10372.475</v>
      </c>
      <c r="DG81">
        <v>40.687</v>
      </c>
      <c r="DH81">
        <v>43.5</v>
      </c>
      <c r="DI81">
        <v>42.3435</v>
      </c>
      <c r="DJ81">
        <v>41.6405</v>
      </c>
      <c r="DK81">
        <v>40.73425</v>
      </c>
      <c r="DL81">
        <v>1160.43</v>
      </c>
      <c r="DM81">
        <v>39.59</v>
      </c>
      <c r="DN81">
        <v>0</v>
      </c>
      <c r="DO81">
        <v>1617083021.4</v>
      </c>
      <c r="DP81">
        <v>0</v>
      </c>
      <c r="DQ81">
        <v>2.70537307692308</v>
      </c>
      <c r="DR81">
        <v>-0.810184620962364</v>
      </c>
      <c r="DS81">
        <v>-59.9288888170675</v>
      </c>
      <c r="DT81">
        <v>3593.39692307692</v>
      </c>
      <c r="DU81">
        <v>15</v>
      </c>
      <c r="DV81">
        <v>1617082512</v>
      </c>
      <c r="DW81" t="s">
        <v>288</v>
      </c>
      <c r="DX81">
        <v>1617082511</v>
      </c>
      <c r="DY81">
        <v>1617082512</v>
      </c>
      <c r="DZ81">
        <v>2</v>
      </c>
      <c r="EA81">
        <v>-0.012</v>
      </c>
      <c r="EB81">
        <v>-0.035</v>
      </c>
      <c r="EC81">
        <v>4.321</v>
      </c>
      <c r="ED81">
        <v>-0.022</v>
      </c>
      <c r="EE81">
        <v>400</v>
      </c>
      <c r="EF81">
        <v>20</v>
      </c>
      <c r="EG81">
        <v>0.13</v>
      </c>
      <c r="EH81">
        <v>0.05</v>
      </c>
      <c r="EI81">
        <v>100</v>
      </c>
      <c r="EJ81">
        <v>100</v>
      </c>
      <c r="EK81">
        <v>4.321</v>
      </c>
      <c r="EL81">
        <v>-0.0219</v>
      </c>
      <c r="EM81">
        <v>4.32055000000003</v>
      </c>
      <c r="EN81">
        <v>0</v>
      </c>
      <c r="EO81">
        <v>0</v>
      </c>
      <c r="EP81">
        <v>0</v>
      </c>
      <c r="EQ81">
        <v>-0.0219400000000007</v>
      </c>
      <c r="ER81">
        <v>0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8.5</v>
      </c>
      <c r="EZ81">
        <v>8.5</v>
      </c>
      <c r="FA81">
        <v>18</v>
      </c>
      <c r="FB81">
        <v>646.923</v>
      </c>
      <c r="FC81">
        <v>392.805</v>
      </c>
      <c r="FD81">
        <v>24.9992</v>
      </c>
      <c r="FE81">
        <v>27.8563</v>
      </c>
      <c r="FF81">
        <v>29.9999</v>
      </c>
      <c r="FG81">
        <v>27.8632</v>
      </c>
      <c r="FH81">
        <v>27.9022</v>
      </c>
      <c r="FI81">
        <v>13.6597</v>
      </c>
      <c r="FJ81">
        <v>22.7564</v>
      </c>
      <c r="FK81">
        <v>46.0888</v>
      </c>
      <c r="FL81">
        <v>25</v>
      </c>
      <c r="FM81">
        <v>235.898</v>
      </c>
      <c r="FN81">
        <v>20</v>
      </c>
      <c r="FO81">
        <v>96.8501</v>
      </c>
      <c r="FP81">
        <v>99.424</v>
      </c>
    </row>
    <row r="82" spans="1:172">
      <c r="A82">
        <v>66</v>
      </c>
      <c r="B82">
        <v>1617083023</v>
      </c>
      <c r="C82">
        <v>130.5</v>
      </c>
      <c r="D82" t="s">
        <v>417</v>
      </c>
      <c r="E82" t="s">
        <v>418</v>
      </c>
      <c r="F82">
        <v>2</v>
      </c>
      <c r="G82">
        <v>1617083022</v>
      </c>
      <c r="H82">
        <f>(I82)/1000</f>
        <v>0</v>
      </c>
      <c r="I82">
        <f>IF(CF82, AL82, AF82)</f>
        <v>0</v>
      </c>
      <c r="J82">
        <f>IF(CF82, AG82, AE82)</f>
        <v>0</v>
      </c>
      <c r="K82">
        <f>CH82 - IF(AS82&gt;1, J82*CB82*100.0/(AU82*CV82), 0)</f>
        <v>0</v>
      </c>
      <c r="L82">
        <f>((R82-H82/2)*K82-J82)/(R82+H82/2)</f>
        <v>0</v>
      </c>
      <c r="M82">
        <f>L82*(CO82+CP82)/1000.0</f>
        <v>0</v>
      </c>
      <c r="N82">
        <f>(CH82 - IF(AS82&gt;1, J82*CB82*100.0/(AU82*CV82), 0))*(CO82+CP82)/1000.0</f>
        <v>0</v>
      </c>
      <c r="O82">
        <f>2.0/((1/Q82-1/P82)+SIGN(Q82)*SQRT((1/Q82-1/P82)*(1/Q82-1/P82) + 4*CC82/((CC82+1)*(CC82+1))*(2*1/Q82*1/P82-1/P82*1/P82)))</f>
        <v>0</v>
      </c>
      <c r="P82">
        <f>IF(LEFT(CD82,1)&lt;&gt;"0",IF(LEFT(CD82,1)="1",3.0,CE82),$D$5+$E$5*(CV82*CO82/($K$5*1000))+$F$5*(CV82*CO82/($K$5*1000))*MAX(MIN(CB82,$J$5),$I$5)*MAX(MIN(CB82,$J$5),$I$5)+$G$5*MAX(MIN(CB82,$J$5),$I$5)*(CV82*CO82/($K$5*1000))+$H$5*(CV82*CO82/($K$5*1000))*(CV82*CO82/($K$5*1000)))</f>
        <v>0</v>
      </c>
      <c r="Q82">
        <f>H82*(1000-(1000*0.61365*exp(17.502*U82/(240.97+U82))/(CO82+CP82)+CJ82)/2)/(1000*0.61365*exp(17.502*U82/(240.97+U82))/(CO82+CP82)-CJ82)</f>
        <v>0</v>
      </c>
      <c r="R82">
        <f>1/((CC82+1)/(O82/1.6)+1/(P82/1.37)) + CC82/((CC82+1)/(O82/1.6) + CC82/(P82/1.37))</f>
        <v>0</v>
      </c>
      <c r="S82">
        <f>(BX82*CA82)</f>
        <v>0</v>
      </c>
      <c r="T82">
        <f>(CQ82+(S82+2*0.95*5.67E-8*(((CQ82+$B$7)+273)^4-(CQ82+273)^4)-44100*H82)/(1.84*29.3*P82+8*0.95*5.67E-8*(CQ82+273)^3))</f>
        <v>0</v>
      </c>
      <c r="U82">
        <f>($C$7*CR82+$D$7*CS82+$E$7*T82)</f>
        <v>0</v>
      </c>
      <c r="V82">
        <f>0.61365*exp(17.502*U82/(240.97+U82))</f>
        <v>0</v>
      </c>
      <c r="W82">
        <f>(X82/Y82*100)</f>
        <v>0</v>
      </c>
      <c r="X82">
        <f>CJ82*(CO82+CP82)/1000</f>
        <v>0</v>
      </c>
      <c r="Y82">
        <f>0.61365*exp(17.502*CQ82/(240.97+CQ82))</f>
        <v>0</v>
      </c>
      <c r="Z82">
        <f>(V82-CJ82*(CO82+CP82)/1000)</f>
        <v>0</v>
      </c>
      <c r="AA82">
        <f>(-H82*44100)</f>
        <v>0</v>
      </c>
      <c r="AB82">
        <f>2*29.3*P82*0.92*(CQ82-U82)</f>
        <v>0</v>
      </c>
      <c r="AC82">
        <f>2*0.95*5.67E-8*(((CQ82+$B$7)+273)^4-(U82+273)^4)</f>
        <v>0</v>
      </c>
      <c r="AD82">
        <f>S82+AC82+AA82+AB82</f>
        <v>0</v>
      </c>
      <c r="AE82">
        <f>CN82*AS82*(CI82-CH82*(1000-AS82*CK82)/(1000-AS82*CJ82))/(100*CB82)</f>
        <v>0</v>
      </c>
      <c r="AF82">
        <f>1000*CN82*AS82*(CJ82-CK82)/(100*CB82*(1000-AS82*CJ82))</f>
        <v>0</v>
      </c>
      <c r="AG82">
        <f>(AH82 - AI82 - CO82*1E3/(8.314*(CQ82+273.15)) * AK82/CN82 * AJ82) * CN82/(100*CB82) * (1000 - CK82)/1000</f>
        <v>0</v>
      </c>
      <c r="AH82">
        <v>227.388336397382</v>
      </c>
      <c r="AI82">
        <v>215.718824242424</v>
      </c>
      <c r="AJ82">
        <v>1.66876871120061</v>
      </c>
      <c r="AK82">
        <v>66.5001345329119</v>
      </c>
      <c r="AL82">
        <f>(AN82 - AM82 + CO82*1E3/(8.314*(CQ82+273.15)) * AP82/CN82 * AO82) * CN82/(100*CB82) * 1000/(1000 - AN82)</f>
        <v>0</v>
      </c>
      <c r="AM82">
        <v>19.9891746358442</v>
      </c>
      <c r="AN82">
        <v>21.7545739393939</v>
      </c>
      <c r="AO82">
        <v>4.54545454535334e-05</v>
      </c>
      <c r="AP82">
        <v>79.88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MAX(0,($B$13+$C$13*CV82)/(1+$D$13*CV82)*CO82/(CQ82+273)*$E$13)</f>
        <v>0</v>
      </c>
      <c r="AV82" t="s">
        <v>286</v>
      </c>
      <c r="AW82" t="s">
        <v>286</v>
      </c>
      <c r="AX82">
        <v>0</v>
      </c>
      <c r="AY82">
        <v>0</v>
      </c>
      <c r="AZ82">
        <f>1-AX82/AY82</f>
        <v>0</v>
      </c>
      <c r="BA82">
        <v>0</v>
      </c>
      <c r="BB82" t="s">
        <v>286</v>
      </c>
      <c r="BC82" t="s">
        <v>286</v>
      </c>
      <c r="BD82">
        <v>0</v>
      </c>
      <c r="BE82">
        <v>0</v>
      </c>
      <c r="BF82">
        <f>1-BD82/BE82</f>
        <v>0</v>
      </c>
      <c r="BG82">
        <v>0.5</v>
      </c>
      <c r="BH82">
        <f>BY82</f>
        <v>0</v>
      </c>
      <c r="BI82">
        <f>J82</f>
        <v>0</v>
      </c>
      <c r="BJ82">
        <f>BF82*BG82*BH82</f>
        <v>0</v>
      </c>
      <c r="BK82">
        <f>(BI82-BA82)/BH82</f>
        <v>0</v>
      </c>
      <c r="BL82">
        <f>(AY82-BE82)/BE82</f>
        <v>0</v>
      </c>
      <c r="BM82">
        <f>AX82/(AZ82+AX82/BE82)</f>
        <v>0</v>
      </c>
      <c r="BN82" t="s">
        <v>286</v>
      </c>
      <c r="BO82">
        <v>0</v>
      </c>
      <c r="BP82">
        <f>IF(BO82&lt;&gt;0, BO82, BM82)</f>
        <v>0</v>
      </c>
      <c r="BQ82">
        <f>1-BP82/BE82</f>
        <v>0</v>
      </c>
      <c r="BR82">
        <f>(BE82-BD82)/(BE82-BP82)</f>
        <v>0</v>
      </c>
      <c r="BS82">
        <f>(AY82-BE82)/(AY82-BP82)</f>
        <v>0</v>
      </c>
      <c r="BT82">
        <f>(BE82-BD82)/(BE82-AX82)</f>
        <v>0</v>
      </c>
      <c r="BU82">
        <f>(AY82-BE82)/(AY82-AX82)</f>
        <v>0</v>
      </c>
      <c r="BV82">
        <f>(BR82*BP82/BD82)</f>
        <v>0</v>
      </c>
      <c r="BW82">
        <f>(1-BV82)</f>
        <v>0</v>
      </c>
      <c r="BX82">
        <f>$B$11*CW82+$C$11*CX82+$F$11*CY82*(1-DB82)</f>
        <v>0</v>
      </c>
      <c r="BY82">
        <f>BX82*BZ82</f>
        <v>0</v>
      </c>
      <c r="BZ82">
        <f>($B$11*$D$9+$C$11*$D$9+$F$11*((DL82+DD82)/MAX(DL82+DD82+DM82, 0.1)*$I$9+DM82/MAX(DL82+DD82+DM82, 0.1)*$J$9))/($B$11+$C$11+$F$11)</f>
        <v>0</v>
      </c>
      <c r="CA82">
        <f>($B$11*$K$9+$C$11*$K$9+$F$11*((DL82+DD82)/MAX(DL82+DD82+DM82, 0.1)*$P$9+DM82/MAX(DL82+DD82+DM82, 0.1)*$Q$9))/($B$11+$C$11+$F$11)</f>
        <v>0</v>
      </c>
      <c r="CB82">
        <v>9</v>
      </c>
      <c r="CC82">
        <v>0.5</v>
      </c>
      <c r="CD82" t="s">
        <v>287</v>
      </c>
      <c r="CE82">
        <v>2</v>
      </c>
      <c r="CF82" t="b">
        <v>1</v>
      </c>
      <c r="CG82">
        <v>1617083022</v>
      </c>
      <c r="CH82">
        <v>210.212333333333</v>
      </c>
      <c r="CI82">
        <v>224.511333333333</v>
      </c>
      <c r="CJ82">
        <v>21.7538666666667</v>
      </c>
      <c r="CK82">
        <v>19.9905</v>
      </c>
      <c r="CL82">
        <v>205.892333333333</v>
      </c>
      <c r="CM82">
        <v>21.7758</v>
      </c>
      <c r="CN82">
        <v>599.985</v>
      </c>
      <c r="CO82">
        <v>101.112</v>
      </c>
      <c r="CP82">
        <v>0.0474869666666667</v>
      </c>
      <c r="CQ82">
        <v>26.7977333333333</v>
      </c>
      <c r="CR82">
        <v>26.1910666666667</v>
      </c>
      <c r="CS82">
        <v>999.9</v>
      </c>
      <c r="CT82">
        <v>0</v>
      </c>
      <c r="CU82">
        <v>0</v>
      </c>
      <c r="CV82">
        <v>9986.25333333333</v>
      </c>
      <c r="CW82">
        <v>0</v>
      </c>
      <c r="CX82">
        <v>44.244</v>
      </c>
      <c r="CY82">
        <v>1200.02</v>
      </c>
      <c r="CZ82">
        <v>0.967009</v>
      </c>
      <c r="DA82">
        <v>0.0329912</v>
      </c>
      <c r="DB82">
        <v>0</v>
      </c>
      <c r="DC82">
        <v>2.69046666666667</v>
      </c>
      <c r="DD82">
        <v>0</v>
      </c>
      <c r="DE82">
        <v>3592.00333333333</v>
      </c>
      <c r="DF82">
        <v>10372.5</v>
      </c>
      <c r="DG82">
        <v>40.6663333333333</v>
      </c>
      <c r="DH82">
        <v>43.6246666666667</v>
      </c>
      <c r="DI82">
        <v>42.354</v>
      </c>
      <c r="DJ82">
        <v>41.6456666666667</v>
      </c>
      <c r="DK82">
        <v>40.729</v>
      </c>
      <c r="DL82">
        <v>1160.43</v>
      </c>
      <c r="DM82">
        <v>39.59</v>
      </c>
      <c r="DN82">
        <v>0</v>
      </c>
      <c r="DO82">
        <v>1617083023.8</v>
      </c>
      <c r="DP82">
        <v>0</v>
      </c>
      <c r="DQ82">
        <v>2.67551153846154</v>
      </c>
      <c r="DR82">
        <v>0.465870078000875</v>
      </c>
      <c r="DS82">
        <v>-21.962735066124</v>
      </c>
      <c r="DT82">
        <v>3591.65884615385</v>
      </c>
      <c r="DU82">
        <v>15</v>
      </c>
      <c r="DV82">
        <v>1617082512</v>
      </c>
      <c r="DW82" t="s">
        <v>288</v>
      </c>
      <c r="DX82">
        <v>1617082511</v>
      </c>
      <c r="DY82">
        <v>1617082512</v>
      </c>
      <c r="DZ82">
        <v>2</v>
      </c>
      <c r="EA82">
        <v>-0.012</v>
      </c>
      <c r="EB82">
        <v>-0.035</v>
      </c>
      <c r="EC82">
        <v>4.321</v>
      </c>
      <c r="ED82">
        <v>-0.022</v>
      </c>
      <c r="EE82">
        <v>400</v>
      </c>
      <c r="EF82">
        <v>20</v>
      </c>
      <c r="EG82">
        <v>0.13</v>
      </c>
      <c r="EH82">
        <v>0.05</v>
      </c>
      <c r="EI82">
        <v>100</v>
      </c>
      <c r="EJ82">
        <v>100</v>
      </c>
      <c r="EK82">
        <v>4.321</v>
      </c>
      <c r="EL82">
        <v>-0.0219</v>
      </c>
      <c r="EM82">
        <v>4.32055000000003</v>
      </c>
      <c r="EN82">
        <v>0</v>
      </c>
      <c r="EO82">
        <v>0</v>
      </c>
      <c r="EP82">
        <v>0</v>
      </c>
      <c r="EQ82">
        <v>-0.0219400000000007</v>
      </c>
      <c r="ER82">
        <v>0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8.5</v>
      </c>
      <c r="EZ82">
        <v>8.5</v>
      </c>
      <c r="FA82">
        <v>18</v>
      </c>
      <c r="FB82">
        <v>646.778</v>
      </c>
      <c r="FC82">
        <v>392.811</v>
      </c>
      <c r="FD82">
        <v>24.9993</v>
      </c>
      <c r="FE82">
        <v>27.8554</v>
      </c>
      <c r="FF82">
        <v>29.9999</v>
      </c>
      <c r="FG82">
        <v>27.8623</v>
      </c>
      <c r="FH82">
        <v>27.9012</v>
      </c>
      <c r="FI82">
        <v>13.8105</v>
      </c>
      <c r="FJ82">
        <v>22.7564</v>
      </c>
      <c r="FK82">
        <v>46.0888</v>
      </c>
      <c r="FL82">
        <v>25</v>
      </c>
      <c r="FM82">
        <v>239.307</v>
      </c>
      <c r="FN82">
        <v>20</v>
      </c>
      <c r="FO82">
        <v>96.8503</v>
      </c>
      <c r="FP82">
        <v>99.4242</v>
      </c>
    </row>
    <row r="83" spans="1:172">
      <c r="A83">
        <v>67</v>
      </c>
      <c r="B83">
        <v>1617083025</v>
      </c>
      <c r="C83">
        <v>132.5</v>
      </c>
      <c r="D83" t="s">
        <v>419</v>
      </c>
      <c r="E83" t="s">
        <v>420</v>
      </c>
      <c r="F83">
        <v>2</v>
      </c>
      <c r="G83">
        <v>1617083023.625</v>
      </c>
      <c r="H83">
        <f>(I83)/1000</f>
        <v>0</v>
      </c>
      <c r="I83">
        <f>IF(CF83, AL83, AF83)</f>
        <v>0</v>
      </c>
      <c r="J83">
        <f>IF(CF83, AG83, AE83)</f>
        <v>0</v>
      </c>
      <c r="K83">
        <f>CH83 - IF(AS83&gt;1, J83*CB83*100.0/(AU83*CV83), 0)</f>
        <v>0</v>
      </c>
      <c r="L83">
        <f>((R83-H83/2)*K83-J83)/(R83+H83/2)</f>
        <v>0</v>
      </c>
      <c r="M83">
        <f>L83*(CO83+CP83)/1000.0</f>
        <v>0</v>
      </c>
      <c r="N83">
        <f>(CH83 - IF(AS83&gt;1, J83*CB83*100.0/(AU83*CV83), 0))*(CO83+CP83)/1000.0</f>
        <v>0</v>
      </c>
      <c r="O83">
        <f>2.0/((1/Q83-1/P83)+SIGN(Q83)*SQRT((1/Q83-1/P83)*(1/Q83-1/P83) + 4*CC83/((CC83+1)*(CC83+1))*(2*1/Q83*1/P83-1/P83*1/P83)))</f>
        <v>0</v>
      </c>
      <c r="P83">
        <f>IF(LEFT(CD83,1)&lt;&gt;"0",IF(LEFT(CD83,1)="1",3.0,CE83),$D$5+$E$5*(CV83*CO83/($K$5*1000))+$F$5*(CV83*CO83/($K$5*1000))*MAX(MIN(CB83,$J$5),$I$5)*MAX(MIN(CB83,$J$5),$I$5)+$G$5*MAX(MIN(CB83,$J$5),$I$5)*(CV83*CO83/($K$5*1000))+$H$5*(CV83*CO83/($K$5*1000))*(CV83*CO83/($K$5*1000)))</f>
        <v>0</v>
      </c>
      <c r="Q83">
        <f>H83*(1000-(1000*0.61365*exp(17.502*U83/(240.97+U83))/(CO83+CP83)+CJ83)/2)/(1000*0.61365*exp(17.502*U83/(240.97+U83))/(CO83+CP83)-CJ83)</f>
        <v>0</v>
      </c>
      <c r="R83">
        <f>1/((CC83+1)/(O83/1.6)+1/(P83/1.37)) + CC83/((CC83+1)/(O83/1.6) + CC83/(P83/1.37))</f>
        <v>0</v>
      </c>
      <c r="S83">
        <f>(BX83*CA83)</f>
        <v>0</v>
      </c>
      <c r="T83">
        <f>(CQ83+(S83+2*0.95*5.67E-8*(((CQ83+$B$7)+273)^4-(CQ83+273)^4)-44100*H83)/(1.84*29.3*P83+8*0.95*5.67E-8*(CQ83+273)^3))</f>
        <v>0</v>
      </c>
      <c r="U83">
        <f>($C$7*CR83+$D$7*CS83+$E$7*T83)</f>
        <v>0</v>
      </c>
      <c r="V83">
        <f>0.61365*exp(17.502*U83/(240.97+U83))</f>
        <v>0</v>
      </c>
      <c r="W83">
        <f>(X83/Y83*100)</f>
        <v>0</v>
      </c>
      <c r="X83">
        <f>CJ83*(CO83+CP83)/1000</f>
        <v>0</v>
      </c>
      <c r="Y83">
        <f>0.61365*exp(17.502*CQ83/(240.97+CQ83))</f>
        <v>0</v>
      </c>
      <c r="Z83">
        <f>(V83-CJ83*(CO83+CP83)/1000)</f>
        <v>0</v>
      </c>
      <c r="AA83">
        <f>(-H83*44100)</f>
        <v>0</v>
      </c>
      <c r="AB83">
        <f>2*29.3*P83*0.92*(CQ83-U83)</f>
        <v>0</v>
      </c>
      <c r="AC83">
        <f>2*0.95*5.67E-8*(((CQ83+$B$7)+273)^4-(U83+273)^4)</f>
        <v>0</v>
      </c>
      <c r="AD83">
        <f>S83+AC83+AA83+AB83</f>
        <v>0</v>
      </c>
      <c r="AE83">
        <f>CN83*AS83*(CI83-CH83*(1000-AS83*CK83)/(1000-AS83*CJ83))/(100*CB83)</f>
        <v>0</v>
      </c>
      <c r="AF83">
        <f>1000*CN83*AS83*(CJ83-CK83)/(100*CB83*(1000-AS83*CJ83))</f>
        <v>0</v>
      </c>
      <c r="AG83">
        <f>(AH83 - AI83 - CO83*1E3/(8.314*(CQ83+273.15)) * AK83/CN83 * AJ83) * CN83/(100*CB83) * (1000 - CK83)/1000</f>
        <v>0</v>
      </c>
      <c r="AH83">
        <v>230.751912619298</v>
      </c>
      <c r="AI83">
        <v>219.028745454545</v>
      </c>
      <c r="AJ83">
        <v>1.65650593672914</v>
      </c>
      <c r="AK83">
        <v>66.5001345329119</v>
      </c>
      <c r="AL83">
        <f>(AN83 - AM83 + CO83*1E3/(8.314*(CQ83+273.15)) * AP83/CN83 * AO83) * CN83/(100*CB83) * 1000/(1000 - AN83)</f>
        <v>0</v>
      </c>
      <c r="AM83">
        <v>19.9908785641558</v>
      </c>
      <c r="AN83">
        <v>21.7558696969697</v>
      </c>
      <c r="AO83">
        <v>0.000227138047139607</v>
      </c>
      <c r="AP83">
        <v>79.88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MAX(0,($B$13+$C$13*CV83)/(1+$D$13*CV83)*CO83/(CQ83+273)*$E$13)</f>
        <v>0</v>
      </c>
      <c r="AV83" t="s">
        <v>286</v>
      </c>
      <c r="AW83" t="s">
        <v>286</v>
      </c>
      <c r="AX83">
        <v>0</v>
      </c>
      <c r="AY83">
        <v>0</v>
      </c>
      <c r="AZ83">
        <f>1-AX83/AY83</f>
        <v>0</v>
      </c>
      <c r="BA83">
        <v>0</v>
      </c>
      <c r="BB83" t="s">
        <v>286</v>
      </c>
      <c r="BC83" t="s">
        <v>286</v>
      </c>
      <c r="BD83">
        <v>0</v>
      </c>
      <c r="BE83">
        <v>0</v>
      </c>
      <c r="BF83">
        <f>1-BD83/BE83</f>
        <v>0</v>
      </c>
      <c r="BG83">
        <v>0.5</v>
      </c>
      <c r="BH83">
        <f>BY83</f>
        <v>0</v>
      </c>
      <c r="BI83">
        <f>J83</f>
        <v>0</v>
      </c>
      <c r="BJ83">
        <f>BF83*BG83*BH83</f>
        <v>0</v>
      </c>
      <c r="BK83">
        <f>(BI83-BA83)/BH83</f>
        <v>0</v>
      </c>
      <c r="BL83">
        <f>(AY83-BE83)/BE83</f>
        <v>0</v>
      </c>
      <c r="BM83">
        <f>AX83/(AZ83+AX83/BE83)</f>
        <v>0</v>
      </c>
      <c r="BN83" t="s">
        <v>286</v>
      </c>
      <c r="BO83">
        <v>0</v>
      </c>
      <c r="BP83">
        <f>IF(BO83&lt;&gt;0, BO83, BM83)</f>
        <v>0</v>
      </c>
      <c r="BQ83">
        <f>1-BP83/BE83</f>
        <v>0</v>
      </c>
      <c r="BR83">
        <f>(BE83-BD83)/(BE83-BP83)</f>
        <v>0</v>
      </c>
      <c r="BS83">
        <f>(AY83-BE83)/(AY83-BP83)</f>
        <v>0</v>
      </c>
      <c r="BT83">
        <f>(BE83-BD83)/(BE83-AX83)</f>
        <v>0</v>
      </c>
      <c r="BU83">
        <f>(AY83-BE83)/(AY83-AX83)</f>
        <v>0</v>
      </c>
      <c r="BV83">
        <f>(BR83*BP83/BD83)</f>
        <v>0</v>
      </c>
      <c r="BW83">
        <f>(1-BV83)</f>
        <v>0</v>
      </c>
      <c r="BX83">
        <f>$B$11*CW83+$C$11*CX83+$F$11*CY83*(1-DB83)</f>
        <v>0</v>
      </c>
      <c r="BY83">
        <f>BX83*BZ83</f>
        <v>0</v>
      </c>
      <c r="BZ83">
        <f>($B$11*$D$9+$C$11*$D$9+$F$11*((DL83+DD83)/MAX(DL83+DD83+DM83, 0.1)*$I$9+DM83/MAX(DL83+DD83+DM83, 0.1)*$J$9))/($B$11+$C$11+$F$11)</f>
        <v>0</v>
      </c>
      <c r="CA83">
        <f>($B$11*$K$9+$C$11*$K$9+$F$11*((DL83+DD83)/MAX(DL83+DD83+DM83, 0.1)*$P$9+DM83/MAX(DL83+DD83+DM83, 0.1)*$Q$9))/($B$11+$C$11+$F$11)</f>
        <v>0</v>
      </c>
      <c r="CB83">
        <v>9</v>
      </c>
      <c r="CC83">
        <v>0.5</v>
      </c>
      <c r="CD83" t="s">
        <v>287</v>
      </c>
      <c r="CE83">
        <v>2</v>
      </c>
      <c r="CF83" t="b">
        <v>1</v>
      </c>
      <c r="CG83">
        <v>1617083023.625</v>
      </c>
      <c r="CH83">
        <v>212.84725</v>
      </c>
      <c r="CI83">
        <v>227.20825</v>
      </c>
      <c r="CJ83">
        <v>21.755075</v>
      </c>
      <c r="CK83">
        <v>19.99025</v>
      </c>
      <c r="CL83">
        <v>208.527</v>
      </c>
      <c r="CM83">
        <v>21.77705</v>
      </c>
      <c r="CN83">
        <v>600.0335</v>
      </c>
      <c r="CO83">
        <v>101.11175</v>
      </c>
      <c r="CP83">
        <v>0.0470941</v>
      </c>
      <c r="CQ83">
        <v>26.79725</v>
      </c>
      <c r="CR83">
        <v>26.1883</v>
      </c>
      <c r="CS83">
        <v>999.9</v>
      </c>
      <c r="CT83">
        <v>0</v>
      </c>
      <c r="CU83">
        <v>0</v>
      </c>
      <c r="CV83">
        <v>10010.475</v>
      </c>
      <c r="CW83">
        <v>0</v>
      </c>
      <c r="CX83">
        <v>44.2409</v>
      </c>
      <c r="CY83">
        <v>1200.025</v>
      </c>
      <c r="CZ83">
        <v>0.967009</v>
      </c>
      <c r="DA83">
        <v>0.0329912</v>
      </c>
      <c r="DB83">
        <v>0</v>
      </c>
      <c r="DC83">
        <v>2.6418</v>
      </c>
      <c r="DD83">
        <v>0</v>
      </c>
      <c r="DE83">
        <v>3592.765</v>
      </c>
      <c r="DF83">
        <v>10372.5</v>
      </c>
      <c r="DG83">
        <v>40.687</v>
      </c>
      <c r="DH83">
        <v>43.59325</v>
      </c>
      <c r="DI83">
        <v>42.375</v>
      </c>
      <c r="DJ83">
        <v>41.625</v>
      </c>
      <c r="DK83">
        <v>40.70275</v>
      </c>
      <c r="DL83">
        <v>1160.435</v>
      </c>
      <c r="DM83">
        <v>39.59</v>
      </c>
      <c r="DN83">
        <v>0</v>
      </c>
      <c r="DO83">
        <v>1617083025.6</v>
      </c>
      <c r="DP83">
        <v>0</v>
      </c>
      <c r="DQ83">
        <v>2.674468</v>
      </c>
      <c r="DR83">
        <v>0.688015372074002</v>
      </c>
      <c r="DS83">
        <v>3.59307695221375</v>
      </c>
      <c r="DT83">
        <v>3590.8048</v>
      </c>
      <c r="DU83">
        <v>15</v>
      </c>
      <c r="DV83">
        <v>1617082512</v>
      </c>
      <c r="DW83" t="s">
        <v>288</v>
      </c>
      <c r="DX83">
        <v>1617082511</v>
      </c>
      <c r="DY83">
        <v>1617082512</v>
      </c>
      <c r="DZ83">
        <v>2</v>
      </c>
      <c r="EA83">
        <v>-0.012</v>
      </c>
      <c r="EB83">
        <v>-0.035</v>
      </c>
      <c r="EC83">
        <v>4.321</v>
      </c>
      <c r="ED83">
        <v>-0.022</v>
      </c>
      <c r="EE83">
        <v>400</v>
      </c>
      <c r="EF83">
        <v>20</v>
      </c>
      <c r="EG83">
        <v>0.13</v>
      </c>
      <c r="EH83">
        <v>0.05</v>
      </c>
      <c r="EI83">
        <v>100</v>
      </c>
      <c r="EJ83">
        <v>100</v>
      </c>
      <c r="EK83">
        <v>4.32</v>
      </c>
      <c r="EL83">
        <v>-0.0219</v>
      </c>
      <c r="EM83">
        <v>4.32055000000003</v>
      </c>
      <c r="EN83">
        <v>0</v>
      </c>
      <c r="EO83">
        <v>0</v>
      </c>
      <c r="EP83">
        <v>0</v>
      </c>
      <c r="EQ83">
        <v>-0.0219400000000007</v>
      </c>
      <c r="ER83">
        <v>0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8.6</v>
      </c>
      <c r="EZ83">
        <v>8.6</v>
      </c>
      <c r="FA83">
        <v>18</v>
      </c>
      <c r="FB83">
        <v>646.783</v>
      </c>
      <c r="FC83">
        <v>392.763</v>
      </c>
      <c r="FD83">
        <v>24.9994</v>
      </c>
      <c r="FE83">
        <v>27.8543</v>
      </c>
      <c r="FF83">
        <v>29.9999</v>
      </c>
      <c r="FG83">
        <v>27.8612</v>
      </c>
      <c r="FH83">
        <v>27.9005</v>
      </c>
      <c r="FI83">
        <v>13.9751</v>
      </c>
      <c r="FJ83">
        <v>22.7564</v>
      </c>
      <c r="FK83">
        <v>46.0888</v>
      </c>
      <c r="FL83">
        <v>25</v>
      </c>
      <c r="FM83">
        <v>242.654</v>
      </c>
      <c r="FN83">
        <v>20</v>
      </c>
      <c r="FO83">
        <v>96.851</v>
      </c>
      <c r="FP83">
        <v>99.4236</v>
      </c>
    </row>
    <row r="84" spans="1:172">
      <c r="A84">
        <v>68</v>
      </c>
      <c r="B84">
        <v>1617083027</v>
      </c>
      <c r="C84">
        <v>134.5</v>
      </c>
      <c r="D84" t="s">
        <v>421</v>
      </c>
      <c r="E84" t="s">
        <v>422</v>
      </c>
      <c r="F84">
        <v>2</v>
      </c>
      <c r="G84">
        <v>1617083026</v>
      </c>
      <c r="H84">
        <f>(I84)/1000</f>
        <v>0</v>
      </c>
      <c r="I84">
        <f>IF(CF84, AL84, AF84)</f>
        <v>0</v>
      </c>
      <c r="J84">
        <f>IF(CF84, AG84, AE84)</f>
        <v>0</v>
      </c>
      <c r="K84">
        <f>CH84 - IF(AS84&gt;1, J84*CB84*100.0/(AU84*CV84), 0)</f>
        <v>0</v>
      </c>
      <c r="L84">
        <f>((R84-H84/2)*K84-J84)/(R84+H84/2)</f>
        <v>0</v>
      </c>
      <c r="M84">
        <f>L84*(CO84+CP84)/1000.0</f>
        <v>0</v>
      </c>
      <c r="N84">
        <f>(CH84 - IF(AS84&gt;1, J84*CB84*100.0/(AU84*CV84), 0))*(CO84+CP84)/1000.0</f>
        <v>0</v>
      </c>
      <c r="O84">
        <f>2.0/((1/Q84-1/P84)+SIGN(Q84)*SQRT((1/Q84-1/P84)*(1/Q84-1/P84) + 4*CC84/((CC84+1)*(CC84+1))*(2*1/Q84*1/P84-1/P84*1/P84)))</f>
        <v>0</v>
      </c>
      <c r="P84">
        <f>IF(LEFT(CD84,1)&lt;&gt;"0",IF(LEFT(CD84,1)="1",3.0,CE84),$D$5+$E$5*(CV84*CO84/($K$5*1000))+$F$5*(CV84*CO84/($K$5*1000))*MAX(MIN(CB84,$J$5),$I$5)*MAX(MIN(CB84,$J$5),$I$5)+$G$5*MAX(MIN(CB84,$J$5),$I$5)*(CV84*CO84/($K$5*1000))+$H$5*(CV84*CO84/($K$5*1000))*(CV84*CO84/($K$5*1000)))</f>
        <v>0</v>
      </c>
      <c r="Q84">
        <f>H84*(1000-(1000*0.61365*exp(17.502*U84/(240.97+U84))/(CO84+CP84)+CJ84)/2)/(1000*0.61365*exp(17.502*U84/(240.97+U84))/(CO84+CP84)-CJ84)</f>
        <v>0</v>
      </c>
      <c r="R84">
        <f>1/((CC84+1)/(O84/1.6)+1/(P84/1.37)) + CC84/((CC84+1)/(O84/1.6) + CC84/(P84/1.37))</f>
        <v>0</v>
      </c>
      <c r="S84">
        <f>(BX84*CA84)</f>
        <v>0</v>
      </c>
      <c r="T84">
        <f>(CQ84+(S84+2*0.95*5.67E-8*(((CQ84+$B$7)+273)^4-(CQ84+273)^4)-44100*H84)/(1.84*29.3*P84+8*0.95*5.67E-8*(CQ84+273)^3))</f>
        <v>0</v>
      </c>
      <c r="U84">
        <f>($C$7*CR84+$D$7*CS84+$E$7*T84)</f>
        <v>0</v>
      </c>
      <c r="V84">
        <f>0.61365*exp(17.502*U84/(240.97+U84))</f>
        <v>0</v>
      </c>
      <c r="W84">
        <f>(X84/Y84*100)</f>
        <v>0</v>
      </c>
      <c r="X84">
        <f>CJ84*(CO84+CP84)/1000</f>
        <v>0</v>
      </c>
      <c r="Y84">
        <f>0.61365*exp(17.502*CQ84/(240.97+CQ84))</f>
        <v>0</v>
      </c>
      <c r="Z84">
        <f>(V84-CJ84*(CO84+CP84)/1000)</f>
        <v>0</v>
      </c>
      <c r="AA84">
        <f>(-H84*44100)</f>
        <v>0</v>
      </c>
      <c r="AB84">
        <f>2*29.3*P84*0.92*(CQ84-U84)</f>
        <v>0</v>
      </c>
      <c r="AC84">
        <f>2*0.95*5.67E-8*(((CQ84+$B$7)+273)^4-(U84+273)^4)</f>
        <v>0</v>
      </c>
      <c r="AD84">
        <f>S84+AC84+AA84+AB84</f>
        <v>0</v>
      </c>
      <c r="AE84">
        <f>CN84*AS84*(CI84-CH84*(1000-AS84*CK84)/(1000-AS84*CJ84))/(100*CB84)</f>
        <v>0</v>
      </c>
      <c r="AF84">
        <f>1000*CN84*AS84*(CJ84-CK84)/(100*CB84*(1000-AS84*CJ84))</f>
        <v>0</v>
      </c>
      <c r="AG84">
        <f>(AH84 - AI84 - CO84*1E3/(8.314*(CQ84+273.15)) * AK84/CN84 * AJ84) * CN84/(100*CB84) * (1000 - CK84)/1000</f>
        <v>0</v>
      </c>
      <c r="AH84">
        <v>234.155136173936</v>
      </c>
      <c r="AI84">
        <v>222.394745454545</v>
      </c>
      <c r="AJ84">
        <v>1.67697196550825</v>
      </c>
      <c r="AK84">
        <v>66.5001345329119</v>
      </c>
      <c r="AL84">
        <f>(AN84 - AM84 + CO84*1E3/(8.314*(CQ84+273.15)) * AP84/CN84 * AO84) * CN84/(100*CB84) * 1000/(1000 - AN84)</f>
        <v>0</v>
      </c>
      <c r="AM84">
        <v>19.9896243428571</v>
      </c>
      <c r="AN84">
        <v>21.7550339393939</v>
      </c>
      <c r="AO84">
        <v>0.00017110743801712</v>
      </c>
      <c r="AP84">
        <v>79.88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MAX(0,($B$13+$C$13*CV84)/(1+$D$13*CV84)*CO84/(CQ84+273)*$E$13)</f>
        <v>0</v>
      </c>
      <c r="AV84" t="s">
        <v>286</v>
      </c>
      <c r="AW84" t="s">
        <v>286</v>
      </c>
      <c r="AX84">
        <v>0</v>
      </c>
      <c r="AY84">
        <v>0</v>
      </c>
      <c r="AZ84">
        <f>1-AX84/AY84</f>
        <v>0</v>
      </c>
      <c r="BA84">
        <v>0</v>
      </c>
      <c r="BB84" t="s">
        <v>286</v>
      </c>
      <c r="BC84" t="s">
        <v>286</v>
      </c>
      <c r="BD84">
        <v>0</v>
      </c>
      <c r="BE84">
        <v>0</v>
      </c>
      <c r="BF84">
        <f>1-BD84/BE84</f>
        <v>0</v>
      </c>
      <c r="BG84">
        <v>0.5</v>
      </c>
      <c r="BH84">
        <f>BY84</f>
        <v>0</v>
      </c>
      <c r="BI84">
        <f>J84</f>
        <v>0</v>
      </c>
      <c r="BJ84">
        <f>BF84*BG84*BH84</f>
        <v>0</v>
      </c>
      <c r="BK84">
        <f>(BI84-BA84)/BH84</f>
        <v>0</v>
      </c>
      <c r="BL84">
        <f>(AY84-BE84)/BE84</f>
        <v>0</v>
      </c>
      <c r="BM84">
        <f>AX84/(AZ84+AX84/BE84)</f>
        <v>0</v>
      </c>
      <c r="BN84" t="s">
        <v>286</v>
      </c>
      <c r="BO84">
        <v>0</v>
      </c>
      <c r="BP84">
        <f>IF(BO84&lt;&gt;0, BO84, BM84)</f>
        <v>0</v>
      </c>
      <c r="BQ84">
        <f>1-BP84/BE84</f>
        <v>0</v>
      </c>
      <c r="BR84">
        <f>(BE84-BD84)/(BE84-BP84)</f>
        <v>0</v>
      </c>
      <c r="BS84">
        <f>(AY84-BE84)/(AY84-BP84)</f>
        <v>0</v>
      </c>
      <c r="BT84">
        <f>(BE84-BD84)/(BE84-AX84)</f>
        <v>0</v>
      </c>
      <c r="BU84">
        <f>(AY84-BE84)/(AY84-AX84)</f>
        <v>0</v>
      </c>
      <c r="BV84">
        <f>(BR84*BP84/BD84)</f>
        <v>0</v>
      </c>
      <c r="BW84">
        <f>(1-BV84)</f>
        <v>0</v>
      </c>
      <c r="BX84">
        <f>$B$11*CW84+$C$11*CX84+$F$11*CY84*(1-DB84)</f>
        <v>0</v>
      </c>
      <c r="BY84">
        <f>BX84*BZ84</f>
        <v>0</v>
      </c>
      <c r="BZ84">
        <f>($B$11*$D$9+$C$11*$D$9+$F$11*((DL84+DD84)/MAX(DL84+DD84+DM84, 0.1)*$I$9+DM84/MAX(DL84+DD84+DM84, 0.1)*$J$9))/($B$11+$C$11+$F$11)</f>
        <v>0</v>
      </c>
      <c r="CA84">
        <f>($B$11*$K$9+$C$11*$K$9+$F$11*((DL84+DD84)/MAX(DL84+DD84+DM84, 0.1)*$P$9+DM84/MAX(DL84+DD84+DM84, 0.1)*$Q$9))/($B$11+$C$11+$F$11)</f>
        <v>0</v>
      </c>
      <c r="CB84">
        <v>9</v>
      </c>
      <c r="CC84">
        <v>0.5</v>
      </c>
      <c r="CD84" t="s">
        <v>287</v>
      </c>
      <c r="CE84">
        <v>2</v>
      </c>
      <c r="CF84" t="b">
        <v>1</v>
      </c>
      <c r="CG84">
        <v>1617083026</v>
      </c>
      <c r="CH84">
        <v>216.735666666667</v>
      </c>
      <c r="CI84">
        <v>231.194333333333</v>
      </c>
      <c r="CJ84">
        <v>21.7553</v>
      </c>
      <c r="CK84">
        <v>19.9886666666667</v>
      </c>
      <c r="CL84">
        <v>212.415333333333</v>
      </c>
      <c r="CM84">
        <v>21.7772333333333</v>
      </c>
      <c r="CN84">
        <v>600.033666666667</v>
      </c>
      <c r="CO84">
        <v>101.111666666667</v>
      </c>
      <c r="CP84">
        <v>0.0467106</v>
      </c>
      <c r="CQ84">
        <v>26.7991333333333</v>
      </c>
      <c r="CR84">
        <v>26.1851</v>
      </c>
      <c r="CS84">
        <v>999.9</v>
      </c>
      <c r="CT84">
        <v>0</v>
      </c>
      <c r="CU84">
        <v>0</v>
      </c>
      <c r="CV84">
        <v>10000</v>
      </c>
      <c r="CW84">
        <v>0</v>
      </c>
      <c r="CX84">
        <v>44.1601666666667</v>
      </c>
      <c r="CY84">
        <v>1200.02666666667</v>
      </c>
      <c r="CZ84">
        <v>0.967009</v>
      </c>
      <c r="DA84">
        <v>0.0329912</v>
      </c>
      <c r="DB84">
        <v>0</v>
      </c>
      <c r="DC84">
        <v>2.75416666666667</v>
      </c>
      <c r="DD84">
        <v>0</v>
      </c>
      <c r="DE84">
        <v>3592.13333333333</v>
      </c>
      <c r="DF84">
        <v>10372.5333333333</v>
      </c>
      <c r="DG84">
        <v>40.687</v>
      </c>
      <c r="DH84">
        <v>43.5</v>
      </c>
      <c r="DI84">
        <v>42.3956666666667</v>
      </c>
      <c r="DJ84">
        <v>41.625</v>
      </c>
      <c r="DK84">
        <v>40.75</v>
      </c>
      <c r="DL84">
        <v>1160.43666666667</v>
      </c>
      <c r="DM84">
        <v>39.59</v>
      </c>
      <c r="DN84">
        <v>0</v>
      </c>
      <c r="DO84">
        <v>1617083027.4</v>
      </c>
      <c r="DP84">
        <v>0</v>
      </c>
      <c r="DQ84">
        <v>2.6952</v>
      </c>
      <c r="DR84">
        <v>1.03325127330466</v>
      </c>
      <c r="DS84">
        <v>11.8352136933205</v>
      </c>
      <c r="DT84">
        <v>3590.68923076923</v>
      </c>
      <c r="DU84">
        <v>15</v>
      </c>
      <c r="DV84">
        <v>1617082512</v>
      </c>
      <c r="DW84" t="s">
        <v>288</v>
      </c>
      <c r="DX84">
        <v>1617082511</v>
      </c>
      <c r="DY84">
        <v>1617082512</v>
      </c>
      <c r="DZ84">
        <v>2</v>
      </c>
      <c r="EA84">
        <v>-0.012</v>
      </c>
      <c r="EB84">
        <v>-0.035</v>
      </c>
      <c r="EC84">
        <v>4.321</v>
      </c>
      <c r="ED84">
        <v>-0.022</v>
      </c>
      <c r="EE84">
        <v>400</v>
      </c>
      <c r="EF84">
        <v>20</v>
      </c>
      <c r="EG84">
        <v>0.13</v>
      </c>
      <c r="EH84">
        <v>0.05</v>
      </c>
      <c r="EI84">
        <v>100</v>
      </c>
      <c r="EJ84">
        <v>100</v>
      </c>
      <c r="EK84">
        <v>4.321</v>
      </c>
      <c r="EL84">
        <v>-0.0219</v>
      </c>
      <c r="EM84">
        <v>4.32055000000003</v>
      </c>
      <c r="EN84">
        <v>0</v>
      </c>
      <c r="EO84">
        <v>0</v>
      </c>
      <c r="EP84">
        <v>0</v>
      </c>
      <c r="EQ84">
        <v>-0.0219400000000007</v>
      </c>
      <c r="ER84">
        <v>0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8.6</v>
      </c>
      <c r="EZ84">
        <v>8.6</v>
      </c>
      <c r="FA84">
        <v>18</v>
      </c>
      <c r="FB84">
        <v>646.798</v>
      </c>
      <c r="FC84">
        <v>392.797</v>
      </c>
      <c r="FD84">
        <v>24.9995</v>
      </c>
      <c r="FE84">
        <v>27.8537</v>
      </c>
      <c r="FF84">
        <v>29.9999</v>
      </c>
      <c r="FG84">
        <v>27.8608</v>
      </c>
      <c r="FH84">
        <v>27.8993</v>
      </c>
      <c r="FI84">
        <v>14.1372</v>
      </c>
      <c r="FJ84">
        <v>22.7564</v>
      </c>
      <c r="FK84">
        <v>46.0888</v>
      </c>
      <c r="FL84">
        <v>25</v>
      </c>
      <c r="FM84">
        <v>245.999</v>
      </c>
      <c r="FN84">
        <v>20</v>
      </c>
      <c r="FO84">
        <v>96.8514</v>
      </c>
      <c r="FP84">
        <v>99.423</v>
      </c>
    </row>
    <row r="85" spans="1:172">
      <c r="A85">
        <v>69</v>
      </c>
      <c r="B85">
        <v>1617083029</v>
      </c>
      <c r="C85">
        <v>136.5</v>
      </c>
      <c r="D85" t="s">
        <v>423</v>
      </c>
      <c r="E85" t="s">
        <v>424</v>
      </c>
      <c r="F85">
        <v>2</v>
      </c>
      <c r="G85">
        <v>1617083027.625</v>
      </c>
      <c r="H85">
        <f>(I85)/1000</f>
        <v>0</v>
      </c>
      <c r="I85">
        <f>IF(CF85, AL85, AF85)</f>
        <v>0</v>
      </c>
      <c r="J85">
        <f>IF(CF85, AG85, AE85)</f>
        <v>0</v>
      </c>
      <c r="K85">
        <f>CH85 - IF(AS85&gt;1, J85*CB85*100.0/(AU85*CV85), 0)</f>
        <v>0</v>
      </c>
      <c r="L85">
        <f>((R85-H85/2)*K85-J85)/(R85+H85/2)</f>
        <v>0</v>
      </c>
      <c r="M85">
        <f>L85*(CO85+CP85)/1000.0</f>
        <v>0</v>
      </c>
      <c r="N85">
        <f>(CH85 - IF(AS85&gt;1, J85*CB85*100.0/(AU85*CV85), 0))*(CO85+CP85)/1000.0</f>
        <v>0</v>
      </c>
      <c r="O85">
        <f>2.0/((1/Q85-1/P85)+SIGN(Q85)*SQRT((1/Q85-1/P85)*(1/Q85-1/P85) + 4*CC85/((CC85+1)*(CC85+1))*(2*1/Q85*1/P85-1/P85*1/P85)))</f>
        <v>0</v>
      </c>
      <c r="P85">
        <f>IF(LEFT(CD85,1)&lt;&gt;"0",IF(LEFT(CD85,1)="1",3.0,CE85),$D$5+$E$5*(CV85*CO85/($K$5*1000))+$F$5*(CV85*CO85/($K$5*1000))*MAX(MIN(CB85,$J$5),$I$5)*MAX(MIN(CB85,$J$5),$I$5)+$G$5*MAX(MIN(CB85,$J$5),$I$5)*(CV85*CO85/($K$5*1000))+$H$5*(CV85*CO85/($K$5*1000))*(CV85*CO85/($K$5*1000)))</f>
        <v>0</v>
      </c>
      <c r="Q85">
        <f>H85*(1000-(1000*0.61365*exp(17.502*U85/(240.97+U85))/(CO85+CP85)+CJ85)/2)/(1000*0.61365*exp(17.502*U85/(240.97+U85))/(CO85+CP85)-CJ85)</f>
        <v>0</v>
      </c>
      <c r="R85">
        <f>1/((CC85+1)/(O85/1.6)+1/(P85/1.37)) + CC85/((CC85+1)/(O85/1.6) + CC85/(P85/1.37))</f>
        <v>0</v>
      </c>
      <c r="S85">
        <f>(BX85*CA85)</f>
        <v>0</v>
      </c>
      <c r="T85">
        <f>(CQ85+(S85+2*0.95*5.67E-8*(((CQ85+$B$7)+273)^4-(CQ85+273)^4)-44100*H85)/(1.84*29.3*P85+8*0.95*5.67E-8*(CQ85+273)^3))</f>
        <v>0</v>
      </c>
      <c r="U85">
        <f>($C$7*CR85+$D$7*CS85+$E$7*T85)</f>
        <v>0</v>
      </c>
      <c r="V85">
        <f>0.61365*exp(17.502*U85/(240.97+U85))</f>
        <v>0</v>
      </c>
      <c r="W85">
        <f>(X85/Y85*100)</f>
        <v>0</v>
      </c>
      <c r="X85">
        <f>CJ85*(CO85+CP85)/1000</f>
        <v>0</v>
      </c>
      <c r="Y85">
        <f>0.61365*exp(17.502*CQ85/(240.97+CQ85))</f>
        <v>0</v>
      </c>
      <c r="Z85">
        <f>(V85-CJ85*(CO85+CP85)/1000)</f>
        <v>0</v>
      </c>
      <c r="AA85">
        <f>(-H85*44100)</f>
        <v>0</v>
      </c>
      <c r="AB85">
        <f>2*29.3*P85*0.92*(CQ85-U85)</f>
        <v>0</v>
      </c>
      <c r="AC85">
        <f>2*0.95*5.67E-8*(((CQ85+$B$7)+273)^4-(U85+273)^4)</f>
        <v>0</v>
      </c>
      <c r="AD85">
        <f>S85+AC85+AA85+AB85</f>
        <v>0</v>
      </c>
      <c r="AE85">
        <f>CN85*AS85*(CI85-CH85*(1000-AS85*CK85)/(1000-AS85*CJ85))/(100*CB85)</f>
        <v>0</v>
      </c>
      <c r="AF85">
        <f>1000*CN85*AS85*(CJ85-CK85)/(100*CB85*(1000-AS85*CJ85))</f>
        <v>0</v>
      </c>
      <c r="AG85">
        <f>(AH85 - AI85 - CO85*1E3/(8.314*(CQ85+273.15)) * AK85/CN85 * AJ85) * CN85/(100*CB85) * (1000 - CK85)/1000</f>
        <v>0</v>
      </c>
      <c r="AH85">
        <v>237.645939998977</v>
      </c>
      <c r="AI85">
        <v>225.74963030303</v>
      </c>
      <c r="AJ85">
        <v>1.67999047241895</v>
      </c>
      <c r="AK85">
        <v>66.5001345329119</v>
      </c>
      <c r="AL85">
        <f>(AN85 - AM85 + CO85*1E3/(8.314*(CQ85+273.15)) * AP85/CN85 * AO85) * CN85/(100*CB85) * 1000/(1000 - AN85)</f>
        <v>0</v>
      </c>
      <c r="AM85">
        <v>19.9882806870996</v>
      </c>
      <c r="AN85">
        <v>21.753716969697</v>
      </c>
      <c r="AO85">
        <v>-8.17622377625742e-05</v>
      </c>
      <c r="AP85">
        <v>79.88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MAX(0,($B$13+$C$13*CV85)/(1+$D$13*CV85)*CO85/(CQ85+273)*$E$13)</f>
        <v>0</v>
      </c>
      <c r="AV85" t="s">
        <v>286</v>
      </c>
      <c r="AW85" t="s">
        <v>286</v>
      </c>
      <c r="AX85">
        <v>0</v>
      </c>
      <c r="AY85">
        <v>0</v>
      </c>
      <c r="AZ85">
        <f>1-AX85/AY85</f>
        <v>0</v>
      </c>
      <c r="BA85">
        <v>0</v>
      </c>
      <c r="BB85" t="s">
        <v>286</v>
      </c>
      <c r="BC85" t="s">
        <v>286</v>
      </c>
      <c r="BD85">
        <v>0</v>
      </c>
      <c r="BE85">
        <v>0</v>
      </c>
      <c r="BF85">
        <f>1-BD85/BE85</f>
        <v>0</v>
      </c>
      <c r="BG85">
        <v>0.5</v>
      </c>
      <c r="BH85">
        <f>BY85</f>
        <v>0</v>
      </c>
      <c r="BI85">
        <f>J85</f>
        <v>0</v>
      </c>
      <c r="BJ85">
        <f>BF85*BG85*BH85</f>
        <v>0</v>
      </c>
      <c r="BK85">
        <f>(BI85-BA85)/BH85</f>
        <v>0</v>
      </c>
      <c r="BL85">
        <f>(AY85-BE85)/BE85</f>
        <v>0</v>
      </c>
      <c r="BM85">
        <f>AX85/(AZ85+AX85/BE85)</f>
        <v>0</v>
      </c>
      <c r="BN85" t="s">
        <v>286</v>
      </c>
      <c r="BO85">
        <v>0</v>
      </c>
      <c r="BP85">
        <f>IF(BO85&lt;&gt;0, BO85, BM85)</f>
        <v>0</v>
      </c>
      <c r="BQ85">
        <f>1-BP85/BE85</f>
        <v>0</v>
      </c>
      <c r="BR85">
        <f>(BE85-BD85)/(BE85-BP85)</f>
        <v>0</v>
      </c>
      <c r="BS85">
        <f>(AY85-BE85)/(AY85-BP85)</f>
        <v>0</v>
      </c>
      <c r="BT85">
        <f>(BE85-BD85)/(BE85-AX85)</f>
        <v>0</v>
      </c>
      <c r="BU85">
        <f>(AY85-BE85)/(AY85-AX85)</f>
        <v>0</v>
      </c>
      <c r="BV85">
        <f>(BR85*BP85/BD85)</f>
        <v>0</v>
      </c>
      <c r="BW85">
        <f>(1-BV85)</f>
        <v>0</v>
      </c>
      <c r="BX85">
        <f>$B$11*CW85+$C$11*CX85+$F$11*CY85*(1-DB85)</f>
        <v>0</v>
      </c>
      <c r="BY85">
        <f>BX85*BZ85</f>
        <v>0</v>
      </c>
      <c r="BZ85">
        <f>($B$11*$D$9+$C$11*$D$9+$F$11*((DL85+DD85)/MAX(DL85+DD85+DM85, 0.1)*$I$9+DM85/MAX(DL85+DD85+DM85, 0.1)*$J$9))/($B$11+$C$11+$F$11)</f>
        <v>0</v>
      </c>
      <c r="CA85">
        <f>($B$11*$K$9+$C$11*$K$9+$F$11*((DL85+DD85)/MAX(DL85+DD85+DM85, 0.1)*$P$9+DM85/MAX(DL85+DD85+DM85, 0.1)*$Q$9))/($B$11+$C$11+$F$11)</f>
        <v>0</v>
      </c>
      <c r="CB85">
        <v>9</v>
      </c>
      <c r="CC85">
        <v>0.5</v>
      </c>
      <c r="CD85" t="s">
        <v>287</v>
      </c>
      <c r="CE85">
        <v>2</v>
      </c>
      <c r="CF85" t="b">
        <v>1</v>
      </c>
      <c r="CG85">
        <v>1617083027.625</v>
      </c>
      <c r="CH85">
        <v>219.39875</v>
      </c>
      <c r="CI85">
        <v>234.04525</v>
      </c>
      <c r="CJ85">
        <v>21.754325</v>
      </c>
      <c r="CK85">
        <v>19.98885</v>
      </c>
      <c r="CL85">
        <v>215.0785</v>
      </c>
      <c r="CM85">
        <v>21.776275</v>
      </c>
      <c r="CN85">
        <v>600.0135</v>
      </c>
      <c r="CO85">
        <v>101.11125</v>
      </c>
      <c r="CP85">
        <v>0.046697525</v>
      </c>
      <c r="CQ85">
        <v>26.798975</v>
      </c>
      <c r="CR85">
        <v>26.185</v>
      </c>
      <c r="CS85">
        <v>999.9</v>
      </c>
      <c r="CT85">
        <v>0</v>
      </c>
      <c r="CU85">
        <v>0</v>
      </c>
      <c r="CV85">
        <v>9992.3375</v>
      </c>
      <c r="CW85">
        <v>0</v>
      </c>
      <c r="CX85">
        <v>44.035475</v>
      </c>
      <c r="CY85">
        <v>1200.02</v>
      </c>
      <c r="CZ85">
        <v>0.967009</v>
      </c>
      <c r="DA85">
        <v>0.0329912</v>
      </c>
      <c r="DB85">
        <v>0</v>
      </c>
      <c r="DC85">
        <v>2.8225</v>
      </c>
      <c r="DD85">
        <v>0</v>
      </c>
      <c r="DE85">
        <v>3590.9025</v>
      </c>
      <c r="DF85">
        <v>10372.5</v>
      </c>
      <c r="DG85">
        <v>40.687</v>
      </c>
      <c r="DH85">
        <v>43.5155</v>
      </c>
      <c r="DI85">
        <v>42.35925</v>
      </c>
      <c r="DJ85">
        <v>41.65625</v>
      </c>
      <c r="DK85">
        <v>40.7185</v>
      </c>
      <c r="DL85">
        <v>1160.43</v>
      </c>
      <c r="DM85">
        <v>39.59</v>
      </c>
      <c r="DN85">
        <v>0</v>
      </c>
      <c r="DO85">
        <v>1617083029.8</v>
      </c>
      <c r="DP85">
        <v>0</v>
      </c>
      <c r="DQ85">
        <v>2.7628</v>
      </c>
      <c r="DR85">
        <v>1.16767862172096</v>
      </c>
      <c r="DS85">
        <v>10.944273522334</v>
      </c>
      <c r="DT85">
        <v>3590.56769230769</v>
      </c>
      <c r="DU85">
        <v>15</v>
      </c>
      <c r="DV85">
        <v>1617082512</v>
      </c>
      <c r="DW85" t="s">
        <v>288</v>
      </c>
      <c r="DX85">
        <v>1617082511</v>
      </c>
      <c r="DY85">
        <v>1617082512</v>
      </c>
      <c r="DZ85">
        <v>2</v>
      </c>
      <c r="EA85">
        <v>-0.012</v>
      </c>
      <c r="EB85">
        <v>-0.035</v>
      </c>
      <c r="EC85">
        <v>4.321</v>
      </c>
      <c r="ED85">
        <v>-0.022</v>
      </c>
      <c r="EE85">
        <v>400</v>
      </c>
      <c r="EF85">
        <v>20</v>
      </c>
      <c r="EG85">
        <v>0.13</v>
      </c>
      <c r="EH85">
        <v>0.05</v>
      </c>
      <c r="EI85">
        <v>100</v>
      </c>
      <c r="EJ85">
        <v>100</v>
      </c>
      <c r="EK85">
        <v>4.321</v>
      </c>
      <c r="EL85">
        <v>-0.0219</v>
      </c>
      <c r="EM85">
        <v>4.32055000000003</v>
      </c>
      <c r="EN85">
        <v>0</v>
      </c>
      <c r="EO85">
        <v>0</v>
      </c>
      <c r="EP85">
        <v>0</v>
      </c>
      <c r="EQ85">
        <v>-0.0219400000000007</v>
      </c>
      <c r="ER85">
        <v>0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8.6</v>
      </c>
      <c r="EZ85">
        <v>8.6</v>
      </c>
      <c r="FA85">
        <v>18</v>
      </c>
      <c r="FB85">
        <v>646.827</v>
      </c>
      <c r="FC85">
        <v>392.794</v>
      </c>
      <c r="FD85">
        <v>24.9994</v>
      </c>
      <c r="FE85">
        <v>27.8525</v>
      </c>
      <c r="FF85">
        <v>29.9999</v>
      </c>
      <c r="FG85">
        <v>27.86</v>
      </c>
      <c r="FH85">
        <v>27.8988</v>
      </c>
      <c r="FI85">
        <v>14.2923</v>
      </c>
      <c r="FJ85">
        <v>22.7564</v>
      </c>
      <c r="FK85">
        <v>46.0888</v>
      </c>
      <c r="FL85">
        <v>25</v>
      </c>
      <c r="FM85">
        <v>249.342</v>
      </c>
      <c r="FN85">
        <v>20</v>
      </c>
      <c r="FO85">
        <v>96.8515</v>
      </c>
      <c r="FP85">
        <v>99.4229</v>
      </c>
    </row>
    <row r="86" spans="1:172">
      <c r="A86">
        <v>70</v>
      </c>
      <c r="B86">
        <v>1617083031</v>
      </c>
      <c r="C86">
        <v>138.5</v>
      </c>
      <c r="D86" t="s">
        <v>425</v>
      </c>
      <c r="E86" t="s">
        <v>426</v>
      </c>
      <c r="F86">
        <v>2</v>
      </c>
      <c r="G86">
        <v>1617083030</v>
      </c>
      <c r="H86">
        <f>(I86)/1000</f>
        <v>0</v>
      </c>
      <c r="I86">
        <f>IF(CF86, AL86, AF86)</f>
        <v>0</v>
      </c>
      <c r="J86">
        <f>IF(CF86, AG86, AE86)</f>
        <v>0</v>
      </c>
      <c r="K86">
        <f>CH86 - IF(AS86&gt;1, J86*CB86*100.0/(AU86*CV86), 0)</f>
        <v>0</v>
      </c>
      <c r="L86">
        <f>((R86-H86/2)*K86-J86)/(R86+H86/2)</f>
        <v>0</v>
      </c>
      <c r="M86">
        <f>L86*(CO86+CP86)/1000.0</f>
        <v>0</v>
      </c>
      <c r="N86">
        <f>(CH86 - IF(AS86&gt;1, J86*CB86*100.0/(AU86*CV86), 0))*(CO86+CP86)/1000.0</f>
        <v>0</v>
      </c>
      <c r="O86">
        <f>2.0/((1/Q86-1/P86)+SIGN(Q86)*SQRT((1/Q86-1/P86)*(1/Q86-1/P86) + 4*CC86/((CC86+1)*(CC86+1))*(2*1/Q86*1/P86-1/P86*1/P86)))</f>
        <v>0</v>
      </c>
      <c r="P86">
        <f>IF(LEFT(CD86,1)&lt;&gt;"0",IF(LEFT(CD86,1)="1",3.0,CE86),$D$5+$E$5*(CV86*CO86/($K$5*1000))+$F$5*(CV86*CO86/($K$5*1000))*MAX(MIN(CB86,$J$5),$I$5)*MAX(MIN(CB86,$J$5),$I$5)+$G$5*MAX(MIN(CB86,$J$5),$I$5)*(CV86*CO86/($K$5*1000))+$H$5*(CV86*CO86/($K$5*1000))*(CV86*CO86/($K$5*1000)))</f>
        <v>0</v>
      </c>
      <c r="Q86">
        <f>H86*(1000-(1000*0.61365*exp(17.502*U86/(240.97+U86))/(CO86+CP86)+CJ86)/2)/(1000*0.61365*exp(17.502*U86/(240.97+U86))/(CO86+CP86)-CJ86)</f>
        <v>0</v>
      </c>
      <c r="R86">
        <f>1/((CC86+1)/(O86/1.6)+1/(P86/1.37)) + CC86/((CC86+1)/(O86/1.6) + CC86/(P86/1.37))</f>
        <v>0</v>
      </c>
      <c r="S86">
        <f>(BX86*CA86)</f>
        <v>0</v>
      </c>
      <c r="T86">
        <f>(CQ86+(S86+2*0.95*5.67E-8*(((CQ86+$B$7)+273)^4-(CQ86+273)^4)-44100*H86)/(1.84*29.3*P86+8*0.95*5.67E-8*(CQ86+273)^3))</f>
        <v>0</v>
      </c>
      <c r="U86">
        <f>($C$7*CR86+$D$7*CS86+$E$7*T86)</f>
        <v>0</v>
      </c>
      <c r="V86">
        <f>0.61365*exp(17.502*U86/(240.97+U86))</f>
        <v>0</v>
      </c>
      <c r="W86">
        <f>(X86/Y86*100)</f>
        <v>0</v>
      </c>
      <c r="X86">
        <f>CJ86*(CO86+CP86)/1000</f>
        <v>0</v>
      </c>
      <c r="Y86">
        <f>0.61365*exp(17.502*CQ86/(240.97+CQ86))</f>
        <v>0</v>
      </c>
      <c r="Z86">
        <f>(V86-CJ86*(CO86+CP86)/1000)</f>
        <v>0</v>
      </c>
      <c r="AA86">
        <f>(-H86*44100)</f>
        <v>0</v>
      </c>
      <c r="AB86">
        <f>2*29.3*P86*0.92*(CQ86-U86)</f>
        <v>0</v>
      </c>
      <c r="AC86">
        <f>2*0.95*5.67E-8*(((CQ86+$B$7)+273)^4-(U86+273)^4)</f>
        <v>0</v>
      </c>
      <c r="AD86">
        <f>S86+AC86+AA86+AB86</f>
        <v>0</v>
      </c>
      <c r="AE86">
        <f>CN86*AS86*(CI86-CH86*(1000-AS86*CK86)/(1000-AS86*CJ86))/(100*CB86)</f>
        <v>0</v>
      </c>
      <c r="AF86">
        <f>1000*CN86*AS86*(CJ86-CK86)/(100*CB86*(1000-AS86*CJ86))</f>
        <v>0</v>
      </c>
      <c r="AG86">
        <f>(AH86 - AI86 - CO86*1E3/(8.314*(CQ86+273.15)) * AK86/CN86 * AJ86) * CN86/(100*CB86) * (1000 - CK86)/1000</f>
        <v>0</v>
      </c>
      <c r="AH86">
        <v>241.317411641473</v>
      </c>
      <c r="AI86">
        <v>229.170436363636</v>
      </c>
      <c r="AJ86">
        <v>1.70944408828838</v>
      </c>
      <c r="AK86">
        <v>66.5001345329119</v>
      </c>
      <c r="AL86">
        <f>(AN86 - AM86 + CO86*1E3/(8.314*(CQ86+273.15)) * AP86/CN86 * AO86) * CN86/(100*CB86) * 1000/(1000 - AN86)</f>
        <v>0</v>
      </c>
      <c r="AM86">
        <v>19.9893925935931</v>
      </c>
      <c r="AN86">
        <v>21.7518763636364</v>
      </c>
      <c r="AO86">
        <v>-9.85616161608925e-05</v>
      </c>
      <c r="AP86">
        <v>79.88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MAX(0,($B$13+$C$13*CV86)/(1+$D$13*CV86)*CO86/(CQ86+273)*$E$13)</f>
        <v>0</v>
      </c>
      <c r="AV86" t="s">
        <v>286</v>
      </c>
      <c r="AW86" t="s">
        <v>286</v>
      </c>
      <c r="AX86">
        <v>0</v>
      </c>
      <c r="AY86">
        <v>0</v>
      </c>
      <c r="AZ86">
        <f>1-AX86/AY86</f>
        <v>0</v>
      </c>
      <c r="BA86">
        <v>0</v>
      </c>
      <c r="BB86" t="s">
        <v>286</v>
      </c>
      <c r="BC86" t="s">
        <v>286</v>
      </c>
      <c r="BD86">
        <v>0</v>
      </c>
      <c r="BE86">
        <v>0</v>
      </c>
      <c r="BF86">
        <f>1-BD86/BE86</f>
        <v>0</v>
      </c>
      <c r="BG86">
        <v>0.5</v>
      </c>
      <c r="BH86">
        <f>BY86</f>
        <v>0</v>
      </c>
      <c r="BI86">
        <f>J86</f>
        <v>0</v>
      </c>
      <c r="BJ86">
        <f>BF86*BG86*BH86</f>
        <v>0</v>
      </c>
      <c r="BK86">
        <f>(BI86-BA86)/BH86</f>
        <v>0</v>
      </c>
      <c r="BL86">
        <f>(AY86-BE86)/BE86</f>
        <v>0</v>
      </c>
      <c r="BM86">
        <f>AX86/(AZ86+AX86/BE86)</f>
        <v>0</v>
      </c>
      <c r="BN86" t="s">
        <v>286</v>
      </c>
      <c r="BO86">
        <v>0</v>
      </c>
      <c r="BP86">
        <f>IF(BO86&lt;&gt;0, BO86, BM86)</f>
        <v>0</v>
      </c>
      <c r="BQ86">
        <f>1-BP86/BE86</f>
        <v>0</v>
      </c>
      <c r="BR86">
        <f>(BE86-BD86)/(BE86-BP86)</f>
        <v>0</v>
      </c>
      <c r="BS86">
        <f>(AY86-BE86)/(AY86-BP86)</f>
        <v>0</v>
      </c>
      <c r="BT86">
        <f>(BE86-BD86)/(BE86-AX86)</f>
        <v>0</v>
      </c>
      <c r="BU86">
        <f>(AY86-BE86)/(AY86-AX86)</f>
        <v>0</v>
      </c>
      <c r="BV86">
        <f>(BR86*BP86/BD86)</f>
        <v>0</v>
      </c>
      <c r="BW86">
        <f>(1-BV86)</f>
        <v>0</v>
      </c>
      <c r="BX86">
        <f>$B$11*CW86+$C$11*CX86+$F$11*CY86*(1-DB86)</f>
        <v>0</v>
      </c>
      <c r="BY86">
        <f>BX86*BZ86</f>
        <v>0</v>
      </c>
      <c r="BZ86">
        <f>($B$11*$D$9+$C$11*$D$9+$F$11*((DL86+DD86)/MAX(DL86+DD86+DM86, 0.1)*$I$9+DM86/MAX(DL86+DD86+DM86, 0.1)*$J$9))/($B$11+$C$11+$F$11)</f>
        <v>0</v>
      </c>
      <c r="CA86">
        <f>($B$11*$K$9+$C$11*$K$9+$F$11*((DL86+DD86)/MAX(DL86+DD86+DM86, 0.1)*$P$9+DM86/MAX(DL86+DD86+DM86, 0.1)*$Q$9))/($B$11+$C$11+$F$11)</f>
        <v>0</v>
      </c>
      <c r="CB86">
        <v>9</v>
      </c>
      <c r="CC86">
        <v>0.5</v>
      </c>
      <c r="CD86" t="s">
        <v>287</v>
      </c>
      <c r="CE86">
        <v>2</v>
      </c>
      <c r="CF86" t="b">
        <v>1</v>
      </c>
      <c r="CG86">
        <v>1617083030</v>
      </c>
      <c r="CH86">
        <v>223.342</v>
      </c>
      <c r="CI86">
        <v>238.362</v>
      </c>
      <c r="CJ86">
        <v>21.7523</v>
      </c>
      <c r="CK86">
        <v>19.9895333333333</v>
      </c>
      <c r="CL86">
        <v>219.021666666667</v>
      </c>
      <c r="CM86">
        <v>21.7742666666667</v>
      </c>
      <c r="CN86">
        <v>600.033</v>
      </c>
      <c r="CO86">
        <v>101.111666666667</v>
      </c>
      <c r="CP86">
        <v>0.0466909</v>
      </c>
      <c r="CQ86">
        <v>26.7962333333333</v>
      </c>
      <c r="CR86">
        <v>26.1858333333333</v>
      </c>
      <c r="CS86">
        <v>999.9</v>
      </c>
      <c r="CT86">
        <v>0</v>
      </c>
      <c r="CU86">
        <v>0</v>
      </c>
      <c r="CV86">
        <v>10008.1333333333</v>
      </c>
      <c r="CW86">
        <v>0</v>
      </c>
      <c r="CX86">
        <v>43.8881</v>
      </c>
      <c r="CY86">
        <v>1200.02333333333</v>
      </c>
      <c r="CZ86">
        <v>0.967009</v>
      </c>
      <c r="DA86">
        <v>0.0329912</v>
      </c>
      <c r="DB86">
        <v>0</v>
      </c>
      <c r="DC86">
        <v>2.92273333333333</v>
      </c>
      <c r="DD86">
        <v>0</v>
      </c>
      <c r="DE86">
        <v>3588.18</v>
      </c>
      <c r="DF86">
        <v>10372.5</v>
      </c>
      <c r="DG86">
        <v>40.687</v>
      </c>
      <c r="DH86">
        <v>43.5</v>
      </c>
      <c r="DI86">
        <v>42.354</v>
      </c>
      <c r="DJ86">
        <v>41.625</v>
      </c>
      <c r="DK86">
        <v>40.708</v>
      </c>
      <c r="DL86">
        <v>1160.43333333333</v>
      </c>
      <c r="DM86">
        <v>39.59</v>
      </c>
      <c r="DN86">
        <v>0</v>
      </c>
      <c r="DO86">
        <v>1617083031.6</v>
      </c>
      <c r="DP86">
        <v>0</v>
      </c>
      <c r="DQ86">
        <v>2.741712</v>
      </c>
      <c r="DR86">
        <v>0.333353845341239</v>
      </c>
      <c r="DS86">
        <v>-3.44307692779503</v>
      </c>
      <c r="DT86">
        <v>3590.4716</v>
      </c>
      <c r="DU86">
        <v>15</v>
      </c>
      <c r="DV86">
        <v>1617082512</v>
      </c>
      <c r="DW86" t="s">
        <v>288</v>
      </c>
      <c r="DX86">
        <v>1617082511</v>
      </c>
      <c r="DY86">
        <v>1617082512</v>
      </c>
      <c r="DZ86">
        <v>2</v>
      </c>
      <c r="EA86">
        <v>-0.012</v>
      </c>
      <c r="EB86">
        <v>-0.035</v>
      </c>
      <c r="EC86">
        <v>4.321</v>
      </c>
      <c r="ED86">
        <v>-0.022</v>
      </c>
      <c r="EE86">
        <v>400</v>
      </c>
      <c r="EF86">
        <v>20</v>
      </c>
      <c r="EG86">
        <v>0.13</v>
      </c>
      <c r="EH86">
        <v>0.05</v>
      </c>
      <c r="EI86">
        <v>100</v>
      </c>
      <c r="EJ86">
        <v>100</v>
      </c>
      <c r="EK86">
        <v>4.32</v>
      </c>
      <c r="EL86">
        <v>-0.0219</v>
      </c>
      <c r="EM86">
        <v>4.32055000000003</v>
      </c>
      <c r="EN86">
        <v>0</v>
      </c>
      <c r="EO86">
        <v>0</v>
      </c>
      <c r="EP86">
        <v>0</v>
      </c>
      <c r="EQ86">
        <v>-0.0219400000000007</v>
      </c>
      <c r="ER86">
        <v>0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8.7</v>
      </c>
      <c r="EZ86">
        <v>8.7</v>
      </c>
      <c r="FA86">
        <v>18</v>
      </c>
      <c r="FB86">
        <v>647.009</v>
      </c>
      <c r="FC86">
        <v>392.658</v>
      </c>
      <c r="FD86">
        <v>24.9994</v>
      </c>
      <c r="FE86">
        <v>27.8515</v>
      </c>
      <c r="FF86">
        <v>30</v>
      </c>
      <c r="FG86">
        <v>27.8589</v>
      </c>
      <c r="FH86">
        <v>27.8982</v>
      </c>
      <c r="FI86">
        <v>14.3907</v>
      </c>
      <c r="FJ86">
        <v>22.7564</v>
      </c>
      <c r="FK86">
        <v>46.0888</v>
      </c>
      <c r="FL86">
        <v>25</v>
      </c>
      <c r="FM86">
        <v>253.101</v>
      </c>
      <c r="FN86">
        <v>20</v>
      </c>
      <c r="FO86">
        <v>96.8516</v>
      </c>
      <c r="FP86">
        <v>99.4233</v>
      </c>
    </row>
    <row r="87" spans="1:172">
      <c r="A87">
        <v>71</v>
      </c>
      <c r="B87">
        <v>1617083033.5</v>
      </c>
      <c r="C87">
        <v>141</v>
      </c>
      <c r="D87" t="s">
        <v>427</v>
      </c>
      <c r="E87" t="s">
        <v>428</v>
      </c>
      <c r="F87">
        <v>2</v>
      </c>
      <c r="G87">
        <v>1617083032.25</v>
      </c>
      <c r="H87">
        <f>(I87)/1000</f>
        <v>0</v>
      </c>
      <c r="I87">
        <f>IF(CF87, AL87, AF87)</f>
        <v>0</v>
      </c>
      <c r="J87">
        <f>IF(CF87, AG87, AE87)</f>
        <v>0</v>
      </c>
      <c r="K87">
        <f>CH87 - IF(AS87&gt;1, J87*CB87*100.0/(AU87*CV87), 0)</f>
        <v>0</v>
      </c>
      <c r="L87">
        <f>((R87-H87/2)*K87-J87)/(R87+H87/2)</f>
        <v>0</v>
      </c>
      <c r="M87">
        <f>L87*(CO87+CP87)/1000.0</f>
        <v>0</v>
      </c>
      <c r="N87">
        <f>(CH87 - IF(AS87&gt;1, J87*CB87*100.0/(AU87*CV87), 0))*(CO87+CP87)/1000.0</f>
        <v>0</v>
      </c>
      <c r="O87">
        <f>2.0/((1/Q87-1/P87)+SIGN(Q87)*SQRT((1/Q87-1/P87)*(1/Q87-1/P87) + 4*CC87/((CC87+1)*(CC87+1))*(2*1/Q87*1/P87-1/P87*1/P87)))</f>
        <v>0</v>
      </c>
      <c r="P87">
        <f>IF(LEFT(CD87,1)&lt;&gt;"0",IF(LEFT(CD87,1)="1",3.0,CE87),$D$5+$E$5*(CV87*CO87/($K$5*1000))+$F$5*(CV87*CO87/($K$5*1000))*MAX(MIN(CB87,$J$5),$I$5)*MAX(MIN(CB87,$J$5),$I$5)+$G$5*MAX(MIN(CB87,$J$5),$I$5)*(CV87*CO87/($K$5*1000))+$H$5*(CV87*CO87/($K$5*1000))*(CV87*CO87/($K$5*1000)))</f>
        <v>0</v>
      </c>
      <c r="Q87">
        <f>H87*(1000-(1000*0.61365*exp(17.502*U87/(240.97+U87))/(CO87+CP87)+CJ87)/2)/(1000*0.61365*exp(17.502*U87/(240.97+U87))/(CO87+CP87)-CJ87)</f>
        <v>0</v>
      </c>
      <c r="R87">
        <f>1/((CC87+1)/(O87/1.6)+1/(P87/1.37)) + CC87/((CC87+1)/(O87/1.6) + CC87/(P87/1.37))</f>
        <v>0</v>
      </c>
      <c r="S87">
        <f>(BX87*CA87)</f>
        <v>0</v>
      </c>
      <c r="T87">
        <f>(CQ87+(S87+2*0.95*5.67E-8*(((CQ87+$B$7)+273)^4-(CQ87+273)^4)-44100*H87)/(1.84*29.3*P87+8*0.95*5.67E-8*(CQ87+273)^3))</f>
        <v>0</v>
      </c>
      <c r="U87">
        <f>($C$7*CR87+$D$7*CS87+$E$7*T87)</f>
        <v>0</v>
      </c>
      <c r="V87">
        <f>0.61365*exp(17.502*U87/(240.97+U87))</f>
        <v>0</v>
      </c>
      <c r="W87">
        <f>(X87/Y87*100)</f>
        <v>0</v>
      </c>
      <c r="X87">
        <f>CJ87*(CO87+CP87)/1000</f>
        <v>0</v>
      </c>
      <c r="Y87">
        <f>0.61365*exp(17.502*CQ87/(240.97+CQ87))</f>
        <v>0</v>
      </c>
      <c r="Z87">
        <f>(V87-CJ87*(CO87+CP87)/1000)</f>
        <v>0</v>
      </c>
      <c r="AA87">
        <f>(-H87*44100)</f>
        <v>0</v>
      </c>
      <c r="AB87">
        <f>2*29.3*P87*0.92*(CQ87-U87)</f>
        <v>0</v>
      </c>
      <c r="AC87">
        <f>2*0.95*5.67E-8*(((CQ87+$B$7)+273)^4-(U87+273)^4)</f>
        <v>0</v>
      </c>
      <c r="AD87">
        <f>S87+AC87+AA87+AB87</f>
        <v>0</v>
      </c>
      <c r="AE87">
        <f>CN87*AS87*(CI87-CH87*(1000-AS87*CK87)/(1000-AS87*CJ87))/(100*CB87)</f>
        <v>0</v>
      </c>
      <c r="AF87">
        <f>1000*CN87*AS87*(CJ87-CK87)/(100*CB87*(1000-AS87*CJ87))</f>
        <v>0</v>
      </c>
      <c r="AG87">
        <f>(AH87 - AI87 - CO87*1E3/(8.314*(CQ87+273.15)) * AK87/CN87 * AJ87) * CN87/(100*CB87) * (1000 - CK87)/1000</f>
        <v>0</v>
      </c>
      <c r="AH87">
        <v>245.906030278386</v>
      </c>
      <c r="AI87">
        <v>233.503412121212</v>
      </c>
      <c r="AJ87">
        <v>1.73054691478154</v>
      </c>
      <c r="AK87">
        <v>66.5001345329119</v>
      </c>
      <c r="AL87">
        <f>(AN87 - AM87 + CO87*1E3/(8.314*(CQ87+273.15)) * AP87/CN87 * AO87) * CN87/(100*CB87) * 1000/(1000 - AN87)</f>
        <v>0</v>
      </c>
      <c r="AM87">
        <v>19.9893195265801</v>
      </c>
      <c r="AN87">
        <v>21.7514236363636</v>
      </c>
      <c r="AO87">
        <v>-7.47567099571257e-05</v>
      </c>
      <c r="AP87">
        <v>79.88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MAX(0,($B$13+$C$13*CV87)/(1+$D$13*CV87)*CO87/(CQ87+273)*$E$13)</f>
        <v>0</v>
      </c>
      <c r="AV87" t="s">
        <v>286</v>
      </c>
      <c r="AW87" t="s">
        <v>286</v>
      </c>
      <c r="AX87">
        <v>0</v>
      </c>
      <c r="AY87">
        <v>0</v>
      </c>
      <c r="AZ87">
        <f>1-AX87/AY87</f>
        <v>0</v>
      </c>
      <c r="BA87">
        <v>0</v>
      </c>
      <c r="BB87" t="s">
        <v>286</v>
      </c>
      <c r="BC87" t="s">
        <v>286</v>
      </c>
      <c r="BD87">
        <v>0</v>
      </c>
      <c r="BE87">
        <v>0</v>
      </c>
      <c r="BF87">
        <f>1-BD87/BE87</f>
        <v>0</v>
      </c>
      <c r="BG87">
        <v>0.5</v>
      </c>
      <c r="BH87">
        <f>BY87</f>
        <v>0</v>
      </c>
      <c r="BI87">
        <f>J87</f>
        <v>0</v>
      </c>
      <c r="BJ87">
        <f>BF87*BG87*BH87</f>
        <v>0</v>
      </c>
      <c r="BK87">
        <f>(BI87-BA87)/BH87</f>
        <v>0</v>
      </c>
      <c r="BL87">
        <f>(AY87-BE87)/BE87</f>
        <v>0</v>
      </c>
      <c r="BM87">
        <f>AX87/(AZ87+AX87/BE87)</f>
        <v>0</v>
      </c>
      <c r="BN87" t="s">
        <v>286</v>
      </c>
      <c r="BO87">
        <v>0</v>
      </c>
      <c r="BP87">
        <f>IF(BO87&lt;&gt;0, BO87, BM87)</f>
        <v>0</v>
      </c>
      <c r="BQ87">
        <f>1-BP87/BE87</f>
        <v>0</v>
      </c>
      <c r="BR87">
        <f>(BE87-BD87)/(BE87-BP87)</f>
        <v>0</v>
      </c>
      <c r="BS87">
        <f>(AY87-BE87)/(AY87-BP87)</f>
        <v>0</v>
      </c>
      <c r="BT87">
        <f>(BE87-BD87)/(BE87-AX87)</f>
        <v>0</v>
      </c>
      <c r="BU87">
        <f>(AY87-BE87)/(AY87-AX87)</f>
        <v>0</v>
      </c>
      <c r="BV87">
        <f>(BR87*BP87/BD87)</f>
        <v>0</v>
      </c>
      <c r="BW87">
        <f>(1-BV87)</f>
        <v>0</v>
      </c>
      <c r="BX87">
        <f>$B$11*CW87+$C$11*CX87+$F$11*CY87*(1-DB87)</f>
        <v>0</v>
      </c>
      <c r="BY87">
        <f>BX87*BZ87</f>
        <v>0</v>
      </c>
      <c r="BZ87">
        <f>($B$11*$D$9+$C$11*$D$9+$F$11*((DL87+DD87)/MAX(DL87+DD87+DM87, 0.1)*$I$9+DM87/MAX(DL87+DD87+DM87, 0.1)*$J$9))/($B$11+$C$11+$F$11)</f>
        <v>0</v>
      </c>
      <c r="CA87">
        <f>($B$11*$K$9+$C$11*$K$9+$F$11*((DL87+DD87)/MAX(DL87+DD87+DM87, 0.1)*$P$9+DM87/MAX(DL87+DD87+DM87, 0.1)*$Q$9))/($B$11+$C$11+$F$11)</f>
        <v>0</v>
      </c>
      <c r="CB87">
        <v>9</v>
      </c>
      <c r="CC87">
        <v>0.5</v>
      </c>
      <c r="CD87" t="s">
        <v>287</v>
      </c>
      <c r="CE87">
        <v>2</v>
      </c>
      <c r="CF87" t="b">
        <v>1</v>
      </c>
      <c r="CG87">
        <v>1617083032.25</v>
      </c>
      <c r="CH87">
        <v>227.154</v>
      </c>
      <c r="CI87">
        <v>242.31025</v>
      </c>
      <c r="CJ87">
        <v>21.751775</v>
      </c>
      <c r="CK87">
        <v>19.9886</v>
      </c>
      <c r="CL87">
        <v>222.8335</v>
      </c>
      <c r="CM87">
        <v>21.773725</v>
      </c>
      <c r="CN87">
        <v>600.02425</v>
      </c>
      <c r="CO87">
        <v>101.113</v>
      </c>
      <c r="CP87">
        <v>0.04676485</v>
      </c>
      <c r="CQ87">
        <v>26.79545</v>
      </c>
      <c r="CR87">
        <v>26.19605</v>
      </c>
      <c r="CS87">
        <v>999.9</v>
      </c>
      <c r="CT87">
        <v>0</v>
      </c>
      <c r="CU87">
        <v>0</v>
      </c>
      <c r="CV87">
        <v>10011.575</v>
      </c>
      <c r="CW87">
        <v>0</v>
      </c>
      <c r="CX87">
        <v>43.9125</v>
      </c>
      <c r="CY87">
        <v>1199.8375</v>
      </c>
      <c r="CZ87">
        <v>0.96700375</v>
      </c>
      <c r="DA87">
        <v>0.032996375</v>
      </c>
      <c r="DB87">
        <v>0</v>
      </c>
      <c r="DC87">
        <v>2.620625</v>
      </c>
      <c r="DD87">
        <v>0</v>
      </c>
      <c r="DE87">
        <v>3584.215</v>
      </c>
      <c r="DF87">
        <v>10370.9</v>
      </c>
      <c r="DG87">
        <v>40.687</v>
      </c>
      <c r="DH87">
        <v>43.5</v>
      </c>
      <c r="DI87">
        <v>42.375</v>
      </c>
      <c r="DJ87">
        <v>41.6405</v>
      </c>
      <c r="DK87">
        <v>40.687</v>
      </c>
      <c r="DL87">
        <v>1160.2475</v>
      </c>
      <c r="DM87">
        <v>39.59</v>
      </c>
      <c r="DN87">
        <v>0</v>
      </c>
      <c r="DO87">
        <v>1617083034</v>
      </c>
      <c r="DP87">
        <v>0</v>
      </c>
      <c r="DQ87">
        <v>2.751764</v>
      </c>
      <c r="DR87">
        <v>-0.353538459935756</v>
      </c>
      <c r="DS87">
        <v>-30.3892307296079</v>
      </c>
      <c r="DT87">
        <v>3589.6412</v>
      </c>
      <c r="DU87">
        <v>15</v>
      </c>
      <c r="DV87">
        <v>1617082512</v>
      </c>
      <c r="DW87" t="s">
        <v>288</v>
      </c>
      <c r="DX87">
        <v>1617082511</v>
      </c>
      <c r="DY87">
        <v>1617082512</v>
      </c>
      <c r="DZ87">
        <v>2</v>
      </c>
      <c r="EA87">
        <v>-0.012</v>
      </c>
      <c r="EB87">
        <v>-0.035</v>
      </c>
      <c r="EC87">
        <v>4.321</v>
      </c>
      <c r="ED87">
        <v>-0.022</v>
      </c>
      <c r="EE87">
        <v>400</v>
      </c>
      <c r="EF87">
        <v>20</v>
      </c>
      <c r="EG87">
        <v>0.13</v>
      </c>
      <c r="EH87">
        <v>0.05</v>
      </c>
      <c r="EI87">
        <v>100</v>
      </c>
      <c r="EJ87">
        <v>100</v>
      </c>
      <c r="EK87">
        <v>4.32</v>
      </c>
      <c r="EL87">
        <v>-0.0219</v>
      </c>
      <c r="EM87">
        <v>4.32055000000003</v>
      </c>
      <c r="EN87">
        <v>0</v>
      </c>
      <c r="EO87">
        <v>0</v>
      </c>
      <c r="EP87">
        <v>0</v>
      </c>
      <c r="EQ87">
        <v>-0.0219400000000007</v>
      </c>
      <c r="ER87">
        <v>0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8.7</v>
      </c>
      <c r="EZ87">
        <v>8.7</v>
      </c>
      <c r="FA87">
        <v>18</v>
      </c>
      <c r="FB87">
        <v>646.939</v>
      </c>
      <c r="FC87">
        <v>392.748</v>
      </c>
      <c r="FD87">
        <v>24.9993</v>
      </c>
      <c r="FE87">
        <v>27.8504</v>
      </c>
      <c r="FF87">
        <v>30</v>
      </c>
      <c r="FG87">
        <v>27.858</v>
      </c>
      <c r="FH87">
        <v>27.8967</v>
      </c>
      <c r="FI87">
        <v>14.6003</v>
      </c>
      <c r="FJ87">
        <v>22.7564</v>
      </c>
      <c r="FK87">
        <v>46.0888</v>
      </c>
      <c r="FL87">
        <v>25</v>
      </c>
      <c r="FM87">
        <v>256.513</v>
      </c>
      <c r="FN87">
        <v>20</v>
      </c>
      <c r="FO87">
        <v>96.8522</v>
      </c>
      <c r="FP87">
        <v>99.4233</v>
      </c>
    </row>
    <row r="88" spans="1:172">
      <c r="A88">
        <v>72</v>
      </c>
      <c r="B88">
        <v>1617083035</v>
      </c>
      <c r="C88">
        <v>142.5</v>
      </c>
      <c r="D88" t="s">
        <v>429</v>
      </c>
      <c r="E88" t="s">
        <v>430</v>
      </c>
      <c r="F88">
        <v>2</v>
      </c>
      <c r="G88">
        <v>1617083033.5</v>
      </c>
      <c r="H88">
        <f>(I88)/1000</f>
        <v>0</v>
      </c>
      <c r="I88">
        <f>IF(CF88, AL88, AF88)</f>
        <v>0</v>
      </c>
      <c r="J88">
        <f>IF(CF88, AG88, AE88)</f>
        <v>0</v>
      </c>
      <c r="K88">
        <f>CH88 - IF(AS88&gt;1, J88*CB88*100.0/(AU88*CV88), 0)</f>
        <v>0</v>
      </c>
      <c r="L88">
        <f>((R88-H88/2)*K88-J88)/(R88+H88/2)</f>
        <v>0</v>
      </c>
      <c r="M88">
        <f>L88*(CO88+CP88)/1000.0</f>
        <v>0</v>
      </c>
      <c r="N88">
        <f>(CH88 - IF(AS88&gt;1, J88*CB88*100.0/(AU88*CV88), 0))*(CO88+CP88)/1000.0</f>
        <v>0</v>
      </c>
      <c r="O88">
        <f>2.0/((1/Q88-1/P88)+SIGN(Q88)*SQRT((1/Q88-1/P88)*(1/Q88-1/P88) + 4*CC88/((CC88+1)*(CC88+1))*(2*1/Q88*1/P88-1/P88*1/P88)))</f>
        <v>0</v>
      </c>
      <c r="P88">
        <f>IF(LEFT(CD88,1)&lt;&gt;"0",IF(LEFT(CD88,1)="1",3.0,CE88),$D$5+$E$5*(CV88*CO88/($K$5*1000))+$F$5*(CV88*CO88/($K$5*1000))*MAX(MIN(CB88,$J$5),$I$5)*MAX(MIN(CB88,$J$5),$I$5)+$G$5*MAX(MIN(CB88,$J$5),$I$5)*(CV88*CO88/($K$5*1000))+$H$5*(CV88*CO88/($K$5*1000))*(CV88*CO88/($K$5*1000)))</f>
        <v>0</v>
      </c>
      <c r="Q88">
        <f>H88*(1000-(1000*0.61365*exp(17.502*U88/(240.97+U88))/(CO88+CP88)+CJ88)/2)/(1000*0.61365*exp(17.502*U88/(240.97+U88))/(CO88+CP88)-CJ88)</f>
        <v>0</v>
      </c>
      <c r="R88">
        <f>1/((CC88+1)/(O88/1.6)+1/(P88/1.37)) + CC88/((CC88+1)/(O88/1.6) + CC88/(P88/1.37))</f>
        <v>0</v>
      </c>
      <c r="S88">
        <f>(BX88*CA88)</f>
        <v>0</v>
      </c>
      <c r="T88">
        <f>(CQ88+(S88+2*0.95*5.67E-8*(((CQ88+$B$7)+273)^4-(CQ88+273)^4)-44100*H88)/(1.84*29.3*P88+8*0.95*5.67E-8*(CQ88+273)^3))</f>
        <v>0</v>
      </c>
      <c r="U88">
        <f>($C$7*CR88+$D$7*CS88+$E$7*T88)</f>
        <v>0</v>
      </c>
      <c r="V88">
        <f>0.61365*exp(17.502*U88/(240.97+U88))</f>
        <v>0</v>
      </c>
      <c r="W88">
        <f>(X88/Y88*100)</f>
        <v>0</v>
      </c>
      <c r="X88">
        <f>CJ88*(CO88+CP88)/1000</f>
        <v>0</v>
      </c>
      <c r="Y88">
        <f>0.61365*exp(17.502*CQ88/(240.97+CQ88))</f>
        <v>0</v>
      </c>
      <c r="Z88">
        <f>(V88-CJ88*(CO88+CP88)/1000)</f>
        <v>0</v>
      </c>
      <c r="AA88">
        <f>(-H88*44100)</f>
        <v>0</v>
      </c>
      <c r="AB88">
        <f>2*29.3*P88*0.92*(CQ88-U88)</f>
        <v>0</v>
      </c>
      <c r="AC88">
        <f>2*0.95*5.67E-8*(((CQ88+$B$7)+273)^4-(U88+273)^4)</f>
        <v>0</v>
      </c>
      <c r="AD88">
        <f>S88+AC88+AA88+AB88</f>
        <v>0</v>
      </c>
      <c r="AE88">
        <f>CN88*AS88*(CI88-CH88*(1000-AS88*CK88)/(1000-AS88*CJ88))/(100*CB88)</f>
        <v>0</v>
      </c>
      <c r="AF88">
        <f>1000*CN88*AS88*(CJ88-CK88)/(100*CB88*(1000-AS88*CJ88))</f>
        <v>0</v>
      </c>
      <c r="AG88">
        <f>(AH88 - AI88 - CO88*1E3/(8.314*(CQ88+273.15)) * AK88/CN88 * AJ88) * CN88/(100*CB88) * (1000 - CK88)/1000</f>
        <v>0</v>
      </c>
      <c r="AH88">
        <v>248.520590242405</v>
      </c>
      <c r="AI88">
        <v>236.121315151515</v>
      </c>
      <c r="AJ88">
        <v>1.74035939972687</v>
      </c>
      <c r="AK88">
        <v>66.5001345329119</v>
      </c>
      <c r="AL88">
        <f>(AN88 - AM88 + CO88*1E3/(8.314*(CQ88+273.15)) * AP88/CN88 * AO88) * CN88/(100*CB88) * 1000/(1000 - AN88)</f>
        <v>0</v>
      </c>
      <c r="AM88">
        <v>19.9886002424242</v>
      </c>
      <c r="AN88">
        <v>21.7500333333333</v>
      </c>
      <c r="AO88">
        <v>-1.76842105260992e-05</v>
      </c>
      <c r="AP88">
        <v>79.88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MAX(0,($B$13+$C$13*CV88)/(1+$D$13*CV88)*CO88/(CQ88+273)*$E$13)</f>
        <v>0</v>
      </c>
      <c r="AV88" t="s">
        <v>286</v>
      </c>
      <c r="AW88" t="s">
        <v>286</v>
      </c>
      <c r="AX88">
        <v>0</v>
      </c>
      <c r="AY88">
        <v>0</v>
      </c>
      <c r="AZ88">
        <f>1-AX88/AY88</f>
        <v>0</v>
      </c>
      <c r="BA88">
        <v>0</v>
      </c>
      <c r="BB88" t="s">
        <v>286</v>
      </c>
      <c r="BC88" t="s">
        <v>286</v>
      </c>
      <c r="BD88">
        <v>0</v>
      </c>
      <c r="BE88">
        <v>0</v>
      </c>
      <c r="BF88">
        <f>1-BD88/BE88</f>
        <v>0</v>
      </c>
      <c r="BG88">
        <v>0.5</v>
      </c>
      <c r="BH88">
        <f>BY88</f>
        <v>0</v>
      </c>
      <c r="BI88">
        <f>J88</f>
        <v>0</v>
      </c>
      <c r="BJ88">
        <f>BF88*BG88*BH88</f>
        <v>0</v>
      </c>
      <c r="BK88">
        <f>(BI88-BA88)/BH88</f>
        <v>0</v>
      </c>
      <c r="BL88">
        <f>(AY88-BE88)/BE88</f>
        <v>0</v>
      </c>
      <c r="BM88">
        <f>AX88/(AZ88+AX88/BE88)</f>
        <v>0</v>
      </c>
      <c r="BN88" t="s">
        <v>286</v>
      </c>
      <c r="BO88">
        <v>0</v>
      </c>
      <c r="BP88">
        <f>IF(BO88&lt;&gt;0, BO88, BM88)</f>
        <v>0</v>
      </c>
      <c r="BQ88">
        <f>1-BP88/BE88</f>
        <v>0</v>
      </c>
      <c r="BR88">
        <f>(BE88-BD88)/(BE88-BP88)</f>
        <v>0</v>
      </c>
      <c r="BS88">
        <f>(AY88-BE88)/(AY88-BP88)</f>
        <v>0</v>
      </c>
      <c r="BT88">
        <f>(BE88-BD88)/(BE88-AX88)</f>
        <v>0</v>
      </c>
      <c r="BU88">
        <f>(AY88-BE88)/(AY88-AX88)</f>
        <v>0</v>
      </c>
      <c r="BV88">
        <f>(BR88*BP88/BD88)</f>
        <v>0</v>
      </c>
      <c r="BW88">
        <f>(1-BV88)</f>
        <v>0</v>
      </c>
      <c r="BX88">
        <f>$B$11*CW88+$C$11*CX88+$F$11*CY88*(1-DB88)</f>
        <v>0</v>
      </c>
      <c r="BY88">
        <f>BX88*BZ88</f>
        <v>0</v>
      </c>
      <c r="BZ88">
        <f>($B$11*$D$9+$C$11*$D$9+$F$11*((DL88+DD88)/MAX(DL88+DD88+DM88, 0.1)*$I$9+DM88/MAX(DL88+DD88+DM88, 0.1)*$J$9))/($B$11+$C$11+$F$11)</f>
        <v>0</v>
      </c>
      <c r="CA88">
        <f>($B$11*$K$9+$C$11*$K$9+$F$11*((DL88+DD88)/MAX(DL88+DD88+DM88, 0.1)*$P$9+DM88/MAX(DL88+DD88+DM88, 0.1)*$Q$9))/($B$11+$C$11+$F$11)</f>
        <v>0</v>
      </c>
      <c r="CB88">
        <v>9</v>
      </c>
      <c r="CC88">
        <v>0.5</v>
      </c>
      <c r="CD88" t="s">
        <v>287</v>
      </c>
      <c r="CE88">
        <v>2</v>
      </c>
      <c r="CF88" t="b">
        <v>1</v>
      </c>
      <c r="CG88">
        <v>1617083033.5</v>
      </c>
      <c r="CH88">
        <v>229.2795</v>
      </c>
      <c r="CI88">
        <v>244.402</v>
      </c>
      <c r="CJ88">
        <v>21.7508</v>
      </c>
      <c r="CK88">
        <v>19.988625</v>
      </c>
      <c r="CL88">
        <v>224.959</v>
      </c>
      <c r="CM88">
        <v>21.77275</v>
      </c>
      <c r="CN88">
        <v>600.03525</v>
      </c>
      <c r="CO88">
        <v>101.113</v>
      </c>
      <c r="CP88">
        <v>0.04666685</v>
      </c>
      <c r="CQ88">
        <v>26.79475</v>
      </c>
      <c r="CR88">
        <v>26.197475</v>
      </c>
      <c r="CS88">
        <v>999.9</v>
      </c>
      <c r="CT88">
        <v>0</v>
      </c>
      <c r="CU88">
        <v>0</v>
      </c>
      <c r="CV88">
        <v>10006.42</v>
      </c>
      <c r="CW88">
        <v>0</v>
      </c>
      <c r="CX88">
        <v>43.98325</v>
      </c>
      <c r="CY88">
        <v>1199.9025</v>
      </c>
      <c r="CZ88">
        <v>0.9670055</v>
      </c>
      <c r="DA88">
        <v>0.03299465</v>
      </c>
      <c r="DB88">
        <v>0</v>
      </c>
      <c r="DC88">
        <v>2.618075</v>
      </c>
      <c r="DD88">
        <v>0</v>
      </c>
      <c r="DE88">
        <v>3582.9225</v>
      </c>
      <c r="DF88">
        <v>10371.45</v>
      </c>
      <c r="DG88">
        <v>40.7185</v>
      </c>
      <c r="DH88">
        <v>43.5</v>
      </c>
      <c r="DI88">
        <v>42.375</v>
      </c>
      <c r="DJ88">
        <v>41.6715</v>
      </c>
      <c r="DK88">
        <v>40.7185</v>
      </c>
      <c r="DL88">
        <v>1160.3125</v>
      </c>
      <c r="DM88">
        <v>39.59</v>
      </c>
      <c r="DN88">
        <v>0</v>
      </c>
      <c r="DO88">
        <v>1617083035.8</v>
      </c>
      <c r="DP88">
        <v>0</v>
      </c>
      <c r="DQ88">
        <v>2.73972307692308</v>
      </c>
      <c r="DR88">
        <v>-0.449668375441806</v>
      </c>
      <c r="DS88">
        <v>-44.8981196927703</v>
      </c>
      <c r="DT88">
        <v>3588.73884615385</v>
      </c>
      <c r="DU88">
        <v>15</v>
      </c>
      <c r="DV88">
        <v>1617082512</v>
      </c>
      <c r="DW88" t="s">
        <v>288</v>
      </c>
      <c r="DX88">
        <v>1617082511</v>
      </c>
      <c r="DY88">
        <v>1617082512</v>
      </c>
      <c r="DZ88">
        <v>2</v>
      </c>
      <c r="EA88">
        <v>-0.012</v>
      </c>
      <c r="EB88">
        <v>-0.035</v>
      </c>
      <c r="EC88">
        <v>4.321</v>
      </c>
      <c r="ED88">
        <v>-0.022</v>
      </c>
      <c r="EE88">
        <v>400</v>
      </c>
      <c r="EF88">
        <v>20</v>
      </c>
      <c r="EG88">
        <v>0.13</v>
      </c>
      <c r="EH88">
        <v>0.05</v>
      </c>
      <c r="EI88">
        <v>100</v>
      </c>
      <c r="EJ88">
        <v>100</v>
      </c>
      <c r="EK88">
        <v>4.32</v>
      </c>
      <c r="EL88">
        <v>-0.0219</v>
      </c>
      <c r="EM88">
        <v>4.32055000000003</v>
      </c>
      <c r="EN88">
        <v>0</v>
      </c>
      <c r="EO88">
        <v>0</v>
      </c>
      <c r="EP88">
        <v>0</v>
      </c>
      <c r="EQ88">
        <v>-0.0219400000000007</v>
      </c>
      <c r="ER88">
        <v>0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8.7</v>
      </c>
      <c r="EZ88">
        <v>8.7</v>
      </c>
      <c r="FA88">
        <v>18</v>
      </c>
      <c r="FB88">
        <v>647.027</v>
      </c>
      <c r="FC88">
        <v>392.732</v>
      </c>
      <c r="FD88">
        <v>24.9993</v>
      </c>
      <c r="FE88">
        <v>27.8495</v>
      </c>
      <c r="FF88">
        <v>30</v>
      </c>
      <c r="FG88">
        <v>27.8571</v>
      </c>
      <c r="FH88">
        <v>27.8964</v>
      </c>
      <c r="FI88">
        <v>14.6801</v>
      </c>
      <c r="FJ88">
        <v>22.7564</v>
      </c>
      <c r="FK88">
        <v>46.0888</v>
      </c>
      <c r="FL88">
        <v>25</v>
      </c>
      <c r="FM88">
        <v>259.892</v>
      </c>
      <c r="FN88">
        <v>20</v>
      </c>
      <c r="FO88">
        <v>96.8526</v>
      </c>
      <c r="FP88">
        <v>99.4236</v>
      </c>
    </row>
    <row r="89" spans="1:172">
      <c r="A89">
        <v>73</v>
      </c>
      <c r="B89">
        <v>1617083037.5</v>
      </c>
      <c r="C89">
        <v>145</v>
      </c>
      <c r="D89" t="s">
        <v>431</v>
      </c>
      <c r="E89" t="s">
        <v>432</v>
      </c>
      <c r="F89">
        <v>2</v>
      </c>
      <c r="G89">
        <v>1617083036.25</v>
      </c>
      <c r="H89">
        <f>(I89)/1000</f>
        <v>0</v>
      </c>
      <c r="I89">
        <f>IF(CF89, AL89, AF89)</f>
        <v>0</v>
      </c>
      <c r="J89">
        <f>IF(CF89, AG89, AE89)</f>
        <v>0</v>
      </c>
      <c r="K89">
        <f>CH89 - IF(AS89&gt;1, J89*CB89*100.0/(AU89*CV89), 0)</f>
        <v>0</v>
      </c>
      <c r="L89">
        <f>((R89-H89/2)*K89-J89)/(R89+H89/2)</f>
        <v>0</v>
      </c>
      <c r="M89">
        <f>L89*(CO89+CP89)/1000.0</f>
        <v>0</v>
      </c>
      <c r="N89">
        <f>(CH89 - IF(AS89&gt;1, J89*CB89*100.0/(AU89*CV89), 0))*(CO89+CP89)/1000.0</f>
        <v>0</v>
      </c>
      <c r="O89">
        <f>2.0/((1/Q89-1/P89)+SIGN(Q89)*SQRT((1/Q89-1/P89)*(1/Q89-1/P89) + 4*CC89/((CC89+1)*(CC89+1))*(2*1/Q89*1/P89-1/P89*1/P89)))</f>
        <v>0</v>
      </c>
      <c r="P89">
        <f>IF(LEFT(CD89,1)&lt;&gt;"0",IF(LEFT(CD89,1)="1",3.0,CE89),$D$5+$E$5*(CV89*CO89/($K$5*1000))+$F$5*(CV89*CO89/($K$5*1000))*MAX(MIN(CB89,$J$5),$I$5)*MAX(MIN(CB89,$J$5),$I$5)+$G$5*MAX(MIN(CB89,$J$5),$I$5)*(CV89*CO89/($K$5*1000))+$H$5*(CV89*CO89/($K$5*1000))*(CV89*CO89/($K$5*1000)))</f>
        <v>0</v>
      </c>
      <c r="Q89">
        <f>H89*(1000-(1000*0.61365*exp(17.502*U89/(240.97+U89))/(CO89+CP89)+CJ89)/2)/(1000*0.61365*exp(17.502*U89/(240.97+U89))/(CO89+CP89)-CJ89)</f>
        <v>0</v>
      </c>
      <c r="R89">
        <f>1/((CC89+1)/(O89/1.6)+1/(P89/1.37)) + CC89/((CC89+1)/(O89/1.6) + CC89/(P89/1.37))</f>
        <v>0</v>
      </c>
      <c r="S89">
        <f>(BX89*CA89)</f>
        <v>0</v>
      </c>
      <c r="T89">
        <f>(CQ89+(S89+2*0.95*5.67E-8*(((CQ89+$B$7)+273)^4-(CQ89+273)^4)-44100*H89)/(1.84*29.3*P89+8*0.95*5.67E-8*(CQ89+273)^3))</f>
        <v>0</v>
      </c>
      <c r="U89">
        <f>($C$7*CR89+$D$7*CS89+$E$7*T89)</f>
        <v>0</v>
      </c>
      <c r="V89">
        <f>0.61365*exp(17.502*U89/(240.97+U89))</f>
        <v>0</v>
      </c>
      <c r="W89">
        <f>(X89/Y89*100)</f>
        <v>0</v>
      </c>
      <c r="X89">
        <f>CJ89*(CO89+CP89)/1000</f>
        <v>0</v>
      </c>
      <c r="Y89">
        <f>0.61365*exp(17.502*CQ89/(240.97+CQ89))</f>
        <v>0</v>
      </c>
      <c r="Z89">
        <f>(V89-CJ89*(CO89+CP89)/1000)</f>
        <v>0</v>
      </c>
      <c r="AA89">
        <f>(-H89*44100)</f>
        <v>0</v>
      </c>
      <c r="AB89">
        <f>2*29.3*P89*0.92*(CQ89-U89)</f>
        <v>0</v>
      </c>
      <c r="AC89">
        <f>2*0.95*5.67E-8*(((CQ89+$B$7)+273)^4-(U89+273)^4)</f>
        <v>0</v>
      </c>
      <c r="AD89">
        <f>S89+AC89+AA89+AB89</f>
        <v>0</v>
      </c>
      <c r="AE89">
        <f>CN89*AS89*(CI89-CH89*(1000-AS89*CK89)/(1000-AS89*CJ89))/(100*CB89)</f>
        <v>0</v>
      </c>
      <c r="AF89">
        <f>1000*CN89*AS89*(CJ89-CK89)/(100*CB89*(1000-AS89*CJ89))</f>
        <v>0</v>
      </c>
      <c r="AG89">
        <f>(AH89 - AI89 - CO89*1E3/(8.314*(CQ89+273.15)) * AK89/CN89 * AJ89) * CN89/(100*CB89) * (1000 - CK89)/1000</f>
        <v>0</v>
      </c>
      <c r="AH89">
        <v>252.678887433256</v>
      </c>
      <c r="AI89">
        <v>240.365909090909</v>
      </c>
      <c r="AJ89">
        <v>1.69566942552405</v>
      </c>
      <c r="AK89">
        <v>66.5001345329119</v>
      </c>
      <c r="AL89">
        <f>(AN89 - AM89 + CO89*1E3/(8.314*(CQ89+273.15)) * AP89/CN89 * AO89) * CN89/(100*CB89) * 1000/(1000 - AN89)</f>
        <v>0</v>
      </c>
      <c r="AM89">
        <v>19.9888332360173</v>
      </c>
      <c r="AN89">
        <v>21.74726</v>
      </c>
      <c r="AO89">
        <v>-4.91162790695437e-05</v>
      </c>
      <c r="AP89">
        <v>79.88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MAX(0,($B$13+$C$13*CV89)/(1+$D$13*CV89)*CO89/(CQ89+273)*$E$13)</f>
        <v>0</v>
      </c>
      <c r="AV89" t="s">
        <v>286</v>
      </c>
      <c r="AW89" t="s">
        <v>286</v>
      </c>
      <c r="AX89">
        <v>0</v>
      </c>
      <c r="AY89">
        <v>0</v>
      </c>
      <c r="AZ89">
        <f>1-AX89/AY89</f>
        <v>0</v>
      </c>
      <c r="BA89">
        <v>0</v>
      </c>
      <c r="BB89" t="s">
        <v>286</v>
      </c>
      <c r="BC89" t="s">
        <v>286</v>
      </c>
      <c r="BD89">
        <v>0</v>
      </c>
      <c r="BE89">
        <v>0</v>
      </c>
      <c r="BF89">
        <f>1-BD89/BE89</f>
        <v>0</v>
      </c>
      <c r="BG89">
        <v>0.5</v>
      </c>
      <c r="BH89">
        <f>BY89</f>
        <v>0</v>
      </c>
      <c r="BI89">
        <f>J89</f>
        <v>0</v>
      </c>
      <c r="BJ89">
        <f>BF89*BG89*BH89</f>
        <v>0</v>
      </c>
      <c r="BK89">
        <f>(BI89-BA89)/BH89</f>
        <v>0</v>
      </c>
      <c r="BL89">
        <f>(AY89-BE89)/BE89</f>
        <v>0</v>
      </c>
      <c r="BM89">
        <f>AX89/(AZ89+AX89/BE89)</f>
        <v>0</v>
      </c>
      <c r="BN89" t="s">
        <v>286</v>
      </c>
      <c r="BO89">
        <v>0</v>
      </c>
      <c r="BP89">
        <f>IF(BO89&lt;&gt;0, BO89, BM89)</f>
        <v>0</v>
      </c>
      <c r="BQ89">
        <f>1-BP89/BE89</f>
        <v>0</v>
      </c>
      <c r="BR89">
        <f>(BE89-BD89)/(BE89-BP89)</f>
        <v>0</v>
      </c>
      <c r="BS89">
        <f>(AY89-BE89)/(AY89-BP89)</f>
        <v>0</v>
      </c>
      <c r="BT89">
        <f>(BE89-BD89)/(BE89-AX89)</f>
        <v>0</v>
      </c>
      <c r="BU89">
        <f>(AY89-BE89)/(AY89-AX89)</f>
        <v>0</v>
      </c>
      <c r="BV89">
        <f>(BR89*BP89/BD89)</f>
        <v>0</v>
      </c>
      <c r="BW89">
        <f>(1-BV89)</f>
        <v>0</v>
      </c>
      <c r="BX89">
        <f>$B$11*CW89+$C$11*CX89+$F$11*CY89*(1-DB89)</f>
        <v>0</v>
      </c>
      <c r="BY89">
        <f>BX89*BZ89</f>
        <v>0</v>
      </c>
      <c r="BZ89">
        <f>($B$11*$D$9+$C$11*$D$9+$F$11*((DL89+DD89)/MAX(DL89+DD89+DM89, 0.1)*$I$9+DM89/MAX(DL89+DD89+DM89, 0.1)*$J$9))/($B$11+$C$11+$F$11)</f>
        <v>0</v>
      </c>
      <c r="CA89">
        <f>($B$11*$K$9+$C$11*$K$9+$F$11*((DL89+DD89)/MAX(DL89+DD89+DM89, 0.1)*$P$9+DM89/MAX(DL89+DD89+DM89, 0.1)*$Q$9))/($B$11+$C$11+$F$11)</f>
        <v>0</v>
      </c>
      <c r="CB89">
        <v>9</v>
      </c>
      <c r="CC89">
        <v>0.5</v>
      </c>
      <c r="CD89" t="s">
        <v>287</v>
      </c>
      <c r="CE89">
        <v>2</v>
      </c>
      <c r="CF89" t="b">
        <v>1</v>
      </c>
      <c r="CG89">
        <v>1617083036.25</v>
      </c>
      <c r="CH89">
        <v>233.903</v>
      </c>
      <c r="CI89">
        <v>248.8705</v>
      </c>
      <c r="CJ89">
        <v>21.748225</v>
      </c>
      <c r="CK89">
        <v>19.98845</v>
      </c>
      <c r="CL89">
        <v>229.58275</v>
      </c>
      <c r="CM89">
        <v>21.770125</v>
      </c>
      <c r="CN89">
        <v>599.99775</v>
      </c>
      <c r="CO89">
        <v>101.11275</v>
      </c>
      <c r="CP89">
        <v>0.046899675</v>
      </c>
      <c r="CQ89">
        <v>26.7928</v>
      </c>
      <c r="CR89">
        <v>26.199425</v>
      </c>
      <c r="CS89">
        <v>999.9</v>
      </c>
      <c r="CT89">
        <v>0</v>
      </c>
      <c r="CU89">
        <v>0</v>
      </c>
      <c r="CV89">
        <v>9975.935</v>
      </c>
      <c r="CW89">
        <v>0</v>
      </c>
      <c r="CX89">
        <v>44.0382</v>
      </c>
      <c r="CY89">
        <v>1200.0325</v>
      </c>
      <c r="CZ89">
        <v>0.967009</v>
      </c>
      <c r="DA89">
        <v>0.0329912</v>
      </c>
      <c r="DB89">
        <v>0</v>
      </c>
      <c r="DC89">
        <v>2.60465</v>
      </c>
      <c r="DD89">
        <v>0</v>
      </c>
      <c r="DE89">
        <v>3580.33</v>
      </c>
      <c r="DF89">
        <v>10372.6</v>
      </c>
      <c r="DG89">
        <v>40.687</v>
      </c>
      <c r="DH89">
        <v>43.5</v>
      </c>
      <c r="DI89">
        <v>42.375</v>
      </c>
      <c r="DJ89">
        <v>41.60925</v>
      </c>
      <c r="DK89">
        <v>40.70275</v>
      </c>
      <c r="DL89">
        <v>1160.4425</v>
      </c>
      <c r="DM89">
        <v>39.59</v>
      </c>
      <c r="DN89">
        <v>0</v>
      </c>
      <c r="DO89">
        <v>1617083038.2</v>
      </c>
      <c r="DP89">
        <v>0</v>
      </c>
      <c r="DQ89">
        <v>2.71083076923077</v>
      </c>
      <c r="DR89">
        <v>-0.731603417606482</v>
      </c>
      <c r="DS89">
        <v>-62.2471795552843</v>
      </c>
      <c r="DT89">
        <v>3587.00192307692</v>
      </c>
      <c r="DU89">
        <v>15</v>
      </c>
      <c r="DV89">
        <v>1617082512</v>
      </c>
      <c r="DW89" t="s">
        <v>288</v>
      </c>
      <c r="DX89">
        <v>1617082511</v>
      </c>
      <c r="DY89">
        <v>1617082512</v>
      </c>
      <c r="DZ89">
        <v>2</v>
      </c>
      <c r="EA89">
        <v>-0.012</v>
      </c>
      <c r="EB89">
        <v>-0.035</v>
      </c>
      <c r="EC89">
        <v>4.321</v>
      </c>
      <c r="ED89">
        <v>-0.022</v>
      </c>
      <c r="EE89">
        <v>400</v>
      </c>
      <c r="EF89">
        <v>20</v>
      </c>
      <c r="EG89">
        <v>0.13</v>
      </c>
      <c r="EH89">
        <v>0.05</v>
      </c>
      <c r="EI89">
        <v>100</v>
      </c>
      <c r="EJ89">
        <v>100</v>
      </c>
      <c r="EK89">
        <v>4.32</v>
      </c>
      <c r="EL89">
        <v>-0.0219</v>
      </c>
      <c r="EM89">
        <v>4.32055000000003</v>
      </c>
      <c r="EN89">
        <v>0</v>
      </c>
      <c r="EO89">
        <v>0</v>
      </c>
      <c r="EP89">
        <v>0</v>
      </c>
      <c r="EQ89">
        <v>-0.0219400000000007</v>
      </c>
      <c r="ER89">
        <v>0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8.8</v>
      </c>
      <c r="EZ89">
        <v>8.8</v>
      </c>
      <c r="FA89">
        <v>18</v>
      </c>
      <c r="FB89">
        <v>647.014</v>
      </c>
      <c r="FC89">
        <v>392.852</v>
      </c>
      <c r="FD89">
        <v>24.9993</v>
      </c>
      <c r="FE89">
        <v>27.8486</v>
      </c>
      <c r="FF89">
        <v>29.9999</v>
      </c>
      <c r="FG89">
        <v>27.8562</v>
      </c>
      <c r="FH89">
        <v>27.8949</v>
      </c>
      <c r="FI89">
        <v>14.8948</v>
      </c>
      <c r="FJ89">
        <v>22.7564</v>
      </c>
      <c r="FK89">
        <v>46.0888</v>
      </c>
      <c r="FL89">
        <v>25</v>
      </c>
      <c r="FM89">
        <v>263.33</v>
      </c>
      <c r="FN89">
        <v>20</v>
      </c>
      <c r="FO89">
        <v>96.8527</v>
      </c>
      <c r="FP89">
        <v>99.4244</v>
      </c>
    </row>
    <row r="90" spans="1:172">
      <c r="A90">
        <v>74</v>
      </c>
      <c r="B90">
        <v>1617083039.5</v>
      </c>
      <c r="C90">
        <v>147</v>
      </c>
      <c r="D90" t="s">
        <v>433</v>
      </c>
      <c r="E90" t="s">
        <v>434</v>
      </c>
      <c r="F90">
        <v>2</v>
      </c>
      <c r="G90">
        <v>1617083038.5</v>
      </c>
      <c r="H90">
        <f>(I90)/1000</f>
        <v>0</v>
      </c>
      <c r="I90">
        <f>IF(CF90, AL90, AF90)</f>
        <v>0</v>
      </c>
      <c r="J90">
        <f>IF(CF90, AG90, AE90)</f>
        <v>0</v>
      </c>
      <c r="K90">
        <f>CH90 - IF(AS90&gt;1, J90*CB90*100.0/(AU90*CV90), 0)</f>
        <v>0</v>
      </c>
      <c r="L90">
        <f>((R90-H90/2)*K90-J90)/(R90+H90/2)</f>
        <v>0</v>
      </c>
      <c r="M90">
        <f>L90*(CO90+CP90)/1000.0</f>
        <v>0</v>
      </c>
      <c r="N90">
        <f>(CH90 - IF(AS90&gt;1, J90*CB90*100.0/(AU90*CV90), 0))*(CO90+CP90)/1000.0</f>
        <v>0</v>
      </c>
      <c r="O90">
        <f>2.0/((1/Q90-1/P90)+SIGN(Q90)*SQRT((1/Q90-1/P90)*(1/Q90-1/P90) + 4*CC90/((CC90+1)*(CC90+1))*(2*1/Q90*1/P90-1/P90*1/P90)))</f>
        <v>0</v>
      </c>
      <c r="P90">
        <f>IF(LEFT(CD90,1)&lt;&gt;"0",IF(LEFT(CD90,1)="1",3.0,CE90),$D$5+$E$5*(CV90*CO90/($K$5*1000))+$F$5*(CV90*CO90/($K$5*1000))*MAX(MIN(CB90,$J$5),$I$5)*MAX(MIN(CB90,$J$5),$I$5)+$G$5*MAX(MIN(CB90,$J$5),$I$5)*(CV90*CO90/($K$5*1000))+$H$5*(CV90*CO90/($K$5*1000))*(CV90*CO90/($K$5*1000)))</f>
        <v>0</v>
      </c>
      <c r="Q90">
        <f>H90*(1000-(1000*0.61365*exp(17.502*U90/(240.97+U90))/(CO90+CP90)+CJ90)/2)/(1000*0.61365*exp(17.502*U90/(240.97+U90))/(CO90+CP90)-CJ90)</f>
        <v>0</v>
      </c>
      <c r="R90">
        <f>1/((CC90+1)/(O90/1.6)+1/(P90/1.37)) + CC90/((CC90+1)/(O90/1.6) + CC90/(P90/1.37))</f>
        <v>0</v>
      </c>
      <c r="S90">
        <f>(BX90*CA90)</f>
        <v>0</v>
      </c>
      <c r="T90">
        <f>(CQ90+(S90+2*0.95*5.67E-8*(((CQ90+$B$7)+273)^4-(CQ90+273)^4)-44100*H90)/(1.84*29.3*P90+8*0.95*5.67E-8*(CQ90+273)^3))</f>
        <v>0</v>
      </c>
      <c r="U90">
        <f>($C$7*CR90+$D$7*CS90+$E$7*T90)</f>
        <v>0</v>
      </c>
      <c r="V90">
        <f>0.61365*exp(17.502*U90/(240.97+U90))</f>
        <v>0</v>
      </c>
      <c r="W90">
        <f>(X90/Y90*100)</f>
        <v>0</v>
      </c>
      <c r="X90">
        <f>CJ90*(CO90+CP90)/1000</f>
        <v>0</v>
      </c>
      <c r="Y90">
        <f>0.61365*exp(17.502*CQ90/(240.97+CQ90))</f>
        <v>0</v>
      </c>
      <c r="Z90">
        <f>(V90-CJ90*(CO90+CP90)/1000)</f>
        <v>0</v>
      </c>
      <c r="AA90">
        <f>(-H90*44100)</f>
        <v>0</v>
      </c>
      <c r="AB90">
        <f>2*29.3*P90*0.92*(CQ90-U90)</f>
        <v>0</v>
      </c>
      <c r="AC90">
        <f>2*0.95*5.67E-8*(((CQ90+$B$7)+273)^4-(U90+273)^4)</f>
        <v>0</v>
      </c>
      <c r="AD90">
        <f>S90+AC90+AA90+AB90</f>
        <v>0</v>
      </c>
      <c r="AE90">
        <f>CN90*AS90*(CI90-CH90*(1000-AS90*CK90)/(1000-AS90*CJ90))/(100*CB90)</f>
        <v>0</v>
      </c>
      <c r="AF90">
        <f>1000*CN90*AS90*(CJ90-CK90)/(100*CB90*(1000-AS90*CJ90))</f>
        <v>0</v>
      </c>
      <c r="AG90">
        <f>(AH90 - AI90 - CO90*1E3/(8.314*(CQ90+273.15)) * AK90/CN90 * AJ90) * CN90/(100*CB90) * (1000 - CK90)/1000</f>
        <v>0</v>
      </c>
      <c r="AH90">
        <v>255.969213713143</v>
      </c>
      <c r="AI90">
        <v>243.671521212121</v>
      </c>
      <c r="AJ90">
        <v>1.65430111850334</v>
      </c>
      <c r="AK90">
        <v>66.5001345329119</v>
      </c>
      <c r="AL90">
        <f>(AN90 - AM90 + CO90*1E3/(8.314*(CQ90+273.15)) * AP90/CN90 * AO90) * CN90/(100*CB90) * 1000/(1000 - AN90)</f>
        <v>0</v>
      </c>
      <c r="AM90">
        <v>19.9881993845887</v>
      </c>
      <c r="AN90">
        <v>21.7477133333333</v>
      </c>
      <c r="AO90">
        <v>-9.78156028368288e-05</v>
      </c>
      <c r="AP90">
        <v>79.88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MAX(0,($B$13+$C$13*CV90)/(1+$D$13*CV90)*CO90/(CQ90+273)*$E$13)</f>
        <v>0</v>
      </c>
      <c r="AV90" t="s">
        <v>286</v>
      </c>
      <c r="AW90" t="s">
        <v>286</v>
      </c>
      <c r="AX90">
        <v>0</v>
      </c>
      <c r="AY90">
        <v>0</v>
      </c>
      <c r="AZ90">
        <f>1-AX90/AY90</f>
        <v>0</v>
      </c>
      <c r="BA90">
        <v>0</v>
      </c>
      <c r="BB90" t="s">
        <v>286</v>
      </c>
      <c r="BC90" t="s">
        <v>286</v>
      </c>
      <c r="BD90">
        <v>0</v>
      </c>
      <c r="BE90">
        <v>0</v>
      </c>
      <c r="BF90">
        <f>1-BD90/BE90</f>
        <v>0</v>
      </c>
      <c r="BG90">
        <v>0.5</v>
      </c>
      <c r="BH90">
        <f>BY90</f>
        <v>0</v>
      </c>
      <c r="BI90">
        <f>J90</f>
        <v>0</v>
      </c>
      <c r="BJ90">
        <f>BF90*BG90*BH90</f>
        <v>0</v>
      </c>
      <c r="BK90">
        <f>(BI90-BA90)/BH90</f>
        <v>0</v>
      </c>
      <c r="BL90">
        <f>(AY90-BE90)/BE90</f>
        <v>0</v>
      </c>
      <c r="BM90">
        <f>AX90/(AZ90+AX90/BE90)</f>
        <v>0</v>
      </c>
      <c r="BN90" t="s">
        <v>286</v>
      </c>
      <c r="BO90">
        <v>0</v>
      </c>
      <c r="BP90">
        <f>IF(BO90&lt;&gt;0, BO90, BM90)</f>
        <v>0</v>
      </c>
      <c r="BQ90">
        <f>1-BP90/BE90</f>
        <v>0</v>
      </c>
      <c r="BR90">
        <f>(BE90-BD90)/(BE90-BP90)</f>
        <v>0</v>
      </c>
      <c r="BS90">
        <f>(AY90-BE90)/(AY90-BP90)</f>
        <v>0</v>
      </c>
      <c r="BT90">
        <f>(BE90-BD90)/(BE90-AX90)</f>
        <v>0</v>
      </c>
      <c r="BU90">
        <f>(AY90-BE90)/(AY90-AX90)</f>
        <v>0</v>
      </c>
      <c r="BV90">
        <f>(BR90*BP90/BD90)</f>
        <v>0</v>
      </c>
      <c r="BW90">
        <f>(1-BV90)</f>
        <v>0</v>
      </c>
      <c r="BX90">
        <f>$B$11*CW90+$C$11*CX90+$F$11*CY90*(1-DB90)</f>
        <v>0</v>
      </c>
      <c r="BY90">
        <f>BX90*BZ90</f>
        <v>0</v>
      </c>
      <c r="BZ90">
        <f>($B$11*$D$9+$C$11*$D$9+$F$11*((DL90+DD90)/MAX(DL90+DD90+DM90, 0.1)*$I$9+DM90/MAX(DL90+DD90+DM90, 0.1)*$J$9))/($B$11+$C$11+$F$11)</f>
        <v>0</v>
      </c>
      <c r="CA90">
        <f>($B$11*$K$9+$C$11*$K$9+$F$11*((DL90+DD90)/MAX(DL90+DD90+DM90, 0.1)*$P$9+DM90/MAX(DL90+DD90+DM90, 0.1)*$Q$9))/($B$11+$C$11+$F$11)</f>
        <v>0</v>
      </c>
      <c r="CB90">
        <v>9</v>
      </c>
      <c r="CC90">
        <v>0.5</v>
      </c>
      <c r="CD90" t="s">
        <v>287</v>
      </c>
      <c r="CE90">
        <v>2</v>
      </c>
      <c r="CF90" t="b">
        <v>1</v>
      </c>
      <c r="CG90">
        <v>1617083038.5</v>
      </c>
      <c r="CH90">
        <v>237.569666666667</v>
      </c>
      <c r="CI90">
        <v>252.493333333333</v>
      </c>
      <c r="CJ90">
        <v>21.7478333333333</v>
      </c>
      <c r="CK90">
        <v>19.9876</v>
      </c>
      <c r="CL90">
        <v>233.249666666667</v>
      </c>
      <c r="CM90">
        <v>21.7698333333333</v>
      </c>
      <c r="CN90">
        <v>600.054</v>
      </c>
      <c r="CO90">
        <v>101.113</v>
      </c>
      <c r="CP90">
        <v>0.047146</v>
      </c>
      <c r="CQ90">
        <v>26.7926333333333</v>
      </c>
      <c r="CR90">
        <v>26.2016333333333</v>
      </c>
      <c r="CS90">
        <v>999.9</v>
      </c>
      <c r="CT90">
        <v>0</v>
      </c>
      <c r="CU90">
        <v>0</v>
      </c>
      <c r="CV90">
        <v>9993.75</v>
      </c>
      <c r="CW90">
        <v>0</v>
      </c>
      <c r="CX90">
        <v>43.9879333333333</v>
      </c>
      <c r="CY90">
        <v>1199.95</v>
      </c>
      <c r="CZ90">
        <v>0.967006666666667</v>
      </c>
      <c r="DA90">
        <v>0.0329935</v>
      </c>
      <c r="DB90">
        <v>0</v>
      </c>
      <c r="DC90">
        <v>2.73586666666667</v>
      </c>
      <c r="DD90">
        <v>0</v>
      </c>
      <c r="DE90">
        <v>3577.95666666667</v>
      </c>
      <c r="DF90">
        <v>10371.8666666667</v>
      </c>
      <c r="DG90">
        <v>40.687</v>
      </c>
      <c r="DH90">
        <v>43.5</v>
      </c>
      <c r="DI90">
        <v>42.375</v>
      </c>
      <c r="DJ90">
        <v>41.604</v>
      </c>
      <c r="DK90">
        <v>40.75</v>
      </c>
      <c r="DL90">
        <v>1160.36</v>
      </c>
      <c r="DM90">
        <v>39.59</v>
      </c>
      <c r="DN90">
        <v>0</v>
      </c>
      <c r="DO90">
        <v>1617083040</v>
      </c>
      <c r="DP90">
        <v>0</v>
      </c>
      <c r="DQ90">
        <v>2.731148</v>
      </c>
      <c r="DR90">
        <v>-0.874376909830714</v>
      </c>
      <c r="DS90">
        <v>-69.2692306681576</v>
      </c>
      <c r="DT90">
        <v>3585.016</v>
      </c>
      <c r="DU90">
        <v>15</v>
      </c>
      <c r="DV90">
        <v>1617082512</v>
      </c>
      <c r="DW90" t="s">
        <v>288</v>
      </c>
      <c r="DX90">
        <v>1617082511</v>
      </c>
      <c r="DY90">
        <v>1617082512</v>
      </c>
      <c r="DZ90">
        <v>2</v>
      </c>
      <c r="EA90">
        <v>-0.012</v>
      </c>
      <c r="EB90">
        <v>-0.035</v>
      </c>
      <c r="EC90">
        <v>4.321</v>
      </c>
      <c r="ED90">
        <v>-0.022</v>
      </c>
      <c r="EE90">
        <v>400</v>
      </c>
      <c r="EF90">
        <v>20</v>
      </c>
      <c r="EG90">
        <v>0.13</v>
      </c>
      <c r="EH90">
        <v>0.05</v>
      </c>
      <c r="EI90">
        <v>100</v>
      </c>
      <c r="EJ90">
        <v>100</v>
      </c>
      <c r="EK90">
        <v>4.321</v>
      </c>
      <c r="EL90">
        <v>-0.022</v>
      </c>
      <c r="EM90">
        <v>4.32055000000003</v>
      </c>
      <c r="EN90">
        <v>0</v>
      </c>
      <c r="EO90">
        <v>0</v>
      </c>
      <c r="EP90">
        <v>0</v>
      </c>
      <c r="EQ90">
        <v>-0.0219400000000007</v>
      </c>
      <c r="ER90">
        <v>0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8.8</v>
      </c>
      <c r="EZ90">
        <v>8.8</v>
      </c>
      <c r="FA90">
        <v>18</v>
      </c>
      <c r="FB90">
        <v>646.885</v>
      </c>
      <c r="FC90">
        <v>392.992</v>
      </c>
      <c r="FD90">
        <v>24.9994</v>
      </c>
      <c r="FE90">
        <v>27.8474</v>
      </c>
      <c r="FF90">
        <v>29.9999</v>
      </c>
      <c r="FG90">
        <v>27.855</v>
      </c>
      <c r="FH90">
        <v>27.8942</v>
      </c>
      <c r="FI90">
        <v>15.0395</v>
      </c>
      <c r="FJ90">
        <v>22.7564</v>
      </c>
      <c r="FK90">
        <v>45.7178</v>
      </c>
      <c r="FL90">
        <v>25</v>
      </c>
      <c r="FM90">
        <v>266.699</v>
      </c>
      <c r="FN90">
        <v>20</v>
      </c>
      <c r="FO90">
        <v>96.8528</v>
      </c>
      <c r="FP90">
        <v>99.4244</v>
      </c>
    </row>
    <row r="91" spans="1:172">
      <c r="A91">
        <v>75</v>
      </c>
      <c r="B91">
        <v>1617083041</v>
      </c>
      <c r="C91">
        <v>148.5</v>
      </c>
      <c r="D91" t="s">
        <v>435</v>
      </c>
      <c r="E91" t="s">
        <v>436</v>
      </c>
      <c r="F91">
        <v>2</v>
      </c>
      <c r="G91">
        <v>1617083039.83333</v>
      </c>
      <c r="H91">
        <f>(I91)/1000</f>
        <v>0</v>
      </c>
      <c r="I91">
        <f>IF(CF91, AL91, AF91)</f>
        <v>0</v>
      </c>
      <c r="J91">
        <f>IF(CF91, AG91, AE91)</f>
        <v>0</v>
      </c>
      <c r="K91">
        <f>CH91 - IF(AS91&gt;1, J91*CB91*100.0/(AU91*CV91), 0)</f>
        <v>0</v>
      </c>
      <c r="L91">
        <f>((R91-H91/2)*K91-J91)/(R91+H91/2)</f>
        <v>0</v>
      </c>
      <c r="M91">
        <f>L91*(CO91+CP91)/1000.0</f>
        <v>0</v>
      </c>
      <c r="N91">
        <f>(CH91 - IF(AS91&gt;1, J91*CB91*100.0/(AU91*CV91), 0))*(CO91+CP91)/1000.0</f>
        <v>0</v>
      </c>
      <c r="O91">
        <f>2.0/((1/Q91-1/P91)+SIGN(Q91)*SQRT((1/Q91-1/P91)*(1/Q91-1/P91) + 4*CC91/((CC91+1)*(CC91+1))*(2*1/Q91*1/P91-1/P91*1/P91)))</f>
        <v>0</v>
      </c>
      <c r="P91">
        <f>IF(LEFT(CD91,1)&lt;&gt;"0",IF(LEFT(CD91,1)="1",3.0,CE91),$D$5+$E$5*(CV91*CO91/($K$5*1000))+$F$5*(CV91*CO91/($K$5*1000))*MAX(MIN(CB91,$J$5),$I$5)*MAX(MIN(CB91,$J$5),$I$5)+$G$5*MAX(MIN(CB91,$J$5),$I$5)*(CV91*CO91/($K$5*1000))+$H$5*(CV91*CO91/($K$5*1000))*(CV91*CO91/($K$5*1000)))</f>
        <v>0</v>
      </c>
      <c r="Q91">
        <f>H91*(1000-(1000*0.61365*exp(17.502*U91/(240.97+U91))/(CO91+CP91)+CJ91)/2)/(1000*0.61365*exp(17.502*U91/(240.97+U91))/(CO91+CP91)-CJ91)</f>
        <v>0</v>
      </c>
      <c r="R91">
        <f>1/((CC91+1)/(O91/1.6)+1/(P91/1.37)) + CC91/((CC91+1)/(O91/1.6) + CC91/(P91/1.37))</f>
        <v>0</v>
      </c>
      <c r="S91">
        <f>(BX91*CA91)</f>
        <v>0</v>
      </c>
      <c r="T91">
        <f>(CQ91+(S91+2*0.95*5.67E-8*(((CQ91+$B$7)+273)^4-(CQ91+273)^4)-44100*H91)/(1.84*29.3*P91+8*0.95*5.67E-8*(CQ91+273)^3))</f>
        <v>0</v>
      </c>
      <c r="U91">
        <f>($C$7*CR91+$D$7*CS91+$E$7*T91)</f>
        <v>0</v>
      </c>
      <c r="V91">
        <f>0.61365*exp(17.502*U91/(240.97+U91))</f>
        <v>0</v>
      </c>
      <c r="W91">
        <f>(X91/Y91*100)</f>
        <v>0</v>
      </c>
      <c r="X91">
        <f>CJ91*(CO91+CP91)/1000</f>
        <v>0</v>
      </c>
      <c r="Y91">
        <f>0.61365*exp(17.502*CQ91/(240.97+CQ91))</f>
        <v>0</v>
      </c>
      <c r="Z91">
        <f>(V91-CJ91*(CO91+CP91)/1000)</f>
        <v>0</v>
      </c>
      <c r="AA91">
        <f>(-H91*44100)</f>
        <v>0</v>
      </c>
      <c r="AB91">
        <f>2*29.3*P91*0.92*(CQ91-U91)</f>
        <v>0</v>
      </c>
      <c r="AC91">
        <f>2*0.95*5.67E-8*(((CQ91+$B$7)+273)^4-(U91+273)^4)</f>
        <v>0</v>
      </c>
      <c r="AD91">
        <f>S91+AC91+AA91+AB91</f>
        <v>0</v>
      </c>
      <c r="AE91">
        <f>CN91*AS91*(CI91-CH91*(1000-AS91*CK91)/(1000-AS91*CJ91))/(100*CB91)</f>
        <v>0</v>
      </c>
      <c r="AF91">
        <f>1000*CN91*AS91*(CJ91-CK91)/(100*CB91*(1000-AS91*CJ91))</f>
        <v>0</v>
      </c>
      <c r="AG91">
        <f>(AH91 - AI91 - CO91*1E3/(8.314*(CQ91+273.15)) * AK91/CN91 * AJ91) * CN91/(100*CB91) * (1000 - CK91)/1000</f>
        <v>0</v>
      </c>
      <c r="AH91">
        <v>258.440094239306</v>
      </c>
      <c r="AI91">
        <v>246.142272727273</v>
      </c>
      <c r="AJ91">
        <v>1.64557846368917</v>
      </c>
      <c r="AK91">
        <v>66.5001345329119</v>
      </c>
      <c r="AL91">
        <f>(AN91 - AM91 + CO91*1E3/(8.314*(CQ91+273.15)) * AP91/CN91 * AO91) * CN91/(100*CB91) * 1000/(1000 - AN91)</f>
        <v>0</v>
      </c>
      <c r="AM91">
        <v>19.9876152450217</v>
      </c>
      <c r="AN91">
        <v>21.746203030303</v>
      </c>
      <c r="AO91">
        <v>6.14303030249829e-06</v>
      </c>
      <c r="AP91">
        <v>79.88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MAX(0,($B$13+$C$13*CV91)/(1+$D$13*CV91)*CO91/(CQ91+273)*$E$13)</f>
        <v>0</v>
      </c>
      <c r="AV91" t="s">
        <v>286</v>
      </c>
      <c r="AW91" t="s">
        <v>286</v>
      </c>
      <c r="AX91">
        <v>0</v>
      </c>
      <c r="AY91">
        <v>0</v>
      </c>
      <c r="AZ91">
        <f>1-AX91/AY91</f>
        <v>0</v>
      </c>
      <c r="BA91">
        <v>0</v>
      </c>
      <c r="BB91" t="s">
        <v>286</v>
      </c>
      <c r="BC91" t="s">
        <v>286</v>
      </c>
      <c r="BD91">
        <v>0</v>
      </c>
      <c r="BE91">
        <v>0</v>
      </c>
      <c r="BF91">
        <f>1-BD91/BE91</f>
        <v>0</v>
      </c>
      <c r="BG91">
        <v>0.5</v>
      </c>
      <c r="BH91">
        <f>BY91</f>
        <v>0</v>
      </c>
      <c r="BI91">
        <f>J91</f>
        <v>0</v>
      </c>
      <c r="BJ91">
        <f>BF91*BG91*BH91</f>
        <v>0</v>
      </c>
      <c r="BK91">
        <f>(BI91-BA91)/BH91</f>
        <v>0</v>
      </c>
      <c r="BL91">
        <f>(AY91-BE91)/BE91</f>
        <v>0</v>
      </c>
      <c r="BM91">
        <f>AX91/(AZ91+AX91/BE91)</f>
        <v>0</v>
      </c>
      <c r="BN91" t="s">
        <v>286</v>
      </c>
      <c r="BO91">
        <v>0</v>
      </c>
      <c r="BP91">
        <f>IF(BO91&lt;&gt;0, BO91, BM91)</f>
        <v>0</v>
      </c>
      <c r="BQ91">
        <f>1-BP91/BE91</f>
        <v>0</v>
      </c>
      <c r="BR91">
        <f>(BE91-BD91)/(BE91-BP91)</f>
        <v>0</v>
      </c>
      <c r="BS91">
        <f>(AY91-BE91)/(AY91-BP91)</f>
        <v>0</v>
      </c>
      <c r="BT91">
        <f>(BE91-BD91)/(BE91-AX91)</f>
        <v>0</v>
      </c>
      <c r="BU91">
        <f>(AY91-BE91)/(AY91-AX91)</f>
        <v>0</v>
      </c>
      <c r="BV91">
        <f>(BR91*BP91/BD91)</f>
        <v>0</v>
      </c>
      <c r="BW91">
        <f>(1-BV91)</f>
        <v>0</v>
      </c>
      <c r="BX91">
        <f>$B$11*CW91+$C$11*CX91+$F$11*CY91*(1-DB91)</f>
        <v>0</v>
      </c>
      <c r="BY91">
        <f>BX91*BZ91</f>
        <v>0</v>
      </c>
      <c r="BZ91">
        <f>($B$11*$D$9+$C$11*$D$9+$F$11*((DL91+DD91)/MAX(DL91+DD91+DM91, 0.1)*$I$9+DM91/MAX(DL91+DD91+DM91, 0.1)*$J$9))/($B$11+$C$11+$F$11)</f>
        <v>0</v>
      </c>
      <c r="CA91">
        <f>($B$11*$K$9+$C$11*$K$9+$F$11*((DL91+DD91)/MAX(DL91+DD91+DM91, 0.1)*$P$9+DM91/MAX(DL91+DD91+DM91, 0.1)*$Q$9))/($B$11+$C$11+$F$11)</f>
        <v>0</v>
      </c>
      <c r="CB91">
        <v>9</v>
      </c>
      <c r="CC91">
        <v>0.5</v>
      </c>
      <c r="CD91" t="s">
        <v>287</v>
      </c>
      <c r="CE91">
        <v>2</v>
      </c>
      <c r="CF91" t="b">
        <v>1</v>
      </c>
      <c r="CG91">
        <v>1617083039.83333</v>
      </c>
      <c r="CH91">
        <v>239.716333333333</v>
      </c>
      <c r="CI91">
        <v>254.669333333333</v>
      </c>
      <c r="CJ91">
        <v>21.7466666666667</v>
      </c>
      <c r="CK91">
        <v>19.9867</v>
      </c>
      <c r="CL91">
        <v>235.396</v>
      </c>
      <c r="CM91">
        <v>21.7686333333333</v>
      </c>
      <c r="CN91">
        <v>600.05</v>
      </c>
      <c r="CO91">
        <v>101.113333333333</v>
      </c>
      <c r="CP91">
        <v>0.0471008333333333</v>
      </c>
      <c r="CQ91">
        <v>26.7921333333333</v>
      </c>
      <c r="CR91">
        <v>26.1997</v>
      </c>
      <c r="CS91">
        <v>999.9</v>
      </c>
      <c r="CT91">
        <v>0</v>
      </c>
      <c r="CU91">
        <v>0</v>
      </c>
      <c r="CV91">
        <v>9990.62333333333</v>
      </c>
      <c r="CW91">
        <v>0</v>
      </c>
      <c r="CX91">
        <v>43.9696</v>
      </c>
      <c r="CY91">
        <v>1199.94666666667</v>
      </c>
      <c r="CZ91">
        <v>0.967006666666667</v>
      </c>
      <c r="DA91">
        <v>0.0329935</v>
      </c>
      <c r="DB91">
        <v>0</v>
      </c>
      <c r="DC91">
        <v>2.9693</v>
      </c>
      <c r="DD91">
        <v>0</v>
      </c>
      <c r="DE91">
        <v>3576.75666666667</v>
      </c>
      <c r="DF91">
        <v>10371.8333333333</v>
      </c>
      <c r="DG91">
        <v>40.687</v>
      </c>
      <c r="DH91">
        <v>43.5</v>
      </c>
      <c r="DI91">
        <v>42.375</v>
      </c>
      <c r="DJ91">
        <v>41.604</v>
      </c>
      <c r="DK91">
        <v>40.708</v>
      </c>
      <c r="DL91">
        <v>1160.35666666667</v>
      </c>
      <c r="DM91">
        <v>39.59</v>
      </c>
      <c r="DN91">
        <v>0</v>
      </c>
      <c r="DO91">
        <v>1617083041.8</v>
      </c>
      <c r="DP91">
        <v>0</v>
      </c>
      <c r="DQ91">
        <v>2.73955384615385</v>
      </c>
      <c r="DR91">
        <v>-0.285210245285418</v>
      </c>
      <c r="DS91">
        <v>-67.7849573337112</v>
      </c>
      <c r="DT91">
        <v>3583.46653846154</v>
      </c>
      <c r="DU91">
        <v>15</v>
      </c>
      <c r="DV91">
        <v>1617082512</v>
      </c>
      <c r="DW91" t="s">
        <v>288</v>
      </c>
      <c r="DX91">
        <v>1617082511</v>
      </c>
      <c r="DY91">
        <v>1617082512</v>
      </c>
      <c r="DZ91">
        <v>2</v>
      </c>
      <c r="EA91">
        <v>-0.012</v>
      </c>
      <c r="EB91">
        <v>-0.035</v>
      </c>
      <c r="EC91">
        <v>4.321</v>
      </c>
      <c r="ED91">
        <v>-0.022</v>
      </c>
      <c r="EE91">
        <v>400</v>
      </c>
      <c r="EF91">
        <v>20</v>
      </c>
      <c r="EG91">
        <v>0.13</v>
      </c>
      <c r="EH91">
        <v>0.05</v>
      </c>
      <c r="EI91">
        <v>100</v>
      </c>
      <c r="EJ91">
        <v>100</v>
      </c>
      <c r="EK91">
        <v>4.32</v>
      </c>
      <c r="EL91">
        <v>-0.022</v>
      </c>
      <c r="EM91">
        <v>4.32055000000003</v>
      </c>
      <c r="EN91">
        <v>0</v>
      </c>
      <c r="EO91">
        <v>0</v>
      </c>
      <c r="EP91">
        <v>0</v>
      </c>
      <c r="EQ91">
        <v>-0.0219400000000007</v>
      </c>
      <c r="ER91">
        <v>0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8.8</v>
      </c>
      <c r="EZ91">
        <v>8.8</v>
      </c>
      <c r="FA91">
        <v>18</v>
      </c>
      <c r="FB91">
        <v>646.837</v>
      </c>
      <c r="FC91">
        <v>392.929</v>
      </c>
      <c r="FD91">
        <v>24.9994</v>
      </c>
      <c r="FE91">
        <v>27.8468</v>
      </c>
      <c r="FF91">
        <v>29.9999</v>
      </c>
      <c r="FG91">
        <v>27.8543</v>
      </c>
      <c r="FH91">
        <v>27.8936</v>
      </c>
      <c r="FI91">
        <v>15.1182</v>
      </c>
      <c r="FJ91">
        <v>22.7564</v>
      </c>
      <c r="FK91">
        <v>45.7178</v>
      </c>
      <c r="FL91">
        <v>25</v>
      </c>
      <c r="FM91">
        <v>270.08</v>
      </c>
      <c r="FN91">
        <v>20</v>
      </c>
      <c r="FO91">
        <v>96.8523</v>
      </c>
      <c r="FP91">
        <v>99.4248</v>
      </c>
    </row>
    <row r="92" spans="1:172">
      <c r="A92">
        <v>76</v>
      </c>
      <c r="B92">
        <v>1617083043.5</v>
      </c>
      <c r="C92">
        <v>151</v>
      </c>
      <c r="D92" t="s">
        <v>437</v>
      </c>
      <c r="E92" t="s">
        <v>438</v>
      </c>
      <c r="F92">
        <v>2</v>
      </c>
      <c r="G92">
        <v>1617083042.25</v>
      </c>
      <c r="H92">
        <f>(I92)/1000</f>
        <v>0</v>
      </c>
      <c r="I92">
        <f>IF(CF92, AL92, AF92)</f>
        <v>0</v>
      </c>
      <c r="J92">
        <f>IF(CF92, AG92, AE92)</f>
        <v>0</v>
      </c>
      <c r="K92">
        <f>CH92 - IF(AS92&gt;1, J92*CB92*100.0/(AU92*CV92), 0)</f>
        <v>0</v>
      </c>
      <c r="L92">
        <f>((R92-H92/2)*K92-J92)/(R92+H92/2)</f>
        <v>0</v>
      </c>
      <c r="M92">
        <f>L92*(CO92+CP92)/1000.0</f>
        <v>0</v>
      </c>
      <c r="N92">
        <f>(CH92 - IF(AS92&gt;1, J92*CB92*100.0/(AU92*CV92), 0))*(CO92+CP92)/1000.0</f>
        <v>0</v>
      </c>
      <c r="O92">
        <f>2.0/((1/Q92-1/P92)+SIGN(Q92)*SQRT((1/Q92-1/P92)*(1/Q92-1/P92) + 4*CC92/((CC92+1)*(CC92+1))*(2*1/Q92*1/P92-1/P92*1/P92)))</f>
        <v>0</v>
      </c>
      <c r="P92">
        <f>IF(LEFT(CD92,1)&lt;&gt;"0",IF(LEFT(CD92,1)="1",3.0,CE92),$D$5+$E$5*(CV92*CO92/($K$5*1000))+$F$5*(CV92*CO92/($K$5*1000))*MAX(MIN(CB92,$J$5),$I$5)*MAX(MIN(CB92,$J$5),$I$5)+$G$5*MAX(MIN(CB92,$J$5),$I$5)*(CV92*CO92/($K$5*1000))+$H$5*(CV92*CO92/($K$5*1000))*(CV92*CO92/($K$5*1000)))</f>
        <v>0</v>
      </c>
      <c r="Q92">
        <f>H92*(1000-(1000*0.61365*exp(17.502*U92/(240.97+U92))/(CO92+CP92)+CJ92)/2)/(1000*0.61365*exp(17.502*U92/(240.97+U92))/(CO92+CP92)-CJ92)</f>
        <v>0</v>
      </c>
      <c r="R92">
        <f>1/((CC92+1)/(O92/1.6)+1/(P92/1.37)) + CC92/((CC92+1)/(O92/1.6) + CC92/(P92/1.37))</f>
        <v>0</v>
      </c>
      <c r="S92">
        <f>(BX92*CA92)</f>
        <v>0</v>
      </c>
      <c r="T92">
        <f>(CQ92+(S92+2*0.95*5.67E-8*(((CQ92+$B$7)+273)^4-(CQ92+273)^4)-44100*H92)/(1.84*29.3*P92+8*0.95*5.67E-8*(CQ92+273)^3))</f>
        <v>0</v>
      </c>
      <c r="U92">
        <f>($C$7*CR92+$D$7*CS92+$E$7*T92)</f>
        <v>0</v>
      </c>
      <c r="V92">
        <f>0.61365*exp(17.502*U92/(240.97+U92))</f>
        <v>0</v>
      </c>
      <c r="W92">
        <f>(X92/Y92*100)</f>
        <v>0</v>
      </c>
      <c r="X92">
        <f>CJ92*(CO92+CP92)/1000</f>
        <v>0</v>
      </c>
      <c r="Y92">
        <f>0.61365*exp(17.502*CQ92/(240.97+CQ92))</f>
        <v>0</v>
      </c>
      <c r="Z92">
        <f>(V92-CJ92*(CO92+CP92)/1000)</f>
        <v>0</v>
      </c>
      <c r="AA92">
        <f>(-H92*44100)</f>
        <v>0</v>
      </c>
      <c r="AB92">
        <f>2*29.3*P92*0.92*(CQ92-U92)</f>
        <v>0</v>
      </c>
      <c r="AC92">
        <f>2*0.95*5.67E-8*(((CQ92+$B$7)+273)^4-(U92+273)^4)</f>
        <v>0</v>
      </c>
      <c r="AD92">
        <f>S92+AC92+AA92+AB92</f>
        <v>0</v>
      </c>
      <c r="AE92">
        <f>CN92*AS92*(CI92-CH92*(1000-AS92*CK92)/(1000-AS92*CJ92))/(100*CB92)</f>
        <v>0</v>
      </c>
      <c r="AF92">
        <f>1000*CN92*AS92*(CJ92-CK92)/(100*CB92*(1000-AS92*CJ92))</f>
        <v>0</v>
      </c>
      <c r="AG92">
        <f>(AH92 - AI92 - CO92*1E3/(8.314*(CQ92+273.15)) * AK92/CN92 * AJ92) * CN92/(100*CB92) * (1000 - CK92)/1000</f>
        <v>0</v>
      </c>
      <c r="AH92">
        <v>262.687835066168</v>
      </c>
      <c r="AI92">
        <v>250.310557575758</v>
      </c>
      <c r="AJ92">
        <v>1.66601162215024</v>
      </c>
      <c r="AK92">
        <v>66.5001345329119</v>
      </c>
      <c r="AL92">
        <f>(AN92 - AM92 + CO92*1E3/(8.314*(CQ92+273.15)) * AP92/CN92 * AO92) * CN92/(100*CB92) * 1000/(1000 - AN92)</f>
        <v>0</v>
      </c>
      <c r="AM92">
        <v>19.9848935982684</v>
      </c>
      <c r="AN92">
        <v>21.7429375757576</v>
      </c>
      <c r="AO92">
        <v>-4.24991735533776e-05</v>
      </c>
      <c r="AP92">
        <v>79.88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MAX(0,($B$13+$C$13*CV92)/(1+$D$13*CV92)*CO92/(CQ92+273)*$E$13)</f>
        <v>0</v>
      </c>
      <c r="AV92" t="s">
        <v>286</v>
      </c>
      <c r="AW92" t="s">
        <v>286</v>
      </c>
      <c r="AX92">
        <v>0</v>
      </c>
      <c r="AY92">
        <v>0</v>
      </c>
      <c r="AZ92">
        <f>1-AX92/AY92</f>
        <v>0</v>
      </c>
      <c r="BA92">
        <v>0</v>
      </c>
      <c r="BB92" t="s">
        <v>286</v>
      </c>
      <c r="BC92" t="s">
        <v>286</v>
      </c>
      <c r="BD92">
        <v>0</v>
      </c>
      <c r="BE92">
        <v>0</v>
      </c>
      <c r="BF92">
        <f>1-BD92/BE92</f>
        <v>0</v>
      </c>
      <c r="BG92">
        <v>0.5</v>
      </c>
      <c r="BH92">
        <f>BY92</f>
        <v>0</v>
      </c>
      <c r="BI92">
        <f>J92</f>
        <v>0</v>
      </c>
      <c r="BJ92">
        <f>BF92*BG92*BH92</f>
        <v>0</v>
      </c>
      <c r="BK92">
        <f>(BI92-BA92)/BH92</f>
        <v>0</v>
      </c>
      <c r="BL92">
        <f>(AY92-BE92)/BE92</f>
        <v>0</v>
      </c>
      <c r="BM92">
        <f>AX92/(AZ92+AX92/BE92)</f>
        <v>0</v>
      </c>
      <c r="BN92" t="s">
        <v>286</v>
      </c>
      <c r="BO92">
        <v>0</v>
      </c>
      <c r="BP92">
        <f>IF(BO92&lt;&gt;0, BO92, BM92)</f>
        <v>0</v>
      </c>
      <c r="BQ92">
        <f>1-BP92/BE92</f>
        <v>0</v>
      </c>
      <c r="BR92">
        <f>(BE92-BD92)/(BE92-BP92)</f>
        <v>0</v>
      </c>
      <c r="BS92">
        <f>(AY92-BE92)/(AY92-BP92)</f>
        <v>0</v>
      </c>
      <c r="BT92">
        <f>(BE92-BD92)/(BE92-AX92)</f>
        <v>0</v>
      </c>
      <c r="BU92">
        <f>(AY92-BE92)/(AY92-AX92)</f>
        <v>0</v>
      </c>
      <c r="BV92">
        <f>(BR92*BP92/BD92)</f>
        <v>0</v>
      </c>
      <c r="BW92">
        <f>(1-BV92)</f>
        <v>0</v>
      </c>
      <c r="BX92">
        <f>$B$11*CW92+$C$11*CX92+$F$11*CY92*(1-DB92)</f>
        <v>0</v>
      </c>
      <c r="BY92">
        <f>BX92*BZ92</f>
        <v>0</v>
      </c>
      <c r="BZ92">
        <f>($B$11*$D$9+$C$11*$D$9+$F$11*((DL92+DD92)/MAX(DL92+DD92+DM92, 0.1)*$I$9+DM92/MAX(DL92+DD92+DM92, 0.1)*$J$9))/($B$11+$C$11+$F$11)</f>
        <v>0</v>
      </c>
      <c r="CA92">
        <f>($B$11*$K$9+$C$11*$K$9+$F$11*((DL92+DD92)/MAX(DL92+DD92+DM92, 0.1)*$P$9+DM92/MAX(DL92+DD92+DM92, 0.1)*$Q$9))/($B$11+$C$11+$F$11)</f>
        <v>0</v>
      </c>
      <c r="CB92">
        <v>9</v>
      </c>
      <c r="CC92">
        <v>0.5</v>
      </c>
      <c r="CD92" t="s">
        <v>287</v>
      </c>
      <c r="CE92">
        <v>2</v>
      </c>
      <c r="CF92" t="b">
        <v>1</v>
      </c>
      <c r="CG92">
        <v>1617083042.25</v>
      </c>
      <c r="CH92">
        <v>243.6415</v>
      </c>
      <c r="CI92">
        <v>258.7625</v>
      </c>
      <c r="CJ92">
        <v>21.744075</v>
      </c>
      <c r="CK92">
        <v>19.98115</v>
      </c>
      <c r="CL92">
        <v>239.32125</v>
      </c>
      <c r="CM92">
        <v>21.766</v>
      </c>
      <c r="CN92">
        <v>599.99975</v>
      </c>
      <c r="CO92">
        <v>101.1135</v>
      </c>
      <c r="CP92">
        <v>0.046923825</v>
      </c>
      <c r="CQ92">
        <v>26.790425</v>
      </c>
      <c r="CR92">
        <v>26.1979</v>
      </c>
      <c r="CS92">
        <v>999.9</v>
      </c>
      <c r="CT92">
        <v>0</v>
      </c>
      <c r="CU92">
        <v>0</v>
      </c>
      <c r="CV92">
        <v>9990.625</v>
      </c>
      <c r="CW92">
        <v>0</v>
      </c>
      <c r="CX92">
        <v>43.9269</v>
      </c>
      <c r="CY92">
        <v>1200.0275</v>
      </c>
      <c r="CZ92">
        <v>0.967009</v>
      </c>
      <c r="DA92">
        <v>0.0329912</v>
      </c>
      <c r="DB92">
        <v>0</v>
      </c>
      <c r="DC92">
        <v>2.6465</v>
      </c>
      <c r="DD92">
        <v>0</v>
      </c>
      <c r="DE92">
        <v>3575.3675</v>
      </c>
      <c r="DF92">
        <v>10372.55</v>
      </c>
      <c r="DG92">
        <v>40.687</v>
      </c>
      <c r="DH92">
        <v>43.5</v>
      </c>
      <c r="DI92">
        <v>42.375</v>
      </c>
      <c r="DJ92">
        <v>41.60925</v>
      </c>
      <c r="DK92">
        <v>40.70275</v>
      </c>
      <c r="DL92">
        <v>1160.4375</v>
      </c>
      <c r="DM92">
        <v>39.59</v>
      </c>
      <c r="DN92">
        <v>0</v>
      </c>
      <c r="DO92">
        <v>1617083044.2</v>
      </c>
      <c r="DP92">
        <v>0</v>
      </c>
      <c r="DQ92">
        <v>2.71966153846154</v>
      </c>
      <c r="DR92">
        <v>0.162536759453537</v>
      </c>
      <c r="DS92">
        <v>-62.0068376595212</v>
      </c>
      <c r="DT92">
        <v>3580.91230769231</v>
      </c>
      <c r="DU92">
        <v>15</v>
      </c>
      <c r="DV92">
        <v>1617082512</v>
      </c>
      <c r="DW92" t="s">
        <v>288</v>
      </c>
      <c r="DX92">
        <v>1617082511</v>
      </c>
      <c r="DY92">
        <v>1617082512</v>
      </c>
      <c r="DZ92">
        <v>2</v>
      </c>
      <c r="EA92">
        <v>-0.012</v>
      </c>
      <c r="EB92">
        <v>-0.035</v>
      </c>
      <c r="EC92">
        <v>4.321</v>
      </c>
      <c r="ED92">
        <v>-0.022</v>
      </c>
      <c r="EE92">
        <v>400</v>
      </c>
      <c r="EF92">
        <v>20</v>
      </c>
      <c r="EG92">
        <v>0.13</v>
      </c>
      <c r="EH92">
        <v>0.05</v>
      </c>
      <c r="EI92">
        <v>100</v>
      </c>
      <c r="EJ92">
        <v>100</v>
      </c>
      <c r="EK92">
        <v>4.321</v>
      </c>
      <c r="EL92">
        <v>-0.0219</v>
      </c>
      <c r="EM92">
        <v>4.32055000000003</v>
      </c>
      <c r="EN92">
        <v>0</v>
      </c>
      <c r="EO92">
        <v>0</v>
      </c>
      <c r="EP92">
        <v>0</v>
      </c>
      <c r="EQ92">
        <v>-0.0219400000000007</v>
      </c>
      <c r="ER92">
        <v>0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8.9</v>
      </c>
      <c r="EZ92">
        <v>8.9</v>
      </c>
      <c r="FA92">
        <v>18</v>
      </c>
      <c r="FB92">
        <v>646.733</v>
      </c>
      <c r="FC92">
        <v>392.83</v>
      </c>
      <c r="FD92">
        <v>24.9994</v>
      </c>
      <c r="FE92">
        <v>27.8456</v>
      </c>
      <c r="FF92">
        <v>29.9999</v>
      </c>
      <c r="FG92">
        <v>27.8538</v>
      </c>
      <c r="FH92">
        <v>27.892</v>
      </c>
      <c r="FI92">
        <v>15.3361</v>
      </c>
      <c r="FJ92">
        <v>22.7564</v>
      </c>
      <c r="FK92">
        <v>45.7178</v>
      </c>
      <c r="FL92">
        <v>25</v>
      </c>
      <c r="FM92">
        <v>273.446</v>
      </c>
      <c r="FN92">
        <v>20</v>
      </c>
      <c r="FO92">
        <v>96.8524</v>
      </c>
      <c r="FP92">
        <v>99.4258</v>
      </c>
    </row>
    <row r="93" spans="1:172">
      <c r="A93">
        <v>77</v>
      </c>
      <c r="B93">
        <v>1617083045.5</v>
      </c>
      <c r="C93">
        <v>153</v>
      </c>
      <c r="D93" t="s">
        <v>439</v>
      </c>
      <c r="E93" t="s">
        <v>440</v>
      </c>
      <c r="F93">
        <v>2</v>
      </c>
      <c r="G93">
        <v>1617083044.5</v>
      </c>
      <c r="H93">
        <f>(I93)/1000</f>
        <v>0</v>
      </c>
      <c r="I93">
        <f>IF(CF93, AL93, AF93)</f>
        <v>0</v>
      </c>
      <c r="J93">
        <f>IF(CF93, AG93, AE93)</f>
        <v>0</v>
      </c>
      <c r="K93">
        <f>CH93 - IF(AS93&gt;1, J93*CB93*100.0/(AU93*CV93), 0)</f>
        <v>0</v>
      </c>
      <c r="L93">
        <f>((R93-H93/2)*K93-J93)/(R93+H93/2)</f>
        <v>0</v>
      </c>
      <c r="M93">
        <f>L93*(CO93+CP93)/1000.0</f>
        <v>0</v>
      </c>
      <c r="N93">
        <f>(CH93 - IF(AS93&gt;1, J93*CB93*100.0/(AU93*CV93), 0))*(CO93+CP93)/1000.0</f>
        <v>0</v>
      </c>
      <c r="O93">
        <f>2.0/((1/Q93-1/P93)+SIGN(Q93)*SQRT((1/Q93-1/P93)*(1/Q93-1/P93) + 4*CC93/((CC93+1)*(CC93+1))*(2*1/Q93*1/P93-1/P93*1/P93)))</f>
        <v>0</v>
      </c>
      <c r="P93">
        <f>IF(LEFT(CD93,1)&lt;&gt;"0",IF(LEFT(CD93,1)="1",3.0,CE93),$D$5+$E$5*(CV93*CO93/($K$5*1000))+$F$5*(CV93*CO93/($K$5*1000))*MAX(MIN(CB93,$J$5),$I$5)*MAX(MIN(CB93,$J$5),$I$5)+$G$5*MAX(MIN(CB93,$J$5),$I$5)*(CV93*CO93/($K$5*1000))+$H$5*(CV93*CO93/($K$5*1000))*(CV93*CO93/($K$5*1000)))</f>
        <v>0</v>
      </c>
      <c r="Q93">
        <f>H93*(1000-(1000*0.61365*exp(17.502*U93/(240.97+U93))/(CO93+CP93)+CJ93)/2)/(1000*0.61365*exp(17.502*U93/(240.97+U93))/(CO93+CP93)-CJ93)</f>
        <v>0</v>
      </c>
      <c r="R93">
        <f>1/((CC93+1)/(O93/1.6)+1/(P93/1.37)) + CC93/((CC93+1)/(O93/1.6) + CC93/(P93/1.37))</f>
        <v>0</v>
      </c>
      <c r="S93">
        <f>(BX93*CA93)</f>
        <v>0</v>
      </c>
      <c r="T93">
        <f>(CQ93+(S93+2*0.95*5.67E-8*(((CQ93+$B$7)+273)^4-(CQ93+273)^4)-44100*H93)/(1.84*29.3*P93+8*0.95*5.67E-8*(CQ93+273)^3))</f>
        <v>0</v>
      </c>
      <c r="U93">
        <f>($C$7*CR93+$D$7*CS93+$E$7*T93)</f>
        <v>0</v>
      </c>
      <c r="V93">
        <f>0.61365*exp(17.502*U93/(240.97+U93))</f>
        <v>0</v>
      </c>
      <c r="W93">
        <f>(X93/Y93*100)</f>
        <v>0</v>
      </c>
      <c r="X93">
        <f>CJ93*(CO93+CP93)/1000</f>
        <v>0</v>
      </c>
      <c r="Y93">
        <f>0.61365*exp(17.502*CQ93/(240.97+CQ93))</f>
        <v>0</v>
      </c>
      <c r="Z93">
        <f>(V93-CJ93*(CO93+CP93)/1000)</f>
        <v>0</v>
      </c>
      <c r="AA93">
        <f>(-H93*44100)</f>
        <v>0</v>
      </c>
      <c r="AB93">
        <f>2*29.3*P93*0.92*(CQ93-U93)</f>
        <v>0</v>
      </c>
      <c r="AC93">
        <f>2*0.95*5.67E-8*(((CQ93+$B$7)+273)^4-(U93+273)^4)</f>
        <v>0</v>
      </c>
      <c r="AD93">
        <f>S93+AC93+AA93+AB93</f>
        <v>0</v>
      </c>
      <c r="AE93">
        <f>CN93*AS93*(CI93-CH93*(1000-AS93*CK93)/(1000-AS93*CJ93))/(100*CB93)</f>
        <v>0</v>
      </c>
      <c r="AF93">
        <f>1000*CN93*AS93*(CJ93-CK93)/(100*CB93*(1000-AS93*CJ93))</f>
        <v>0</v>
      </c>
      <c r="AG93">
        <f>(AH93 - AI93 - CO93*1E3/(8.314*(CQ93+273.15)) * AK93/CN93 * AJ93) * CN93/(100*CB93) * (1000 - CK93)/1000</f>
        <v>0</v>
      </c>
      <c r="AH93">
        <v>266.165519243885</v>
      </c>
      <c r="AI93">
        <v>253.664284848485</v>
      </c>
      <c r="AJ93">
        <v>1.67692692478849</v>
      </c>
      <c r="AK93">
        <v>66.5001345329119</v>
      </c>
      <c r="AL93">
        <f>(AN93 - AM93 + CO93*1E3/(8.314*(CQ93+273.15)) * AP93/CN93 * AO93) * CN93/(100*CB93) * 1000/(1000 - AN93)</f>
        <v>0</v>
      </c>
      <c r="AM93">
        <v>19.9786766569697</v>
      </c>
      <c r="AN93">
        <v>21.7401175757576</v>
      </c>
      <c r="AO93">
        <v>-8.90642013354245e-05</v>
      </c>
      <c r="AP93">
        <v>79.88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MAX(0,($B$13+$C$13*CV93)/(1+$D$13*CV93)*CO93/(CQ93+273)*$E$13)</f>
        <v>0</v>
      </c>
      <c r="AV93" t="s">
        <v>286</v>
      </c>
      <c r="AW93" t="s">
        <v>286</v>
      </c>
      <c r="AX93">
        <v>0</v>
      </c>
      <c r="AY93">
        <v>0</v>
      </c>
      <c r="AZ93">
        <f>1-AX93/AY93</f>
        <v>0</v>
      </c>
      <c r="BA93">
        <v>0</v>
      </c>
      <c r="BB93" t="s">
        <v>286</v>
      </c>
      <c r="BC93" t="s">
        <v>286</v>
      </c>
      <c r="BD93">
        <v>0</v>
      </c>
      <c r="BE93">
        <v>0</v>
      </c>
      <c r="BF93">
        <f>1-BD93/BE93</f>
        <v>0</v>
      </c>
      <c r="BG93">
        <v>0.5</v>
      </c>
      <c r="BH93">
        <f>BY93</f>
        <v>0</v>
      </c>
      <c r="BI93">
        <f>J93</f>
        <v>0</v>
      </c>
      <c r="BJ93">
        <f>BF93*BG93*BH93</f>
        <v>0</v>
      </c>
      <c r="BK93">
        <f>(BI93-BA93)/BH93</f>
        <v>0</v>
      </c>
      <c r="BL93">
        <f>(AY93-BE93)/BE93</f>
        <v>0</v>
      </c>
      <c r="BM93">
        <f>AX93/(AZ93+AX93/BE93)</f>
        <v>0</v>
      </c>
      <c r="BN93" t="s">
        <v>286</v>
      </c>
      <c r="BO93">
        <v>0</v>
      </c>
      <c r="BP93">
        <f>IF(BO93&lt;&gt;0, BO93, BM93)</f>
        <v>0</v>
      </c>
      <c r="BQ93">
        <f>1-BP93/BE93</f>
        <v>0</v>
      </c>
      <c r="BR93">
        <f>(BE93-BD93)/(BE93-BP93)</f>
        <v>0</v>
      </c>
      <c r="BS93">
        <f>(AY93-BE93)/(AY93-BP93)</f>
        <v>0</v>
      </c>
      <c r="BT93">
        <f>(BE93-BD93)/(BE93-AX93)</f>
        <v>0</v>
      </c>
      <c r="BU93">
        <f>(AY93-BE93)/(AY93-AX93)</f>
        <v>0</v>
      </c>
      <c r="BV93">
        <f>(BR93*BP93/BD93)</f>
        <v>0</v>
      </c>
      <c r="BW93">
        <f>(1-BV93)</f>
        <v>0</v>
      </c>
      <c r="BX93">
        <f>$B$11*CW93+$C$11*CX93+$F$11*CY93*(1-DB93)</f>
        <v>0</v>
      </c>
      <c r="BY93">
        <f>BX93*BZ93</f>
        <v>0</v>
      </c>
      <c r="BZ93">
        <f>($B$11*$D$9+$C$11*$D$9+$F$11*((DL93+DD93)/MAX(DL93+DD93+DM93, 0.1)*$I$9+DM93/MAX(DL93+DD93+DM93, 0.1)*$J$9))/($B$11+$C$11+$F$11)</f>
        <v>0</v>
      </c>
      <c r="CA93">
        <f>($B$11*$K$9+$C$11*$K$9+$F$11*((DL93+DD93)/MAX(DL93+DD93+DM93, 0.1)*$P$9+DM93/MAX(DL93+DD93+DM93, 0.1)*$Q$9))/($B$11+$C$11+$F$11)</f>
        <v>0</v>
      </c>
      <c r="CB93">
        <v>9</v>
      </c>
      <c r="CC93">
        <v>0.5</v>
      </c>
      <c r="CD93" t="s">
        <v>287</v>
      </c>
      <c r="CE93">
        <v>2</v>
      </c>
      <c r="CF93" t="b">
        <v>1</v>
      </c>
      <c r="CG93">
        <v>1617083044.5</v>
      </c>
      <c r="CH93">
        <v>247.328666666667</v>
      </c>
      <c r="CI93">
        <v>262.531</v>
      </c>
      <c r="CJ93">
        <v>21.7409333333333</v>
      </c>
      <c r="CK93">
        <v>19.9737666666667</v>
      </c>
      <c r="CL93">
        <v>243.008</v>
      </c>
      <c r="CM93">
        <v>21.7629</v>
      </c>
      <c r="CN93">
        <v>600.033</v>
      </c>
      <c r="CO93">
        <v>101.114</v>
      </c>
      <c r="CP93">
        <v>0.0467875333333333</v>
      </c>
      <c r="CQ93">
        <v>26.7910666666667</v>
      </c>
      <c r="CR93">
        <v>26.197</v>
      </c>
      <c r="CS93">
        <v>999.9</v>
      </c>
      <c r="CT93">
        <v>0</v>
      </c>
      <c r="CU93">
        <v>0</v>
      </c>
      <c r="CV93">
        <v>10011.2333333333</v>
      </c>
      <c r="CW93">
        <v>0</v>
      </c>
      <c r="CX93">
        <v>43.8157</v>
      </c>
      <c r="CY93">
        <v>1200.02</v>
      </c>
      <c r="CZ93">
        <v>0.967009</v>
      </c>
      <c r="DA93">
        <v>0.0329912</v>
      </c>
      <c r="DB93">
        <v>0</v>
      </c>
      <c r="DC93">
        <v>2.83886666666667</v>
      </c>
      <c r="DD93">
        <v>0</v>
      </c>
      <c r="DE93">
        <v>3572.96333333333</v>
      </c>
      <c r="DF93">
        <v>10372.5</v>
      </c>
      <c r="DG93">
        <v>40.687</v>
      </c>
      <c r="DH93">
        <v>43.5</v>
      </c>
      <c r="DI93">
        <v>42.375</v>
      </c>
      <c r="DJ93">
        <v>41.625</v>
      </c>
      <c r="DK93">
        <v>40.75</v>
      </c>
      <c r="DL93">
        <v>1160.43</v>
      </c>
      <c r="DM93">
        <v>39.59</v>
      </c>
      <c r="DN93">
        <v>0</v>
      </c>
      <c r="DO93">
        <v>1617083046</v>
      </c>
      <c r="DP93">
        <v>0</v>
      </c>
      <c r="DQ93">
        <v>2.684652</v>
      </c>
      <c r="DR93">
        <v>1.06820000892173</v>
      </c>
      <c r="DS93">
        <v>-56.3476922444724</v>
      </c>
      <c r="DT93">
        <v>3578.6948</v>
      </c>
      <c r="DU93">
        <v>15</v>
      </c>
      <c r="DV93">
        <v>1617082512</v>
      </c>
      <c r="DW93" t="s">
        <v>288</v>
      </c>
      <c r="DX93">
        <v>1617082511</v>
      </c>
      <c r="DY93">
        <v>1617082512</v>
      </c>
      <c r="DZ93">
        <v>2</v>
      </c>
      <c r="EA93">
        <v>-0.012</v>
      </c>
      <c r="EB93">
        <v>-0.035</v>
      </c>
      <c r="EC93">
        <v>4.321</v>
      </c>
      <c r="ED93">
        <v>-0.022</v>
      </c>
      <c r="EE93">
        <v>400</v>
      </c>
      <c r="EF93">
        <v>20</v>
      </c>
      <c r="EG93">
        <v>0.13</v>
      </c>
      <c r="EH93">
        <v>0.05</v>
      </c>
      <c r="EI93">
        <v>100</v>
      </c>
      <c r="EJ93">
        <v>100</v>
      </c>
      <c r="EK93">
        <v>4.321</v>
      </c>
      <c r="EL93">
        <v>-0.0219</v>
      </c>
      <c r="EM93">
        <v>4.32055000000003</v>
      </c>
      <c r="EN93">
        <v>0</v>
      </c>
      <c r="EO93">
        <v>0</v>
      </c>
      <c r="EP93">
        <v>0</v>
      </c>
      <c r="EQ93">
        <v>-0.0219400000000007</v>
      </c>
      <c r="ER93">
        <v>0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8.9</v>
      </c>
      <c r="EZ93">
        <v>8.9</v>
      </c>
      <c r="FA93">
        <v>18</v>
      </c>
      <c r="FB93">
        <v>646.76</v>
      </c>
      <c r="FC93">
        <v>392.884</v>
      </c>
      <c r="FD93">
        <v>24.9994</v>
      </c>
      <c r="FE93">
        <v>27.8445</v>
      </c>
      <c r="FF93">
        <v>29.9999</v>
      </c>
      <c r="FG93">
        <v>27.8527</v>
      </c>
      <c r="FH93">
        <v>27.8914</v>
      </c>
      <c r="FI93">
        <v>15.4802</v>
      </c>
      <c r="FJ93">
        <v>22.7564</v>
      </c>
      <c r="FK93">
        <v>45.7178</v>
      </c>
      <c r="FL93">
        <v>25</v>
      </c>
      <c r="FM93">
        <v>276.832</v>
      </c>
      <c r="FN93">
        <v>20</v>
      </c>
      <c r="FO93">
        <v>96.8532</v>
      </c>
      <c r="FP93">
        <v>99.4257</v>
      </c>
    </row>
    <row r="94" spans="1:172">
      <c r="A94">
        <v>78</v>
      </c>
      <c r="B94">
        <v>1617083047.5</v>
      </c>
      <c r="C94">
        <v>155</v>
      </c>
      <c r="D94" t="s">
        <v>441</v>
      </c>
      <c r="E94" t="s">
        <v>442</v>
      </c>
      <c r="F94">
        <v>2</v>
      </c>
      <c r="G94">
        <v>1617083046.125</v>
      </c>
      <c r="H94">
        <f>(I94)/1000</f>
        <v>0</v>
      </c>
      <c r="I94">
        <f>IF(CF94, AL94, AF94)</f>
        <v>0</v>
      </c>
      <c r="J94">
        <f>IF(CF94, AG94, AE94)</f>
        <v>0</v>
      </c>
      <c r="K94">
        <f>CH94 - IF(AS94&gt;1, J94*CB94*100.0/(AU94*CV94), 0)</f>
        <v>0</v>
      </c>
      <c r="L94">
        <f>((R94-H94/2)*K94-J94)/(R94+H94/2)</f>
        <v>0</v>
      </c>
      <c r="M94">
        <f>L94*(CO94+CP94)/1000.0</f>
        <v>0</v>
      </c>
      <c r="N94">
        <f>(CH94 - IF(AS94&gt;1, J94*CB94*100.0/(AU94*CV94), 0))*(CO94+CP94)/1000.0</f>
        <v>0</v>
      </c>
      <c r="O94">
        <f>2.0/((1/Q94-1/P94)+SIGN(Q94)*SQRT((1/Q94-1/P94)*(1/Q94-1/P94) + 4*CC94/((CC94+1)*(CC94+1))*(2*1/Q94*1/P94-1/P94*1/P94)))</f>
        <v>0</v>
      </c>
      <c r="P94">
        <f>IF(LEFT(CD94,1)&lt;&gt;"0",IF(LEFT(CD94,1)="1",3.0,CE94),$D$5+$E$5*(CV94*CO94/($K$5*1000))+$F$5*(CV94*CO94/($K$5*1000))*MAX(MIN(CB94,$J$5),$I$5)*MAX(MIN(CB94,$J$5),$I$5)+$G$5*MAX(MIN(CB94,$J$5),$I$5)*(CV94*CO94/($K$5*1000))+$H$5*(CV94*CO94/($K$5*1000))*(CV94*CO94/($K$5*1000)))</f>
        <v>0</v>
      </c>
      <c r="Q94">
        <f>H94*(1000-(1000*0.61365*exp(17.502*U94/(240.97+U94))/(CO94+CP94)+CJ94)/2)/(1000*0.61365*exp(17.502*U94/(240.97+U94))/(CO94+CP94)-CJ94)</f>
        <v>0</v>
      </c>
      <c r="R94">
        <f>1/((CC94+1)/(O94/1.6)+1/(P94/1.37)) + CC94/((CC94+1)/(O94/1.6) + CC94/(P94/1.37))</f>
        <v>0</v>
      </c>
      <c r="S94">
        <f>(BX94*CA94)</f>
        <v>0</v>
      </c>
      <c r="T94">
        <f>(CQ94+(S94+2*0.95*5.67E-8*(((CQ94+$B$7)+273)^4-(CQ94+273)^4)-44100*H94)/(1.84*29.3*P94+8*0.95*5.67E-8*(CQ94+273)^3))</f>
        <v>0</v>
      </c>
      <c r="U94">
        <f>($C$7*CR94+$D$7*CS94+$E$7*T94)</f>
        <v>0</v>
      </c>
      <c r="V94">
        <f>0.61365*exp(17.502*U94/(240.97+U94))</f>
        <v>0</v>
      </c>
      <c r="W94">
        <f>(X94/Y94*100)</f>
        <v>0</v>
      </c>
      <c r="X94">
        <f>CJ94*(CO94+CP94)/1000</f>
        <v>0</v>
      </c>
      <c r="Y94">
        <f>0.61365*exp(17.502*CQ94/(240.97+CQ94))</f>
        <v>0</v>
      </c>
      <c r="Z94">
        <f>(V94-CJ94*(CO94+CP94)/1000)</f>
        <v>0</v>
      </c>
      <c r="AA94">
        <f>(-H94*44100)</f>
        <v>0</v>
      </c>
      <c r="AB94">
        <f>2*29.3*P94*0.92*(CQ94-U94)</f>
        <v>0</v>
      </c>
      <c r="AC94">
        <f>2*0.95*5.67E-8*(((CQ94+$B$7)+273)^4-(U94+273)^4)</f>
        <v>0</v>
      </c>
      <c r="AD94">
        <f>S94+AC94+AA94+AB94</f>
        <v>0</v>
      </c>
      <c r="AE94">
        <f>CN94*AS94*(CI94-CH94*(1000-AS94*CK94)/(1000-AS94*CJ94))/(100*CB94)</f>
        <v>0</v>
      </c>
      <c r="AF94">
        <f>1000*CN94*AS94*(CJ94-CK94)/(100*CB94*(1000-AS94*CJ94))</f>
        <v>0</v>
      </c>
      <c r="AG94">
        <f>(AH94 - AI94 - CO94*1E3/(8.314*(CQ94+273.15)) * AK94/CN94 * AJ94) * CN94/(100*CB94) * (1000 - CK94)/1000</f>
        <v>0</v>
      </c>
      <c r="AH94">
        <v>269.538974857111</v>
      </c>
      <c r="AI94">
        <v>256.9988</v>
      </c>
      <c r="AJ94">
        <v>1.67095542669568</v>
      </c>
      <c r="AK94">
        <v>66.5001345329119</v>
      </c>
      <c r="AL94">
        <f>(AN94 - AM94 + CO94*1E3/(8.314*(CQ94+273.15)) * AP94/CN94 * AO94) * CN94/(100*CB94) * 1000/(1000 - AN94)</f>
        <v>0</v>
      </c>
      <c r="AM94">
        <v>19.9726895206927</v>
      </c>
      <c r="AN94">
        <v>21.7361254545455</v>
      </c>
      <c r="AO94">
        <v>-0.000108582972582632</v>
      </c>
      <c r="AP94">
        <v>79.88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MAX(0,($B$13+$C$13*CV94)/(1+$D$13*CV94)*CO94/(CQ94+273)*$E$13)</f>
        <v>0</v>
      </c>
      <c r="AV94" t="s">
        <v>286</v>
      </c>
      <c r="AW94" t="s">
        <v>286</v>
      </c>
      <c r="AX94">
        <v>0</v>
      </c>
      <c r="AY94">
        <v>0</v>
      </c>
      <c r="AZ94">
        <f>1-AX94/AY94</f>
        <v>0</v>
      </c>
      <c r="BA94">
        <v>0</v>
      </c>
      <c r="BB94" t="s">
        <v>286</v>
      </c>
      <c r="BC94" t="s">
        <v>286</v>
      </c>
      <c r="BD94">
        <v>0</v>
      </c>
      <c r="BE94">
        <v>0</v>
      </c>
      <c r="BF94">
        <f>1-BD94/BE94</f>
        <v>0</v>
      </c>
      <c r="BG94">
        <v>0.5</v>
      </c>
      <c r="BH94">
        <f>BY94</f>
        <v>0</v>
      </c>
      <c r="BI94">
        <f>J94</f>
        <v>0</v>
      </c>
      <c r="BJ94">
        <f>BF94*BG94*BH94</f>
        <v>0</v>
      </c>
      <c r="BK94">
        <f>(BI94-BA94)/BH94</f>
        <v>0</v>
      </c>
      <c r="BL94">
        <f>(AY94-BE94)/BE94</f>
        <v>0</v>
      </c>
      <c r="BM94">
        <f>AX94/(AZ94+AX94/BE94)</f>
        <v>0</v>
      </c>
      <c r="BN94" t="s">
        <v>286</v>
      </c>
      <c r="BO94">
        <v>0</v>
      </c>
      <c r="BP94">
        <f>IF(BO94&lt;&gt;0, BO94, BM94)</f>
        <v>0</v>
      </c>
      <c r="BQ94">
        <f>1-BP94/BE94</f>
        <v>0</v>
      </c>
      <c r="BR94">
        <f>(BE94-BD94)/(BE94-BP94)</f>
        <v>0</v>
      </c>
      <c r="BS94">
        <f>(AY94-BE94)/(AY94-BP94)</f>
        <v>0</v>
      </c>
      <c r="BT94">
        <f>(BE94-BD94)/(BE94-AX94)</f>
        <v>0</v>
      </c>
      <c r="BU94">
        <f>(AY94-BE94)/(AY94-AX94)</f>
        <v>0</v>
      </c>
      <c r="BV94">
        <f>(BR94*BP94/BD94)</f>
        <v>0</v>
      </c>
      <c r="BW94">
        <f>(1-BV94)</f>
        <v>0</v>
      </c>
      <c r="BX94">
        <f>$B$11*CW94+$C$11*CX94+$F$11*CY94*(1-DB94)</f>
        <v>0</v>
      </c>
      <c r="BY94">
        <f>BX94*BZ94</f>
        <v>0</v>
      </c>
      <c r="BZ94">
        <f>($B$11*$D$9+$C$11*$D$9+$F$11*((DL94+DD94)/MAX(DL94+DD94+DM94, 0.1)*$I$9+DM94/MAX(DL94+DD94+DM94, 0.1)*$J$9))/($B$11+$C$11+$F$11)</f>
        <v>0</v>
      </c>
      <c r="CA94">
        <f>($B$11*$K$9+$C$11*$K$9+$F$11*((DL94+DD94)/MAX(DL94+DD94+DM94, 0.1)*$P$9+DM94/MAX(DL94+DD94+DM94, 0.1)*$Q$9))/($B$11+$C$11+$F$11)</f>
        <v>0</v>
      </c>
      <c r="CB94">
        <v>9</v>
      </c>
      <c r="CC94">
        <v>0.5</v>
      </c>
      <c r="CD94" t="s">
        <v>287</v>
      </c>
      <c r="CE94">
        <v>2</v>
      </c>
      <c r="CF94" t="b">
        <v>1</v>
      </c>
      <c r="CG94">
        <v>1617083046.125</v>
      </c>
      <c r="CH94">
        <v>249.98175</v>
      </c>
      <c r="CI94">
        <v>265.24175</v>
      </c>
      <c r="CJ94">
        <v>21.737825</v>
      </c>
      <c r="CK94">
        <v>19.97095</v>
      </c>
      <c r="CL94">
        <v>245.66075</v>
      </c>
      <c r="CM94">
        <v>21.759775</v>
      </c>
      <c r="CN94">
        <v>600.05725</v>
      </c>
      <c r="CO94">
        <v>101.11375</v>
      </c>
      <c r="CP94">
        <v>0.04684275</v>
      </c>
      <c r="CQ94">
        <v>26.792075</v>
      </c>
      <c r="CR94">
        <v>26.19045</v>
      </c>
      <c r="CS94">
        <v>999.9</v>
      </c>
      <c r="CT94">
        <v>0</v>
      </c>
      <c r="CU94">
        <v>0</v>
      </c>
      <c r="CV94">
        <v>10015.15</v>
      </c>
      <c r="CW94">
        <v>0</v>
      </c>
      <c r="CX94">
        <v>43.683025</v>
      </c>
      <c r="CY94">
        <v>1199.965</v>
      </c>
      <c r="CZ94">
        <v>0.9670055</v>
      </c>
      <c r="DA94">
        <v>0.03299465</v>
      </c>
      <c r="DB94">
        <v>0</v>
      </c>
      <c r="DC94">
        <v>2.76725</v>
      </c>
      <c r="DD94">
        <v>0</v>
      </c>
      <c r="DE94">
        <v>3570.9525</v>
      </c>
      <c r="DF94">
        <v>10372.025</v>
      </c>
      <c r="DG94">
        <v>40.656</v>
      </c>
      <c r="DH94">
        <v>43.5</v>
      </c>
      <c r="DI94">
        <v>42.375</v>
      </c>
      <c r="DJ94">
        <v>41.60925</v>
      </c>
      <c r="DK94">
        <v>40.75</v>
      </c>
      <c r="DL94">
        <v>1160.3725</v>
      </c>
      <c r="DM94">
        <v>39.5925</v>
      </c>
      <c r="DN94">
        <v>0</v>
      </c>
      <c r="DO94">
        <v>1617083047.8</v>
      </c>
      <c r="DP94">
        <v>0</v>
      </c>
      <c r="DQ94">
        <v>2.70891538461538</v>
      </c>
      <c r="DR94">
        <v>0.419664960614127</v>
      </c>
      <c r="DS94">
        <v>-55.1644444798473</v>
      </c>
      <c r="DT94">
        <v>3577.13923076923</v>
      </c>
      <c r="DU94">
        <v>15</v>
      </c>
      <c r="DV94">
        <v>1617082512</v>
      </c>
      <c r="DW94" t="s">
        <v>288</v>
      </c>
      <c r="DX94">
        <v>1617082511</v>
      </c>
      <c r="DY94">
        <v>1617082512</v>
      </c>
      <c r="DZ94">
        <v>2</v>
      </c>
      <c r="EA94">
        <v>-0.012</v>
      </c>
      <c r="EB94">
        <v>-0.035</v>
      </c>
      <c r="EC94">
        <v>4.321</v>
      </c>
      <c r="ED94">
        <v>-0.022</v>
      </c>
      <c r="EE94">
        <v>400</v>
      </c>
      <c r="EF94">
        <v>20</v>
      </c>
      <c r="EG94">
        <v>0.13</v>
      </c>
      <c r="EH94">
        <v>0.05</v>
      </c>
      <c r="EI94">
        <v>100</v>
      </c>
      <c r="EJ94">
        <v>100</v>
      </c>
      <c r="EK94">
        <v>4.321</v>
      </c>
      <c r="EL94">
        <v>-0.0219</v>
      </c>
      <c r="EM94">
        <v>4.32055000000003</v>
      </c>
      <c r="EN94">
        <v>0</v>
      </c>
      <c r="EO94">
        <v>0</v>
      </c>
      <c r="EP94">
        <v>0</v>
      </c>
      <c r="EQ94">
        <v>-0.0219400000000007</v>
      </c>
      <c r="ER94">
        <v>0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8.9</v>
      </c>
      <c r="EZ94">
        <v>8.9</v>
      </c>
      <c r="FA94">
        <v>18</v>
      </c>
      <c r="FB94">
        <v>646.784</v>
      </c>
      <c r="FC94">
        <v>392.889</v>
      </c>
      <c r="FD94">
        <v>24.9994</v>
      </c>
      <c r="FE94">
        <v>27.8439</v>
      </c>
      <c r="FF94">
        <v>29.9998</v>
      </c>
      <c r="FG94">
        <v>27.8515</v>
      </c>
      <c r="FH94">
        <v>27.8902</v>
      </c>
      <c r="FI94">
        <v>15.6188</v>
      </c>
      <c r="FJ94">
        <v>22.7564</v>
      </c>
      <c r="FK94">
        <v>45.7178</v>
      </c>
      <c r="FL94">
        <v>25</v>
      </c>
      <c r="FM94">
        <v>280.196</v>
      </c>
      <c r="FN94">
        <v>20</v>
      </c>
      <c r="FO94">
        <v>96.8536</v>
      </c>
      <c r="FP94">
        <v>99.4262</v>
      </c>
    </row>
    <row r="95" spans="1:172">
      <c r="A95">
        <v>79</v>
      </c>
      <c r="B95">
        <v>1617083049</v>
      </c>
      <c r="C95">
        <v>156.5</v>
      </c>
      <c r="D95" t="s">
        <v>443</v>
      </c>
      <c r="E95" t="s">
        <v>444</v>
      </c>
      <c r="F95">
        <v>2</v>
      </c>
      <c r="G95">
        <v>1617083047.5</v>
      </c>
      <c r="H95">
        <f>(I95)/1000</f>
        <v>0</v>
      </c>
      <c r="I95">
        <f>IF(CF95, AL95, AF95)</f>
        <v>0</v>
      </c>
      <c r="J95">
        <f>IF(CF95, AG95, AE95)</f>
        <v>0</v>
      </c>
      <c r="K95">
        <f>CH95 - IF(AS95&gt;1, J95*CB95*100.0/(AU95*CV95), 0)</f>
        <v>0</v>
      </c>
      <c r="L95">
        <f>((R95-H95/2)*K95-J95)/(R95+H95/2)</f>
        <v>0</v>
      </c>
      <c r="M95">
        <f>L95*(CO95+CP95)/1000.0</f>
        <v>0</v>
      </c>
      <c r="N95">
        <f>(CH95 - IF(AS95&gt;1, J95*CB95*100.0/(AU95*CV95), 0))*(CO95+CP95)/1000.0</f>
        <v>0</v>
      </c>
      <c r="O95">
        <f>2.0/((1/Q95-1/P95)+SIGN(Q95)*SQRT((1/Q95-1/P95)*(1/Q95-1/P95) + 4*CC95/((CC95+1)*(CC95+1))*(2*1/Q95*1/P95-1/P95*1/P95)))</f>
        <v>0</v>
      </c>
      <c r="P95">
        <f>IF(LEFT(CD95,1)&lt;&gt;"0",IF(LEFT(CD95,1)="1",3.0,CE95),$D$5+$E$5*(CV95*CO95/($K$5*1000))+$F$5*(CV95*CO95/($K$5*1000))*MAX(MIN(CB95,$J$5),$I$5)*MAX(MIN(CB95,$J$5),$I$5)+$G$5*MAX(MIN(CB95,$J$5),$I$5)*(CV95*CO95/($K$5*1000))+$H$5*(CV95*CO95/($K$5*1000))*(CV95*CO95/($K$5*1000)))</f>
        <v>0</v>
      </c>
      <c r="Q95">
        <f>H95*(1000-(1000*0.61365*exp(17.502*U95/(240.97+U95))/(CO95+CP95)+CJ95)/2)/(1000*0.61365*exp(17.502*U95/(240.97+U95))/(CO95+CP95)-CJ95)</f>
        <v>0</v>
      </c>
      <c r="R95">
        <f>1/((CC95+1)/(O95/1.6)+1/(P95/1.37)) + CC95/((CC95+1)/(O95/1.6) + CC95/(P95/1.37))</f>
        <v>0</v>
      </c>
      <c r="S95">
        <f>(BX95*CA95)</f>
        <v>0</v>
      </c>
      <c r="T95">
        <f>(CQ95+(S95+2*0.95*5.67E-8*(((CQ95+$B$7)+273)^4-(CQ95+273)^4)-44100*H95)/(1.84*29.3*P95+8*0.95*5.67E-8*(CQ95+273)^3))</f>
        <v>0</v>
      </c>
      <c r="U95">
        <f>($C$7*CR95+$D$7*CS95+$E$7*T95)</f>
        <v>0</v>
      </c>
      <c r="V95">
        <f>0.61365*exp(17.502*U95/(240.97+U95))</f>
        <v>0</v>
      </c>
      <c r="W95">
        <f>(X95/Y95*100)</f>
        <v>0</v>
      </c>
      <c r="X95">
        <f>CJ95*(CO95+CP95)/1000</f>
        <v>0</v>
      </c>
      <c r="Y95">
        <f>0.61365*exp(17.502*CQ95/(240.97+CQ95))</f>
        <v>0</v>
      </c>
      <c r="Z95">
        <f>(V95-CJ95*(CO95+CP95)/1000)</f>
        <v>0</v>
      </c>
      <c r="AA95">
        <f>(-H95*44100)</f>
        <v>0</v>
      </c>
      <c r="AB95">
        <f>2*29.3*P95*0.92*(CQ95-U95)</f>
        <v>0</v>
      </c>
      <c r="AC95">
        <f>2*0.95*5.67E-8*(((CQ95+$B$7)+273)^4-(U95+273)^4)</f>
        <v>0</v>
      </c>
      <c r="AD95">
        <f>S95+AC95+AA95+AB95</f>
        <v>0</v>
      </c>
      <c r="AE95">
        <f>CN95*AS95*(CI95-CH95*(1000-AS95*CK95)/(1000-AS95*CJ95))/(100*CB95)</f>
        <v>0</v>
      </c>
      <c r="AF95">
        <f>1000*CN95*AS95*(CJ95-CK95)/(100*CB95*(1000-AS95*CJ95))</f>
        <v>0</v>
      </c>
      <c r="AG95">
        <f>(AH95 - AI95 - CO95*1E3/(8.314*(CQ95+273.15)) * AK95/CN95 * AJ95) * CN95/(100*CB95) * (1000 - CK95)/1000</f>
        <v>0</v>
      </c>
      <c r="AH95">
        <v>272.132913123634</v>
      </c>
      <c r="AI95">
        <v>259.524163636364</v>
      </c>
      <c r="AJ95">
        <v>1.67905534145962</v>
      </c>
      <c r="AK95">
        <v>66.5001345329119</v>
      </c>
      <c r="AL95">
        <f>(AN95 - AM95 + CO95*1E3/(8.314*(CQ95+273.15)) * AP95/CN95 * AO95) * CN95/(100*CB95) * 1000/(1000 - AN95)</f>
        <v>0</v>
      </c>
      <c r="AM95">
        <v>19.9705918375758</v>
      </c>
      <c r="AN95">
        <v>21.7338</v>
      </c>
      <c r="AO95">
        <v>-0.00011385858585846</v>
      </c>
      <c r="AP95">
        <v>79.88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MAX(0,($B$13+$C$13*CV95)/(1+$D$13*CV95)*CO95/(CQ95+273)*$E$13)</f>
        <v>0</v>
      </c>
      <c r="AV95" t="s">
        <v>286</v>
      </c>
      <c r="AW95" t="s">
        <v>286</v>
      </c>
      <c r="AX95">
        <v>0</v>
      </c>
      <c r="AY95">
        <v>0</v>
      </c>
      <c r="AZ95">
        <f>1-AX95/AY95</f>
        <v>0</v>
      </c>
      <c r="BA95">
        <v>0</v>
      </c>
      <c r="BB95" t="s">
        <v>286</v>
      </c>
      <c r="BC95" t="s">
        <v>286</v>
      </c>
      <c r="BD95">
        <v>0</v>
      </c>
      <c r="BE95">
        <v>0</v>
      </c>
      <c r="BF95">
        <f>1-BD95/BE95</f>
        <v>0</v>
      </c>
      <c r="BG95">
        <v>0.5</v>
      </c>
      <c r="BH95">
        <f>BY95</f>
        <v>0</v>
      </c>
      <c r="BI95">
        <f>J95</f>
        <v>0</v>
      </c>
      <c r="BJ95">
        <f>BF95*BG95*BH95</f>
        <v>0</v>
      </c>
      <c r="BK95">
        <f>(BI95-BA95)/BH95</f>
        <v>0</v>
      </c>
      <c r="BL95">
        <f>(AY95-BE95)/BE95</f>
        <v>0</v>
      </c>
      <c r="BM95">
        <f>AX95/(AZ95+AX95/BE95)</f>
        <v>0</v>
      </c>
      <c r="BN95" t="s">
        <v>286</v>
      </c>
      <c r="BO95">
        <v>0</v>
      </c>
      <c r="BP95">
        <f>IF(BO95&lt;&gt;0, BO95, BM95)</f>
        <v>0</v>
      </c>
      <c r="BQ95">
        <f>1-BP95/BE95</f>
        <v>0</v>
      </c>
      <c r="BR95">
        <f>(BE95-BD95)/(BE95-BP95)</f>
        <v>0</v>
      </c>
      <c r="BS95">
        <f>(AY95-BE95)/(AY95-BP95)</f>
        <v>0</v>
      </c>
      <c r="BT95">
        <f>(BE95-BD95)/(BE95-AX95)</f>
        <v>0</v>
      </c>
      <c r="BU95">
        <f>(AY95-BE95)/(AY95-AX95)</f>
        <v>0</v>
      </c>
      <c r="BV95">
        <f>(BR95*BP95/BD95)</f>
        <v>0</v>
      </c>
      <c r="BW95">
        <f>(1-BV95)</f>
        <v>0</v>
      </c>
      <c r="BX95">
        <f>$B$11*CW95+$C$11*CX95+$F$11*CY95*(1-DB95)</f>
        <v>0</v>
      </c>
      <c r="BY95">
        <f>BX95*BZ95</f>
        <v>0</v>
      </c>
      <c r="BZ95">
        <f>($B$11*$D$9+$C$11*$D$9+$F$11*((DL95+DD95)/MAX(DL95+DD95+DM95, 0.1)*$I$9+DM95/MAX(DL95+DD95+DM95, 0.1)*$J$9))/($B$11+$C$11+$F$11)</f>
        <v>0</v>
      </c>
      <c r="CA95">
        <f>($B$11*$K$9+$C$11*$K$9+$F$11*((DL95+DD95)/MAX(DL95+DD95+DM95, 0.1)*$P$9+DM95/MAX(DL95+DD95+DM95, 0.1)*$Q$9))/($B$11+$C$11+$F$11)</f>
        <v>0</v>
      </c>
      <c r="CB95">
        <v>9</v>
      </c>
      <c r="CC95">
        <v>0.5</v>
      </c>
      <c r="CD95" t="s">
        <v>287</v>
      </c>
      <c r="CE95">
        <v>2</v>
      </c>
      <c r="CF95" t="b">
        <v>1</v>
      </c>
      <c r="CG95">
        <v>1617083047.5</v>
      </c>
      <c r="CH95">
        <v>252.23825</v>
      </c>
      <c r="CI95">
        <v>267.6035</v>
      </c>
      <c r="CJ95">
        <v>21.7354</v>
      </c>
      <c r="CK95">
        <v>19.9697</v>
      </c>
      <c r="CL95">
        <v>247.9175</v>
      </c>
      <c r="CM95">
        <v>21.75735</v>
      </c>
      <c r="CN95">
        <v>600.0365</v>
      </c>
      <c r="CO95">
        <v>101.11375</v>
      </c>
      <c r="CP95">
        <v>0.046799025</v>
      </c>
      <c r="CQ95">
        <v>26.791875</v>
      </c>
      <c r="CR95">
        <v>26.185975</v>
      </c>
      <c r="CS95">
        <v>999.9</v>
      </c>
      <c r="CT95">
        <v>0</v>
      </c>
      <c r="CU95">
        <v>0</v>
      </c>
      <c r="CV95">
        <v>10021.25</v>
      </c>
      <c r="CW95">
        <v>0</v>
      </c>
      <c r="CX95">
        <v>43.545625</v>
      </c>
      <c r="CY95">
        <v>1200.0325</v>
      </c>
      <c r="CZ95">
        <v>0.96700725</v>
      </c>
      <c r="DA95">
        <v>0.032992925</v>
      </c>
      <c r="DB95">
        <v>0</v>
      </c>
      <c r="DC95">
        <v>2.721825</v>
      </c>
      <c r="DD95">
        <v>0</v>
      </c>
      <c r="DE95">
        <v>3569.725</v>
      </c>
      <c r="DF95">
        <v>10372.6</v>
      </c>
      <c r="DG95">
        <v>40.6715</v>
      </c>
      <c r="DH95">
        <v>43.5</v>
      </c>
      <c r="DI95">
        <v>42.375</v>
      </c>
      <c r="DJ95">
        <v>41.60925</v>
      </c>
      <c r="DK95">
        <v>40.75</v>
      </c>
      <c r="DL95">
        <v>1160.44</v>
      </c>
      <c r="DM95">
        <v>39.5925</v>
      </c>
      <c r="DN95">
        <v>0</v>
      </c>
      <c r="DO95">
        <v>1617083049.6</v>
      </c>
      <c r="DP95">
        <v>0</v>
      </c>
      <c r="DQ95">
        <v>2.723648</v>
      </c>
      <c r="DR95">
        <v>0.284053846838699</v>
      </c>
      <c r="DS95">
        <v>-56.3476923846247</v>
      </c>
      <c r="DT95">
        <v>3575.154</v>
      </c>
      <c r="DU95">
        <v>15</v>
      </c>
      <c r="DV95">
        <v>1617082512</v>
      </c>
      <c r="DW95" t="s">
        <v>288</v>
      </c>
      <c r="DX95">
        <v>1617082511</v>
      </c>
      <c r="DY95">
        <v>1617082512</v>
      </c>
      <c r="DZ95">
        <v>2</v>
      </c>
      <c r="EA95">
        <v>-0.012</v>
      </c>
      <c r="EB95">
        <v>-0.035</v>
      </c>
      <c r="EC95">
        <v>4.321</v>
      </c>
      <c r="ED95">
        <v>-0.022</v>
      </c>
      <c r="EE95">
        <v>400</v>
      </c>
      <c r="EF95">
        <v>20</v>
      </c>
      <c r="EG95">
        <v>0.13</v>
      </c>
      <c r="EH95">
        <v>0.05</v>
      </c>
      <c r="EI95">
        <v>100</v>
      </c>
      <c r="EJ95">
        <v>100</v>
      </c>
      <c r="EK95">
        <v>4.321</v>
      </c>
      <c r="EL95">
        <v>-0.0219</v>
      </c>
      <c r="EM95">
        <v>4.32055000000003</v>
      </c>
      <c r="EN95">
        <v>0</v>
      </c>
      <c r="EO95">
        <v>0</v>
      </c>
      <c r="EP95">
        <v>0</v>
      </c>
      <c r="EQ95">
        <v>-0.0219400000000007</v>
      </c>
      <c r="ER95">
        <v>0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9</v>
      </c>
      <c r="EZ95">
        <v>8.9</v>
      </c>
      <c r="FA95">
        <v>18</v>
      </c>
      <c r="FB95">
        <v>646.782</v>
      </c>
      <c r="FC95">
        <v>392.941</v>
      </c>
      <c r="FD95">
        <v>24.9994</v>
      </c>
      <c r="FE95">
        <v>27.843</v>
      </c>
      <c r="FF95">
        <v>29.9999</v>
      </c>
      <c r="FG95">
        <v>27.8513</v>
      </c>
      <c r="FH95">
        <v>27.8895</v>
      </c>
      <c r="FI95">
        <v>15.7</v>
      </c>
      <c r="FJ95">
        <v>22.7564</v>
      </c>
      <c r="FK95">
        <v>45.7178</v>
      </c>
      <c r="FL95">
        <v>25</v>
      </c>
      <c r="FM95">
        <v>283.576</v>
      </c>
      <c r="FN95">
        <v>20</v>
      </c>
      <c r="FO95">
        <v>96.8537</v>
      </c>
      <c r="FP95">
        <v>99.4261</v>
      </c>
    </row>
    <row r="96" spans="1:172">
      <c r="A96">
        <v>80</v>
      </c>
      <c r="B96">
        <v>1617083051.5</v>
      </c>
      <c r="C96">
        <v>159</v>
      </c>
      <c r="D96" t="s">
        <v>445</v>
      </c>
      <c r="E96" t="s">
        <v>446</v>
      </c>
      <c r="F96">
        <v>2</v>
      </c>
      <c r="G96">
        <v>1617083050.25</v>
      </c>
      <c r="H96">
        <f>(I96)/1000</f>
        <v>0</v>
      </c>
      <c r="I96">
        <f>IF(CF96, AL96, AF96)</f>
        <v>0</v>
      </c>
      <c r="J96">
        <f>IF(CF96, AG96, AE96)</f>
        <v>0</v>
      </c>
      <c r="K96">
        <f>CH96 - IF(AS96&gt;1, J96*CB96*100.0/(AU96*CV96), 0)</f>
        <v>0</v>
      </c>
      <c r="L96">
        <f>((R96-H96/2)*K96-J96)/(R96+H96/2)</f>
        <v>0</v>
      </c>
      <c r="M96">
        <f>L96*(CO96+CP96)/1000.0</f>
        <v>0</v>
      </c>
      <c r="N96">
        <f>(CH96 - IF(AS96&gt;1, J96*CB96*100.0/(AU96*CV96), 0))*(CO96+CP96)/1000.0</f>
        <v>0</v>
      </c>
      <c r="O96">
        <f>2.0/((1/Q96-1/P96)+SIGN(Q96)*SQRT((1/Q96-1/P96)*(1/Q96-1/P96) + 4*CC96/((CC96+1)*(CC96+1))*(2*1/Q96*1/P96-1/P96*1/P96)))</f>
        <v>0</v>
      </c>
      <c r="P96">
        <f>IF(LEFT(CD96,1)&lt;&gt;"0",IF(LEFT(CD96,1)="1",3.0,CE96),$D$5+$E$5*(CV96*CO96/($K$5*1000))+$F$5*(CV96*CO96/($K$5*1000))*MAX(MIN(CB96,$J$5),$I$5)*MAX(MIN(CB96,$J$5),$I$5)+$G$5*MAX(MIN(CB96,$J$5),$I$5)*(CV96*CO96/($K$5*1000))+$H$5*(CV96*CO96/($K$5*1000))*(CV96*CO96/($K$5*1000)))</f>
        <v>0</v>
      </c>
      <c r="Q96">
        <f>H96*(1000-(1000*0.61365*exp(17.502*U96/(240.97+U96))/(CO96+CP96)+CJ96)/2)/(1000*0.61365*exp(17.502*U96/(240.97+U96))/(CO96+CP96)-CJ96)</f>
        <v>0</v>
      </c>
      <c r="R96">
        <f>1/((CC96+1)/(O96/1.6)+1/(P96/1.37)) + CC96/((CC96+1)/(O96/1.6) + CC96/(P96/1.37))</f>
        <v>0</v>
      </c>
      <c r="S96">
        <f>(BX96*CA96)</f>
        <v>0</v>
      </c>
      <c r="T96">
        <f>(CQ96+(S96+2*0.95*5.67E-8*(((CQ96+$B$7)+273)^4-(CQ96+273)^4)-44100*H96)/(1.84*29.3*P96+8*0.95*5.67E-8*(CQ96+273)^3))</f>
        <v>0</v>
      </c>
      <c r="U96">
        <f>($C$7*CR96+$D$7*CS96+$E$7*T96)</f>
        <v>0</v>
      </c>
      <c r="V96">
        <f>0.61365*exp(17.502*U96/(240.97+U96))</f>
        <v>0</v>
      </c>
      <c r="W96">
        <f>(X96/Y96*100)</f>
        <v>0</v>
      </c>
      <c r="X96">
        <f>CJ96*(CO96+CP96)/1000</f>
        <v>0</v>
      </c>
      <c r="Y96">
        <f>0.61365*exp(17.502*CQ96/(240.97+CQ96))</f>
        <v>0</v>
      </c>
      <c r="Z96">
        <f>(V96-CJ96*(CO96+CP96)/1000)</f>
        <v>0</v>
      </c>
      <c r="AA96">
        <f>(-H96*44100)</f>
        <v>0</v>
      </c>
      <c r="AB96">
        <f>2*29.3*P96*0.92*(CQ96-U96)</f>
        <v>0</v>
      </c>
      <c r="AC96">
        <f>2*0.95*5.67E-8*(((CQ96+$B$7)+273)^4-(U96+273)^4)</f>
        <v>0</v>
      </c>
      <c r="AD96">
        <f>S96+AC96+AA96+AB96</f>
        <v>0</v>
      </c>
      <c r="AE96">
        <f>CN96*AS96*(CI96-CH96*(1000-AS96*CK96)/(1000-AS96*CJ96))/(100*CB96)</f>
        <v>0</v>
      </c>
      <c r="AF96">
        <f>1000*CN96*AS96*(CJ96-CK96)/(100*CB96*(1000-AS96*CJ96))</f>
        <v>0</v>
      </c>
      <c r="AG96">
        <f>(AH96 - AI96 - CO96*1E3/(8.314*(CQ96+273.15)) * AK96/CN96 * AJ96) * CN96/(100*CB96) * (1000 - CK96)/1000</f>
        <v>0</v>
      </c>
      <c r="AH96">
        <v>276.515539611253</v>
      </c>
      <c r="AI96">
        <v>263.722842424242</v>
      </c>
      <c r="AJ96">
        <v>1.67776487344071</v>
      </c>
      <c r="AK96">
        <v>66.5001345329119</v>
      </c>
      <c r="AL96">
        <f>(AN96 - AM96 + CO96*1E3/(8.314*(CQ96+273.15)) * AP96/CN96 * AO96) * CN96/(100*CB96) * 1000/(1000 - AN96)</f>
        <v>0</v>
      </c>
      <c r="AM96">
        <v>19.9686606614719</v>
      </c>
      <c r="AN96">
        <v>21.7282296969697</v>
      </c>
      <c r="AO96">
        <v>-8.90448143410806e-05</v>
      </c>
      <c r="AP96">
        <v>79.88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MAX(0,($B$13+$C$13*CV96)/(1+$D$13*CV96)*CO96/(CQ96+273)*$E$13)</f>
        <v>0</v>
      </c>
      <c r="AV96" t="s">
        <v>286</v>
      </c>
      <c r="AW96" t="s">
        <v>286</v>
      </c>
      <c r="AX96">
        <v>0</v>
      </c>
      <c r="AY96">
        <v>0</v>
      </c>
      <c r="AZ96">
        <f>1-AX96/AY96</f>
        <v>0</v>
      </c>
      <c r="BA96">
        <v>0</v>
      </c>
      <c r="BB96" t="s">
        <v>286</v>
      </c>
      <c r="BC96" t="s">
        <v>286</v>
      </c>
      <c r="BD96">
        <v>0</v>
      </c>
      <c r="BE96">
        <v>0</v>
      </c>
      <c r="BF96">
        <f>1-BD96/BE96</f>
        <v>0</v>
      </c>
      <c r="BG96">
        <v>0.5</v>
      </c>
      <c r="BH96">
        <f>BY96</f>
        <v>0</v>
      </c>
      <c r="BI96">
        <f>J96</f>
        <v>0</v>
      </c>
      <c r="BJ96">
        <f>BF96*BG96*BH96</f>
        <v>0</v>
      </c>
      <c r="BK96">
        <f>(BI96-BA96)/BH96</f>
        <v>0</v>
      </c>
      <c r="BL96">
        <f>(AY96-BE96)/BE96</f>
        <v>0</v>
      </c>
      <c r="BM96">
        <f>AX96/(AZ96+AX96/BE96)</f>
        <v>0</v>
      </c>
      <c r="BN96" t="s">
        <v>286</v>
      </c>
      <c r="BO96">
        <v>0</v>
      </c>
      <c r="BP96">
        <f>IF(BO96&lt;&gt;0, BO96, BM96)</f>
        <v>0</v>
      </c>
      <c r="BQ96">
        <f>1-BP96/BE96</f>
        <v>0</v>
      </c>
      <c r="BR96">
        <f>(BE96-BD96)/(BE96-BP96)</f>
        <v>0</v>
      </c>
      <c r="BS96">
        <f>(AY96-BE96)/(AY96-BP96)</f>
        <v>0</v>
      </c>
      <c r="BT96">
        <f>(BE96-BD96)/(BE96-AX96)</f>
        <v>0</v>
      </c>
      <c r="BU96">
        <f>(AY96-BE96)/(AY96-AX96)</f>
        <v>0</v>
      </c>
      <c r="BV96">
        <f>(BR96*BP96/BD96)</f>
        <v>0</v>
      </c>
      <c r="BW96">
        <f>(1-BV96)</f>
        <v>0</v>
      </c>
      <c r="BX96">
        <f>$B$11*CW96+$C$11*CX96+$F$11*CY96*(1-DB96)</f>
        <v>0</v>
      </c>
      <c r="BY96">
        <f>BX96*BZ96</f>
        <v>0</v>
      </c>
      <c r="BZ96">
        <f>($B$11*$D$9+$C$11*$D$9+$F$11*((DL96+DD96)/MAX(DL96+DD96+DM96, 0.1)*$I$9+DM96/MAX(DL96+DD96+DM96, 0.1)*$J$9))/($B$11+$C$11+$F$11)</f>
        <v>0</v>
      </c>
      <c r="CA96">
        <f>($B$11*$K$9+$C$11*$K$9+$F$11*((DL96+DD96)/MAX(DL96+DD96+DM96, 0.1)*$P$9+DM96/MAX(DL96+DD96+DM96, 0.1)*$Q$9))/($B$11+$C$11+$F$11)</f>
        <v>0</v>
      </c>
      <c r="CB96">
        <v>9</v>
      </c>
      <c r="CC96">
        <v>0.5</v>
      </c>
      <c r="CD96" t="s">
        <v>287</v>
      </c>
      <c r="CE96">
        <v>2</v>
      </c>
      <c r="CF96" t="b">
        <v>1</v>
      </c>
      <c r="CG96">
        <v>1617083050.25</v>
      </c>
      <c r="CH96">
        <v>256.7625</v>
      </c>
      <c r="CI96">
        <v>272.253</v>
      </c>
      <c r="CJ96">
        <v>21.73015</v>
      </c>
      <c r="CK96">
        <v>19.968025</v>
      </c>
      <c r="CL96">
        <v>252.442</v>
      </c>
      <c r="CM96">
        <v>21.75205</v>
      </c>
      <c r="CN96">
        <v>600.04475</v>
      </c>
      <c r="CO96">
        <v>101.11375</v>
      </c>
      <c r="CP96">
        <v>0.04651885</v>
      </c>
      <c r="CQ96">
        <v>26.788025</v>
      </c>
      <c r="CR96">
        <v>26.18895</v>
      </c>
      <c r="CS96">
        <v>999.9</v>
      </c>
      <c r="CT96">
        <v>0</v>
      </c>
      <c r="CU96">
        <v>0</v>
      </c>
      <c r="CV96">
        <v>10021.425</v>
      </c>
      <c r="CW96">
        <v>0</v>
      </c>
      <c r="CX96">
        <v>43.381775</v>
      </c>
      <c r="CY96">
        <v>1200.035</v>
      </c>
      <c r="CZ96">
        <v>0.967009</v>
      </c>
      <c r="DA96">
        <v>0.0329912</v>
      </c>
      <c r="DB96">
        <v>0</v>
      </c>
      <c r="DC96">
        <v>2.671125</v>
      </c>
      <c r="DD96">
        <v>0</v>
      </c>
      <c r="DE96">
        <v>3566.585</v>
      </c>
      <c r="DF96">
        <v>10372.6</v>
      </c>
      <c r="DG96">
        <v>40.687</v>
      </c>
      <c r="DH96">
        <v>43.5</v>
      </c>
      <c r="DI96">
        <v>42.375</v>
      </c>
      <c r="DJ96">
        <v>41.64025</v>
      </c>
      <c r="DK96">
        <v>40.687</v>
      </c>
      <c r="DL96">
        <v>1160.445</v>
      </c>
      <c r="DM96">
        <v>39.59</v>
      </c>
      <c r="DN96">
        <v>0</v>
      </c>
      <c r="DO96">
        <v>1617083052</v>
      </c>
      <c r="DP96">
        <v>0</v>
      </c>
      <c r="DQ96">
        <v>2.743468</v>
      </c>
      <c r="DR96">
        <v>0.0540615403607401</v>
      </c>
      <c r="DS96">
        <v>-59.3707691338502</v>
      </c>
      <c r="DT96">
        <v>3572.7948</v>
      </c>
      <c r="DU96">
        <v>15</v>
      </c>
      <c r="DV96">
        <v>1617082512</v>
      </c>
      <c r="DW96" t="s">
        <v>288</v>
      </c>
      <c r="DX96">
        <v>1617082511</v>
      </c>
      <c r="DY96">
        <v>1617082512</v>
      </c>
      <c r="DZ96">
        <v>2</v>
      </c>
      <c r="EA96">
        <v>-0.012</v>
      </c>
      <c r="EB96">
        <v>-0.035</v>
      </c>
      <c r="EC96">
        <v>4.321</v>
      </c>
      <c r="ED96">
        <v>-0.022</v>
      </c>
      <c r="EE96">
        <v>400</v>
      </c>
      <c r="EF96">
        <v>20</v>
      </c>
      <c r="EG96">
        <v>0.13</v>
      </c>
      <c r="EH96">
        <v>0.05</v>
      </c>
      <c r="EI96">
        <v>100</v>
      </c>
      <c r="EJ96">
        <v>100</v>
      </c>
      <c r="EK96">
        <v>4.321</v>
      </c>
      <c r="EL96">
        <v>-0.0219</v>
      </c>
      <c r="EM96">
        <v>4.32055000000003</v>
      </c>
      <c r="EN96">
        <v>0</v>
      </c>
      <c r="EO96">
        <v>0</v>
      </c>
      <c r="EP96">
        <v>0</v>
      </c>
      <c r="EQ96">
        <v>-0.0219400000000007</v>
      </c>
      <c r="ER96">
        <v>0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9</v>
      </c>
      <c r="EZ96">
        <v>9</v>
      </c>
      <c r="FA96">
        <v>18</v>
      </c>
      <c r="FB96">
        <v>646.783</v>
      </c>
      <c r="FC96">
        <v>392.895</v>
      </c>
      <c r="FD96">
        <v>24.9993</v>
      </c>
      <c r="FE96">
        <v>27.842</v>
      </c>
      <c r="FF96">
        <v>29.9999</v>
      </c>
      <c r="FG96">
        <v>27.8498</v>
      </c>
      <c r="FH96">
        <v>27.8891</v>
      </c>
      <c r="FI96">
        <v>15.9075</v>
      </c>
      <c r="FJ96">
        <v>22.7564</v>
      </c>
      <c r="FK96">
        <v>45.7178</v>
      </c>
      <c r="FL96">
        <v>25</v>
      </c>
      <c r="FM96">
        <v>286.967</v>
      </c>
      <c r="FN96">
        <v>20</v>
      </c>
      <c r="FO96">
        <v>96.8538</v>
      </c>
      <c r="FP96">
        <v>99.4255</v>
      </c>
    </row>
    <row r="97" spans="1:172">
      <c r="A97">
        <v>81</v>
      </c>
      <c r="B97">
        <v>1617083053.5</v>
      </c>
      <c r="C97">
        <v>161</v>
      </c>
      <c r="D97" t="s">
        <v>447</v>
      </c>
      <c r="E97" t="s">
        <v>448</v>
      </c>
      <c r="F97">
        <v>2</v>
      </c>
      <c r="G97">
        <v>1617083052.5</v>
      </c>
      <c r="H97">
        <f>(I97)/1000</f>
        <v>0</v>
      </c>
      <c r="I97">
        <f>IF(CF97, AL97, AF97)</f>
        <v>0</v>
      </c>
      <c r="J97">
        <f>IF(CF97, AG97, AE97)</f>
        <v>0</v>
      </c>
      <c r="K97">
        <f>CH97 - IF(AS97&gt;1, J97*CB97*100.0/(AU97*CV97), 0)</f>
        <v>0</v>
      </c>
      <c r="L97">
        <f>((R97-H97/2)*K97-J97)/(R97+H97/2)</f>
        <v>0</v>
      </c>
      <c r="M97">
        <f>L97*(CO97+CP97)/1000.0</f>
        <v>0</v>
      </c>
      <c r="N97">
        <f>(CH97 - IF(AS97&gt;1, J97*CB97*100.0/(AU97*CV97), 0))*(CO97+CP97)/1000.0</f>
        <v>0</v>
      </c>
      <c r="O97">
        <f>2.0/((1/Q97-1/P97)+SIGN(Q97)*SQRT((1/Q97-1/P97)*(1/Q97-1/P97) + 4*CC97/((CC97+1)*(CC97+1))*(2*1/Q97*1/P97-1/P97*1/P97)))</f>
        <v>0</v>
      </c>
      <c r="P97">
        <f>IF(LEFT(CD97,1)&lt;&gt;"0",IF(LEFT(CD97,1)="1",3.0,CE97),$D$5+$E$5*(CV97*CO97/($K$5*1000))+$F$5*(CV97*CO97/($K$5*1000))*MAX(MIN(CB97,$J$5),$I$5)*MAX(MIN(CB97,$J$5),$I$5)+$G$5*MAX(MIN(CB97,$J$5),$I$5)*(CV97*CO97/($K$5*1000))+$H$5*(CV97*CO97/($K$5*1000))*(CV97*CO97/($K$5*1000)))</f>
        <v>0</v>
      </c>
      <c r="Q97">
        <f>H97*(1000-(1000*0.61365*exp(17.502*U97/(240.97+U97))/(CO97+CP97)+CJ97)/2)/(1000*0.61365*exp(17.502*U97/(240.97+U97))/(CO97+CP97)-CJ97)</f>
        <v>0</v>
      </c>
      <c r="R97">
        <f>1/((CC97+1)/(O97/1.6)+1/(P97/1.37)) + CC97/((CC97+1)/(O97/1.6) + CC97/(P97/1.37))</f>
        <v>0</v>
      </c>
      <c r="S97">
        <f>(BX97*CA97)</f>
        <v>0</v>
      </c>
      <c r="T97">
        <f>(CQ97+(S97+2*0.95*5.67E-8*(((CQ97+$B$7)+273)^4-(CQ97+273)^4)-44100*H97)/(1.84*29.3*P97+8*0.95*5.67E-8*(CQ97+273)^3))</f>
        <v>0</v>
      </c>
      <c r="U97">
        <f>($C$7*CR97+$D$7*CS97+$E$7*T97)</f>
        <v>0</v>
      </c>
      <c r="V97">
        <f>0.61365*exp(17.502*U97/(240.97+U97))</f>
        <v>0</v>
      </c>
      <c r="W97">
        <f>(X97/Y97*100)</f>
        <v>0</v>
      </c>
      <c r="X97">
        <f>CJ97*(CO97+CP97)/1000</f>
        <v>0</v>
      </c>
      <c r="Y97">
        <f>0.61365*exp(17.502*CQ97/(240.97+CQ97))</f>
        <v>0</v>
      </c>
      <c r="Z97">
        <f>(V97-CJ97*(CO97+CP97)/1000)</f>
        <v>0</v>
      </c>
      <c r="AA97">
        <f>(-H97*44100)</f>
        <v>0</v>
      </c>
      <c r="AB97">
        <f>2*29.3*P97*0.92*(CQ97-U97)</f>
        <v>0</v>
      </c>
      <c r="AC97">
        <f>2*0.95*5.67E-8*(((CQ97+$B$7)+273)^4-(U97+273)^4)</f>
        <v>0</v>
      </c>
      <c r="AD97">
        <f>S97+AC97+AA97+AB97</f>
        <v>0</v>
      </c>
      <c r="AE97">
        <f>CN97*AS97*(CI97-CH97*(1000-AS97*CK97)/(1000-AS97*CJ97))/(100*CB97)</f>
        <v>0</v>
      </c>
      <c r="AF97">
        <f>1000*CN97*AS97*(CJ97-CK97)/(100*CB97*(1000-AS97*CJ97))</f>
        <v>0</v>
      </c>
      <c r="AG97">
        <f>(AH97 - AI97 - CO97*1E3/(8.314*(CQ97+273.15)) * AK97/CN97 * AJ97) * CN97/(100*CB97) * (1000 - CK97)/1000</f>
        <v>0</v>
      </c>
      <c r="AH97">
        <v>279.835735408429</v>
      </c>
      <c r="AI97">
        <v>267.051412121212</v>
      </c>
      <c r="AJ97">
        <v>1.6660613634249</v>
      </c>
      <c r="AK97">
        <v>66.5001345329119</v>
      </c>
      <c r="AL97">
        <f>(AN97 - AM97 + CO97*1E3/(8.314*(CQ97+273.15)) * AP97/CN97 * AO97) * CN97/(100*CB97) * 1000/(1000 - AN97)</f>
        <v>0</v>
      </c>
      <c r="AM97">
        <v>19.9678286112554</v>
      </c>
      <c r="AN97">
        <v>21.7227084848485</v>
      </c>
      <c r="AO97">
        <v>-0.00249272727272637</v>
      </c>
      <c r="AP97">
        <v>79.88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MAX(0,($B$13+$C$13*CV97)/(1+$D$13*CV97)*CO97/(CQ97+273)*$E$13)</f>
        <v>0</v>
      </c>
      <c r="AV97" t="s">
        <v>286</v>
      </c>
      <c r="AW97" t="s">
        <v>286</v>
      </c>
      <c r="AX97">
        <v>0</v>
      </c>
      <c r="AY97">
        <v>0</v>
      </c>
      <c r="AZ97">
        <f>1-AX97/AY97</f>
        <v>0</v>
      </c>
      <c r="BA97">
        <v>0</v>
      </c>
      <c r="BB97" t="s">
        <v>286</v>
      </c>
      <c r="BC97" t="s">
        <v>286</v>
      </c>
      <c r="BD97">
        <v>0</v>
      </c>
      <c r="BE97">
        <v>0</v>
      </c>
      <c r="BF97">
        <f>1-BD97/BE97</f>
        <v>0</v>
      </c>
      <c r="BG97">
        <v>0.5</v>
      </c>
      <c r="BH97">
        <f>BY97</f>
        <v>0</v>
      </c>
      <c r="BI97">
        <f>J97</f>
        <v>0</v>
      </c>
      <c r="BJ97">
        <f>BF97*BG97*BH97</f>
        <v>0</v>
      </c>
      <c r="BK97">
        <f>(BI97-BA97)/BH97</f>
        <v>0</v>
      </c>
      <c r="BL97">
        <f>(AY97-BE97)/BE97</f>
        <v>0</v>
      </c>
      <c r="BM97">
        <f>AX97/(AZ97+AX97/BE97)</f>
        <v>0</v>
      </c>
      <c r="BN97" t="s">
        <v>286</v>
      </c>
      <c r="BO97">
        <v>0</v>
      </c>
      <c r="BP97">
        <f>IF(BO97&lt;&gt;0, BO97, BM97)</f>
        <v>0</v>
      </c>
      <c r="BQ97">
        <f>1-BP97/BE97</f>
        <v>0</v>
      </c>
      <c r="BR97">
        <f>(BE97-BD97)/(BE97-BP97)</f>
        <v>0</v>
      </c>
      <c r="BS97">
        <f>(AY97-BE97)/(AY97-BP97)</f>
        <v>0</v>
      </c>
      <c r="BT97">
        <f>(BE97-BD97)/(BE97-AX97)</f>
        <v>0</v>
      </c>
      <c r="BU97">
        <f>(AY97-BE97)/(AY97-AX97)</f>
        <v>0</v>
      </c>
      <c r="BV97">
        <f>(BR97*BP97/BD97)</f>
        <v>0</v>
      </c>
      <c r="BW97">
        <f>(1-BV97)</f>
        <v>0</v>
      </c>
      <c r="BX97">
        <f>$B$11*CW97+$C$11*CX97+$F$11*CY97*(1-DB97)</f>
        <v>0</v>
      </c>
      <c r="BY97">
        <f>BX97*BZ97</f>
        <v>0</v>
      </c>
      <c r="BZ97">
        <f>($B$11*$D$9+$C$11*$D$9+$F$11*((DL97+DD97)/MAX(DL97+DD97+DM97, 0.1)*$I$9+DM97/MAX(DL97+DD97+DM97, 0.1)*$J$9))/($B$11+$C$11+$F$11)</f>
        <v>0</v>
      </c>
      <c r="CA97">
        <f>($B$11*$K$9+$C$11*$K$9+$F$11*((DL97+DD97)/MAX(DL97+DD97+DM97, 0.1)*$P$9+DM97/MAX(DL97+DD97+DM97, 0.1)*$Q$9))/($B$11+$C$11+$F$11)</f>
        <v>0</v>
      </c>
      <c r="CB97">
        <v>9</v>
      </c>
      <c r="CC97">
        <v>0.5</v>
      </c>
      <c r="CD97" t="s">
        <v>287</v>
      </c>
      <c r="CE97">
        <v>2</v>
      </c>
      <c r="CF97" t="b">
        <v>1</v>
      </c>
      <c r="CG97">
        <v>1617083052.5</v>
      </c>
      <c r="CH97">
        <v>260.437666666667</v>
      </c>
      <c r="CI97">
        <v>275.881666666667</v>
      </c>
      <c r="CJ97">
        <v>21.7241666666667</v>
      </c>
      <c r="CK97">
        <v>19.9681</v>
      </c>
      <c r="CL97">
        <v>256.116666666667</v>
      </c>
      <c r="CM97">
        <v>21.7461333333333</v>
      </c>
      <c r="CN97">
        <v>600.033</v>
      </c>
      <c r="CO97">
        <v>101.115</v>
      </c>
      <c r="CP97">
        <v>0.0464938666666667</v>
      </c>
      <c r="CQ97">
        <v>26.7861666666667</v>
      </c>
      <c r="CR97">
        <v>26.1874333333333</v>
      </c>
      <c r="CS97">
        <v>999.9</v>
      </c>
      <c r="CT97">
        <v>0</v>
      </c>
      <c r="CU97">
        <v>0</v>
      </c>
      <c r="CV97">
        <v>10007.7333333333</v>
      </c>
      <c r="CW97">
        <v>0</v>
      </c>
      <c r="CX97">
        <v>43.4965</v>
      </c>
      <c r="CY97">
        <v>1199.95333333333</v>
      </c>
      <c r="CZ97">
        <v>0.967006666666667</v>
      </c>
      <c r="DA97">
        <v>0.0329935</v>
      </c>
      <c r="DB97">
        <v>0</v>
      </c>
      <c r="DC97">
        <v>2.88773333333333</v>
      </c>
      <c r="DD97">
        <v>0</v>
      </c>
      <c r="DE97">
        <v>3563.58333333333</v>
      </c>
      <c r="DF97">
        <v>10371.8666666667</v>
      </c>
      <c r="DG97">
        <v>40.729</v>
      </c>
      <c r="DH97">
        <v>43.5</v>
      </c>
      <c r="DI97">
        <v>42.375</v>
      </c>
      <c r="DJ97">
        <v>41.562</v>
      </c>
      <c r="DK97">
        <v>40.75</v>
      </c>
      <c r="DL97">
        <v>1160.36333333333</v>
      </c>
      <c r="DM97">
        <v>39.59</v>
      </c>
      <c r="DN97">
        <v>0</v>
      </c>
      <c r="DO97">
        <v>1617083053.8</v>
      </c>
      <c r="DP97">
        <v>0</v>
      </c>
      <c r="DQ97">
        <v>2.77016923076923</v>
      </c>
      <c r="DR97">
        <v>0.124348716917093</v>
      </c>
      <c r="DS97">
        <v>-62.132649615643</v>
      </c>
      <c r="DT97">
        <v>3571.23230769231</v>
      </c>
      <c r="DU97">
        <v>15</v>
      </c>
      <c r="DV97">
        <v>1617082512</v>
      </c>
      <c r="DW97" t="s">
        <v>288</v>
      </c>
      <c r="DX97">
        <v>1617082511</v>
      </c>
      <c r="DY97">
        <v>1617082512</v>
      </c>
      <c r="DZ97">
        <v>2</v>
      </c>
      <c r="EA97">
        <v>-0.012</v>
      </c>
      <c r="EB97">
        <v>-0.035</v>
      </c>
      <c r="EC97">
        <v>4.321</v>
      </c>
      <c r="ED97">
        <v>-0.022</v>
      </c>
      <c r="EE97">
        <v>400</v>
      </c>
      <c r="EF97">
        <v>20</v>
      </c>
      <c r="EG97">
        <v>0.13</v>
      </c>
      <c r="EH97">
        <v>0.05</v>
      </c>
      <c r="EI97">
        <v>100</v>
      </c>
      <c r="EJ97">
        <v>100</v>
      </c>
      <c r="EK97">
        <v>4.32</v>
      </c>
      <c r="EL97">
        <v>-0.022</v>
      </c>
      <c r="EM97">
        <v>4.32055000000003</v>
      </c>
      <c r="EN97">
        <v>0</v>
      </c>
      <c r="EO97">
        <v>0</v>
      </c>
      <c r="EP97">
        <v>0</v>
      </c>
      <c r="EQ97">
        <v>-0.0219400000000007</v>
      </c>
      <c r="ER97">
        <v>0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9</v>
      </c>
      <c r="EZ97">
        <v>9</v>
      </c>
      <c r="FA97">
        <v>18</v>
      </c>
      <c r="FB97">
        <v>646.833</v>
      </c>
      <c r="FC97">
        <v>392.871</v>
      </c>
      <c r="FD97">
        <v>24.9993</v>
      </c>
      <c r="FE97">
        <v>27.8409</v>
      </c>
      <c r="FF97">
        <v>30</v>
      </c>
      <c r="FG97">
        <v>27.8491</v>
      </c>
      <c r="FH97">
        <v>27.8879</v>
      </c>
      <c r="FI97">
        <v>16.0538</v>
      </c>
      <c r="FJ97">
        <v>22.7564</v>
      </c>
      <c r="FK97">
        <v>45.7178</v>
      </c>
      <c r="FL97">
        <v>25</v>
      </c>
      <c r="FM97">
        <v>290.353</v>
      </c>
      <c r="FN97">
        <v>20</v>
      </c>
      <c r="FO97">
        <v>96.8546</v>
      </c>
      <c r="FP97">
        <v>99.4266</v>
      </c>
    </row>
    <row r="98" spans="1:172">
      <c r="A98">
        <v>82</v>
      </c>
      <c r="B98">
        <v>1617083055</v>
      </c>
      <c r="C98">
        <v>162.5</v>
      </c>
      <c r="D98" t="s">
        <v>449</v>
      </c>
      <c r="E98" t="s">
        <v>450</v>
      </c>
      <c r="F98">
        <v>2</v>
      </c>
      <c r="G98">
        <v>1617083053.83333</v>
      </c>
      <c r="H98">
        <f>(I98)/1000</f>
        <v>0</v>
      </c>
      <c r="I98">
        <f>IF(CF98, AL98, AF98)</f>
        <v>0</v>
      </c>
      <c r="J98">
        <f>IF(CF98, AG98, AE98)</f>
        <v>0</v>
      </c>
      <c r="K98">
        <f>CH98 - IF(AS98&gt;1, J98*CB98*100.0/(AU98*CV98), 0)</f>
        <v>0</v>
      </c>
      <c r="L98">
        <f>((R98-H98/2)*K98-J98)/(R98+H98/2)</f>
        <v>0</v>
      </c>
      <c r="M98">
        <f>L98*(CO98+CP98)/1000.0</f>
        <v>0</v>
      </c>
      <c r="N98">
        <f>(CH98 - IF(AS98&gt;1, J98*CB98*100.0/(AU98*CV98), 0))*(CO98+CP98)/1000.0</f>
        <v>0</v>
      </c>
      <c r="O98">
        <f>2.0/((1/Q98-1/P98)+SIGN(Q98)*SQRT((1/Q98-1/P98)*(1/Q98-1/P98) + 4*CC98/((CC98+1)*(CC98+1))*(2*1/Q98*1/P98-1/P98*1/P98)))</f>
        <v>0</v>
      </c>
      <c r="P98">
        <f>IF(LEFT(CD98,1)&lt;&gt;"0",IF(LEFT(CD98,1)="1",3.0,CE98),$D$5+$E$5*(CV98*CO98/($K$5*1000))+$F$5*(CV98*CO98/($K$5*1000))*MAX(MIN(CB98,$J$5),$I$5)*MAX(MIN(CB98,$J$5),$I$5)+$G$5*MAX(MIN(CB98,$J$5),$I$5)*(CV98*CO98/($K$5*1000))+$H$5*(CV98*CO98/($K$5*1000))*(CV98*CO98/($K$5*1000)))</f>
        <v>0</v>
      </c>
      <c r="Q98">
        <f>H98*(1000-(1000*0.61365*exp(17.502*U98/(240.97+U98))/(CO98+CP98)+CJ98)/2)/(1000*0.61365*exp(17.502*U98/(240.97+U98))/(CO98+CP98)-CJ98)</f>
        <v>0</v>
      </c>
      <c r="R98">
        <f>1/((CC98+1)/(O98/1.6)+1/(P98/1.37)) + CC98/((CC98+1)/(O98/1.6) + CC98/(P98/1.37))</f>
        <v>0</v>
      </c>
      <c r="S98">
        <f>(BX98*CA98)</f>
        <v>0</v>
      </c>
      <c r="T98">
        <f>(CQ98+(S98+2*0.95*5.67E-8*(((CQ98+$B$7)+273)^4-(CQ98+273)^4)-44100*H98)/(1.84*29.3*P98+8*0.95*5.67E-8*(CQ98+273)^3))</f>
        <v>0</v>
      </c>
      <c r="U98">
        <f>($C$7*CR98+$D$7*CS98+$E$7*T98)</f>
        <v>0</v>
      </c>
      <c r="V98">
        <f>0.61365*exp(17.502*U98/(240.97+U98))</f>
        <v>0</v>
      </c>
      <c r="W98">
        <f>(X98/Y98*100)</f>
        <v>0</v>
      </c>
      <c r="X98">
        <f>CJ98*(CO98+CP98)/1000</f>
        <v>0</v>
      </c>
      <c r="Y98">
        <f>0.61365*exp(17.502*CQ98/(240.97+CQ98))</f>
        <v>0</v>
      </c>
      <c r="Z98">
        <f>(V98-CJ98*(CO98+CP98)/1000)</f>
        <v>0</v>
      </c>
      <c r="AA98">
        <f>(-H98*44100)</f>
        <v>0</v>
      </c>
      <c r="AB98">
        <f>2*29.3*P98*0.92*(CQ98-U98)</f>
        <v>0</v>
      </c>
      <c r="AC98">
        <f>2*0.95*5.67E-8*(((CQ98+$B$7)+273)^4-(U98+273)^4)</f>
        <v>0</v>
      </c>
      <c r="AD98">
        <f>S98+AC98+AA98+AB98</f>
        <v>0</v>
      </c>
      <c r="AE98">
        <f>CN98*AS98*(CI98-CH98*(1000-AS98*CK98)/(1000-AS98*CJ98))/(100*CB98)</f>
        <v>0</v>
      </c>
      <c r="AF98">
        <f>1000*CN98*AS98*(CJ98-CK98)/(100*CB98*(1000-AS98*CJ98))</f>
        <v>0</v>
      </c>
      <c r="AG98">
        <f>(AH98 - AI98 - CO98*1E3/(8.314*(CQ98+273.15)) * AK98/CN98 * AJ98) * CN98/(100*CB98) * (1000 - CK98)/1000</f>
        <v>0</v>
      </c>
      <c r="AH98">
        <v>282.309949120806</v>
      </c>
      <c r="AI98">
        <v>269.543884848485</v>
      </c>
      <c r="AJ98">
        <v>1.66222069111611</v>
      </c>
      <c r="AK98">
        <v>66.5001345329119</v>
      </c>
      <c r="AL98">
        <f>(AN98 - AM98 + CO98*1E3/(8.314*(CQ98+273.15)) * AP98/CN98 * AO98) * CN98/(100*CB98) * 1000/(1000 - AN98)</f>
        <v>0</v>
      </c>
      <c r="AM98">
        <v>19.9680558008658</v>
      </c>
      <c r="AN98">
        <v>21.719603030303</v>
      </c>
      <c r="AO98">
        <v>-0.00267254545453959</v>
      </c>
      <c r="AP98">
        <v>79.88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MAX(0,($B$13+$C$13*CV98)/(1+$D$13*CV98)*CO98/(CQ98+273)*$E$13)</f>
        <v>0</v>
      </c>
      <c r="AV98" t="s">
        <v>286</v>
      </c>
      <c r="AW98" t="s">
        <v>286</v>
      </c>
      <c r="AX98">
        <v>0</v>
      </c>
      <c r="AY98">
        <v>0</v>
      </c>
      <c r="AZ98">
        <f>1-AX98/AY98</f>
        <v>0</v>
      </c>
      <c r="BA98">
        <v>0</v>
      </c>
      <c r="BB98" t="s">
        <v>286</v>
      </c>
      <c r="BC98" t="s">
        <v>286</v>
      </c>
      <c r="BD98">
        <v>0</v>
      </c>
      <c r="BE98">
        <v>0</v>
      </c>
      <c r="BF98">
        <f>1-BD98/BE98</f>
        <v>0</v>
      </c>
      <c r="BG98">
        <v>0.5</v>
      </c>
      <c r="BH98">
        <f>BY98</f>
        <v>0</v>
      </c>
      <c r="BI98">
        <f>J98</f>
        <v>0</v>
      </c>
      <c r="BJ98">
        <f>BF98*BG98*BH98</f>
        <v>0</v>
      </c>
      <c r="BK98">
        <f>(BI98-BA98)/BH98</f>
        <v>0</v>
      </c>
      <c r="BL98">
        <f>(AY98-BE98)/BE98</f>
        <v>0</v>
      </c>
      <c r="BM98">
        <f>AX98/(AZ98+AX98/BE98)</f>
        <v>0</v>
      </c>
      <c r="BN98" t="s">
        <v>286</v>
      </c>
      <c r="BO98">
        <v>0</v>
      </c>
      <c r="BP98">
        <f>IF(BO98&lt;&gt;0, BO98, BM98)</f>
        <v>0</v>
      </c>
      <c r="BQ98">
        <f>1-BP98/BE98</f>
        <v>0</v>
      </c>
      <c r="BR98">
        <f>(BE98-BD98)/(BE98-BP98)</f>
        <v>0</v>
      </c>
      <c r="BS98">
        <f>(AY98-BE98)/(AY98-BP98)</f>
        <v>0</v>
      </c>
      <c r="BT98">
        <f>(BE98-BD98)/(BE98-AX98)</f>
        <v>0</v>
      </c>
      <c r="BU98">
        <f>(AY98-BE98)/(AY98-AX98)</f>
        <v>0</v>
      </c>
      <c r="BV98">
        <f>(BR98*BP98/BD98)</f>
        <v>0</v>
      </c>
      <c r="BW98">
        <f>(1-BV98)</f>
        <v>0</v>
      </c>
      <c r="BX98">
        <f>$B$11*CW98+$C$11*CX98+$F$11*CY98*(1-DB98)</f>
        <v>0</v>
      </c>
      <c r="BY98">
        <f>BX98*BZ98</f>
        <v>0</v>
      </c>
      <c r="BZ98">
        <f>($B$11*$D$9+$C$11*$D$9+$F$11*((DL98+DD98)/MAX(DL98+DD98+DM98, 0.1)*$I$9+DM98/MAX(DL98+DD98+DM98, 0.1)*$J$9))/($B$11+$C$11+$F$11)</f>
        <v>0</v>
      </c>
      <c r="CA98">
        <f>($B$11*$K$9+$C$11*$K$9+$F$11*((DL98+DD98)/MAX(DL98+DD98+DM98, 0.1)*$P$9+DM98/MAX(DL98+DD98+DM98, 0.1)*$Q$9))/($B$11+$C$11+$F$11)</f>
        <v>0</v>
      </c>
      <c r="CB98">
        <v>9</v>
      </c>
      <c r="CC98">
        <v>0.5</v>
      </c>
      <c r="CD98" t="s">
        <v>287</v>
      </c>
      <c r="CE98">
        <v>2</v>
      </c>
      <c r="CF98" t="b">
        <v>1</v>
      </c>
      <c r="CG98">
        <v>1617083053.83333</v>
      </c>
      <c r="CH98">
        <v>262.604666666667</v>
      </c>
      <c r="CI98">
        <v>278.087666666667</v>
      </c>
      <c r="CJ98">
        <v>21.721</v>
      </c>
      <c r="CK98">
        <v>19.9683</v>
      </c>
      <c r="CL98">
        <v>258.283666666667</v>
      </c>
      <c r="CM98">
        <v>21.7429666666667</v>
      </c>
      <c r="CN98">
        <v>600.017</v>
      </c>
      <c r="CO98">
        <v>101.114666666667</v>
      </c>
      <c r="CP98">
        <v>0.0466651333333333</v>
      </c>
      <c r="CQ98">
        <v>26.7869</v>
      </c>
      <c r="CR98">
        <v>26.1878</v>
      </c>
      <c r="CS98">
        <v>999.9</v>
      </c>
      <c r="CT98">
        <v>0</v>
      </c>
      <c r="CU98">
        <v>0</v>
      </c>
      <c r="CV98">
        <v>9998.76</v>
      </c>
      <c r="CW98">
        <v>0</v>
      </c>
      <c r="CX98">
        <v>43.5267333333333</v>
      </c>
      <c r="CY98">
        <v>1200.03666666667</v>
      </c>
      <c r="CZ98">
        <v>0.967009</v>
      </c>
      <c r="DA98">
        <v>0.0329912</v>
      </c>
      <c r="DB98">
        <v>0</v>
      </c>
      <c r="DC98">
        <v>2.66226666666667</v>
      </c>
      <c r="DD98">
        <v>0</v>
      </c>
      <c r="DE98">
        <v>3562.72666666667</v>
      </c>
      <c r="DF98">
        <v>10372.6</v>
      </c>
      <c r="DG98">
        <v>40.687</v>
      </c>
      <c r="DH98">
        <v>43.5</v>
      </c>
      <c r="DI98">
        <v>42.375</v>
      </c>
      <c r="DJ98">
        <v>41.6453333333333</v>
      </c>
      <c r="DK98">
        <v>40.75</v>
      </c>
      <c r="DL98">
        <v>1160.44666666667</v>
      </c>
      <c r="DM98">
        <v>39.59</v>
      </c>
      <c r="DN98">
        <v>0</v>
      </c>
      <c r="DO98">
        <v>1617083055.6</v>
      </c>
      <c r="DP98">
        <v>0</v>
      </c>
      <c r="DQ98">
        <v>2.734912</v>
      </c>
      <c r="DR98">
        <v>-0.182615387312623</v>
      </c>
      <c r="DS98">
        <v>-65.0915385526602</v>
      </c>
      <c r="DT98">
        <v>3569.1192</v>
      </c>
      <c r="DU98">
        <v>15</v>
      </c>
      <c r="DV98">
        <v>1617082512</v>
      </c>
      <c r="DW98" t="s">
        <v>288</v>
      </c>
      <c r="DX98">
        <v>1617082511</v>
      </c>
      <c r="DY98">
        <v>1617082512</v>
      </c>
      <c r="DZ98">
        <v>2</v>
      </c>
      <c r="EA98">
        <v>-0.012</v>
      </c>
      <c r="EB98">
        <v>-0.035</v>
      </c>
      <c r="EC98">
        <v>4.321</v>
      </c>
      <c r="ED98">
        <v>-0.022</v>
      </c>
      <c r="EE98">
        <v>400</v>
      </c>
      <c r="EF98">
        <v>20</v>
      </c>
      <c r="EG98">
        <v>0.13</v>
      </c>
      <c r="EH98">
        <v>0.05</v>
      </c>
      <c r="EI98">
        <v>100</v>
      </c>
      <c r="EJ98">
        <v>100</v>
      </c>
      <c r="EK98">
        <v>4.32</v>
      </c>
      <c r="EL98">
        <v>-0.022</v>
      </c>
      <c r="EM98">
        <v>4.32055000000003</v>
      </c>
      <c r="EN98">
        <v>0</v>
      </c>
      <c r="EO98">
        <v>0</v>
      </c>
      <c r="EP98">
        <v>0</v>
      </c>
      <c r="EQ98">
        <v>-0.0219400000000007</v>
      </c>
      <c r="ER98">
        <v>0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9.1</v>
      </c>
      <c r="EZ98">
        <v>9.1</v>
      </c>
      <c r="FA98">
        <v>18</v>
      </c>
      <c r="FB98">
        <v>646.805</v>
      </c>
      <c r="FC98">
        <v>392.909</v>
      </c>
      <c r="FD98">
        <v>24.9993</v>
      </c>
      <c r="FE98">
        <v>27.8401</v>
      </c>
      <c r="FF98">
        <v>30</v>
      </c>
      <c r="FG98">
        <v>27.8483</v>
      </c>
      <c r="FH98">
        <v>27.8871</v>
      </c>
      <c r="FI98">
        <v>16.1373</v>
      </c>
      <c r="FJ98">
        <v>22.7564</v>
      </c>
      <c r="FK98">
        <v>45.7178</v>
      </c>
      <c r="FL98">
        <v>25</v>
      </c>
      <c r="FM98">
        <v>293.733</v>
      </c>
      <c r="FN98">
        <v>20</v>
      </c>
      <c r="FO98">
        <v>96.8548</v>
      </c>
      <c r="FP98">
        <v>99.4277</v>
      </c>
    </row>
    <row r="99" spans="1:172">
      <c r="A99">
        <v>83</v>
      </c>
      <c r="B99">
        <v>1617083057.5</v>
      </c>
      <c r="C99">
        <v>165</v>
      </c>
      <c r="D99" t="s">
        <v>451</v>
      </c>
      <c r="E99" t="s">
        <v>452</v>
      </c>
      <c r="F99">
        <v>2</v>
      </c>
      <c r="G99">
        <v>1617083056.25</v>
      </c>
      <c r="H99">
        <f>(I99)/1000</f>
        <v>0</v>
      </c>
      <c r="I99">
        <f>IF(CF99, AL99, AF99)</f>
        <v>0</v>
      </c>
      <c r="J99">
        <f>IF(CF99, AG99, AE99)</f>
        <v>0</v>
      </c>
      <c r="K99">
        <f>CH99 - IF(AS99&gt;1, J99*CB99*100.0/(AU99*CV99), 0)</f>
        <v>0</v>
      </c>
      <c r="L99">
        <f>((R99-H99/2)*K99-J99)/(R99+H99/2)</f>
        <v>0</v>
      </c>
      <c r="M99">
        <f>L99*(CO99+CP99)/1000.0</f>
        <v>0</v>
      </c>
      <c r="N99">
        <f>(CH99 - IF(AS99&gt;1, J99*CB99*100.0/(AU99*CV99), 0))*(CO99+CP99)/1000.0</f>
        <v>0</v>
      </c>
      <c r="O99">
        <f>2.0/((1/Q99-1/P99)+SIGN(Q99)*SQRT((1/Q99-1/P99)*(1/Q99-1/P99) + 4*CC99/((CC99+1)*(CC99+1))*(2*1/Q99*1/P99-1/P99*1/P99)))</f>
        <v>0</v>
      </c>
      <c r="P99">
        <f>IF(LEFT(CD99,1)&lt;&gt;"0",IF(LEFT(CD99,1)="1",3.0,CE99),$D$5+$E$5*(CV99*CO99/($K$5*1000))+$F$5*(CV99*CO99/($K$5*1000))*MAX(MIN(CB99,$J$5),$I$5)*MAX(MIN(CB99,$J$5),$I$5)+$G$5*MAX(MIN(CB99,$J$5),$I$5)*(CV99*CO99/($K$5*1000))+$H$5*(CV99*CO99/($K$5*1000))*(CV99*CO99/($K$5*1000)))</f>
        <v>0</v>
      </c>
      <c r="Q99">
        <f>H99*(1000-(1000*0.61365*exp(17.502*U99/(240.97+U99))/(CO99+CP99)+CJ99)/2)/(1000*0.61365*exp(17.502*U99/(240.97+U99))/(CO99+CP99)-CJ99)</f>
        <v>0</v>
      </c>
      <c r="R99">
        <f>1/((CC99+1)/(O99/1.6)+1/(P99/1.37)) + CC99/((CC99+1)/(O99/1.6) + CC99/(P99/1.37))</f>
        <v>0</v>
      </c>
      <c r="S99">
        <f>(BX99*CA99)</f>
        <v>0</v>
      </c>
      <c r="T99">
        <f>(CQ99+(S99+2*0.95*5.67E-8*(((CQ99+$B$7)+273)^4-(CQ99+273)^4)-44100*H99)/(1.84*29.3*P99+8*0.95*5.67E-8*(CQ99+273)^3))</f>
        <v>0</v>
      </c>
      <c r="U99">
        <f>($C$7*CR99+$D$7*CS99+$E$7*T99)</f>
        <v>0</v>
      </c>
      <c r="V99">
        <f>0.61365*exp(17.502*U99/(240.97+U99))</f>
        <v>0</v>
      </c>
      <c r="W99">
        <f>(X99/Y99*100)</f>
        <v>0</v>
      </c>
      <c r="X99">
        <f>CJ99*(CO99+CP99)/1000</f>
        <v>0</v>
      </c>
      <c r="Y99">
        <f>0.61365*exp(17.502*CQ99/(240.97+CQ99))</f>
        <v>0</v>
      </c>
      <c r="Z99">
        <f>(V99-CJ99*(CO99+CP99)/1000)</f>
        <v>0</v>
      </c>
      <c r="AA99">
        <f>(-H99*44100)</f>
        <v>0</v>
      </c>
      <c r="AB99">
        <f>2*29.3*P99*0.92*(CQ99-U99)</f>
        <v>0</v>
      </c>
      <c r="AC99">
        <f>2*0.95*5.67E-8*(((CQ99+$B$7)+273)^4-(U99+273)^4)</f>
        <v>0</v>
      </c>
      <c r="AD99">
        <f>S99+AC99+AA99+AB99</f>
        <v>0</v>
      </c>
      <c r="AE99">
        <f>CN99*AS99*(CI99-CH99*(1000-AS99*CK99)/(1000-AS99*CJ99))/(100*CB99)</f>
        <v>0</v>
      </c>
      <c r="AF99">
        <f>1000*CN99*AS99*(CJ99-CK99)/(100*CB99*(1000-AS99*CJ99))</f>
        <v>0</v>
      </c>
      <c r="AG99">
        <f>(AH99 - AI99 - CO99*1E3/(8.314*(CQ99+273.15)) * AK99/CN99 * AJ99) * CN99/(100*CB99) * (1000 - CK99)/1000</f>
        <v>0</v>
      </c>
      <c r="AH99">
        <v>286.583168484546</v>
      </c>
      <c r="AI99">
        <v>273.726945454546</v>
      </c>
      <c r="AJ99">
        <v>1.67261178382221</v>
      </c>
      <c r="AK99">
        <v>66.5001345329119</v>
      </c>
      <c r="AL99">
        <f>(AN99 - AM99 + CO99*1E3/(8.314*(CQ99+273.15)) * AP99/CN99 * AO99) * CN99/(100*CB99) * 1000/(1000 - AN99)</f>
        <v>0</v>
      </c>
      <c r="AM99">
        <v>19.9689084796537</v>
      </c>
      <c r="AN99">
        <v>21.7165454545454</v>
      </c>
      <c r="AO99">
        <v>-0.00230818181818282</v>
      </c>
      <c r="AP99">
        <v>79.88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MAX(0,($B$13+$C$13*CV99)/(1+$D$13*CV99)*CO99/(CQ99+273)*$E$13)</f>
        <v>0</v>
      </c>
      <c r="AV99" t="s">
        <v>286</v>
      </c>
      <c r="AW99" t="s">
        <v>286</v>
      </c>
      <c r="AX99">
        <v>0</v>
      </c>
      <c r="AY99">
        <v>0</v>
      </c>
      <c r="AZ99">
        <f>1-AX99/AY99</f>
        <v>0</v>
      </c>
      <c r="BA99">
        <v>0</v>
      </c>
      <c r="BB99" t="s">
        <v>286</v>
      </c>
      <c r="BC99" t="s">
        <v>286</v>
      </c>
      <c r="BD99">
        <v>0</v>
      </c>
      <c r="BE99">
        <v>0</v>
      </c>
      <c r="BF99">
        <f>1-BD99/BE99</f>
        <v>0</v>
      </c>
      <c r="BG99">
        <v>0.5</v>
      </c>
      <c r="BH99">
        <f>BY99</f>
        <v>0</v>
      </c>
      <c r="BI99">
        <f>J99</f>
        <v>0</v>
      </c>
      <c r="BJ99">
        <f>BF99*BG99*BH99</f>
        <v>0</v>
      </c>
      <c r="BK99">
        <f>(BI99-BA99)/BH99</f>
        <v>0</v>
      </c>
      <c r="BL99">
        <f>(AY99-BE99)/BE99</f>
        <v>0</v>
      </c>
      <c r="BM99">
        <f>AX99/(AZ99+AX99/BE99)</f>
        <v>0</v>
      </c>
      <c r="BN99" t="s">
        <v>286</v>
      </c>
      <c r="BO99">
        <v>0</v>
      </c>
      <c r="BP99">
        <f>IF(BO99&lt;&gt;0, BO99, BM99)</f>
        <v>0</v>
      </c>
      <c r="BQ99">
        <f>1-BP99/BE99</f>
        <v>0</v>
      </c>
      <c r="BR99">
        <f>(BE99-BD99)/(BE99-BP99)</f>
        <v>0</v>
      </c>
      <c r="BS99">
        <f>(AY99-BE99)/(AY99-BP99)</f>
        <v>0</v>
      </c>
      <c r="BT99">
        <f>(BE99-BD99)/(BE99-AX99)</f>
        <v>0</v>
      </c>
      <c r="BU99">
        <f>(AY99-BE99)/(AY99-AX99)</f>
        <v>0</v>
      </c>
      <c r="BV99">
        <f>(BR99*BP99/BD99)</f>
        <v>0</v>
      </c>
      <c r="BW99">
        <f>(1-BV99)</f>
        <v>0</v>
      </c>
      <c r="BX99">
        <f>$B$11*CW99+$C$11*CX99+$F$11*CY99*(1-DB99)</f>
        <v>0</v>
      </c>
      <c r="BY99">
        <f>BX99*BZ99</f>
        <v>0</v>
      </c>
      <c r="BZ99">
        <f>($B$11*$D$9+$C$11*$D$9+$F$11*((DL99+DD99)/MAX(DL99+DD99+DM99, 0.1)*$I$9+DM99/MAX(DL99+DD99+DM99, 0.1)*$J$9))/($B$11+$C$11+$F$11)</f>
        <v>0</v>
      </c>
      <c r="CA99">
        <f>($B$11*$K$9+$C$11*$K$9+$F$11*((DL99+DD99)/MAX(DL99+DD99+DM99, 0.1)*$P$9+DM99/MAX(DL99+DD99+DM99, 0.1)*$Q$9))/($B$11+$C$11+$F$11)</f>
        <v>0</v>
      </c>
      <c r="CB99">
        <v>9</v>
      </c>
      <c r="CC99">
        <v>0.5</v>
      </c>
      <c r="CD99" t="s">
        <v>287</v>
      </c>
      <c r="CE99">
        <v>2</v>
      </c>
      <c r="CF99" t="b">
        <v>1</v>
      </c>
      <c r="CG99">
        <v>1617083056.25</v>
      </c>
      <c r="CH99">
        <v>266.55375</v>
      </c>
      <c r="CI99">
        <v>282.1655</v>
      </c>
      <c r="CJ99">
        <v>21.71695</v>
      </c>
      <c r="CK99">
        <v>19.96865</v>
      </c>
      <c r="CL99">
        <v>262.2335</v>
      </c>
      <c r="CM99">
        <v>21.738925</v>
      </c>
      <c r="CN99">
        <v>600.0125</v>
      </c>
      <c r="CO99">
        <v>101.11325</v>
      </c>
      <c r="CP99">
        <v>0.046795725</v>
      </c>
      <c r="CQ99">
        <v>26.7881</v>
      </c>
      <c r="CR99">
        <v>26.191725</v>
      </c>
      <c r="CS99">
        <v>999.9</v>
      </c>
      <c r="CT99">
        <v>0</v>
      </c>
      <c r="CU99">
        <v>0</v>
      </c>
      <c r="CV99">
        <v>9997.18</v>
      </c>
      <c r="CW99">
        <v>0</v>
      </c>
      <c r="CX99">
        <v>43.455975</v>
      </c>
      <c r="CY99">
        <v>1200.035</v>
      </c>
      <c r="CZ99">
        <v>0.967009</v>
      </c>
      <c r="DA99">
        <v>0.0329912</v>
      </c>
      <c r="DB99">
        <v>0</v>
      </c>
      <c r="DC99">
        <v>2.661225</v>
      </c>
      <c r="DD99">
        <v>0</v>
      </c>
      <c r="DE99">
        <v>3559.6475</v>
      </c>
      <c r="DF99">
        <v>10372.6</v>
      </c>
      <c r="DG99">
        <v>40.687</v>
      </c>
      <c r="DH99">
        <v>43.531</v>
      </c>
      <c r="DI99">
        <v>42.35925</v>
      </c>
      <c r="DJ99">
        <v>41.6405</v>
      </c>
      <c r="DK99">
        <v>40.7185</v>
      </c>
      <c r="DL99">
        <v>1160.445</v>
      </c>
      <c r="DM99">
        <v>39.59</v>
      </c>
      <c r="DN99">
        <v>0</v>
      </c>
      <c r="DO99">
        <v>1617083058</v>
      </c>
      <c r="DP99">
        <v>0</v>
      </c>
      <c r="DQ99">
        <v>2.740108</v>
      </c>
      <c r="DR99">
        <v>-0.298961542797222</v>
      </c>
      <c r="DS99">
        <v>-66.8976921963266</v>
      </c>
      <c r="DT99">
        <v>3566.4808</v>
      </c>
      <c r="DU99">
        <v>15</v>
      </c>
      <c r="DV99">
        <v>1617082512</v>
      </c>
      <c r="DW99" t="s">
        <v>288</v>
      </c>
      <c r="DX99">
        <v>1617082511</v>
      </c>
      <c r="DY99">
        <v>1617082512</v>
      </c>
      <c r="DZ99">
        <v>2</v>
      </c>
      <c r="EA99">
        <v>-0.012</v>
      </c>
      <c r="EB99">
        <v>-0.035</v>
      </c>
      <c r="EC99">
        <v>4.321</v>
      </c>
      <c r="ED99">
        <v>-0.022</v>
      </c>
      <c r="EE99">
        <v>400</v>
      </c>
      <c r="EF99">
        <v>20</v>
      </c>
      <c r="EG99">
        <v>0.13</v>
      </c>
      <c r="EH99">
        <v>0.05</v>
      </c>
      <c r="EI99">
        <v>100</v>
      </c>
      <c r="EJ99">
        <v>100</v>
      </c>
      <c r="EK99">
        <v>4.321</v>
      </c>
      <c r="EL99">
        <v>-0.022</v>
      </c>
      <c r="EM99">
        <v>4.32055000000003</v>
      </c>
      <c r="EN99">
        <v>0</v>
      </c>
      <c r="EO99">
        <v>0</v>
      </c>
      <c r="EP99">
        <v>0</v>
      </c>
      <c r="EQ99">
        <v>-0.0219400000000007</v>
      </c>
      <c r="ER99">
        <v>0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9.1</v>
      </c>
      <c r="EZ99">
        <v>9.1</v>
      </c>
      <c r="FA99">
        <v>18</v>
      </c>
      <c r="FB99">
        <v>647.019</v>
      </c>
      <c r="FC99">
        <v>392.858</v>
      </c>
      <c r="FD99">
        <v>24.9994</v>
      </c>
      <c r="FE99">
        <v>27.8391</v>
      </c>
      <c r="FF99">
        <v>29.9999</v>
      </c>
      <c r="FG99">
        <v>27.8468</v>
      </c>
      <c r="FH99">
        <v>27.8862</v>
      </c>
      <c r="FI99">
        <v>16.3459</v>
      </c>
      <c r="FJ99">
        <v>22.7564</v>
      </c>
      <c r="FK99">
        <v>45.7178</v>
      </c>
      <c r="FL99">
        <v>25</v>
      </c>
      <c r="FM99">
        <v>297.105</v>
      </c>
      <c r="FN99">
        <v>20</v>
      </c>
      <c r="FO99">
        <v>96.855</v>
      </c>
      <c r="FP99">
        <v>99.4271</v>
      </c>
    </row>
    <row r="100" spans="1:172">
      <c r="A100">
        <v>84</v>
      </c>
      <c r="B100">
        <v>1617083059</v>
      </c>
      <c r="C100">
        <v>166.5</v>
      </c>
      <c r="D100" t="s">
        <v>453</v>
      </c>
      <c r="E100" t="s">
        <v>454</v>
      </c>
      <c r="F100">
        <v>2</v>
      </c>
      <c r="G100">
        <v>1617083057.5</v>
      </c>
      <c r="H100">
        <f>(I100)/1000</f>
        <v>0</v>
      </c>
      <c r="I100">
        <f>IF(CF100, AL100, AF100)</f>
        <v>0</v>
      </c>
      <c r="J100">
        <f>IF(CF100, AG100, AE100)</f>
        <v>0</v>
      </c>
      <c r="K100">
        <f>CH100 - IF(AS100&gt;1, J100*CB100*100.0/(AU100*CV100), 0)</f>
        <v>0</v>
      </c>
      <c r="L100">
        <f>((R100-H100/2)*K100-J100)/(R100+H100/2)</f>
        <v>0</v>
      </c>
      <c r="M100">
        <f>L100*(CO100+CP100)/1000.0</f>
        <v>0</v>
      </c>
      <c r="N100">
        <f>(CH100 - IF(AS100&gt;1, J100*CB100*100.0/(AU100*CV100), 0))*(CO100+CP100)/1000.0</f>
        <v>0</v>
      </c>
      <c r="O100">
        <f>2.0/((1/Q100-1/P100)+SIGN(Q100)*SQRT((1/Q100-1/P100)*(1/Q100-1/P100) + 4*CC100/((CC100+1)*(CC100+1))*(2*1/Q100*1/P100-1/P100*1/P100)))</f>
        <v>0</v>
      </c>
      <c r="P100">
        <f>IF(LEFT(CD100,1)&lt;&gt;"0",IF(LEFT(CD100,1)="1",3.0,CE100),$D$5+$E$5*(CV100*CO100/($K$5*1000))+$F$5*(CV100*CO100/($K$5*1000))*MAX(MIN(CB100,$J$5),$I$5)*MAX(MIN(CB100,$J$5),$I$5)+$G$5*MAX(MIN(CB100,$J$5),$I$5)*(CV100*CO100/($K$5*1000))+$H$5*(CV100*CO100/($K$5*1000))*(CV100*CO100/($K$5*1000)))</f>
        <v>0</v>
      </c>
      <c r="Q100">
        <f>H100*(1000-(1000*0.61365*exp(17.502*U100/(240.97+U100))/(CO100+CP100)+CJ100)/2)/(1000*0.61365*exp(17.502*U100/(240.97+U100))/(CO100+CP100)-CJ100)</f>
        <v>0</v>
      </c>
      <c r="R100">
        <f>1/((CC100+1)/(O100/1.6)+1/(P100/1.37)) + CC100/((CC100+1)/(O100/1.6) + CC100/(P100/1.37))</f>
        <v>0</v>
      </c>
      <c r="S100">
        <f>(BX100*CA100)</f>
        <v>0</v>
      </c>
      <c r="T100">
        <f>(CQ100+(S100+2*0.95*5.67E-8*(((CQ100+$B$7)+273)^4-(CQ100+273)^4)-44100*H100)/(1.84*29.3*P100+8*0.95*5.67E-8*(CQ100+273)^3))</f>
        <v>0</v>
      </c>
      <c r="U100">
        <f>($C$7*CR100+$D$7*CS100+$E$7*T100)</f>
        <v>0</v>
      </c>
      <c r="V100">
        <f>0.61365*exp(17.502*U100/(240.97+U100))</f>
        <v>0</v>
      </c>
      <c r="W100">
        <f>(X100/Y100*100)</f>
        <v>0</v>
      </c>
      <c r="X100">
        <f>CJ100*(CO100+CP100)/1000</f>
        <v>0</v>
      </c>
      <c r="Y100">
        <f>0.61365*exp(17.502*CQ100/(240.97+CQ100))</f>
        <v>0</v>
      </c>
      <c r="Z100">
        <f>(V100-CJ100*(CO100+CP100)/1000)</f>
        <v>0</v>
      </c>
      <c r="AA100">
        <f>(-H100*44100)</f>
        <v>0</v>
      </c>
      <c r="AB100">
        <f>2*29.3*P100*0.92*(CQ100-U100)</f>
        <v>0</v>
      </c>
      <c r="AC100">
        <f>2*0.95*5.67E-8*(((CQ100+$B$7)+273)^4-(U100+273)^4)</f>
        <v>0</v>
      </c>
      <c r="AD100">
        <f>S100+AC100+AA100+AB100</f>
        <v>0</v>
      </c>
      <c r="AE100">
        <f>CN100*AS100*(CI100-CH100*(1000-AS100*CK100)/(1000-AS100*CJ100))/(100*CB100)</f>
        <v>0</v>
      </c>
      <c r="AF100">
        <f>1000*CN100*AS100*(CJ100-CK100)/(100*CB100*(1000-AS100*CJ100))</f>
        <v>0</v>
      </c>
      <c r="AG100">
        <f>(AH100 - AI100 - CO100*1E3/(8.314*(CQ100+273.15)) * AK100/CN100 * AJ100) * CN100/(100*CB100) * (1000 - CK100)/1000</f>
        <v>0</v>
      </c>
      <c r="AH100">
        <v>289.179201917589</v>
      </c>
      <c r="AI100">
        <v>276.253709090909</v>
      </c>
      <c r="AJ100">
        <v>1.68088086840195</v>
      </c>
      <c r="AK100">
        <v>66.5001345329119</v>
      </c>
      <c r="AL100">
        <f>(AN100 - AM100 + CO100*1E3/(8.314*(CQ100+273.15)) * AP100/CN100 * AO100) * CN100/(100*CB100) * 1000/(1000 - AN100)</f>
        <v>0</v>
      </c>
      <c r="AM100">
        <v>19.9686172806926</v>
      </c>
      <c r="AN100">
        <v>21.7155393939394</v>
      </c>
      <c r="AO100">
        <v>-0.000882060606065594</v>
      </c>
      <c r="AP100">
        <v>79.88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MAX(0,($B$13+$C$13*CV100)/(1+$D$13*CV100)*CO100/(CQ100+273)*$E$13)</f>
        <v>0</v>
      </c>
      <c r="AV100" t="s">
        <v>286</v>
      </c>
      <c r="AW100" t="s">
        <v>286</v>
      </c>
      <c r="AX100">
        <v>0</v>
      </c>
      <c r="AY100">
        <v>0</v>
      </c>
      <c r="AZ100">
        <f>1-AX100/AY100</f>
        <v>0</v>
      </c>
      <c r="BA100">
        <v>0</v>
      </c>
      <c r="BB100" t="s">
        <v>286</v>
      </c>
      <c r="BC100" t="s">
        <v>286</v>
      </c>
      <c r="BD100">
        <v>0</v>
      </c>
      <c r="BE100">
        <v>0</v>
      </c>
      <c r="BF100">
        <f>1-BD100/BE100</f>
        <v>0</v>
      </c>
      <c r="BG100">
        <v>0.5</v>
      </c>
      <c r="BH100">
        <f>BY100</f>
        <v>0</v>
      </c>
      <c r="BI100">
        <f>J100</f>
        <v>0</v>
      </c>
      <c r="BJ100">
        <f>BF100*BG100*BH100</f>
        <v>0</v>
      </c>
      <c r="BK100">
        <f>(BI100-BA100)/BH100</f>
        <v>0</v>
      </c>
      <c r="BL100">
        <f>(AY100-BE100)/BE100</f>
        <v>0</v>
      </c>
      <c r="BM100">
        <f>AX100/(AZ100+AX100/BE100)</f>
        <v>0</v>
      </c>
      <c r="BN100" t="s">
        <v>286</v>
      </c>
      <c r="BO100">
        <v>0</v>
      </c>
      <c r="BP100">
        <f>IF(BO100&lt;&gt;0, BO100, BM100)</f>
        <v>0</v>
      </c>
      <c r="BQ100">
        <f>1-BP100/BE100</f>
        <v>0</v>
      </c>
      <c r="BR100">
        <f>(BE100-BD100)/(BE100-BP100)</f>
        <v>0</v>
      </c>
      <c r="BS100">
        <f>(AY100-BE100)/(AY100-BP100)</f>
        <v>0</v>
      </c>
      <c r="BT100">
        <f>(BE100-BD100)/(BE100-AX100)</f>
        <v>0</v>
      </c>
      <c r="BU100">
        <f>(AY100-BE100)/(AY100-AX100)</f>
        <v>0</v>
      </c>
      <c r="BV100">
        <f>(BR100*BP100/BD100)</f>
        <v>0</v>
      </c>
      <c r="BW100">
        <f>(1-BV100)</f>
        <v>0</v>
      </c>
      <c r="BX100">
        <f>$B$11*CW100+$C$11*CX100+$F$11*CY100*(1-DB100)</f>
        <v>0</v>
      </c>
      <c r="BY100">
        <f>BX100*BZ100</f>
        <v>0</v>
      </c>
      <c r="BZ100">
        <f>($B$11*$D$9+$C$11*$D$9+$F$11*((DL100+DD100)/MAX(DL100+DD100+DM100, 0.1)*$I$9+DM100/MAX(DL100+DD100+DM100, 0.1)*$J$9))/($B$11+$C$11+$F$11)</f>
        <v>0</v>
      </c>
      <c r="CA100">
        <f>($B$11*$K$9+$C$11*$K$9+$F$11*((DL100+DD100)/MAX(DL100+DD100+DM100, 0.1)*$P$9+DM100/MAX(DL100+DD100+DM100, 0.1)*$Q$9))/($B$11+$C$11+$F$11)</f>
        <v>0</v>
      </c>
      <c r="CB100">
        <v>9</v>
      </c>
      <c r="CC100">
        <v>0.5</v>
      </c>
      <c r="CD100" t="s">
        <v>287</v>
      </c>
      <c r="CE100">
        <v>2</v>
      </c>
      <c r="CF100" t="b">
        <v>1</v>
      </c>
      <c r="CG100">
        <v>1617083057.5</v>
      </c>
      <c r="CH100">
        <v>268.6085</v>
      </c>
      <c r="CI100">
        <v>284.282</v>
      </c>
      <c r="CJ100">
        <v>21.71615</v>
      </c>
      <c r="CK100">
        <v>19.968375</v>
      </c>
      <c r="CL100">
        <v>264.28825</v>
      </c>
      <c r="CM100">
        <v>21.7381</v>
      </c>
      <c r="CN100">
        <v>600.01</v>
      </c>
      <c r="CO100">
        <v>101.11275</v>
      </c>
      <c r="CP100">
        <v>0.046805125</v>
      </c>
      <c r="CQ100">
        <v>26.78775</v>
      </c>
      <c r="CR100">
        <v>26.1891</v>
      </c>
      <c r="CS100">
        <v>999.9</v>
      </c>
      <c r="CT100">
        <v>0</v>
      </c>
      <c r="CU100">
        <v>0</v>
      </c>
      <c r="CV100">
        <v>9998.755</v>
      </c>
      <c r="CW100">
        <v>0</v>
      </c>
      <c r="CX100">
        <v>43.411325</v>
      </c>
      <c r="CY100">
        <v>1199.9725</v>
      </c>
      <c r="CZ100">
        <v>0.9670055</v>
      </c>
      <c r="DA100">
        <v>0.03299465</v>
      </c>
      <c r="DB100">
        <v>0</v>
      </c>
      <c r="DC100">
        <v>2.5936</v>
      </c>
      <c r="DD100">
        <v>0</v>
      </c>
      <c r="DE100">
        <v>3557.745</v>
      </c>
      <c r="DF100">
        <v>10372.05</v>
      </c>
      <c r="DG100">
        <v>40.687</v>
      </c>
      <c r="DH100">
        <v>43.5155</v>
      </c>
      <c r="DI100">
        <v>42.35925</v>
      </c>
      <c r="DJ100">
        <v>41.5935</v>
      </c>
      <c r="DK100">
        <v>40.73425</v>
      </c>
      <c r="DL100">
        <v>1160.38</v>
      </c>
      <c r="DM100">
        <v>39.5925</v>
      </c>
      <c r="DN100">
        <v>0</v>
      </c>
      <c r="DO100">
        <v>1617083059.8</v>
      </c>
      <c r="DP100">
        <v>0</v>
      </c>
      <c r="DQ100">
        <v>2.71503461538462</v>
      </c>
      <c r="DR100">
        <v>-0.27224957485921</v>
      </c>
      <c r="DS100">
        <v>-70.2998290862192</v>
      </c>
      <c r="DT100">
        <v>3564.67192307692</v>
      </c>
      <c r="DU100">
        <v>15</v>
      </c>
      <c r="DV100">
        <v>1617082512</v>
      </c>
      <c r="DW100" t="s">
        <v>288</v>
      </c>
      <c r="DX100">
        <v>1617082511</v>
      </c>
      <c r="DY100">
        <v>1617082512</v>
      </c>
      <c r="DZ100">
        <v>2</v>
      </c>
      <c r="EA100">
        <v>-0.012</v>
      </c>
      <c r="EB100">
        <v>-0.035</v>
      </c>
      <c r="EC100">
        <v>4.321</v>
      </c>
      <c r="ED100">
        <v>-0.022</v>
      </c>
      <c r="EE100">
        <v>400</v>
      </c>
      <c r="EF100">
        <v>20</v>
      </c>
      <c r="EG100">
        <v>0.13</v>
      </c>
      <c r="EH100">
        <v>0.05</v>
      </c>
      <c r="EI100">
        <v>100</v>
      </c>
      <c r="EJ100">
        <v>100</v>
      </c>
      <c r="EK100">
        <v>4.321</v>
      </c>
      <c r="EL100">
        <v>-0.022</v>
      </c>
      <c r="EM100">
        <v>4.32055000000003</v>
      </c>
      <c r="EN100">
        <v>0</v>
      </c>
      <c r="EO100">
        <v>0</v>
      </c>
      <c r="EP100">
        <v>0</v>
      </c>
      <c r="EQ100">
        <v>-0.0219400000000007</v>
      </c>
      <c r="ER100">
        <v>0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9.1</v>
      </c>
      <c r="EZ100">
        <v>9.1</v>
      </c>
      <c r="FA100">
        <v>18</v>
      </c>
      <c r="FB100">
        <v>647.036</v>
      </c>
      <c r="FC100">
        <v>392.808</v>
      </c>
      <c r="FD100">
        <v>24.9994</v>
      </c>
      <c r="FE100">
        <v>27.8383</v>
      </c>
      <c r="FF100">
        <v>29.9999</v>
      </c>
      <c r="FG100">
        <v>27.8465</v>
      </c>
      <c r="FH100">
        <v>27.8853</v>
      </c>
      <c r="FI100">
        <v>16.4285</v>
      </c>
      <c r="FJ100">
        <v>22.7564</v>
      </c>
      <c r="FK100">
        <v>45.7178</v>
      </c>
      <c r="FL100">
        <v>25</v>
      </c>
      <c r="FM100">
        <v>300.522</v>
      </c>
      <c r="FN100">
        <v>20</v>
      </c>
      <c r="FO100">
        <v>96.8551</v>
      </c>
      <c r="FP100">
        <v>99.4264</v>
      </c>
    </row>
    <row r="101" spans="1:172">
      <c r="A101">
        <v>85</v>
      </c>
      <c r="B101">
        <v>1617083061.5</v>
      </c>
      <c r="C101">
        <v>169</v>
      </c>
      <c r="D101" t="s">
        <v>455</v>
      </c>
      <c r="E101" t="s">
        <v>456</v>
      </c>
      <c r="F101">
        <v>2</v>
      </c>
      <c r="G101">
        <v>1617083060.25</v>
      </c>
      <c r="H101">
        <f>(I101)/1000</f>
        <v>0</v>
      </c>
      <c r="I101">
        <f>IF(CF101, AL101, AF101)</f>
        <v>0</v>
      </c>
      <c r="J101">
        <f>IF(CF101, AG101, AE101)</f>
        <v>0</v>
      </c>
      <c r="K101">
        <f>CH101 - IF(AS101&gt;1, J101*CB101*100.0/(AU101*CV101), 0)</f>
        <v>0</v>
      </c>
      <c r="L101">
        <f>((R101-H101/2)*K101-J101)/(R101+H101/2)</f>
        <v>0</v>
      </c>
      <c r="M101">
        <f>L101*(CO101+CP101)/1000.0</f>
        <v>0</v>
      </c>
      <c r="N101">
        <f>(CH101 - IF(AS101&gt;1, J101*CB101*100.0/(AU101*CV101), 0))*(CO101+CP101)/1000.0</f>
        <v>0</v>
      </c>
      <c r="O101">
        <f>2.0/((1/Q101-1/P101)+SIGN(Q101)*SQRT((1/Q101-1/P101)*(1/Q101-1/P101) + 4*CC101/((CC101+1)*(CC101+1))*(2*1/Q101*1/P101-1/P101*1/P101)))</f>
        <v>0</v>
      </c>
      <c r="P101">
        <f>IF(LEFT(CD101,1)&lt;&gt;"0",IF(LEFT(CD101,1)="1",3.0,CE101),$D$5+$E$5*(CV101*CO101/($K$5*1000))+$F$5*(CV101*CO101/($K$5*1000))*MAX(MIN(CB101,$J$5),$I$5)*MAX(MIN(CB101,$J$5),$I$5)+$G$5*MAX(MIN(CB101,$J$5),$I$5)*(CV101*CO101/($K$5*1000))+$H$5*(CV101*CO101/($K$5*1000))*(CV101*CO101/($K$5*1000)))</f>
        <v>0</v>
      </c>
      <c r="Q101">
        <f>H101*(1000-(1000*0.61365*exp(17.502*U101/(240.97+U101))/(CO101+CP101)+CJ101)/2)/(1000*0.61365*exp(17.502*U101/(240.97+U101))/(CO101+CP101)-CJ101)</f>
        <v>0</v>
      </c>
      <c r="R101">
        <f>1/((CC101+1)/(O101/1.6)+1/(P101/1.37)) + CC101/((CC101+1)/(O101/1.6) + CC101/(P101/1.37))</f>
        <v>0</v>
      </c>
      <c r="S101">
        <f>(BX101*CA101)</f>
        <v>0</v>
      </c>
      <c r="T101">
        <f>(CQ101+(S101+2*0.95*5.67E-8*(((CQ101+$B$7)+273)^4-(CQ101+273)^4)-44100*H101)/(1.84*29.3*P101+8*0.95*5.67E-8*(CQ101+273)^3))</f>
        <v>0</v>
      </c>
      <c r="U101">
        <f>($C$7*CR101+$D$7*CS101+$E$7*T101)</f>
        <v>0</v>
      </c>
      <c r="V101">
        <f>0.61365*exp(17.502*U101/(240.97+U101))</f>
        <v>0</v>
      </c>
      <c r="W101">
        <f>(X101/Y101*100)</f>
        <v>0</v>
      </c>
      <c r="X101">
        <f>CJ101*(CO101+CP101)/1000</f>
        <v>0</v>
      </c>
      <c r="Y101">
        <f>0.61365*exp(17.502*CQ101/(240.97+CQ101))</f>
        <v>0</v>
      </c>
      <c r="Z101">
        <f>(V101-CJ101*(CO101+CP101)/1000)</f>
        <v>0</v>
      </c>
      <c r="AA101">
        <f>(-H101*44100)</f>
        <v>0</v>
      </c>
      <c r="AB101">
        <f>2*29.3*P101*0.92*(CQ101-U101)</f>
        <v>0</v>
      </c>
      <c r="AC101">
        <f>2*0.95*5.67E-8*(((CQ101+$B$7)+273)^4-(U101+273)^4)</f>
        <v>0</v>
      </c>
      <c r="AD101">
        <f>S101+AC101+AA101+AB101</f>
        <v>0</v>
      </c>
      <c r="AE101">
        <f>CN101*AS101*(CI101-CH101*(1000-AS101*CK101)/(1000-AS101*CJ101))/(100*CB101)</f>
        <v>0</v>
      </c>
      <c r="AF101">
        <f>1000*CN101*AS101*(CJ101-CK101)/(100*CB101*(1000-AS101*CJ101))</f>
        <v>0</v>
      </c>
      <c r="AG101">
        <f>(AH101 - AI101 - CO101*1E3/(8.314*(CQ101+273.15)) * AK101/CN101 * AJ101) * CN101/(100*CB101) * (1000 - CK101)/1000</f>
        <v>0</v>
      </c>
      <c r="AH101">
        <v>293.49174958195</v>
      </c>
      <c r="AI101">
        <v>280.402103030303</v>
      </c>
      <c r="AJ101">
        <v>1.66187580766827</v>
      </c>
      <c r="AK101">
        <v>66.5001345329119</v>
      </c>
      <c r="AL101">
        <f>(AN101 - AM101 + CO101*1E3/(8.314*(CQ101+273.15)) * AP101/CN101 * AO101) * CN101/(100*CB101) * 1000/(1000 - AN101)</f>
        <v>0</v>
      </c>
      <c r="AM101">
        <v>19.9679945464935</v>
      </c>
      <c r="AN101">
        <v>21.7143836363636</v>
      </c>
      <c r="AO101">
        <v>-3.49531680431032e-05</v>
      </c>
      <c r="AP101">
        <v>79.88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MAX(0,($B$13+$C$13*CV101)/(1+$D$13*CV101)*CO101/(CQ101+273)*$E$13)</f>
        <v>0</v>
      </c>
      <c r="AV101" t="s">
        <v>286</v>
      </c>
      <c r="AW101" t="s">
        <v>286</v>
      </c>
      <c r="AX101">
        <v>0</v>
      </c>
      <c r="AY101">
        <v>0</v>
      </c>
      <c r="AZ101">
        <f>1-AX101/AY101</f>
        <v>0</v>
      </c>
      <c r="BA101">
        <v>0</v>
      </c>
      <c r="BB101" t="s">
        <v>286</v>
      </c>
      <c r="BC101" t="s">
        <v>286</v>
      </c>
      <c r="BD101">
        <v>0</v>
      </c>
      <c r="BE101">
        <v>0</v>
      </c>
      <c r="BF101">
        <f>1-BD101/BE101</f>
        <v>0</v>
      </c>
      <c r="BG101">
        <v>0.5</v>
      </c>
      <c r="BH101">
        <f>BY101</f>
        <v>0</v>
      </c>
      <c r="BI101">
        <f>J101</f>
        <v>0</v>
      </c>
      <c r="BJ101">
        <f>BF101*BG101*BH101</f>
        <v>0</v>
      </c>
      <c r="BK101">
        <f>(BI101-BA101)/BH101</f>
        <v>0</v>
      </c>
      <c r="BL101">
        <f>(AY101-BE101)/BE101</f>
        <v>0</v>
      </c>
      <c r="BM101">
        <f>AX101/(AZ101+AX101/BE101)</f>
        <v>0</v>
      </c>
      <c r="BN101" t="s">
        <v>286</v>
      </c>
      <c r="BO101">
        <v>0</v>
      </c>
      <c r="BP101">
        <f>IF(BO101&lt;&gt;0, BO101, BM101)</f>
        <v>0</v>
      </c>
      <c r="BQ101">
        <f>1-BP101/BE101</f>
        <v>0</v>
      </c>
      <c r="BR101">
        <f>(BE101-BD101)/(BE101-BP101)</f>
        <v>0</v>
      </c>
      <c r="BS101">
        <f>(AY101-BE101)/(AY101-BP101)</f>
        <v>0</v>
      </c>
      <c r="BT101">
        <f>(BE101-BD101)/(BE101-AX101)</f>
        <v>0</v>
      </c>
      <c r="BU101">
        <f>(AY101-BE101)/(AY101-AX101)</f>
        <v>0</v>
      </c>
      <c r="BV101">
        <f>(BR101*BP101/BD101)</f>
        <v>0</v>
      </c>
      <c r="BW101">
        <f>(1-BV101)</f>
        <v>0</v>
      </c>
      <c r="BX101">
        <f>$B$11*CW101+$C$11*CX101+$F$11*CY101*(1-DB101)</f>
        <v>0</v>
      </c>
      <c r="BY101">
        <f>BX101*BZ101</f>
        <v>0</v>
      </c>
      <c r="BZ101">
        <f>($B$11*$D$9+$C$11*$D$9+$F$11*((DL101+DD101)/MAX(DL101+DD101+DM101, 0.1)*$I$9+DM101/MAX(DL101+DD101+DM101, 0.1)*$J$9))/($B$11+$C$11+$F$11)</f>
        <v>0</v>
      </c>
      <c r="CA101">
        <f>($B$11*$K$9+$C$11*$K$9+$F$11*((DL101+DD101)/MAX(DL101+DD101+DM101, 0.1)*$P$9+DM101/MAX(DL101+DD101+DM101, 0.1)*$Q$9))/($B$11+$C$11+$F$11)</f>
        <v>0</v>
      </c>
      <c r="CB101">
        <v>9</v>
      </c>
      <c r="CC101">
        <v>0.5</v>
      </c>
      <c r="CD101" t="s">
        <v>287</v>
      </c>
      <c r="CE101">
        <v>2</v>
      </c>
      <c r="CF101" t="b">
        <v>1</v>
      </c>
      <c r="CG101">
        <v>1617083060.25</v>
      </c>
      <c r="CH101">
        <v>273.096</v>
      </c>
      <c r="CI101">
        <v>288.93325</v>
      </c>
      <c r="CJ101">
        <v>21.715125</v>
      </c>
      <c r="CK101">
        <v>19.9675</v>
      </c>
      <c r="CL101">
        <v>268.7755</v>
      </c>
      <c r="CM101">
        <v>21.737075</v>
      </c>
      <c r="CN101">
        <v>600.06</v>
      </c>
      <c r="CO101">
        <v>101.112</v>
      </c>
      <c r="CP101">
        <v>0.046974525</v>
      </c>
      <c r="CQ101">
        <v>26.78675</v>
      </c>
      <c r="CR101">
        <v>26.189425</v>
      </c>
      <c r="CS101">
        <v>999.9</v>
      </c>
      <c r="CT101">
        <v>0</v>
      </c>
      <c r="CU101">
        <v>0</v>
      </c>
      <c r="CV101">
        <v>9991.8725</v>
      </c>
      <c r="CW101">
        <v>0</v>
      </c>
      <c r="CX101">
        <v>43.30685</v>
      </c>
      <c r="CY101">
        <v>1200.0325</v>
      </c>
      <c r="CZ101">
        <v>0.967009</v>
      </c>
      <c r="DA101">
        <v>0.0329912</v>
      </c>
      <c r="DB101">
        <v>0</v>
      </c>
      <c r="DC101">
        <v>2.70445</v>
      </c>
      <c r="DD101">
        <v>0</v>
      </c>
      <c r="DE101">
        <v>3554.11</v>
      </c>
      <c r="DF101">
        <v>10372.6</v>
      </c>
      <c r="DG101">
        <v>40.703</v>
      </c>
      <c r="DH101">
        <v>43.5</v>
      </c>
      <c r="DI101">
        <v>42.375</v>
      </c>
      <c r="DJ101">
        <v>41.60925</v>
      </c>
      <c r="DK101">
        <v>40.687</v>
      </c>
      <c r="DL101">
        <v>1160.4425</v>
      </c>
      <c r="DM101">
        <v>39.59</v>
      </c>
      <c r="DN101">
        <v>0</v>
      </c>
      <c r="DO101">
        <v>1617083062.2</v>
      </c>
      <c r="DP101">
        <v>0</v>
      </c>
      <c r="DQ101">
        <v>2.72093076923077</v>
      </c>
      <c r="DR101">
        <v>-0.31456410147116</v>
      </c>
      <c r="DS101">
        <v>-74.2485470648126</v>
      </c>
      <c r="DT101">
        <v>3561.79346153846</v>
      </c>
      <c r="DU101">
        <v>15</v>
      </c>
      <c r="DV101">
        <v>1617082512</v>
      </c>
      <c r="DW101" t="s">
        <v>288</v>
      </c>
      <c r="DX101">
        <v>1617082511</v>
      </c>
      <c r="DY101">
        <v>1617082512</v>
      </c>
      <c r="DZ101">
        <v>2</v>
      </c>
      <c r="EA101">
        <v>-0.012</v>
      </c>
      <c r="EB101">
        <v>-0.035</v>
      </c>
      <c r="EC101">
        <v>4.321</v>
      </c>
      <c r="ED101">
        <v>-0.022</v>
      </c>
      <c r="EE101">
        <v>400</v>
      </c>
      <c r="EF101">
        <v>20</v>
      </c>
      <c r="EG101">
        <v>0.13</v>
      </c>
      <c r="EH101">
        <v>0.05</v>
      </c>
      <c r="EI101">
        <v>100</v>
      </c>
      <c r="EJ101">
        <v>100</v>
      </c>
      <c r="EK101">
        <v>4.321</v>
      </c>
      <c r="EL101">
        <v>-0.0219</v>
      </c>
      <c r="EM101">
        <v>4.32055000000003</v>
      </c>
      <c r="EN101">
        <v>0</v>
      </c>
      <c r="EO101">
        <v>0</v>
      </c>
      <c r="EP101">
        <v>0</v>
      </c>
      <c r="EQ101">
        <v>-0.0219400000000007</v>
      </c>
      <c r="ER101">
        <v>0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9.2</v>
      </c>
      <c r="EZ101">
        <v>9.2</v>
      </c>
      <c r="FA101">
        <v>18</v>
      </c>
      <c r="FB101">
        <v>646.843</v>
      </c>
      <c r="FC101">
        <v>392.787</v>
      </c>
      <c r="FD101">
        <v>24.9995</v>
      </c>
      <c r="FE101">
        <v>27.8373</v>
      </c>
      <c r="FF101">
        <v>29.9999</v>
      </c>
      <c r="FG101">
        <v>27.845</v>
      </c>
      <c r="FH101">
        <v>27.8844</v>
      </c>
      <c r="FI101">
        <v>16.6385</v>
      </c>
      <c r="FJ101">
        <v>22.7564</v>
      </c>
      <c r="FK101">
        <v>45.7178</v>
      </c>
      <c r="FL101">
        <v>25</v>
      </c>
      <c r="FM101">
        <v>303.938</v>
      </c>
      <c r="FN101">
        <v>20</v>
      </c>
      <c r="FO101">
        <v>96.8554</v>
      </c>
      <c r="FP101">
        <v>99.4269</v>
      </c>
    </row>
    <row r="102" spans="1:172">
      <c r="A102">
        <v>86</v>
      </c>
      <c r="B102">
        <v>1617083063.5</v>
      </c>
      <c r="C102">
        <v>171</v>
      </c>
      <c r="D102" t="s">
        <v>457</v>
      </c>
      <c r="E102" t="s">
        <v>458</v>
      </c>
      <c r="F102">
        <v>2</v>
      </c>
      <c r="G102">
        <v>1617083062.5</v>
      </c>
      <c r="H102">
        <f>(I102)/1000</f>
        <v>0</v>
      </c>
      <c r="I102">
        <f>IF(CF102, AL102, AF102)</f>
        <v>0</v>
      </c>
      <c r="J102">
        <f>IF(CF102, AG102, AE102)</f>
        <v>0</v>
      </c>
      <c r="K102">
        <f>CH102 - IF(AS102&gt;1, J102*CB102*100.0/(AU102*CV102), 0)</f>
        <v>0</v>
      </c>
      <c r="L102">
        <f>((R102-H102/2)*K102-J102)/(R102+H102/2)</f>
        <v>0</v>
      </c>
      <c r="M102">
        <f>L102*(CO102+CP102)/1000.0</f>
        <v>0</v>
      </c>
      <c r="N102">
        <f>(CH102 - IF(AS102&gt;1, J102*CB102*100.0/(AU102*CV102), 0))*(CO102+CP102)/1000.0</f>
        <v>0</v>
      </c>
      <c r="O102">
        <f>2.0/((1/Q102-1/P102)+SIGN(Q102)*SQRT((1/Q102-1/P102)*(1/Q102-1/P102) + 4*CC102/((CC102+1)*(CC102+1))*(2*1/Q102*1/P102-1/P102*1/P102)))</f>
        <v>0</v>
      </c>
      <c r="P102">
        <f>IF(LEFT(CD102,1)&lt;&gt;"0",IF(LEFT(CD102,1)="1",3.0,CE102),$D$5+$E$5*(CV102*CO102/($K$5*1000))+$F$5*(CV102*CO102/($K$5*1000))*MAX(MIN(CB102,$J$5),$I$5)*MAX(MIN(CB102,$J$5),$I$5)+$G$5*MAX(MIN(CB102,$J$5),$I$5)*(CV102*CO102/($K$5*1000))+$H$5*(CV102*CO102/($K$5*1000))*(CV102*CO102/($K$5*1000)))</f>
        <v>0</v>
      </c>
      <c r="Q102">
        <f>H102*(1000-(1000*0.61365*exp(17.502*U102/(240.97+U102))/(CO102+CP102)+CJ102)/2)/(1000*0.61365*exp(17.502*U102/(240.97+U102))/(CO102+CP102)-CJ102)</f>
        <v>0</v>
      </c>
      <c r="R102">
        <f>1/((CC102+1)/(O102/1.6)+1/(P102/1.37)) + CC102/((CC102+1)/(O102/1.6) + CC102/(P102/1.37))</f>
        <v>0</v>
      </c>
      <c r="S102">
        <f>(BX102*CA102)</f>
        <v>0</v>
      </c>
      <c r="T102">
        <f>(CQ102+(S102+2*0.95*5.67E-8*(((CQ102+$B$7)+273)^4-(CQ102+273)^4)-44100*H102)/(1.84*29.3*P102+8*0.95*5.67E-8*(CQ102+273)^3))</f>
        <v>0</v>
      </c>
      <c r="U102">
        <f>($C$7*CR102+$D$7*CS102+$E$7*T102)</f>
        <v>0</v>
      </c>
      <c r="V102">
        <f>0.61365*exp(17.502*U102/(240.97+U102))</f>
        <v>0</v>
      </c>
      <c r="W102">
        <f>(X102/Y102*100)</f>
        <v>0</v>
      </c>
      <c r="X102">
        <f>CJ102*(CO102+CP102)/1000</f>
        <v>0</v>
      </c>
      <c r="Y102">
        <f>0.61365*exp(17.502*CQ102/(240.97+CQ102))</f>
        <v>0</v>
      </c>
      <c r="Z102">
        <f>(V102-CJ102*(CO102+CP102)/1000)</f>
        <v>0</v>
      </c>
      <c r="AA102">
        <f>(-H102*44100)</f>
        <v>0</v>
      </c>
      <c r="AB102">
        <f>2*29.3*P102*0.92*(CQ102-U102)</f>
        <v>0</v>
      </c>
      <c r="AC102">
        <f>2*0.95*5.67E-8*(((CQ102+$B$7)+273)^4-(U102+273)^4)</f>
        <v>0</v>
      </c>
      <c r="AD102">
        <f>S102+AC102+AA102+AB102</f>
        <v>0</v>
      </c>
      <c r="AE102">
        <f>CN102*AS102*(CI102-CH102*(1000-AS102*CK102)/(1000-AS102*CJ102))/(100*CB102)</f>
        <v>0</v>
      </c>
      <c r="AF102">
        <f>1000*CN102*AS102*(CJ102-CK102)/(100*CB102*(1000-AS102*CJ102))</f>
        <v>0</v>
      </c>
      <c r="AG102">
        <f>(AH102 - AI102 - CO102*1E3/(8.314*(CQ102+273.15)) * AK102/CN102 * AJ102) * CN102/(100*CB102) * (1000 - CK102)/1000</f>
        <v>0</v>
      </c>
      <c r="AH102">
        <v>296.941754670578</v>
      </c>
      <c r="AI102">
        <v>283.722139393939</v>
      </c>
      <c r="AJ102">
        <v>1.65931038597596</v>
      </c>
      <c r="AK102">
        <v>66.5001345329119</v>
      </c>
      <c r="AL102">
        <f>(AN102 - AM102 + CO102*1E3/(8.314*(CQ102+273.15)) * AP102/CN102 * AO102) * CN102/(100*CB102) * 1000/(1000 - AN102)</f>
        <v>0</v>
      </c>
      <c r="AM102">
        <v>19.9671164311688</v>
      </c>
      <c r="AN102">
        <v>21.7128527272727</v>
      </c>
      <c r="AO102">
        <v>-0.000237624242427018</v>
      </c>
      <c r="AP102">
        <v>79.88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MAX(0,($B$13+$C$13*CV102)/(1+$D$13*CV102)*CO102/(CQ102+273)*$E$13)</f>
        <v>0</v>
      </c>
      <c r="AV102" t="s">
        <v>286</v>
      </c>
      <c r="AW102" t="s">
        <v>286</v>
      </c>
      <c r="AX102">
        <v>0</v>
      </c>
      <c r="AY102">
        <v>0</v>
      </c>
      <c r="AZ102">
        <f>1-AX102/AY102</f>
        <v>0</v>
      </c>
      <c r="BA102">
        <v>0</v>
      </c>
      <c r="BB102" t="s">
        <v>286</v>
      </c>
      <c r="BC102" t="s">
        <v>286</v>
      </c>
      <c r="BD102">
        <v>0</v>
      </c>
      <c r="BE102">
        <v>0</v>
      </c>
      <c r="BF102">
        <f>1-BD102/BE102</f>
        <v>0</v>
      </c>
      <c r="BG102">
        <v>0.5</v>
      </c>
      <c r="BH102">
        <f>BY102</f>
        <v>0</v>
      </c>
      <c r="BI102">
        <f>J102</f>
        <v>0</v>
      </c>
      <c r="BJ102">
        <f>BF102*BG102*BH102</f>
        <v>0</v>
      </c>
      <c r="BK102">
        <f>(BI102-BA102)/BH102</f>
        <v>0</v>
      </c>
      <c r="BL102">
        <f>(AY102-BE102)/BE102</f>
        <v>0</v>
      </c>
      <c r="BM102">
        <f>AX102/(AZ102+AX102/BE102)</f>
        <v>0</v>
      </c>
      <c r="BN102" t="s">
        <v>286</v>
      </c>
      <c r="BO102">
        <v>0</v>
      </c>
      <c r="BP102">
        <f>IF(BO102&lt;&gt;0, BO102, BM102)</f>
        <v>0</v>
      </c>
      <c r="BQ102">
        <f>1-BP102/BE102</f>
        <v>0</v>
      </c>
      <c r="BR102">
        <f>(BE102-BD102)/(BE102-BP102)</f>
        <v>0</v>
      </c>
      <c r="BS102">
        <f>(AY102-BE102)/(AY102-BP102)</f>
        <v>0</v>
      </c>
      <c r="BT102">
        <f>(BE102-BD102)/(BE102-AX102)</f>
        <v>0</v>
      </c>
      <c r="BU102">
        <f>(AY102-BE102)/(AY102-AX102)</f>
        <v>0</v>
      </c>
      <c r="BV102">
        <f>(BR102*BP102/BD102)</f>
        <v>0</v>
      </c>
      <c r="BW102">
        <f>(1-BV102)</f>
        <v>0</v>
      </c>
      <c r="BX102">
        <f>$B$11*CW102+$C$11*CX102+$F$11*CY102*(1-DB102)</f>
        <v>0</v>
      </c>
      <c r="BY102">
        <f>BX102*BZ102</f>
        <v>0</v>
      </c>
      <c r="BZ102">
        <f>($B$11*$D$9+$C$11*$D$9+$F$11*((DL102+DD102)/MAX(DL102+DD102+DM102, 0.1)*$I$9+DM102/MAX(DL102+DD102+DM102, 0.1)*$J$9))/($B$11+$C$11+$F$11)</f>
        <v>0</v>
      </c>
      <c r="CA102">
        <f>($B$11*$K$9+$C$11*$K$9+$F$11*((DL102+DD102)/MAX(DL102+DD102+DM102, 0.1)*$P$9+DM102/MAX(DL102+DD102+DM102, 0.1)*$Q$9))/($B$11+$C$11+$F$11)</f>
        <v>0</v>
      </c>
      <c r="CB102">
        <v>9</v>
      </c>
      <c r="CC102">
        <v>0.5</v>
      </c>
      <c r="CD102" t="s">
        <v>287</v>
      </c>
      <c r="CE102">
        <v>2</v>
      </c>
      <c r="CF102" t="b">
        <v>1</v>
      </c>
      <c r="CG102">
        <v>1617083062.5</v>
      </c>
      <c r="CH102">
        <v>276.749666666667</v>
      </c>
      <c r="CI102">
        <v>292.724</v>
      </c>
      <c r="CJ102">
        <v>21.7133666666667</v>
      </c>
      <c r="CK102">
        <v>19.9657</v>
      </c>
      <c r="CL102">
        <v>272.429</v>
      </c>
      <c r="CM102">
        <v>21.7353333333333</v>
      </c>
      <c r="CN102">
        <v>600.031666666667</v>
      </c>
      <c r="CO102">
        <v>101.112333333333</v>
      </c>
      <c r="CP102">
        <v>0.0468792333333333</v>
      </c>
      <c r="CQ102">
        <v>26.7850666666667</v>
      </c>
      <c r="CR102">
        <v>26.1935333333333</v>
      </c>
      <c r="CS102">
        <v>999.9</v>
      </c>
      <c r="CT102">
        <v>0</v>
      </c>
      <c r="CU102">
        <v>0</v>
      </c>
      <c r="CV102">
        <v>9998.11</v>
      </c>
      <c r="CW102">
        <v>0</v>
      </c>
      <c r="CX102">
        <v>43.1818333333333</v>
      </c>
      <c r="CY102">
        <v>1199.95</v>
      </c>
      <c r="CZ102">
        <v>0.967006666666667</v>
      </c>
      <c r="DA102">
        <v>0.0329935</v>
      </c>
      <c r="DB102">
        <v>0</v>
      </c>
      <c r="DC102">
        <v>2.56823333333333</v>
      </c>
      <c r="DD102">
        <v>0</v>
      </c>
      <c r="DE102">
        <v>3550.65666666667</v>
      </c>
      <c r="DF102">
        <v>10371.8</v>
      </c>
      <c r="DG102">
        <v>40.687</v>
      </c>
      <c r="DH102">
        <v>43.5</v>
      </c>
      <c r="DI102">
        <v>42.375</v>
      </c>
      <c r="DJ102">
        <v>41.6456666666667</v>
      </c>
      <c r="DK102">
        <v>40.687</v>
      </c>
      <c r="DL102">
        <v>1160.36</v>
      </c>
      <c r="DM102">
        <v>39.59</v>
      </c>
      <c r="DN102">
        <v>0</v>
      </c>
      <c r="DO102">
        <v>1617083064</v>
      </c>
      <c r="DP102">
        <v>0</v>
      </c>
      <c r="DQ102">
        <v>2.711152</v>
      </c>
      <c r="DR102">
        <v>-0.577315377771205</v>
      </c>
      <c r="DS102">
        <v>-77.0676921915287</v>
      </c>
      <c r="DT102">
        <v>3559.1536</v>
      </c>
      <c r="DU102">
        <v>15</v>
      </c>
      <c r="DV102">
        <v>1617082512</v>
      </c>
      <c r="DW102" t="s">
        <v>288</v>
      </c>
      <c r="DX102">
        <v>1617082511</v>
      </c>
      <c r="DY102">
        <v>1617082512</v>
      </c>
      <c r="DZ102">
        <v>2</v>
      </c>
      <c r="EA102">
        <v>-0.012</v>
      </c>
      <c r="EB102">
        <v>-0.035</v>
      </c>
      <c r="EC102">
        <v>4.321</v>
      </c>
      <c r="ED102">
        <v>-0.022</v>
      </c>
      <c r="EE102">
        <v>400</v>
      </c>
      <c r="EF102">
        <v>20</v>
      </c>
      <c r="EG102">
        <v>0.13</v>
      </c>
      <c r="EH102">
        <v>0.05</v>
      </c>
      <c r="EI102">
        <v>100</v>
      </c>
      <c r="EJ102">
        <v>100</v>
      </c>
      <c r="EK102">
        <v>4.321</v>
      </c>
      <c r="EL102">
        <v>-0.022</v>
      </c>
      <c r="EM102">
        <v>4.32055000000003</v>
      </c>
      <c r="EN102">
        <v>0</v>
      </c>
      <c r="EO102">
        <v>0</v>
      </c>
      <c r="EP102">
        <v>0</v>
      </c>
      <c r="EQ102">
        <v>-0.0219400000000007</v>
      </c>
      <c r="ER102">
        <v>0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9.2</v>
      </c>
      <c r="EZ102">
        <v>9.2</v>
      </c>
      <c r="FA102">
        <v>18</v>
      </c>
      <c r="FB102">
        <v>646.718</v>
      </c>
      <c r="FC102">
        <v>392.821</v>
      </c>
      <c r="FD102">
        <v>24.9994</v>
      </c>
      <c r="FE102">
        <v>27.8362</v>
      </c>
      <c r="FF102">
        <v>29.9999</v>
      </c>
      <c r="FG102">
        <v>27.8444</v>
      </c>
      <c r="FH102">
        <v>27.8832</v>
      </c>
      <c r="FI102">
        <v>16.7873</v>
      </c>
      <c r="FJ102">
        <v>22.7564</v>
      </c>
      <c r="FK102">
        <v>45.7178</v>
      </c>
      <c r="FL102">
        <v>25</v>
      </c>
      <c r="FM102">
        <v>307.38</v>
      </c>
      <c r="FN102">
        <v>20</v>
      </c>
      <c r="FO102">
        <v>96.8562</v>
      </c>
      <c r="FP102">
        <v>99.4272</v>
      </c>
    </row>
    <row r="103" spans="1:172">
      <c r="A103">
        <v>87</v>
      </c>
      <c r="B103">
        <v>1617083065.5</v>
      </c>
      <c r="C103">
        <v>173</v>
      </c>
      <c r="D103" t="s">
        <v>459</v>
      </c>
      <c r="E103" t="s">
        <v>460</v>
      </c>
      <c r="F103">
        <v>2</v>
      </c>
      <c r="G103">
        <v>1617083064.125</v>
      </c>
      <c r="H103">
        <f>(I103)/1000</f>
        <v>0</v>
      </c>
      <c r="I103">
        <f>IF(CF103, AL103, AF103)</f>
        <v>0</v>
      </c>
      <c r="J103">
        <f>IF(CF103, AG103, AE103)</f>
        <v>0</v>
      </c>
      <c r="K103">
        <f>CH103 - IF(AS103&gt;1, J103*CB103*100.0/(AU103*CV103), 0)</f>
        <v>0</v>
      </c>
      <c r="L103">
        <f>((R103-H103/2)*K103-J103)/(R103+H103/2)</f>
        <v>0</v>
      </c>
      <c r="M103">
        <f>L103*(CO103+CP103)/1000.0</f>
        <v>0</v>
      </c>
      <c r="N103">
        <f>(CH103 - IF(AS103&gt;1, J103*CB103*100.0/(AU103*CV103), 0))*(CO103+CP103)/1000.0</f>
        <v>0</v>
      </c>
      <c r="O103">
        <f>2.0/((1/Q103-1/P103)+SIGN(Q103)*SQRT((1/Q103-1/P103)*(1/Q103-1/P103) + 4*CC103/((CC103+1)*(CC103+1))*(2*1/Q103*1/P103-1/P103*1/P103)))</f>
        <v>0</v>
      </c>
      <c r="P103">
        <f>IF(LEFT(CD103,1)&lt;&gt;"0",IF(LEFT(CD103,1)="1",3.0,CE103),$D$5+$E$5*(CV103*CO103/($K$5*1000))+$F$5*(CV103*CO103/($K$5*1000))*MAX(MIN(CB103,$J$5),$I$5)*MAX(MIN(CB103,$J$5),$I$5)+$G$5*MAX(MIN(CB103,$J$5),$I$5)*(CV103*CO103/($K$5*1000))+$H$5*(CV103*CO103/($K$5*1000))*(CV103*CO103/($K$5*1000)))</f>
        <v>0</v>
      </c>
      <c r="Q103">
        <f>H103*(1000-(1000*0.61365*exp(17.502*U103/(240.97+U103))/(CO103+CP103)+CJ103)/2)/(1000*0.61365*exp(17.502*U103/(240.97+U103))/(CO103+CP103)-CJ103)</f>
        <v>0</v>
      </c>
      <c r="R103">
        <f>1/((CC103+1)/(O103/1.6)+1/(P103/1.37)) + CC103/((CC103+1)/(O103/1.6) + CC103/(P103/1.37))</f>
        <v>0</v>
      </c>
      <c r="S103">
        <f>(BX103*CA103)</f>
        <v>0</v>
      </c>
      <c r="T103">
        <f>(CQ103+(S103+2*0.95*5.67E-8*(((CQ103+$B$7)+273)^4-(CQ103+273)^4)-44100*H103)/(1.84*29.3*P103+8*0.95*5.67E-8*(CQ103+273)^3))</f>
        <v>0</v>
      </c>
      <c r="U103">
        <f>($C$7*CR103+$D$7*CS103+$E$7*T103)</f>
        <v>0</v>
      </c>
      <c r="V103">
        <f>0.61365*exp(17.502*U103/(240.97+U103))</f>
        <v>0</v>
      </c>
      <c r="W103">
        <f>(X103/Y103*100)</f>
        <v>0</v>
      </c>
      <c r="X103">
        <f>CJ103*(CO103+CP103)/1000</f>
        <v>0</v>
      </c>
      <c r="Y103">
        <f>0.61365*exp(17.502*CQ103/(240.97+CQ103))</f>
        <v>0</v>
      </c>
      <c r="Z103">
        <f>(V103-CJ103*(CO103+CP103)/1000)</f>
        <v>0</v>
      </c>
      <c r="AA103">
        <f>(-H103*44100)</f>
        <v>0</v>
      </c>
      <c r="AB103">
        <f>2*29.3*P103*0.92*(CQ103-U103)</f>
        <v>0</v>
      </c>
      <c r="AC103">
        <f>2*0.95*5.67E-8*(((CQ103+$B$7)+273)^4-(U103+273)^4)</f>
        <v>0</v>
      </c>
      <c r="AD103">
        <f>S103+AC103+AA103+AB103</f>
        <v>0</v>
      </c>
      <c r="AE103">
        <f>CN103*AS103*(CI103-CH103*(1000-AS103*CK103)/(1000-AS103*CJ103))/(100*CB103)</f>
        <v>0</v>
      </c>
      <c r="AF103">
        <f>1000*CN103*AS103*(CJ103-CK103)/(100*CB103*(1000-AS103*CJ103))</f>
        <v>0</v>
      </c>
      <c r="AG103">
        <f>(AH103 - AI103 - CO103*1E3/(8.314*(CQ103+273.15)) * AK103/CN103 * AJ103) * CN103/(100*CB103) * (1000 - CK103)/1000</f>
        <v>0</v>
      </c>
      <c r="AH103">
        <v>300.368961622464</v>
      </c>
      <c r="AI103">
        <v>287.068339393939</v>
      </c>
      <c r="AJ103">
        <v>1.67192169358257</v>
      </c>
      <c r="AK103">
        <v>66.5001345329119</v>
      </c>
      <c r="AL103">
        <f>(AN103 - AM103 + CO103*1E3/(8.314*(CQ103+273.15)) * AP103/CN103 * AO103) * CN103/(100*CB103) * 1000/(1000 - AN103)</f>
        <v>0</v>
      </c>
      <c r="AM103">
        <v>19.9653692176623</v>
      </c>
      <c r="AN103">
        <v>21.7100933333333</v>
      </c>
      <c r="AO103">
        <v>-0.000205894736841375</v>
      </c>
      <c r="AP103">
        <v>79.88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MAX(0,($B$13+$C$13*CV103)/(1+$D$13*CV103)*CO103/(CQ103+273)*$E$13)</f>
        <v>0</v>
      </c>
      <c r="AV103" t="s">
        <v>286</v>
      </c>
      <c r="AW103" t="s">
        <v>286</v>
      </c>
      <c r="AX103">
        <v>0</v>
      </c>
      <c r="AY103">
        <v>0</v>
      </c>
      <c r="AZ103">
        <f>1-AX103/AY103</f>
        <v>0</v>
      </c>
      <c r="BA103">
        <v>0</v>
      </c>
      <c r="BB103" t="s">
        <v>286</v>
      </c>
      <c r="BC103" t="s">
        <v>286</v>
      </c>
      <c r="BD103">
        <v>0</v>
      </c>
      <c r="BE103">
        <v>0</v>
      </c>
      <c r="BF103">
        <f>1-BD103/BE103</f>
        <v>0</v>
      </c>
      <c r="BG103">
        <v>0.5</v>
      </c>
      <c r="BH103">
        <f>BY103</f>
        <v>0</v>
      </c>
      <c r="BI103">
        <f>J103</f>
        <v>0</v>
      </c>
      <c r="BJ103">
        <f>BF103*BG103*BH103</f>
        <v>0</v>
      </c>
      <c r="BK103">
        <f>(BI103-BA103)/BH103</f>
        <v>0</v>
      </c>
      <c r="BL103">
        <f>(AY103-BE103)/BE103</f>
        <v>0</v>
      </c>
      <c r="BM103">
        <f>AX103/(AZ103+AX103/BE103)</f>
        <v>0</v>
      </c>
      <c r="BN103" t="s">
        <v>286</v>
      </c>
      <c r="BO103">
        <v>0</v>
      </c>
      <c r="BP103">
        <f>IF(BO103&lt;&gt;0, BO103, BM103)</f>
        <v>0</v>
      </c>
      <c r="BQ103">
        <f>1-BP103/BE103</f>
        <v>0</v>
      </c>
      <c r="BR103">
        <f>(BE103-BD103)/(BE103-BP103)</f>
        <v>0</v>
      </c>
      <c r="BS103">
        <f>(AY103-BE103)/(AY103-BP103)</f>
        <v>0</v>
      </c>
      <c r="BT103">
        <f>(BE103-BD103)/(BE103-AX103)</f>
        <v>0</v>
      </c>
      <c r="BU103">
        <f>(AY103-BE103)/(AY103-AX103)</f>
        <v>0</v>
      </c>
      <c r="BV103">
        <f>(BR103*BP103/BD103)</f>
        <v>0</v>
      </c>
      <c r="BW103">
        <f>(1-BV103)</f>
        <v>0</v>
      </c>
      <c r="BX103">
        <f>$B$11*CW103+$C$11*CX103+$F$11*CY103*(1-DB103)</f>
        <v>0</v>
      </c>
      <c r="BY103">
        <f>BX103*BZ103</f>
        <v>0</v>
      </c>
      <c r="BZ103">
        <f>($B$11*$D$9+$C$11*$D$9+$F$11*((DL103+DD103)/MAX(DL103+DD103+DM103, 0.1)*$I$9+DM103/MAX(DL103+DD103+DM103, 0.1)*$J$9))/($B$11+$C$11+$F$11)</f>
        <v>0</v>
      </c>
      <c r="CA103">
        <f>($B$11*$K$9+$C$11*$K$9+$F$11*((DL103+DD103)/MAX(DL103+DD103+DM103, 0.1)*$P$9+DM103/MAX(DL103+DD103+DM103, 0.1)*$Q$9))/($B$11+$C$11+$F$11)</f>
        <v>0</v>
      </c>
      <c r="CB103">
        <v>9</v>
      </c>
      <c r="CC103">
        <v>0.5</v>
      </c>
      <c r="CD103" t="s">
        <v>287</v>
      </c>
      <c r="CE103">
        <v>2</v>
      </c>
      <c r="CF103" t="b">
        <v>1</v>
      </c>
      <c r="CG103">
        <v>1617083064.125</v>
      </c>
      <c r="CH103">
        <v>279.4035</v>
      </c>
      <c r="CI103">
        <v>295.45575</v>
      </c>
      <c r="CJ103">
        <v>21.711275</v>
      </c>
      <c r="CK103">
        <v>19.965075</v>
      </c>
      <c r="CL103">
        <v>275.08275</v>
      </c>
      <c r="CM103">
        <v>21.733175</v>
      </c>
      <c r="CN103">
        <v>599.9905</v>
      </c>
      <c r="CO103">
        <v>101.113</v>
      </c>
      <c r="CP103">
        <v>0.0467449</v>
      </c>
      <c r="CQ103">
        <v>26.78345</v>
      </c>
      <c r="CR103">
        <v>26.19025</v>
      </c>
      <c r="CS103">
        <v>999.9</v>
      </c>
      <c r="CT103">
        <v>0</v>
      </c>
      <c r="CU103">
        <v>0</v>
      </c>
      <c r="CV103">
        <v>10004.545</v>
      </c>
      <c r="CW103">
        <v>0</v>
      </c>
      <c r="CX103">
        <v>43.08805</v>
      </c>
      <c r="CY103">
        <v>1199.9075</v>
      </c>
      <c r="CZ103">
        <v>0.9670055</v>
      </c>
      <c r="DA103">
        <v>0.03299465</v>
      </c>
      <c r="DB103">
        <v>0</v>
      </c>
      <c r="DC103">
        <v>2.5449</v>
      </c>
      <c r="DD103">
        <v>0</v>
      </c>
      <c r="DE103">
        <v>3548.29</v>
      </c>
      <c r="DF103">
        <v>10371.475</v>
      </c>
      <c r="DG103">
        <v>40.687</v>
      </c>
      <c r="DH103">
        <v>43.5</v>
      </c>
      <c r="DI103">
        <v>42.35925</v>
      </c>
      <c r="DJ103">
        <v>41.59325</v>
      </c>
      <c r="DK103">
        <v>40.687</v>
      </c>
      <c r="DL103">
        <v>1160.3175</v>
      </c>
      <c r="DM103">
        <v>39.59</v>
      </c>
      <c r="DN103">
        <v>0</v>
      </c>
      <c r="DO103">
        <v>1617083065.8</v>
      </c>
      <c r="DP103">
        <v>0</v>
      </c>
      <c r="DQ103">
        <v>2.69594230769231</v>
      </c>
      <c r="DR103">
        <v>-0.879176062781468</v>
      </c>
      <c r="DS103">
        <v>-78.5107692833963</v>
      </c>
      <c r="DT103">
        <v>3557.21384615385</v>
      </c>
      <c r="DU103">
        <v>15</v>
      </c>
      <c r="DV103">
        <v>1617082512</v>
      </c>
      <c r="DW103" t="s">
        <v>288</v>
      </c>
      <c r="DX103">
        <v>1617082511</v>
      </c>
      <c r="DY103">
        <v>1617082512</v>
      </c>
      <c r="DZ103">
        <v>2</v>
      </c>
      <c r="EA103">
        <v>-0.012</v>
      </c>
      <c r="EB103">
        <v>-0.035</v>
      </c>
      <c r="EC103">
        <v>4.321</v>
      </c>
      <c r="ED103">
        <v>-0.022</v>
      </c>
      <c r="EE103">
        <v>400</v>
      </c>
      <c r="EF103">
        <v>20</v>
      </c>
      <c r="EG103">
        <v>0.13</v>
      </c>
      <c r="EH103">
        <v>0.05</v>
      </c>
      <c r="EI103">
        <v>100</v>
      </c>
      <c r="EJ103">
        <v>100</v>
      </c>
      <c r="EK103">
        <v>4.32</v>
      </c>
      <c r="EL103">
        <v>-0.0219</v>
      </c>
      <c r="EM103">
        <v>4.32055000000003</v>
      </c>
      <c r="EN103">
        <v>0</v>
      </c>
      <c r="EO103">
        <v>0</v>
      </c>
      <c r="EP103">
        <v>0</v>
      </c>
      <c r="EQ103">
        <v>-0.0219400000000007</v>
      </c>
      <c r="ER103">
        <v>0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9.2</v>
      </c>
      <c r="EZ103">
        <v>9.2</v>
      </c>
      <c r="FA103">
        <v>18</v>
      </c>
      <c r="FB103">
        <v>646.868</v>
      </c>
      <c r="FC103">
        <v>392.801</v>
      </c>
      <c r="FD103">
        <v>24.9994</v>
      </c>
      <c r="FE103">
        <v>27.835</v>
      </c>
      <c r="FF103">
        <v>29.9999</v>
      </c>
      <c r="FG103">
        <v>27.8438</v>
      </c>
      <c r="FH103">
        <v>27.8825</v>
      </c>
      <c r="FI103">
        <v>16.9343</v>
      </c>
      <c r="FJ103">
        <v>22.7564</v>
      </c>
      <c r="FK103">
        <v>45.7178</v>
      </c>
      <c r="FL103">
        <v>25</v>
      </c>
      <c r="FM103">
        <v>310.769</v>
      </c>
      <c r="FN103">
        <v>20</v>
      </c>
      <c r="FO103">
        <v>96.8568</v>
      </c>
      <c r="FP103">
        <v>99.4272</v>
      </c>
    </row>
    <row r="104" spans="1:172">
      <c r="A104">
        <v>88</v>
      </c>
      <c r="B104">
        <v>1617083067.5</v>
      </c>
      <c r="C104">
        <v>175</v>
      </c>
      <c r="D104" t="s">
        <v>461</v>
      </c>
      <c r="E104" t="s">
        <v>462</v>
      </c>
      <c r="F104">
        <v>2</v>
      </c>
      <c r="G104">
        <v>1617083066.5</v>
      </c>
      <c r="H104">
        <f>(I104)/1000</f>
        <v>0</v>
      </c>
      <c r="I104">
        <f>IF(CF104, AL104, AF104)</f>
        <v>0</v>
      </c>
      <c r="J104">
        <f>IF(CF104, AG104, AE104)</f>
        <v>0</v>
      </c>
      <c r="K104">
        <f>CH104 - IF(AS104&gt;1, J104*CB104*100.0/(AU104*CV104), 0)</f>
        <v>0</v>
      </c>
      <c r="L104">
        <f>((R104-H104/2)*K104-J104)/(R104+H104/2)</f>
        <v>0</v>
      </c>
      <c r="M104">
        <f>L104*(CO104+CP104)/1000.0</f>
        <v>0</v>
      </c>
      <c r="N104">
        <f>(CH104 - IF(AS104&gt;1, J104*CB104*100.0/(AU104*CV104), 0))*(CO104+CP104)/1000.0</f>
        <v>0</v>
      </c>
      <c r="O104">
        <f>2.0/((1/Q104-1/P104)+SIGN(Q104)*SQRT((1/Q104-1/P104)*(1/Q104-1/P104) + 4*CC104/((CC104+1)*(CC104+1))*(2*1/Q104*1/P104-1/P104*1/P104)))</f>
        <v>0</v>
      </c>
      <c r="P104">
        <f>IF(LEFT(CD104,1)&lt;&gt;"0",IF(LEFT(CD104,1)="1",3.0,CE104),$D$5+$E$5*(CV104*CO104/($K$5*1000))+$F$5*(CV104*CO104/($K$5*1000))*MAX(MIN(CB104,$J$5),$I$5)*MAX(MIN(CB104,$J$5),$I$5)+$G$5*MAX(MIN(CB104,$J$5),$I$5)*(CV104*CO104/($K$5*1000))+$H$5*(CV104*CO104/($K$5*1000))*(CV104*CO104/($K$5*1000)))</f>
        <v>0</v>
      </c>
      <c r="Q104">
        <f>H104*(1000-(1000*0.61365*exp(17.502*U104/(240.97+U104))/(CO104+CP104)+CJ104)/2)/(1000*0.61365*exp(17.502*U104/(240.97+U104))/(CO104+CP104)-CJ104)</f>
        <v>0</v>
      </c>
      <c r="R104">
        <f>1/((CC104+1)/(O104/1.6)+1/(P104/1.37)) + CC104/((CC104+1)/(O104/1.6) + CC104/(P104/1.37))</f>
        <v>0</v>
      </c>
      <c r="S104">
        <f>(BX104*CA104)</f>
        <v>0</v>
      </c>
      <c r="T104">
        <f>(CQ104+(S104+2*0.95*5.67E-8*(((CQ104+$B$7)+273)^4-(CQ104+273)^4)-44100*H104)/(1.84*29.3*P104+8*0.95*5.67E-8*(CQ104+273)^3))</f>
        <v>0</v>
      </c>
      <c r="U104">
        <f>($C$7*CR104+$D$7*CS104+$E$7*T104)</f>
        <v>0</v>
      </c>
      <c r="V104">
        <f>0.61365*exp(17.502*U104/(240.97+U104))</f>
        <v>0</v>
      </c>
      <c r="W104">
        <f>(X104/Y104*100)</f>
        <v>0</v>
      </c>
      <c r="X104">
        <f>CJ104*(CO104+CP104)/1000</f>
        <v>0</v>
      </c>
      <c r="Y104">
        <f>0.61365*exp(17.502*CQ104/(240.97+CQ104))</f>
        <v>0</v>
      </c>
      <c r="Z104">
        <f>(V104-CJ104*(CO104+CP104)/1000)</f>
        <v>0</v>
      </c>
      <c r="AA104">
        <f>(-H104*44100)</f>
        <v>0</v>
      </c>
      <c r="AB104">
        <f>2*29.3*P104*0.92*(CQ104-U104)</f>
        <v>0</v>
      </c>
      <c r="AC104">
        <f>2*0.95*5.67E-8*(((CQ104+$B$7)+273)^4-(U104+273)^4)</f>
        <v>0</v>
      </c>
      <c r="AD104">
        <f>S104+AC104+AA104+AB104</f>
        <v>0</v>
      </c>
      <c r="AE104">
        <f>CN104*AS104*(CI104-CH104*(1000-AS104*CK104)/(1000-AS104*CJ104))/(100*CB104)</f>
        <v>0</v>
      </c>
      <c r="AF104">
        <f>1000*CN104*AS104*(CJ104-CK104)/(100*CB104*(1000-AS104*CJ104))</f>
        <v>0</v>
      </c>
      <c r="AG104">
        <f>(AH104 - AI104 - CO104*1E3/(8.314*(CQ104+273.15)) * AK104/CN104 * AJ104) * CN104/(100*CB104) * (1000 - CK104)/1000</f>
        <v>0</v>
      </c>
      <c r="AH104">
        <v>303.818867009212</v>
      </c>
      <c r="AI104">
        <v>290.441448484848</v>
      </c>
      <c r="AJ104">
        <v>1.68596158393228</v>
      </c>
      <c r="AK104">
        <v>66.5001345329119</v>
      </c>
      <c r="AL104">
        <f>(AN104 - AM104 + CO104*1E3/(8.314*(CQ104+273.15)) * AP104/CN104 * AO104) * CN104/(100*CB104) * 1000/(1000 - AN104)</f>
        <v>0</v>
      </c>
      <c r="AM104">
        <v>19.9651666503896</v>
      </c>
      <c r="AN104">
        <v>21.7069460606061</v>
      </c>
      <c r="AO104">
        <v>-0.000219436100132215</v>
      </c>
      <c r="AP104">
        <v>79.88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MAX(0,($B$13+$C$13*CV104)/(1+$D$13*CV104)*CO104/(CQ104+273)*$E$13)</f>
        <v>0</v>
      </c>
      <c r="AV104" t="s">
        <v>286</v>
      </c>
      <c r="AW104" t="s">
        <v>286</v>
      </c>
      <c r="AX104">
        <v>0</v>
      </c>
      <c r="AY104">
        <v>0</v>
      </c>
      <c r="AZ104">
        <f>1-AX104/AY104</f>
        <v>0</v>
      </c>
      <c r="BA104">
        <v>0</v>
      </c>
      <c r="BB104" t="s">
        <v>286</v>
      </c>
      <c r="BC104" t="s">
        <v>286</v>
      </c>
      <c r="BD104">
        <v>0</v>
      </c>
      <c r="BE104">
        <v>0</v>
      </c>
      <c r="BF104">
        <f>1-BD104/BE104</f>
        <v>0</v>
      </c>
      <c r="BG104">
        <v>0.5</v>
      </c>
      <c r="BH104">
        <f>BY104</f>
        <v>0</v>
      </c>
      <c r="BI104">
        <f>J104</f>
        <v>0</v>
      </c>
      <c r="BJ104">
        <f>BF104*BG104*BH104</f>
        <v>0</v>
      </c>
      <c r="BK104">
        <f>(BI104-BA104)/BH104</f>
        <v>0</v>
      </c>
      <c r="BL104">
        <f>(AY104-BE104)/BE104</f>
        <v>0</v>
      </c>
      <c r="BM104">
        <f>AX104/(AZ104+AX104/BE104)</f>
        <v>0</v>
      </c>
      <c r="BN104" t="s">
        <v>286</v>
      </c>
      <c r="BO104">
        <v>0</v>
      </c>
      <c r="BP104">
        <f>IF(BO104&lt;&gt;0, BO104, BM104)</f>
        <v>0</v>
      </c>
      <c r="BQ104">
        <f>1-BP104/BE104</f>
        <v>0</v>
      </c>
      <c r="BR104">
        <f>(BE104-BD104)/(BE104-BP104)</f>
        <v>0</v>
      </c>
      <c r="BS104">
        <f>(AY104-BE104)/(AY104-BP104)</f>
        <v>0</v>
      </c>
      <c r="BT104">
        <f>(BE104-BD104)/(BE104-AX104)</f>
        <v>0</v>
      </c>
      <c r="BU104">
        <f>(AY104-BE104)/(AY104-AX104)</f>
        <v>0</v>
      </c>
      <c r="BV104">
        <f>(BR104*BP104/BD104)</f>
        <v>0</v>
      </c>
      <c r="BW104">
        <f>(1-BV104)</f>
        <v>0</v>
      </c>
      <c r="BX104">
        <f>$B$11*CW104+$C$11*CX104+$F$11*CY104*(1-DB104)</f>
        <v>0</v>
      </c>
      <c r="BY104">
        <f>BX104*BZ104</f>
        <v>0</v>
      </c>
      <c r="BZ104">
        <f>($B$11*$D$9+$C$11*$D$9+$F$11*((DL104+DD104)/MAX(DL104+DD104+DM104, 0.1)*$I$9+DM104/MAX(DL104+DD104+DM104, 0.1)*$J$9))/($B$11+$C$11+$F$11)</f>
        <v>0</v>
      </c>
      <c r="CA104">
        <f>($B$11*$K$9+$C$11*$K$9+$F$11*((DL104+DD104)/MAX(DL104+DD104+DM104, 0.1)*$P$9+DM104/MAX(DL104+DD104+DM104, 0.1)*$Q$9))/($B$11+$C$11+$F$11)</f>
        <v>0</v>
      </c>
      <c r="CB104">
        <v>9</v>
      </c>
      <c r="CC104">
        <v>0.5</v>
      </c>
      <c r="CD104" t="s">
        <v>287</v>
      </c>
      <c r="CE104">
        <v>2</v>
      </c>
      <c r="CF104" t="b">
        <v>1</v>
      </c>
      <c r="CG104">
        <v>1617083066.5</v>
      </c>
      <c r="CH104">
        <v>283.309666666667</v>
      </c>
      <c r="CI104">
        <v>299.494666666667</v>
      </c>
      <c r="CJ104">
        <v>21.7077</v>
      </c>
      <c r="CK104">
        <v>19.9654666666667</v>
      </c>
      <c r="CL104">
        <v>278.989</v>
      </c>
      <c r="CM104">
        <v>21.7296666666667</v>
      </c>
      <c r="CN104">
        <v>600.007</v>
      </c>
      <c r="CO104">
        <v>101.113666666667</v>
      </c>
      <c r="CP104">
        <v>0.0464250333333333</v>
      </c>
      <c r="CQ104">
        <v>26.7832666666667</v>
      </c>
      <c r="CR104">
        <v>26.1958666666667</v>
      </c>
      <c r="CS104">
        <v>999.9</v>
      </c>
      <c r="CT104">
        <v>0</v>
      </c>
      <c r="CU104">
        <v>0</v>
      </c>
      <c r="CV104">
        <v>9995.61333333333</v>
      </c>
      <c r="CW104">
        <v>0</v>
      </c>
      <c r="CX104">
        <v>42.9405</v>
      </c>
      <c r="CY104">
        <v>1200.04</v>
      </c>
      <c r="CZ104">
        <v>0.967009</v>
      </c>
      <c r="DA104">
        <v>0.0329912</v>
      </c>
      <c r="DB104">
        <v>0</v>
      </c>
      <c r="DC104">
        <v>2.66683333333333</v>
      </c>
      <c r="DD104">
        <v>0</v>
      </c>
      <c r="DE104">
        <v>3545.87666666667</v>
      </c>
      <c r="DF104">
        <v>10372.6666666667</v>
      </c>
      <c r="DG104">
        <v>40.6663333333333</v>
      </c>
      <c r="DH104">
        <v>43.5</v>
      </c>
      <c r="DI104">
        <v>42.333</v>
      </c>
      <c r="DJ104">
        <v>41.604</v>
      </c>
      <c r="DK104">
        <v>40.687</v>
      </c>
      <c r="DL104">
        <v>1160.45</v>
      </c>
      <c r="DM104">
        <v>39.59</v>
      </c>
      <c r="DN104">
        <v>0</v>
      </c>
      <c r="DO104">
        <v>1617083068.2</v>
      </c>
      <c r="DP104">
        <v>0</v>
      </c>
      <c r="DQ104">
        <v>2.66307307692308</v>
      </c>
      <c r="DR104">
        <v>-0.558895720576411</v>
      </c>
      <c r="DS104">
        <v>-79.7210256935413</v>
      </c>
      <c r="DT104">
        <v>3554.14307692308</v>
      </c>
      <c r="DU104">
        <v>15</v>
      </c>
      <c r="DV104">
        <v>1617082512</v>
      </c>
      <c r="DW104" t="s">
        <v>288</v>
      </c>
      <c r="DX104">
        <v>1617082511</v>
      </c>
      <c r="DY104">
        <v>1617082512</v>
      </c>
      <c r="DZ104">
        <v>2</v>
      </c>
      <c r="EA104">
        <v>-0.012</v>
      </c>
      <c r="EB104">
        <v>-0.035</v>
      </c>
      <c r="EC104">
        <v>4.321</v>
      </c>
      <c r="ED104">
        <v>-0.022</v>
      </c>
      <c r="EE104">
        <v>400</v>
      </c>
      <c r="EF104">
        <v>20</v>
      </c>
      <c r="EG104">
        <v>0.13</v>
      </c>
      <c r="EH104">
        <v>0.05</v>
      </c>
      <c r="EI104">
        <v>100</v>
      </c>
      <c r="EJ104">
        <v>100</v>
      </c>
      <c r="EK104">
        <v>4.321</v>
      </c>
      <c r="EL104">
        <v>-0.0219</v>
      </c>
      <c r="EM104">
        <v>4.32055000000003</v>
      </c>
      <c r="EN104">
        <v>0</v>
      </c>
      <c r="EO104">
        <v>0</v>
      </c>
      <c r="EP104">
        <v>0</v>
      </c>
      <c r="EQ104">
        <v>-0.0219400000000007</v>
      </c>
      <c r="ER104">
        <v>0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9.3</v>
      </c>
      <c r="EZ104">
        <v>9.3</v>
      </c>
      <c r="FA104">
        <v>18</v>
      </c>
      <c r="FB104">
        <v>646.951</v>
      </c>
      <c r="FC104">
        <v>392.852</v>
      </c>
      <c r="FD104">
        <v>24.9995</v>
      </c>
      <c r="FE104">
        <v>27.8338</v>
      </c>
      <c r="FF104">
        <v>30</v>
      </c>
      <c r="FG104">
        <v>27.8427</v>
      </c>
      <c r="FH104">
        <v>27.8815</v>
      </c>
      <c r="FI104">
        <v>17.0823</v>
      </c>
      <c r="FJ104">
        <v>22.7564</v>
      </c>
      <c r="FK104">
        <v>45.7178</v>
      </c>
      <c r="FL104">
        <v>25</v>
      </c>
      <c r="FM104">
        <v>314.15</v>
      </c>
      <c r="FN104">
        <v>20</v>
      </c>
      <c r="FO104">
        <v>96.8562</v>
      </c>
      <c r="FP104">
        <v>99.4283</v>
      </c>
    </row>
    <row r="105" spans="1:172">
      <c r="A105">
        <v>89</v>
      </c>
      <c r="B105">
        <v>1617083069.5</v>
      </c>
      <c r="C105">
        <v>177</v>
      </c>
      <c r="D105" t="s">
        <v>463</v>
      </c>
      <c r="E105" t="s">
        <v>464</v>
      </c>
      <c r="F105">
        <v>2</v>
      </c>
      <c r="G105">
        <v>1617083068.125</v>
      </c>
      <c r="H105">
        <f>(I105)/1000</f>
        <v>0</v>
      </c>
      <c r="I105">
        <f>IF(CF105, AL105, AF105)</f>
        <v>0</v>
      </c>
      <c r="J105">
        <f>IF(CF105, AG105, AE105)</f>
        <v>0</v>
      </c>
      <c r="K105">
        <f>CH105 - IF(AS105&gt;1, J105*CB105*100.0/(AU105*CV105), 0)</f>
        <v>0</v>
      </c>
      <c r="L105">
        <f>((R105-H105/2)*K105-J105)/(R105+H105/2)</f>
        <v>0</v>
      </c>
      <c r="M105">
        <f>L105*(CO105+CP105)/1000.0</f>
        <v>0</v>
      </c>
      <c r="N105">
        <f>(CH105 - IF(AS105&gt;1, J105*CB105*100.0/(AU105*CV105), 0))*(CO105+CP105)/1000.0</f>
        <v>0</v>
      </c>
      <c r="O105">
        <f>2.0/((1/Q105-1/P105)+SIGN(Q105)*SQRT((1/Q105-1/P105)*(1/Q105-1/P105) + 4*CC105/((CC105+1)*(CC105+1))*(2*1/Q105*1/P105-1/P105*1/P105)))</f>
        <v>0</v>
      </c>
      <c r="P105">
        <f>IF(LEFT(CD105,1)&lt;&gt;"0",IF(LEFT(CD105,1)="1",3.0,CE105),$D$5+$E$5*(CV105*CO105/($K$5*1000))+$F$5*(CV105*CO105/($K$5*1000))*MAX(MIN(CB105,$J$5),$I$5)*MAX(MIN(CB105,$J$5),$I$5)+$G$5*MAX(MIN(CB105,$J$5),$I$5)*(CV105*CO105/($K$5*1000))+$H$5*(CV105*CO105/($K$5*1000))*(CV105*CO105/($K$5*1000)))</f>
        <v>0</v>
      </c>
      <c r="Q105">
        <f>H105*(1000-(1000*0.61365*exp(17.502*U105/(240.97+U105))/(CO105+CP105)+CJ105)/2)/(1000*0.61365*exp(17.502*U105/(240.97+U105))/(CO105+CP105)-CJ105)</f>
        <v>0</v>
      </c>
      <c r="R105">
        <f>1/((CC105+1)/(O105/1.6)+1/(P105/1.37)) + CC105/((CC105+1)/(O105/1.6) + CC105/(P105/1.37))</f>
        <v>0</v>
      </c>
      <c r="S105">
        <f>(BX105*CA105)</f>
        <v>0</v>
      </c>
      <c r="T105">
        <f>(CQ105+(S105+2*0.95*5.67E-8*(((CQ105+$B$7)+273)^4-(CQ105+273)^4)-44100*H105)/(1.84*29.3*P105+8*0.95*5.67E-8*(CQ105+273)^3))</f>
        <v>0</v>
      </c>
      <c r="U105">
        <f>($C$7*CR105+$D$7*CS105+$E$7*T105)</f>
        <v>0</v>
      </c>
      <c r="V105">
        <f>0.61365*exp(17.502*U105/(240.97+U105))</f>
        <v>0</v>
      </c>
      <c r="W105">
        <f>(X105/Y105*100)</f>
        <v>0</v>
      </c>
      <c r="X105">
        <f>CJ105*(CO105+CP105)/1000</f>
        <v>0</v>
      </c>
      <c r="Y105">
        <f>0.61365*exp(17.502*CQ105/(240.97+CQ105))</f>
        <v>0</v>
      </c>
      <c r="Z105">
        <f>(V105-CJ105*(CO105+CP105)/1000)</f>
        <v>0</v>
      </c>
      <c r="AA105">
        <f>(-H105*44100)</f>
        <v>0</v>
      </c>
      <c r="AB105">
        <f>2*29.3*P105*0.92*(CQ105-U105)</f>
        <v>0</v>
      </c>
      <c r="AC105">
        <f>2*0.95*5.67E-8*(((CQ105+$B$7)+273)^4-(U105+273)^4)</f>
        <v>0</v>
      </c>
      <c r="AD105">
        <f>S105+AC105+AA105+AB105</f>
        <v>0</v>
      </c>
      <c r="AE105">
        <f>CN105*AS105*(CI105-CH105*(1000-AS105*CK105)/(1000-AS105*CJ105))/(100*CB105)</f>
        <v>0</v>
      </c>
      <c r="AF105">
        <f>1000*CN105*AS105*(CJ105-CK105)/(100*CB105*(1000-AS105*CJ105))</f>
        <v>0</v>
      </c>
      <c r="AG105">
        <f>(AH105 - AI105 - CO105*1E3/(8.314*(CQ105+273.15)) * AK105/CN105 * AJ105) * CN105/(100*CB105) * (1000 - CK105)/1000</f>
        <v>0</v>
      </c>
      <c r="AH105">
        <v>307.312420653314</v>
      </c>
      <c r="AI105">
        <v>293.800884848485</v>
      </c>
      <c r="AJ105">
        <v>1.68159461592225</v>
      </c>
      <c r="AK105">
        <v>66.5001345329119</v>
      </c>
      <c r="AL105">
        <f>(AN105 - AM105 + CO105*1E3/(8.314*(CQ105+273.15)) * AP105/CN105 * AO105) * CN105/(100*CB105) * 1000/(1000 - AN105)</f>
        <v>0</v>
      </c>
      <c r="AM105">
        <v>19.965244258355</v>
      </c>
      <c r="AN105">
        <v>21.7044</v>
      </c>
      <c r="AO105">
        <v>-0.000225086419752609</v>
      </c>
      <c r="AP105">
        <v>79.88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MAX(0,($B$13+$C$13*CV105)/(1+$D$13*CV105)*CO105/(CQ105+273)*$E$13)</f>
        <v>0</v>
      </c>
      <c r="AV105" t="s">
        <v>286</v>
      </c>
      <c r="AW105" t="s">
        <v>286</v>
      </c>
      <c r="AX105">
        <v>0</v>
      </c>
      <c r="AY105">
        <v>0</v>
      </c>
      <c r="AZ105">
        <f>1-AX105/AY105</f>
        <v>0</v>
      </c>
      <c r="BA105">
        <v>0</v>
      </c>
      <c r="BB105" t="s">
        <v>286</v>
      </c>
      <c r="BC105" t="s">
        <v>286</v>
      </c>
      <c r="BD105">
        <v>0</v>
      </c>
      <c r="BE105">
        <v>0</v>
      </c>
      <c r="BF105">
        <f>1-BD105/BE105</f>
        <v>0</v>
      </c>
      <c r="BG105">
        <v>0.5</v>
      </c>
      <c r="BH105">
        <f>BY105</f>
        <v>0</v>
      </c>
      <c r="BI105">
        <f>J105</f>
        <v>0</v>
      </c>
      <c r="BJ105">
        <f>BF105*BG105*BH105</f>
        <v>0</v>
      </c>
      <c r="BK105">
        <f>(BI105-BA105)/BH105</f>
        <v>0</v>
      </c>
      <c r="BL105">
        <f>(AY105-BE105)/BE105</f>
        <v>0</v>
      </c>
      <c r="BM105">
        <f>AX105/(AZ105+AX105/BE105)</f>
        <v>0</v>
      </c>
      <c r="BN105" t="s">
        <v>286</v>
      </c>
      <c r="BO105">
        <v>0</v>
      </c>
      <c r="BP105">
        <f>IF(BO105&lt;&gt;0, BO105, BM105)</f>
        <v>0</v>
      </c>
      <c r="BQ105">
        <f>1-BP105/BE105</f>
        <v>0</v>
      </c>
      <c r="BR105">
        <f>(BE105-BD105)/(BE105-BP105)</f>
        <v>0</v>
      </c>
      <c r="BS105">
        <f>(AY105-BE105)/(AY105-BP105)</f>
        <v>0</v>
      </c>
      <c r="BT105">
        <f>(BE105-BD105)/(BE105-AX105)</f>
        <v>0</v>
      </c>
      <c r="BU105">
        <f>(AY105-BE105)/(AY105-AX105)</f>
        <v>0</v>
      </c>
      <c r="BV105">
        <f>(BR105*BP105/BD105)</f>
        <v>0</v>
      </c>
      <c r="BW105">
        <f>(1-BV105)</f>
        <v>0</v>
      </c>
      <c r="BX105">
        <f>$B$11*CW105+$C$11*CX105+$F$11*CY105*(1-DB105)</f>
        <v>0</v>
      </c>
      <c r="BY105">
        <f>BX105*BZ105</f>
        <v>0</v>
      </c>
      <c r="BZ105">
        <f>($B$11*$D$9+$C$11*$D$9+$F$11*((DL105+DD105)/MAX(DL105+DD105+DM105, 0.1)*$I$9+DM105/MAX(DL105+DD105+DM105, 0.1)*$J$9))/($B$11+$C$11+$F$11)</f>
        <v>0</v>
      </c>
      <c r="CA105">
        <f>($B$11*$K$9+$C$11*$K$9+$F$11*((DL105+DD105)/MAX(DL105+DD105+DM105, 0.1)*$P$9+DM105/MAX(DL105+DD105+DM105, 0.1)*$Q$9))/($B$11+$C$11+$F$11)</f>
        <v>0</v>
      </c>
      <c r="CB105">
        <v>9</v>
      </c>
      <c r="CC105">
        <v>0.5</v>
      </c>
      <c r="CD105" t="s">
        <v>287</v>
      </c>
      <c r="CE105">
        <v>2</v>
      </c>
      <c r="CF105" t="b">
        <v>1</v>
      </c>
      <c r="CG105">
        <v>1617083068.125</v>
      </c>
      <c r="CH105">
        <v>285.98475</v>
      </c>
      <c r="CI105">
        <v>302.275</v>
      </c>
      <c r="CJ105">
        <v>21.705525</v>
      </c>
      <c r="CK105">
        <v>19.9648</v>
      </c>
      <c r="CL105">
        <v>281.66425</v>
      </c>
      <c r="CM105">
        <v>21.7275</v>
      </c>
      <c r="CN105">
        <v>600.02425</v>
      </c>
      <c r="CO105">
        <v>101.11375</v>
      </c>
      <c r="CP105">
        <v>0.046242375</v>
      </c>
      <c r="CQ105">
        <v>26.784375</v>
      </c>
      <c r="CR105">
        <v>26.201575</v>
      </c>
      <c r="CS105">
        <v>999.9</v>
      </c>
      <c r="CT105">
        <v>0</v>
      </c>
      <c r="CU105">
        <v>0</v>
      </c>
      <c r="CV105">
        <v>10012.175</v>
      </c>
      <c r="CW105">
        <v>0</v>
      </c>
      <c r="CX105">
        <v>42.835575</v>
      </c>
      <c r="CY105">
        <v>1200.0325</v>
      </c>
      <c r="CZ105">
        <v>0.967009</v>
      </c>
      <c r="DA105">
        <v>0.0329912</v>
      </c>
      <c r="DB105">
        <v>0</v>
      </c>
      <c r="DC105">
        <v>2.85325</v>
      </c>
      <c r="DD105">
        <v>0</v>
      </c>
      <c r="DE105">
        <v>3543.355</v>
      </c>
      <c r="DF105">
        <v>10372.55</v>
      </c>
      <c r="DG105">
        <v>40.6715</v>
      </c>
      <c r="DH105">
        <v>43.5</v>
      </c>
      <c r="DI105">
        <v>42.3435</v>
      </c>
      <c r="DJ105">
        <v>41.5935</v>
      </c>
      <c r="DK105">
        <v>40.687</v>
      </c>
      <c r="DL105">
        <v>1160.4425</v>
      </c>
      <c r="DM105">
        <v>39.59</v>
      </c>
      <c r="DN105">
        <v>0</v>
      </c>
      <c r="DO105">
        <v>1617083070</v>
      </c>
      <c r="DP105">
        <v>0</v>
      </c>
      <c r="DQ105">
        <v>2.676676</v>
      </c>
      <c r="DR105">
        <v>0.192538471826096</v>
      </c>
      <c r="DS105">
        <v>-80.2315383251428</v>
      </c>
      <c r="DT105">
        <v>3551.3888</v>
      </c>
      <c r="DU105">
        <v>15</v>
      </c>
      <c r="DV105">
        <v>1617082512</v>
      </c>
      <c r="DW105" t="s">
        <v>288</v>
      </c>
      <c r="DX105">
        <v>1617082511</v>
      </c>
      <c r="DY105">
        <v>1617082512</v>
      </c>
      <c r="DZ105">
        <v>2</v>
      </c>
      <c r="EA105">
        <v>-0.012</v>
      </c>
      <c r="EB105">
        <v>-0.035</v>
      </c>
      <c r="EC105">
        <v>4.321</v>
      </c>
      <c r="ED105">
        <v>-0.022</v>
      </c>
      <c r="EE105">
        <v>400</v>
      </c>
      <c r="EF105">
        <v>20</v>
      </c>
      <c r="EG105">
        <v>0.13</v>
      </c>
      <c r="EH105">
        <v>0.05</v>
      </c>
      <c r="EI105">
        <v>100</v>
      </c>
      <c r="EJ105">
        <v>100</v>
      </c>
      <c r="EK105">
        <v>4.321</v>
      </c>
      <c r="EL105">
        <v>-0.0219</v>
      </c>
      <c r="EM105">
        <v>4.32055000000003</v>
      </c>
      <c r="EN105">
        <v>0</v>
      </c>
      <c r="EO105">
        <v>0</v>
      </c>
      <c r="EP105">
        <v>0</v>
      </c>
      <c r="EQ105">
        <v>-0.0219400000000007</v>
      </c>
      <c r="ER105">
        <v>0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9.3</v>
      </c>
      <c r="EZ105">
        <v>9.3</v>
      </c>
      <c r="FA105">
        <v>18</v>
      </c>
      <c r="FB105">
        <v>646.84</v>
      </c>
      <c r="FC105">
        <v>392.828</v>
      </c>
      <c r="FD105">
        <v>24.9994</v>
      </c>
      <c r="FE105">
        <v>27.8326</v>
      </c>
      <c r="FF105">
        <v>30</v>
      </c>
      <c r="FG105">
        <v>27.8415</v>
      </c>
      <c r="FH105">
        <v>27.8803</v>
      </c>
      <c r="FI105">
        <v>17.2293</v>
      </c>
      <c r="FJ105">
        <v>22.7564</v>
      </c>
      <c r="FK105">
        <v>45.7178</v>
      </c>
      <c r="FL105">
        <v>25</v>
      </c>
      <c r="FM105">
        <v>317.515</v>
      </c>
      <c r="FN105">
        <v>20</v>
      </c>
      <c r="FO105">
        <v>96.8559</v>
      </c>
      <c r="FP105">
        <v>99.4294</v>
      </c>
    </row>
    <row r="106" spans="1:172">
      <c r="A106">
        <v>90</v>
      </c>
      <c r="B106">
        <v>1617083071.5</v>
      </c>
      <c r="C106">
        <v>179</v>
      </c>
      <c r="D106" t="s">
        <v>465</v>
      </c>
      <c r="E106" t="s">
        <v>466</v>
      </c>
      <c r="F106">
        <v>2</v>
      </c>
      <c r="G106">
        <v>1617083070.5</v>
      </c>
      <c r="H106">
        <f>(I106)/1000</f>
        <v>0</v>
      </c>
      <c r="I106">
        <f>IF(CF106, AL106, AF106)</f>
        <v>0</v>
      </c>
      <c r="J106">
        <f>IF(CF106, AG106, AE106)</f>
        <v>0</v>
      </c>
      <c r="K106">
        <f>CH106 - IF(AS106&gt;1, J106*CB106*100.0/(AU106*CV106), 0)</f>
        <v>0</v>
      </c>
      <c r="L106">
        <f>((R106-H106/2)*K106-J106)/(R106+H106/2)</f>
        <v>0</v>
      </c>
      <c r="M106">
        <f>L106*(CO106+CP106)/1000.0</f>
        <v>0</v>
      </c>
      <c r="N106">
        <f>(CH106 - IF(AS106&gt;1, J106*CB106*100.0/(AU106*CV106), 0))*(CO106+CP106)/1000.0</f>
        <v>0</v>
      </c>
      <c r="O106">
        <f>2.0/((1/Q106-1/P106)+SIGN(Q106)*SQRT((1/Q106-1/P106)*(1/Q106-1/P106) + 4*CC106/((CC106+1)*(CC106+1))*(2*1/Q106*1/P106-1/P106*1/P106)))</f>
        <v>0</v>
      </c>
      <c r="P106">
        <f>IF(LEFT(CD106,1)&lt;&gt;"0",IF(LEFT(CD106,1)="1",3.0,CE106),$D$5+$E$5*(CV106*CO106/($K$5*1000))+$F$5*(CV106*CO106/($K$5*1000))*MAX(MIN(CB106,$J$5),$I$5)*MAX(MIN(CB106,$J$5),$I$5)+$G$5*MAX(MIN(CB106,$J$5),$I$5)*(CV106*CO106/($K$5*1000))+$H$5*(CV106*CO106/($K$5*1000))*(CV106*CO106/($K$5*1000)))</f>
        <v>0</v>
      </c>
      <c r="Q106">
        <f>H106*(1000-(1000*0.61365*exp(17.502*U106/(240.97+U106))/(CO106+CP106)+CJ106)/2)/(1000*0.61365*exp(17.502*U106/(240.97+U106))/(CO106+CP106)-CJ106)</f>
        <v>0</v>
      </c>
      <c r="R106">
        <f>1/((CC106+1)/(O106/1.6)+1/(P106/1.37)) + CC106/((CC106+1)/(O106/1.6) + CC106/(P106/1.37))</f>
        <v>0</v>
      </c>
      <c r="S106">
        <f>(BX106*CA106)</f>
        <v>0</v>
      </c>
      <c r="T106">
        <f>(CQ106+(S106+2*0.95*5.67E-8*(((CQ106+$B$7)+273)^4-(CQ106+273)^4)-44100*H106)/(1.84*29.3*P106+8*0.95*5.67E-8*(CQ106+273)^3))</f>
        <v>0</v>
      </c>
      <c r="U106">
        <f>($C$7*CR106+$D$7*CS106+$E$7*T106)</f>
        <v>0</v>
      </c>
      <c r="V106">
        <f>0.61365*exp(17.502*U106/(240.97+U106))</f>
        <v>0</v>
      </c>
      <c r="W106">
        <f>(X106/Y106*100)</f>
        <v>0</v>
      </c>
      <c r="X106">
        <f>CJ106*(CO106+CP106)/1000</f>
        <v>0</v>
      </c>
      <c r="Y106">
        <f>0.61365*exp(17.502*CQ106/(240.97+CQ106))</f>
        <v>0</v>
      </c>
      <c r="Z106">
        <f>(V106-CJ106*(CO106+CP106)/1000)</f>
        <v>0</v>
      </c>
      <c r="AA106">
        <f>(-H106*44100)</f>
        <v>0</v>
      </c>
      <c r="AB106">
        <f>2*29.3*P106*0.92*(CQ106-U106)</f>
        <v>0</v>
      </c>
      <c r="AC106">
        <f>2*0.95*5.67E-8*(((CQ106+$B$7)+273)^4-(U106+273)^4)</f>
        <v>0</v>
      </c>
      <c r="AD106">
        <f>S106+AC106+AA106+AB106</f>
        <v>0</v>
      </c>
      <c r="AE106">
        <f>CN106*AS106*(CI106-CH106*(1000-AS106*CK106)/(1000-AS106*CJ106))/(100*CB106)</f>
        <v>0</v>
      </c>
      <c r="AF106">
        <f>1000*CN106*AS106*(CJ106-CK106)/(100*CB106*(1000-AS106*CJ106))</f>
        <v>0</v>
      </c>
      <c r="AG106">
        <f>(AH106 - AI106 - CO106*1E3/(8.314*(CQ106+273.15)) * AK106/CN106 * AJ106) * CN106/(100*CB106) * (1000 - CK106)/1000</f>
        <v>0</v>
      </c>
      <c r="AH106">
        <v>310.785721451521</v>
      </c>
      <c r="AI106">
        <v>297.171333333333</v>
      </c>
      <c r="AJ106">
        <v>1.68482864597869</v>
      </c>
      <c r="AK106">
        <v>66.5001345329119</v>
      </c>
      <c r="AL106">
        <f>(AN106 - AM106 + CO106*1E3/(8.314*(CQ106+273.15)) * AP106/CN106 * AO106) * CN106/(100*CB106) * 1000/(1000 - AN106)</f>
        <v>0</v>
      </c>
      <c r="AM106">
        <v>19.9643418597403</v>
      </c>
      <c r="AN106">
        <v>21.7019509090909</v>
      </c>
      <c r="AO106">
        <v>-0.000171057673508126</v>
      </c>
      <c r="AP106">
        <v>79.88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MAX(0,($B$13+$C$13*CV106)/(1+$D$13*CV106)*CO106/(CQ106+273)*$E$13)</f>
        <v>0</v>
      </c>
      <c r="AV106" t="s">
        <v>286</v>
      </c>
      <c r="AW106" t="s">
        <v>286</v>
      </c>
      <c r="AX106">
        <v>0</v>
      </c>
      <c r="AY106">
        <v>0</v>
      </c>
      <c r="AZ106">
        <f>1-AX106/AY106</f>
        <v>0</v>
      </c>
      <c r="BA106">
        <v>0</v>
      </c>
      <c r="BB106" t="s">
        <v>286</v>
      </c>
      <c r="BC106" t="s">
        <v>286</v>
      </c>
      <c r="BD106">
        <v>0</v>
      </c>
      <c r="BE106">
        <v>0</v>
      </c>
      <c r="BF106">
        <f>1-BD106/BE106</f>
        <v>0</v>
      </c>
      <c r="BG106">
        <v>0.5</v>
      </c>
      <c r="BH106">
        <f>BY106</f>
        <v>0</v>
      </c>
      <c r="BI106">
        <f>J106</f>
        <v>0</v>
      </c>
      <c r="BJ106">
        <f>BF106*BG106*BH106</f>
        <v>0</v>
      </c>
      <c r="BK106">
        <f>(BI106-BA106)/BH106</f>
        <v>0</v>
      </c>
      <c r="BL106">
        <f>(AY106-BE106)/BE106</f>
        <v>0</v>
      </c>
      <c r="BM106">
        <f>AX106/(AZ106+AX106/BE106)</f>
        <v>0</v>
      </c>
      <c r="BN106" t="s">
        <v>286</v>
      </c>
      <c r="BO106">
        <v>0</v>
      </c>
      <c r="BP106">
        <f>IF(BO106&lt;&gt;0, BO106, BM106)</f>
        <v>0</v>
      </c>
      <c r="BQ106">
        <f>1-BP106/BE106</f>
        <v>0</v>
      </c>
      <c r="BR106">
        <f>(BE106-BD106)/(BE106-BP106)</f>
        <v>0</v>
      </c>
      <c r="BS106">
        <f>(AY106-BE106)/(AY106-BP106)</f>
        <v>0</v>
      </c>
      <c r="BT106">
        <f>(BE106-BD106)/(BE106-AX106)</f>
        <v>0</v>
      </c>
      <c r="BU106">
        <f>(AY106-BE106)/(AY106-AX106)</f>
        <v>0</v>
      </c>
      <c r="BV106">
        <f>(BR106*BP106/BD106)</f>
        <v>0</v>
      </c>
      <c r="BW106">
        <f>(1-BV106)</f>
        <v>0</v>
      </c>
      <c r="BX106">
        <f>$B$11*CW106+$C$11*CX106+$F$11*CY106*(1-DB106)</f>
        <v>0</v>
      </c>
      <c r="BY106">
        <f>BX106*BZ106</f>
        <v>0</v>
      </c>
      <c r="BZ106">
        <f>($B$11*$D$9+$C$11*$D$9+$F$11*((DL106+DD106)/MAX(DL106+DD106+DM106, 0.1)*$I$9+DM106/MAX(DL106+DD106+DM106, 0.1)*$J$9))/($B$11+$C$11+$F$11)</f>
        <v>0</v>
      </c>
      <c r="CA106">
        <f>($B$11*$K$9+$C$11*$K$9+$F$11*((DL106+DD106)/MAX(DL106+DD106+DM106, 0.1)*$P$9+DM106/MAX(DL106+DD106+DM106, 0.1)*$Q$9))/($B$11+$C$11+$F$11)</f>
        <v>0</v>
      </c>
      <c r="CB106">
        <v>9</v>
      </c>
      <c r="CC106">
        <v>0.5</v>
      </c>
      <c r="CD106" t="s">
        <v>287</v>
      </c>
      <c r="CE106">
        <v>2</v>
      </c>
      <c r="CF106" t="b">
        <v>1</v>
      </c>
      <c r="CG106">
        <v>1617083070.5</v>
      </c>
      <c r="CH106">
        <v>289.895333333333</v>
      </c>
      <c r="CI106">
        <v>306.299333333333</v>
      </c>
      <c r="CJ106">
        <v>21.7025</v>
      </c>
      <c r="CK106">
        <v>19.9635333333333</v>
      </c>
      <c r="CL106">
        <v>285.575</v>
      </c>
      <c r="CM106">
        <v>21.7244333333333</v>
      </c>
      <c r="CN106">
        <v>600.027666666667</v>
      </c>
      <c r="CO106">
        <v>101.114</v>
      </c>
      <c r="CP106">
        <v>0.0464368333333333</v>
      </c>
      <c r="CQ106">
        <v>26.7847333333333</v>
      </c>
      <c r="CR106">
        <v>26.2037</v>
      </c>
      <c r="CS106">
        <v>999.9</v>
      </c>
      <c r="CT106">
        <v>0</v>
      </c>
      <c r="CU106">
        <v>0</v>
      </c>
      <c r="CV106">
        <v>10002.4933333333</v>
      </c>
      <c r="CW106">
        <v>0</v>
      </c>
      <c r="CX106">
        <v>42.6601666666667</v>
      </c>
      <c r="CY106">
        <v>1199.94666666667</v>
      </c>
      <c r="CZ106">
        <v>0.967004333333333</v>
      </c>
      <c r="DA106">
        <v>0.0329958</v>
      </c>
      <c r="DB106">
        <v>0</v>
      </c>
      <c r="DC106">
        <v>2.65366666666667</v>
      </c>
      <c r="DD106">
        <v>0</v>
      </c>
      <c r="DE106">
        <v>3539.92</v>
      </c>
      <c r="DF106">
        <v>10371.8</v>
      </c>
      <c r="DG106">
        <v>40.6456666666667</v>
      </c>
      <c r="DH106">
        <v>43.479</v>
      </c>
      <c r="DI106">
        <v>42.375</v>
      </c>
      <c r="DJ106">
        <v>41.583</v>
      </c>
      <c r="DK106">
        <v>40.708</v>
      </c>
      <c r="DL106">
        <v>1160.35333333333</v>
      </c>
      <c r="DM106">
        <v>39.5933333333333</v>
      </c>
      <c r="DN106">
        <v>0</v>
      </c>
      <c r="DO106">
        <v>1617083071.8</v>
      </c>
      <c r="DP106">
        <v>0</v>
      </c>
      <c r="DQ106">
        <v>2.67385</v>
      </c>
      <c r="DR106">
        <v>0.0850017148286746</v>
      </c>
      <c r="DS106">
        <v>-80.2967521691182</v>
      </c>
      <c r="DT106">
        <v>3549.33846153846</v>
      </c>
      <c r="DU106">
        <v>15</v>
      </c>
      <c r="DV106">
        <v>1617082512</v>
      </c>
      <c r="DW106" t="s">
        <v>288</v>
      </c>
      <c r="DX106">
        <v>1617082511</v>
      </c>
      <c r="DY106">
        <v>1617082512</v>
      </c>
      <c r="DZ106">
        <v>2</v>
      </c>
      <c r="EA106">
        <v>-0.012</v>
      </c>
      <c r="EB106">
        <v>-0.035</v>
      </c>
      <c r="EC106">
        <v>4.321</v>
      </c>
      <c r="ED106">
        <v>-0.022</v>
      </c>
      <c r="EE106">
        <v>400</v>
      </c>
      <c r="EF106">
        <v>20</v>
      </c>
      <c r="EG106">
        <v>0.13</v>
      </c>
      <c r="EH106">
        <v>0.05</v>
      </c>
      <c r="EI106">
        <v>100</v>
      </c>
      <c r="EJ106">
        <v>100</v>
      </c>
      <c r="EK106">
        <v>4.321</v>
      </c>
      <c r="EL106">
        <v>-0.022</v>
      </c>
      <c r="EM106">
        <v>4.32055000000003</v>
      </c>
      <c r="EN106">
        <v>0</v>
      </c>
      <c r="EO106">
        <v>0</v>
      </c>
      <c r="EP106">
        <v>0</v>
      </c>
      <c r="EQ106">
        <v>-0.0219400000000007</v>
      </c>
      <c r="ER106">
        <v>0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9.3</v>
      </c>
      <c r="EZ106">
        <v>9.3</v>
      </c>
      <c r="FA106">
        <v>18</v>
      </c>
      <c r="FB106">
        <v>646.884</v>
      </c>
      <c r="FC106">
        <v>392.838</v>
      </c>
      <c r="FD106">
        <v>24.9994</v>
      </c>
      <c r="FE106">
        <v>27.832</v>
      </c>
      <c r="FF106">
        <v>29.9999</v>
      </c>
      <c r="FG106">
        <v>27.8403</v>
      </c>
      <c r="FH106">
        <v>27.8797</v>
      </c>
      <c r="FI106">
        <v>17.376</v>
      </c>
      <c r="FJ106">
        <v>22.7564</v>
      </c>
      <c r="FK106">
        <v>45.7178</v>
      </c>
      <c r="FL106">
        <v>25</v>
      </c>
      <c r="FM106">
        <v>320.899</v>
      </c>
      <c r="FN106">
        <v>20</v>
      </c>
      <c r="FO106">
        <v>96.8566</v>
      </c>
      <c r="FP106">
        <v>99.4292</v>
      </c>
    </row>
    <row r="107" spans="1:172">
      <c r="A107">
        <v>91</v>
      </c>
      <c r="B107">
        <v>1617083073.5</v>
      </c>
      <c r="C107">
        <v>181</v>
      </c>
      <c r="D107" t="s">
        <v>467</v>
      </c>
      <c r="E107" t="s">
        <v>468</v>
      </c>
      <c r="F107">
        <v>2</v>
      </c>
      <c r="G107">
        <v>1617083072.125</v>
      </c>
      <c r="H107">
        <f>(I107)/1000</f>
        <v>0</v>
      </c>
      <c r="I107">
        <f>IF(CF107, AL107, AF107)</f>
        <v>0</v>
      </c>
      <c r="J107">
        <f>IF(CF107, AG107, AE107)</f>
        <v>0</v>
      </c>
      <c r="K107">
        <f>CH107 - IF(AS107&gt;1, J107*CB107*100.0/(AU107*CV107), 0)</f>
        <v>0</v>
      </c>
      <c r="L107">
        <f>((R107-H107/2)*K107-J107)/(R107+H107/2)</f>
        <v>0</v>
      </c>
      <c r="M107">
        <f>L107*(CO107+CP107)/1000.0</f>
        <v>0</v>
      </c>
      <c r="N107">
        <f>(CH107 - IF(AS107&gt;1, J107*CB107*100.0/(AU107*CV107), 0))*(CO107+CP107)/1000.0</f>
        <v>0</v>
      </c>
      <c r="O107">
        <f>2.0/((1/Q107-1/P107)+SIGN(Q107)*SQRT((1/Q107-1/P107)*(1/Q107-1/P107) + 4*CC107/((CC107+1)*(CC107+1))*(2*1/Q107*1/P107-1/P107*1/P107)))</f>
        <v>0</v>
      </c>
      <c r="P107">
        <f>IF(LEFT(CD107,1)&lt;&gt;"0",IF(LEFT(CD107,1)="1",3.0,CE107),$D$5+$E$5*(CV107*CO107/($K$5*1000))+$F$5*(CV107*CO107/($K$5*1000))*MAX(MIN(CB107,$J$5),$I$5)*MAX(MIN(CB107,$J$5),$I$5)+$G$5*MAX(MIN(CB107,$J$5),$I$5)*(CV107*CO107/($K$5*1000))+$H$5*(CV107*CO107/($K$5*1000))*(CV107*CO107/($K$5*1000)))</f>
        <v>0</v>
      </c>
      <c r="Q107">
        <f>H107*(1000-(1000*0.61365*exp(17.502*U107/(240.97+U107))/(CO107+CP107)+CJ107)/2)/(1000*0.61365*exp(17.502*U107/(240.97+U107))/(CO107+CP107)-CJ107)</f>
        <v>0</v>
      </c>
      <c r="R107">
        <f>1/((CC107+1)/(O107/1.6)+1/(P107/1.37)) + CC107/((CC107+1)/(O107/1.6) + CC107/(P107/1.37))</f>
        <v>0</v>
      </c>
      <c r="S107">
        <f>(BX107*CA107)</f>
        <v>0</v>
      </c>
      <c r="T107">
        <f>(CQ107+(S107+2*0.95*5.67E-8*(((CQ107+$B$7)+273)^4-(CQ107+273)^4)-44100*H107)/(1.84*29.3*P107+8*0.95*5.67E-8*(CQ107+273)^3))</f>
        <v>0</v>
      </c>
      <c r="U107">
        <f>($C$7*CR107+$D$7*CS107+$E$7*T107)</f>
        <v>0</v>
      </c>
      <c r="V107">
        <f>0.61365*exp(17.502*U107/(240.97+U107))</f>
        <v>0</v>
      </c>
      <c r="W107">
        <f>(X107/Y107*100)</f>
        <v>0</v>
      </c>
      <c r="X107">
        <f>CJ107*(CO107+CP107)/1000</f>
        <v>0</v>
      </c>
      <c r="Y107">
        <f>0.61365*exp(17.502*CQ107/(240.97+CQ107))</f>
        <v>0</v>
      </c>
      <c r="Z107">
        <f>(V107-CJ107*(CO107+CP107)/1000)</f>
        <v>0</v>
      </c>
      <c r="AA107">
        <f>(-H107*44100)</f>
        <v>0</v>
      </c>
      <c r="AB107">
        <f>2*29.3*P107*0.92*(CQ107-U107)</f>
        <v>0</v>
      </c>
      <c r="AC107">
        <f>2*0.95*5.67E-8*(((CQ107+$B$7)+273)^4-(U107+273)^4)</f>
        <v>0</v>
      </c>
      <c r="AD107">
        <f>S107+AC107+AA107+AB107</f>
        <v>0</v>
      </c>
      <c r="AE107">
        <f>CN107*AS107*(CI107-CH107*(1000-AS107*CK107)/(1000-AS107*CJ107))/(100*CB107)</f>
        <v>0</v>
      </c>
      <c r="AF107">
        <f>1000*CN107*AS107*(CJ107-CK107)/(100*CB107*(1000-AS107*CJ107))</f>
        <v>0</v>
      </c>
      <c r="AG107">
        <f>(AH107 - AI107 - CO107*1E3/(8.314*(CQ107+273.15)) * AK107/CN107 * AJ107) * CN107/(100*CB107) * (1000 - CK107)/1000</f>
        <v>0</v>
      </c>
      <c r="AH107">
        <v>314.235802560358</v>
      </c>
      <c r="AI107">
        <v>300.571696969697</v>
      </c>
      <c r="AJ107">
        <v>1.69968617164375</v>
      </c>
      <c r="AK107">
        <v>66.5001345329119</v>
      </c>
      <c r="AL107">
        <f>(AN107 - AM107 + CO107*1E3/(8.314*(CQ107+273.15)) * AP107/CN107 * AO107) * CN107/(100*CB107) * 1000/(1000 - AN107)</f>
        <v>0</v>
      </c>
      <c r="AM107">
        <v>19.9633737437229</v>
      </c>
      <c r="AN107">
        <v>21.7020842424242</v>
      </c>
      <c r="AO107">
        <v>-0.000112041558441363</v>
      </c>
      <c r="AP107">
        <v>79.88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MAX(0,($B$13+$C$13*CV107)/(1+$D$13*CV107)*CO107/(CQ107+273)*$E$13)</f>
        <v>0</v>
      </c>
      <c r="AV107" t="s">
        <v>286</v>
      </c>
      <c r="AW107" t="s">
        <v>286</v>
      </c>
      <c r="AX107">
        <v>0</v>
      </c>
      <c r="AY107">
        <v>0</v>
      </c>
      <c r="AZ107">
        <f>1-AX107/AY107</f>
        <v>0</v>
      </c>
      <c r="BA107">
        <v>0</v>
      </c>
      <c r="BB107" t="s">
        <v>286</v>
      </c>
      <c r="BC107" t="s">
        <v>286</v>
      </c>
      <c r="BD107">
        <v>0</v>
      </c>
      <c r="BE107">
        <v>0</v>
      </c>
      <c r="BF107">
        <f>1-BD107/BE107</f>
        <v>0</v>
      </c>
      <c r="BG107">
        <v>0.5</v>
      </c>
      <c r="BH107">
        <f>BY107</f>
        <v>0</v>
      </c>
      <c r="BI107">
        <f>J107</f>
        <v>0</v>
      </c>
      <c r="BJ107">
        <f>BF107*BG107*BH107</f>
        <v>0</v>
      </c>
      <c r="BK107">
        <f>(BI107-BA107)/BH107</f>
        <v>0</v>
      </c>
      <c r="BL107">
        <f>(AY107-BE107)/BE107</f>
        <v>0</v>
      </c>
      <c r="BM107">
        <f>AX107/(AZ107+AX107/BE107)</f>
        <v>0</v>
      </c>
      <c r="BN107" t="s">
        <v>286</v>
      </c>
      <c r="BO107">
        <v>0</v>
      </c>
      <c r="BP107">
        <f>IF(BO107&lt;&gt;0, BO107, BM107)</f>
        <v>0</v>
      </c>
      <c r="BQ107">
        <f>1-BP107/BE107</f>
        <v>0</v>
      </c>
      <c r="BR107">
        <f>(BE107-BD107)/(BE107-BP107)</f>
        <v>0</v>
      </c>
      <c r="BS107">
        <f>(AY107-BE107)/(AY107-BP107)</f>
        <v>0</v>
      </c>
      <c r="BT107">
        <f>(BE107-BD107)/(BE107-AX107)</f>
        <v>0</v>
      </c>
      <c r="BU107">
        <f>(AY107-BE107)/(AY107-AX107)</f>
        <v>0</v>
      </c>
      <c r="BV107">
        <f>(BR107*BP107/BD107)</f>
        <v>0</v>
      </c>
      <c r="BW107">
        <f>(1-BV107)</f>
        <v>0</v>
      </c>
      <c r="BX107">
        <f>$B$11*CW107+$C$11*CX107+$F$11*CY107*(1-DB107)</f>
        <v>0</v>
      </c>
      <c r="BY107">
        <f>BX107*BZ107</f>
        <v>0</v>
      </c>
      <c r="BZ107">
        <f>($B$11*$D$9+$C$11*$D$9+$F$11*((DL107+DD107)/MAX(DL107+DD107+DM107, 0.1)*$I$9+DM107/MAX(DL107+DD107+DM107, 0.1)*$J$9))/($B$11+$C$11+$F$11)</f>
        <v>0</v>
      </c>
      <c r="CA107">
        <f>($B$11*$K$9+$C$11*$K$9+$F$11*((DL107+DD107)/MAX(DL107+DD107+DM107, 0.1)*$P$9+DM107/MAX(DL107+DD107+DM107, 0.1)*$Q$9))/($B$11+$C$11+$F$11)</f>
        <v>0</v>
      </c>
      <c r="CB107">
        <v>9</v>
      </c>
      <c r="CC107">
        <v>0.5</v>
      </c>
      <c r="CD107" t="s">
        <v>287</v>
      </c>
      <c r="CE107">
        <v>2</v>
      </c>
      <c r="CF107" t="b">
        <v>1</v>
      </c>
      <c r="CG107">
        <v>1617083072.125</v>
      </c>
      <c r="CH107">
        <v>292.5915</v>
      </c>
      <c r="CI107">
        <v>309.055</v>
      </c>
      <c r="CJ107">
        <v>21.7022</v>
      </c>
      <c r="CK107">
        <v>19.963225</v>
      </c>
      <c r="CL107">
        <v>288.2705</v>
      </c>
      <c r="CM107">
        <v>21.724175</v>
      </c>
      <c r="CN107">
        <v>600.02</v>
      </c>
      <c r="CO107">
        <v>101.11375</v>
      </c>
      <c r="CP107">
        <v>0.04664125</v>
      </c>
      <c r="CQ107">
        <v>26.7859</v>
      </c>
      <c r="CR107">
        <v>26.20405</v>
      </c>
      <c r="CS107">
        <v>999.9</v>
      </c>
      <c r="CT107">
        <v>0</v>
      </c>
      <c r="CU107">
        <v>0</v>
      </c>
      <c r="CV107">
        <v>9985.7825</v>
      </c>
      <c r="CW107">
        <v>0</v>
      </c>
      <c r="CX107">
        <v>42.5017</v>
      </c>
      <c r="CY107">
        <v>1200.03</v>
      </c>
      <c r="CZ107">
        <v>0.967009</v>
      </c>
      <c r="DA107">
        <v>0.0329912</v>
      </c>
      <c r="DB107">
        <v>0</v>
      </c>
      <c r="DC107">
        <v>2.519275</v>
      </c>
      <c r="DD107">
        <v>0</v>
      </c>
      <c r="DE107">
        <v>3538.5275</v>
      </c>
      <c r="DF107">
        <v>10372.575</v>
      </c>
      <c r="DG107">
        <v>40.687</v>
      </c>
      <c r="DH107">
        <v>43.48425</v>
      </c>
      <c r="DI107">
        <v>42.375</v>
      </c>
      <c r="DJ107">
        <v>41.60925</v>
      </c>
      <c r="DK107">
        <v>40.68725</v>
      </c>
      <c r="DL107">
        <v>1160.44</v>
      </c>
      <c r="DM107">
        <v>39.59</v>
      </c>
      <c r="DN107">
        <v>0</v>
      </c>
      <c r="DO107">
        <v>1617083074.2</v>
      </c>
      <c r="DP107">
        <v>0</v>
      </c>
      <c r="DQ107">
        <v>2.64083846153846</v>
      </c>
      <c r="DR107">
        <v>-0.716656408791948</v>
      </c>
      <c r="DS107">
        <v>-77.6786325143454</v>
      </c>
      <c r="DT107">
        <v>3546.18384615385</v>
      </c>
      <c r="DU107">
        <v>15</v>
      </c>
      <c r="DV107">
        <v>1617082512</v>
      </c>
      <c r="DW107" t="s">
        <v>288</v>
      </c>
      <c r="DX107">
        <v>1617082511</v>
      </c>
      <c r="DY107">
        <v>1617082512</v>
      </c>
      <c r="DZ107">
        <v>2</v>
      </c>
      <c r="EA107">
        <v>-0.012</v>
      </c>
      <c r="EB107">
        <v>-0.035</v>
      </c>
      <c r="EC107">
        <v>4.321</v>
      </c>
      <c r="ED107">
        <v>-0.022</v>
      </c>
      <c r="EE107">
        <v>400</v>
      </c>
      <c r="EF107">
        <v>20</v>
      </c>
      <c r="EG107">
        <v>0.13</v>
      </c>
      <c r="EH107">
        <v>0.05</v>
      </c>
      <c r="EI107">
        <v>100</v>
      </c>
      <c r="EJ107">
        <v>100</v>
      </c>
      <c r="EK107">
        <v>4.321</v>
      </c>
      <c r="EL107">
        <v>-0.0219</v>
      </c>
      <c r="EM107">
        <v>4.32055000000003</v>
      </c>
      <c r="EN107">
        <v>0</v>
      </c>
      <c r="EO107">
        <v>0</v>
      </c>
      <c r="EP107">
        <v>0</v>
      </c>
      <c r="EQ107">
        <v>-0.0219400000000007</v>
      </c>
      <c r="ER107">
        <v>0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9.4</v>
      </c>
      <c r="EZ107">
        <v>9.4</v>
      </c>
      <c r="FA107">
        <v>18</v>
      </c>
      <c r="FB107">
        <v>647.07</v>
      </c>
      <c r="FC107">
        <v>392.946</v>
      </c>
      <c r="FD107">
        <v>24.9995</v>
      </c>
      <c r="FE107">
        <v>27.8309</v>
      </c>
      <c r="FF107">
        <v>29.9999</v>
      </c>
      <c r="FG107">
        <v>27.8397</v>
      </c>
      <c r="FH107">
        <v>27.8785</v>
      </c>
      <c r="FI107">
        <v>17.5223</v>
      </c>
      <c r="FJ107">
        <v>22.7564</v>
      </c>
      <c r="FK107">
        <v>45.7178</v>
      </c>
      <c r="FL107">
        <v>25</v>
      </c>
      <c r="FM107">
        <v>324.267</v>
      </c>
      <c r="FN107">
        <v>20</v>
      </c>
      <c r="FO107">
        <v>96.8564</v>
      </c>
      <c r="FP107">
        <v>99.4288</v>
      </c>
    </row>
    <row r="108" spans="1:172">
      <c r="A108">
        <v>92</v>
      </c>
      <c r="B108">
        <v>1617083075.5</v>
      </c>
      <c r="C108">
        <v>183</v>
      </c>
      <c r="D108" t="s">
        <v>469</v>
      </c>
      <c r="E108" t="s">
        <v>470</v>
      </c>
      <c r="F108">
        <v>2</v>
      </c>
      <c r="G108">
        <v>1617083074.5</v>
      </c>
      <c r="H108">
        <f>(I108)/1000</f>
        <v>0</v>
      </c>
      <c r="I108">
        <f>IF(CF108, AL108, AF108)</f>
        <v>0</v>
      </c>
      <c r="J108">
        <f>IF(CF108, AG108, AE108)</f>
        <v>0</v>
      </c>
      <c r="K108">
        <f>CH108 - IF(AS108&gt;1, J108*CB108*100.0/(AU108*CV108), 0)</f>
        <v>0</v>
      </c>
      <c r="L108">
        <f>((R108-H108/2)*K108-J108)/(R108+H108/2)</f>
        <v>0</v>
      </c>
      <c r="M108">
        <f>L108*(CO108+CP108)/1000.0</f>
        <v>0</v>
      </c>
      <c r="N108">
        <f>(CH108 - IF(AS108&gt;1, J108*CB108*100.0/(AU108*CV108), 0))*(CO108+CP108)/1000.0</f>
        <v>0</v>
      </c>
      <c r="O108">
        <f>2.0/((1/Q108-1/P108)+SIGN(Q108)*SQRT((1/Q108-1/P108)*(1/Q108-1/P108) + 4*CC108/((CC108+1)*(CC108+1))*(2*1/Q108*1/P108-1/P108*1/P108)))</f>
        <v>0</v>
      </c>
      <c r="P108">
        <f>IF(LEFT(CD108,1)&lt;&gt;"0",IF(LEFT(CD108,1)="1",3.0,CE108),$D$5+$E$5*(CV108*CO108/($K$5*1000))+$F$5*(CV108*CO108/($K$5*1000))*MAX(MIN(CB108,$J$5),$I$5)*MAX(MIN(CB108,$J$5),$I$5)+$G$5*MAX(MIN(CB108,$J$5),$I$5)*(CV108*CO108/($K$5*1000))+$H$5*(CV108*CO108/($K$5*1000))*(CV108*CO108/($K$5*1000)))</f>
        <v>0</v>
      </c>
      <c r="Q108">
        <f>H108*(1000-(1000*0.61365*exp(17.502*U108/(240.97+U108))/(CO108+CP108)+CJ108)/2)/(1000*0.61365*exp(17.502*U108/(240.97+U108))/(CO108+CP108)-CJ108)</f>
        <v>0</v>
      </c>
      <c r="R108">
        <f>1/((CC108+1)/(O108/1.6)+1/(P108/1.37)) + CC108/((CC108+1)/(O108/1.6) + CC108/(P108/1.37))</f>
        <v>0</v>
      </c>
      <c r="S108">
        <f>(BX108*CA108)</f>
        <v>0</v>
      </c>
      <c r="T108">
        <f>(CQ108+(S108+2*0.95*5.67E-8*(((CQ108+$B$7)+273)^4-(CQ108+273)^4)-44100*H108)/(1.84*29.3*P108+8*0.95*5.67E-8*(CQ108+273)^3))</f>
        <v>0</v>
      </c>
      <c r="U108">
        <f>($C$7*CR108+$D$7*CS108+$E$7*T108)</f>
        <v>0</v>
      </c>
      <c r="V108">
        <f>0.61365*exp(17.502*U108/(240.97+U108))</f>
        <v>0</v>
      </c>
      <c r="W108">
        <f>(X108/Y108*100)</f>
        <v>0</v>
      </c>
      <c r="X108">
        <f>CJ108*(CO108+CP108)/1000</f>
        <v>0</v>
      </c>
      <c r="Y108">
        <f>0.61365*exp(17.502*CQ108/(240.97+CQ108))</f>
        <v>0</v>
      </c>
      <c r="Z108">
        <f>(V108-CJ108*(CO108+CP108)/1000)</f>
        <v>0</v>
      </c>
      <c r="AA108">
        <f>(-H108*44100)</f>
        <v>0</v>
      </c>
      <c r="AB108">
        <f>2*29.3*P108*0.92*(CQ108-U108)</f>
        <v>0</v>
      </c>
      <c r="AC108">
        <f>2*0.95*5.67E-8*(((CQ108+$B$7)+273)^4-(U108+273)^4)</f>
        <v>0</v>
      </c>
      <c r="AD108">
        <f>S108+AC108+AA108+AB108</f>
        <v>0</v>
      </c>
      <c r="AE108">
        <f>CN108*AS108*(CI108-CH108*(1000-AS108*CK108)/(1000-AS108*CJ108))/(100*CB108)</f>
        <v>0</v>
      </c>
      <c r="AF108">
        <f>1000*CN108*AS108*(CJ108-CK108)/(100*CB108*(1000-AS108*CJ108))</f>
        <v>0</v>
      </c>
      <c r="AG108">
        <f>(AH108 - AI108 - CO108*1E3/(8.314*(CQ108+273.15)) * AK108/CN108 * AJ108) * CN108/(100*CB108) * (1000 - CK108)/1000</f>
        <v>0</v>
      </c>
      <c r="AH108">
        <v>317.698278670217</v>
      </c>
      <c r="AI108">
        <v>303.945127272727</v>
      </c>
      <c r="AJ108">
        <v>1.69108485903359</v>
      </c>
      <c r="AK108">
        <v>66.5001345329119</v>
      </c>
      <c r="AL108">
        <f>(AN108 - AM108 + CO108*1E3/(8.314*(CQ108+273.15)) * AP108/CN108 * AO108) * CN108/(100*CB108) * 1000/(1000 - AN108)</f>
        <v>0</v>
      </c>
      <c r="AM108">
        <v>19.9631365496104</v>
      </c>
      <c r="AN108">
        <v>21.6991503030303</v>
      </c>
      <c r="AO108">
        <v>-2.90722610721296e-05</v>
      </c>
      <c r="AP108">
        <v>79.88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MAX(0,($B$13+$C$13*CV108)/(1+$D$13*CV108)*CO108/(CQ108+273)*$E$13)</f>
        <v>0</v>
      </c>
      <c r="AV108" t="s">
        <v>286</v>
      </c>
      <c r="AW108" t="s">
        <v>286</v>
      </c>
      <c r="AX108">
        <v>0</v>
      </c>
      <c r="AY108">
        <v>0</v>
      </c>
      <c r="AZ108">
        <f>1-AX108/AY108</f>
        <v>0</v>
      </c>
      <c r="BA108">
        <v>0</v>
      </c>
      <c r="BB108" t="s">
        <v>286</v>
      </c>
      <c r="BC108" t="s">
        <v>286</v>
      </c>
      <c r="BD108">
        <v>0</v>
      </c>
      <c r="BE108">
        <v>0</v>
      </c>
      <c r="BF108">
        <f>1-BD108/BE108</f>
        <v>0</v>
      </c>
      <c r="BG108">
        <v>0.5</v>
      </c>
      <c r="BH108">
        <f>BY108</f>
        <v>0</v>
      </c>
      <c r="BI108">
        <f>J108</f>
        <v>0</v>
      </c>
      <c r="BJ108">
        <f>BF108*BG108*BH108</f>
        <v>0</v>
      </c>
      <c r="BK108">
        <f>(BI108-BA108)/BH108</f>
        <v>0</v>
      </c>
      <c r="BL108">
        <f>(AY108-BE108)/BE108</f>
        <v>0</v>
      </c>
      <c r="BM108">
        <f>AX108/(AZ108+AX108/BE108)</f>
        <v>0</v>
      </c>
      <c r="BN108" t="s">
        <v>286</v>
      </c>
      <c r="BO108">
        <v>0</v>
      </c>
      <c r="BP108">
        <f>IF(BO108&lt;&gt;0, BO108, BM108)</f>
        <v>0</v>
      </c>
      <c r="BQ108">
        <f>1-BP108/BE108</f>
        <v>0</v>
      </c>
      <c r="BR108">
        <f>(BE108-BD108)/(BE108-BP108)</f>
        <v>0</v>
      </c>
      <c r="BS108">
        <f>(AY108-BE108)/(AY108-BP108)</f>
        <v>0</v>
      </c>
      <c r="BT108">
        <f>(BE108-BD108)/(BE108-AX108)</f>
        <v>0</v>
      </c>
      <c r="BU108">
        <f>(AY108-BE108)/(AY108-AX108)</f>
        <v>0</v>
      </c>
      <c r="BV108">
        <f>(BR108*BP108/BD108)</f>
        <v>0</v>
      </c>
      <c r="BW108">
        <f>(1-BV108)</f>
        <v>0</v>
      </c>
      <c r="BX108">
        <f>$B$11*CW108+$C$11*CX108+$F$11*CY108*(1-DB108)</f>
        <v>0</v>
      </c>
      <c r="BY108">
        <f>BX108*BZ108</f>
        <v>0</v>
      </c>
      <c r="BZ108">
        <f>($B$11*$D$9+$C$11*$D$9+$F$11*((DL108+DD108)/MAX(DL108+DD108+DM108, 0.1)*$I$9+DM108/MAX(DL108+DD108+DM108, 0.1)*$J$9))/($B$11+$C$11+$F$11)</f>
        <v>0</v>
      </c>
      <c r="CA108">
        <f>($B$11*$K$9+$C$11*$K$9+$F$11*((DL108+DD108)/MAX(DL108+DD108+DM108, 0.1)*$P$9+DM108/MAX(DL108+DD108+DM108, 0.1)*$Q$9))/($B$11+$C$11+$F$11)</f>
        <v>0</v>
      </c>
      <c r="CB108">
        <v>9</v>
      </c>
      <c r="CC108">
        <v>0.5</v>
      </c>
      <c r="CD108" t="s">
        <v>287</v>
      </c>
      <c r="CE108">
        <v>2</v>
      </c>
      <c r="CF108" t="b">
        <v>1</v>
      </c>
      <c r="CG108">
        <v>1617083074.5</v>
      </c>
      <c r="CH108">
        <v>296.524</v>
      </c>
      <c r="CI108">
        <v>313.083666666667</v>
      </c>
      <c r="CJ108">
        <v>21.7</v>
      </c>
      <c r="CK108">
        <v>19.9626666666667</v>
      </c>
      <c r="CL108">
        <v>292.203666666667</v>
      </c>
      <c r="CM108">
        <v>21.7219</v>
      </c>
      <c r="CN108">
        <v>600.016666666667</v>
      </c>
      <c r="CO108">
        <v>101.113</v>
      </c>
      <c r="CP108">
        <v>0.0467678333333333</v>
      </c>
      <c r="CQ108">
        <v>26.7856333333333</v>
      </c>
      <c r="CR108">
        <v>26.2005666666667</v>
      </c>
      <c r="CS108">
        <v>999.9</v>
      </c>
      <c r="CT108">
        <v>0</v>
      </c>
      <c r="CU108">
        <v>0</v>
      </c>
      <c r="CV108">
        <v>10002.9333333333</v>
      </c>
      <c r="CW108">
        <v>0</v>
      </c>
      <c r="CX108">
        <v>42.2424666666667</v>
      </c>
      <c r="CY108">
        <v>1199.95666666667</v>
      </c>
      <c r="CZ108">
        <v>0.967006666666667</v>
      </c>
      <c r="DA108">
        <v>0.0329935</v>
      </c>
      <c r="DB108">
        <v>0</v>
      </c>
      <c r="DC108">
        <v>2.69436666666667</v>
      </c>
      <c r="DD108">
        <v>0</v>
      </c>
      <c r="DE108">
        <v>3535.18333333333</v>
      </c>
      <c r="DF108">
        <v>10371.9</v>
      </c>
      <c r="DG108">
        <v>40.6456666666667</v>
      </c>
      <c r="DH108">
        <v>43.5</v>
      </c>
      <c r="DI108">
        <v>42.375</v>
      </c>
      <c r="DJ108">
        <v>41.604</v>
      </c>
      <c r="DK108">
        <v>40.687</v>
      </c>
      <c r="DL108">
        <v>1160.36666666667</v>
      </c>
      <c r="DM108">
        <v>39.59</v>
      </c>
      <c r="DN108">
        <v>0</v>
      </c>
      <c r="DO108">
        <v>1617083076</v>
      </c>
      <c r="DP108">
        <v>0</v>
      </c>
      <c r="DQ108">
        <v>2.62134</v>
      </c>
      <c r="DR108">
        <v>-0.123807694200365</v>
      </c>
      <c r="DS108">
        <v>-77.9323075558381</v>
      </c>
      <c r="DT108">
        <v>3543.4512</v>
      </c>
      <c r="DU108">
        <v>15</v>
      </c>
      <c r="DV108">
        <v>1617082512</v>
      </c>
      <c r="DW108" t="s">
        <v>288</v>
      </c>
      <c r="DX108">
        <v>1617082511</v>
      </c>
      <c r="DY108">
        <v>1617082512</v>
      </c>
      <c r="DZ108">
        <v>2</v>
      </c>
      <c r="EA108">
        <v>-0.012</v>
      </c>
      <c r="EB108">
        <v>-0.035</v>
      </c>
      <c r="EC108">
        <v>4.321</v>
      </c>
      <c r="ED108">
        <v>-0.022</v>
      </c>
      <c r="EE108">
        <v>400</v>
      </c>
      <c r="EF108">
        <v>20</v>
      </c>
      <c r="EG108">
        <v>0.13</v>
      </c>
      <c r="EH108">
        <v>0.05</v>
      </c>
      <c r="EI108">
        <v>100</v>
      </c>
      <c r="EJ108">
        <v>100</v>
      </c>
      <c r="EK108">
        <v>4.321</v>
      </c>
      <c r="EL108">
        <v>-0.0219</v>
      </c>
      <c r="EM108">
        <v>4.32055000000003</v>
      </c>
      <c r="EN108">
        <v>0</v>
      </c>
      <c r="EO108">
        <v>0</v>
      </c>
      <c r="EP108">
        <v>0</v>
      </c>
      <c r="EQ108">
        <v>-0.0219400000000007</v>
      </c>
      <c r="ER108">
        <v>0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9.4</v>
      </c>
      <c r="EZ108">
        <v>9.4</v>
      </c>
      <c r="FA108">
        <v>18</v>
      </c>
      <c r="FB108">
        <v>646.941</v>
      </c>
      <c r="FC108">
        <v>393.042</v>
      </c>
      <c r="FD108">
        <v>24.9994</v>
      </c>
      <c r="FE108">
        <v>27.8302</v>
      </c>
      <c r="FF108">
        <v>29.9999</v>
      </c>
      <c r="FG108">
        <v>27.8386</v>
      </c>
      <c r="FH108">
        <v>27.8778</v>
      </c>
      <c r="FI108">
        <v>17.669</v>
      </c>
      <c r="FJ108">
        <v>22.7564</v>
      </c>
      <c r="FK108">
        <v>45.7178</v>
      </c>
      <c r="FL108">
        <v>25</v>
      </c>
      <c r="FM108">
        <v>327.662</v>
      </c>
      <c r="FN108">
        <v>20</v>
      </c>
      <c r="FO108">
        <v>96.8564</v>
      </c>
      <c r="FP108">
        <v>99.4298</v>
      </c>
    </row>
    <row r="109" spans="1:172">
      <c r="A109">
        <v>93</v>
      </c>
      <c r="B109">
        <v>1617083077.5</v>
      </c>
      <c r="C109">
        <v>185</v>
      </c>
      <c r="D109" t="s">
        <v>471</v>
      </c>
      <c r="E109" t="s">
        <v>472</v>
      </c>
      <c r="F109">
        <v>2</v>
      </c>
      <c r="G109">
        <v>1617083076.125</v>
      </c>
      <c r="H109">
        <f>(I109)/1000</f>
        <v>0</v>
      </c>
      <c r="I109">
        <f>IF(CF109, AL109, AF109)</f>
        <v>0</v>
      </c>
      <c r="J109">
        <f>IF(CF109, AG109, AE109)</f>
        <v>0</v>
      </c>
      <c r="K109">
        <f>CH109 - IF(AS109&gt;1, J109*CB109*100.0/(AU109*CV109), 0)</f>
        <v>0</v>
      </c>
      <c r="L109">
        <f>((R109-H109/2)*K109-J109)/(R109+H109/2)</f>
        <v>0</v>
      </c>
      <c r="M109">
        <f>L109*(CO109+CP109)/1000.0</f>
        <v>0</v>
      </c>
      <c r="N109">
        <f>(CH109 - IF(AS109&gt;1, J109*CB109*100.0/(AU109*CV109), 0))*(CO109+CP109)/1000.0</f>
        <v>0</v>
      </c>
      <c r="O109">
        <f>2.0/((1/Q109-1/P109)+SIGN(Q109)*SQRT((1/Q109-1/P109)*(1/Q109-1/P109) + 4*CC109/((CC109+1)*(CC109+1))*(2*1/Q109*1/P109-1/P109*1/P109)))</f>
        <v>0</v>
      </c>
      <c r="P109">
        <f>IF(LEFT(CD109,1)&lt;&gt;"0",IF(LEFT(CD109,1)="1",3.0,CE109),$D$5+$E$5*(CV109*CO109/($K$5*1000))+$F$5*(CV109*CO109/($K$5*1000))*MAX(MIN(CB109,$J$5),$I$5)*MAX(MIN(CB109,$J$5),$I$5)+$G$5*MAX(MIN(CB109,$J$5),$I$5)*(CV109*CO109/($K$5*1000))+$H$5*(CV109*CO109/($K$5*1000))*(CV109*CO109/($K$5*1000)))</f>
        <v>0</v>
      </c>
      <c r="Q109">
        <f>H109*(1000-(1000*0.61365*exp(17.502*U109/(240.97+U109))/(CO109+CP109)+CJ109)/2)/(1000*0.61365*exp(17.502*U109/(240.97+U109))/(CO109+CP109)-CJ109)</f>
        <v>0</v>
      </c>
      <c r="R109">
        <f>1/((CC109+1)/(O109/1.6)+1/(P109/1.37)) + CC109/((CC109+1)/(O109/1.6) + CC109/(P109/1.37))</f>
        <v>0</v>
      </c>
      <c r="S109">
        <f>(BX109*CA109)</f>
        <v>0</v>
      </c>
      <c r="T109">
        <f>(CQ109+(S109+2*0.95*5.67E-8*(((CQ109+$B$7)+273)^4-(CQ109+273)^4)-44100*H109)/(1.84*29.3*P109+8*0.95*5.67E-8*(CQ109+273)^3))</f>
        <v>0</v>
      </c>
      <c r="U109">
        <f>($C$7*CR109+$D$7*CS109+$E$7*T109)</f>
        <v>0</v>
      </c>
      <c r="V109">
        <f>0.61365*exp(17.502*U109/(240.97+U109))</f>
        <v>0</v>
      </c>
      <c r="W109">
        <f>(X109/Y109*100)</f>
        <v>0</v>
      </c>
      <c r="X109">
        <f>CJ109*(CO109+CP109)/1000</f>
        <v>0</v>
      </c>
      <c r="Y109">
        <f>0.61365*exp(17.502*CQ109/(240.97+CQ109))</f>
        <v>0</v>
      </c>
      <c r="Z109">
        <f>(V109-CJ109*(CO109+CP109)/1000)</f>
        <v>0</v>
      </c>
      <c r="AA109">
        <f>(-H109*44100)</f>
        <v>0</v>
      </c>
      <c r="AB109">
        <f>2*29.3*P109*0.92*(CQ109-U109)</f>
        <v>0</v>
      </c>
      <c r="AC109">
        <f>2*0.95*5.67E-8*(((CQ109+$B$7)+273)^4-(U109+273)^4)</f>
        <v>0</v>
      </c>
      <c r="AD109">
        <f>S109+AC109+AA109+AB109</f>
        <v>0</v>
      </c>
      <c r="AE109">
        <f>CN109*AS109*(CI109-CH109*(1000-AS109*CK109)/(1000-AS109*CJ109))/(100*CB109)</f>
        <v>0</v>
      </c>
      <c r="AF109">
        <f>1000*CN109*AS109*(CJ109-CK109)/(100*CB109*(1000-AS109*CJ109))</f>
        <v>0</v>
      </c>
      <c r="AG109">
        <f>(AH109 - AI109 - CO109*1E3/(8.314*(CQ109+273.15)) * AK109/CN109 * AJ109) * CN109/(100*CB109) * (1000 - CK109)/1000</f>
        <v>0</v>
      </c>
      <c r="AH109">
        <v>321.159228631199</v>
      </c>
      <c r="AI109">
        <v>307.319866666667</v>
      </c>
      <c r="AJ109">
        <v>1.68887283270352</v>
      </c>
      <c r="AK109">
        <v>66.5001345329119</v>
      </c>
      <c r="AL109">
        <f>(AN109 - AM109 + CO109*1E3/(8.314*(CQ109+273.15)) * AP109/CN109 * AO109) * CN109/(100*CB109) * 1000/(1000 - AN109)</f>
        <v>0</v>
      </c>
      <c r="AM109">
        <v>19.9625344117749</v>
      </c>
      <c r="AN109">
        <v>21.6943024242424</v>
      </c>
      <c r="AO109">
        <v>-0.000123997181113572</v>
      </c>
      <c r="AP109">
        <v>79.88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MAX(0,($B$13+$C$13*CV109)/(1+$D$13*CV109)*CO109/(CQ109+273)*$E$13)</f>
        <v>0</v>
      </c>
      <c r="AV109" t="s">
        <v>286</v>
      </c>
      <c r="AW109" t="s">
        <v>286</v>
      </c>
      <c r="AX109">
        <v>0</v>
      </c>
      <c r="AY109">
        <v>0</v>
      </c>
      <c r="AZ109">
        <f>1-AX109/AY109</f>
        <v>0</v>
      </c>
      <c r="BA109">
        <v>0</v>
      </c>
      <c r="BB109" t="s">
        <v>286</v>
      </c>
      <c r="BC109" t="s">
        <v>286</v>
      </c>
      <c r="BD109">
        <v>0</v>
      </c>
      <c r="BE109">
        <v>0</v>
      </c>
      <c r="BF109">
        <f>1-BD109/BE109</f>
        <v>0</v>
      </c>
      <c r="BG109">
        <v>0.5</v>
      </c>
      <c r="BH109">
        <f>BY109</f>
        <v>0</v>
      </c>
      <c r="BI109">
        <f>J109</f>
        <v>0</v>
      </c>
      <c r="BJ109">
        <f>BF109*BG109*BH109</f>
        <v>0</v>
      </c>
      <c r="BK109">
        <f>(BI109-BA109)/BH109</f>
        <v>0</v>
      </c>
      <c r="BL109">
        <f>(AY109-BE109)/BE109</f>
        <v>0</v>
      </c>
      <c r="BM109">
        <f>AX109/(AZ109+AX109/BE109)</f>
        <v>0</v>
      </c>
      <c r="BN109" t="s">
        <v>286</v>
      </c>
      <c r="BO109">
        <v>0</v>
      </c>
      <c r="BP109">
        <f>IF(BO109&lt;&gt;0, BO109, BM109)</f>
        <v>0</v>
      </c>
      <c r="BQ109">
        <f>1-BP109/BE109</f>
        <v>0</v>
      </c>
      <c r="BR109">
        <f>(BE109-BD109)/(BE109-BP109)</f>
        <v>0</v>
      </c>
      <c r="BS109">
        <f>(AY109-BE109)/(AY109-BP109)</f>
        <v>0</v>
      </c>
      <c r="BT109">
        <f>(BE109-BD109)/(BE109-AX109)</f>
        <v>0</v>
      </c>
      <c r="BU109">
        <f>(AY109-BE109)/(AY109-AX109)</f>
        <v>0</v>
      </c>
      <c r="BV109">
        <f>(BR109*BP109/BD109)</f>
        <v>0</v>
      </c>
      <c r="BW109">
        <f>(1-BV109)</f>
        <v>0</v>
      </c>
      <c r="BX109">
        <f>$B$11*CW109+$C$11*CX109+$F$11*CY109*(1-DB109)</f>
        <v>0</v>
      </c>
      <c r="BY109">
        <f>BX109*BZ109</f>
        <v>0</v>
      </c>
      <c r="BZ109">
        <f>($B$11*$D$9+$C$11*$D$9+$F$11*((DL109+DD109)/MAX(DL109+DD109+DM109, 0.1)*$I$9+DM109/MAX(DL109+DD109+DM109, 0.1)*$J$9))/($B$11+$C$11+$F$11)</f>
        <v>0</v>
      </c>
      <c r="CA109">
        <f>($B$11*$K$9+$C$11*$K$9+$F$11*((DL109+DD109)/MAX(DL109+DD109+DM109, 0.1)*$P$9+DM109/MAX(DL109+DD109+DM109, 0.1)*$Q$9))/($B$11+$C$11+$F$11)</f>
        <v>0</v>
      </c>
      <c r="CB109">
        <v>9</v>
      </c>
      <c r="CC109">
        <v>0.5</v>
      </c>
      <c r="CD109" t="s">
        <v>287</v>
      </c>
      <c r="CE109">
        <v>2</v>
      </c>
      <c r="CF109" t="b">
        <v>1</v>
      </c>
      <c r="CG109">
        <v>1617083076.125</v>
      </c>
      <c r="CH109">
        <v>299.2065</v>
      </c>
      <c r="CI109">
        <v>315.8415</v>
      </c>
      <c r="CJ109">
        <v>21.6964</v>
      </c>
      <c r="CK109">
        <v>19.9622</v>
      </c>
      <c r="CL109">
        <v>294.88575</v>
      </c>
      <c r="CM109">
        <v>21.718325</v>
      </c>
      <c r="CN109">
        <v>600.00525</v>
      </c>
      <c r="CO109">
        <v>101.11375</v>
      </c>
      <c r="CP109">
        <v>0.04694485</v>
      </c>
      <c r="CQ109">
        <v>26.784375</v>
      </c>
      <c r="CR109">
        <v>26.191225</v>
      </c>
      <c r="CS109">
        <v>999.9</v>
      </c>
      <c r="CT109">
        <v>0</v>
      </c>
      <c r="CU109">
        <v>0</v>
      </c>
      <c r="CV109">
        <v>10010.025</v>
      </c>
      <c r="CW109">
        <v>0</v>
      </c>
      <c r="CX109">
        <v>42.053075</v>
      </c>
      <c r="CY109">
        <v>1199.9125</v>
      </c>
      <c r="CZ109">
        <v>0.9670055</v>
      </c>
      <c r="DA109">
        <v>0.03299465</v>
      </c>
      <c r="DB109">
        <v>0</v>
      </c>
      <c r="DC109">
        <v>2.601425</v>
      </c>
      <c r="DD109">
        <v>0</v>
      </c>
      <c r="DE109">
        <v>3532.715</v>
      </c>
      <c r="DF109">
        <v>10371.55</v>
      </c>
      <c r="DG109">
        <v>40.6715</v>
      </c>
      <c r="DH109">
        <v>43.5</v>
      </c>
      <c r="DI109">
        <v>42.35925</v>
      </c>
      <c r="DJ109">
        <v>41.60925</v>
      </c>
      <c r="DK109">
        <v>40.7185</v>
      </c>
      <c r="DL109">
        <v>1160.3225</v>
      </c>
      <c r="DM109">
        <v>39.59</v>
      </c>
      <c r="DN109">
        <v>0</v>
      </c>
      <c r="DO109">
        <v>1617083077.8</v>
      </c>
      <c r="DP109">
        <v>0</v>
      </c>
      <c r="DQ109">
        <v>2.62993461538462</v>
      </c>
      <c r="DR109">
        <v>-0.234875218856496</v>
      </c>
      <c r="DS109">
        <v>-77.7685470300464</v>
      </c>
      <c r="DT109">
        <v>3541.47576923077</v>
      </c>
      <c r="DU109">
        <v>15</v>
      </c>
      <c r="DV109">
        <v>1617082512</v>
      </c>
      <c r="DW109" t="s">
        <v>288</v>
      </c>
      <c r="DX109">
        <v>1617082511</v>
      </c>
      <c r="DY109">
        <v>1617082512</v>
      </c>
      <c r="DZ109">
        <v>2</v>
      </c>
      <c r="EA109">
        <v>-0.012</v>
      </c>
      <c r="EB109">
        <v>-0.035</v>
      </c>
      <c r="EC109">
        <v>4.321</v>
      </c>
      <c r="ED109">
        <v>-0.022</v>
      </c>
      <c r="EE109">
        <v>400</v>
      </c>
      <c r="EF109">
        <v>20</v>
      </c>
      <c r="EG109">
        <v>0.13</v>
      </c>
      <c r="EH109">
        <v>0.05</v>
      </c>
      <c r="EI109">
        <v>100</v>
      </c>
      <c r="EJ109">
        <v>100</v>
      </c>
      <c r="EK109">
        <v>4.32</v>
      </c>
      <c r="EL109">
        <v>-0.0219</v>
      </c>
      <c r="EM109">
        <v>4.32055000000003</v>
      </c>
      <c r="EN109">
        <v>0</v>
      </c>
      <c r="EO109">
        <v>0</v>
      </c>
      <c r="EP109">
        <v>0</v>
      </c>
      <c r="EQ109">
        <v>-0.0219400000000007</v>
      </c>
      <c r="ER109">
        <v>0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9.4</v>
      </c>
      <c r="EZ109">
        <v>9.4</v>
      </c>
      <c r="FA109">
        <v>18</v>
      </c>
      <c r="FB109">
        <v>646.81</v>
      </c>
      <c r="FC109">
        <v>392.996</v>
      </c>
      <c r="FD109">
        <v>24.9994</v>
      </c>
      <c r="FE109">
        <v>27.8291</v>
      </c>
      <c r="FF109">
        <v>29.9999</v>
      </c>
      <c r="FG109">
        <v>27.8374</v>
      </c>
      <c r="FH109">
        <v>27.8774</v>
      </c>
      <c r="FI109">
        <v>17.8142</v>
      </c>
      <c r="FJ109">
        <v>22.7564</v>
      </c>
      <c r="FK109">
        <v>45.7178</v>
      </c>
      <c r="FL109">
        <v>25</v>
      </c>
      <c r="FM109">
        <v>331.047</v>
      </c>
      <c r="FN109">
        <v>20</v>
      </c>
      <c r="FO109">
        <v>96.8568</v>
      </c>
      <c r="FP109">
        <v>99.4303</v>
      </c>
    </row>
    <row r="110" spans="1:172">
      <c r="A110">
        <v>94</v>
      </c>
      <c r="B110">
        <v>1617083079.5</v>
      </c>
      <c r="C110">
        <v>187</v>
      </c>
      <c r="D110" t="s">
        <v>473</v>
      </c>
      <c r="E110" t="s">
        <v>474</v>
      </c>
      <c r="F110">
        <v>2</v>
      </c>
      <c r="G110">
        <v>1617083078.5</v>
      </c>
      <c r="H110">
        <f>(I110)/1000</f>
        <v>0</v>
      </c>
      <c r="I110">
        <f>IF(CF110, AL110, AF110)</f>
        <v>0</v>
      </c>
      <c r="J110">
        <f>IF(CF110, AG110, AE110)</f>
        <v>0</v>
      </c>
      <c r="K110">
        <f>CH110 - IF(AS110&gt;1, J110*CB110*100.0/(AU110*CV110), 0)</f>
        <v>0</v>
      </c>
      <c r="L110">
        <f>((R110-H110/2)*K110-J110)/(R110+H110/2)</f>
        <v>0</v>
      </c>
      <c r="M110">
        <f>L110*(CO110+CP110)/1000.0</f>
        <v>0</v>
      </c>
      <c r="N110">
        <f>(CH110 - IF(AS110&gt;1, J110*CB110*100.0/(AU110*CV110), 0))*(CO110+CP110)/1000.0</f>
        <v>0</v>
      </c>
      <c r="O110">
        <f>2.0/((1/Q110-1/P110)+SIGN(Q110)*SQRT((1/Q110-1/P110)*(1/Q110-1/P110) + 4*CC110/((CC110+1)*(CC110+1))*(2*1/Q110*1/P110-1/P110*1/P110)))</f>
        <v>0</v>
      </c>
      <c r="P110">
        <f>IF(LEFT(CD110,1)&lt;&gt;"0",IF(LEFT(CD110,1)="1",3.0,CE110),$D$5+$E$5*(CV110*CO110/($K$5*1000))+$F$5*(CV110*CO110/($K$5*1000))*MAX(MIN(CB110,$J$5),$I$5)*MAX(MIN(CB110,$J$5),$I$5)+$G$5*MAX(MIN(CB110,$J$5),$I$5)*(CV110*CO110/($K$5*1000))+$H$5*(CV110*CO110/($K$5*1000))*(CV110*CO110/($K$5*1000)))</f>
        <v>0</v>
      </c>
      <c r="Q110">
        <f>H110*(1000-(1000*0.61365*exp(17.502*U110/(240.97+U110))/(CO110+CP110)+CJ110)/2)/(1000*0.61365*exp(17.502*U110/(240.97+U110))/(CO110+CP110)-CJ110)</f>
        <v>0</v>
      </c>
      <c r="R110">
        <f>1/((CC110+1)/(O110/1.6)+1/(P110/1.37)) + CC110/((CC110+1)/(O110/1.6) + CC110/(P110/1.37))</f>
        <v>0</v>
      </c>
      <c r="S110">
        <f>(BX110*CA110)</f>
        <v>0</v>
      </c>
      <c r="T110">
        <f>(CQ110+(S110+2*0.95*5.67E-8*(((CQ110+$B$7)+273)^4-(CQ110+273)^4)-44100*H110)/(1.84*29.3*P110+8*0.95*5.67E-8*(CQ110+273)^3))</f>
        <v>0</v>
      </c>
      <c r="U110">
        <f>($C$7*CR110+$D$7*CS110+$E$7*T110)</f>
        <v>0</v>
      </c>
      <c r="V110">
        <f>0.61365*exp(17.502*U110/(240.97+U110))</f>
        <v>0</v>
      </c>
      <c r="W110">
        <f>(X110/Y110*100)</f>
        <v>0</v>
      </c>
      <c r="X110">
        <f>CJ110*(CO110+CP110)/1000</f>
        <v>0</v>
      </c>
      <c r="Y110">
        <f>0.61365*exp(17.502*CQ110/(240.97+CQ110))</f>
        <v>0</v>
      </c>
      <c r="Z110">
        <f>(V110-CJ110*(CO110+CP110)/1000)</f>
        <v>0</v>
      </c>
      <c r="AA110">
        <f>(-H110*44100)</f>
        <v>0</v>
      </c>
      <c r="AB110">
        <f>2*29.3*P110*0.92*(CQ110-U110)</f>
        <v>0</v>
      </c>
      <c r="AC110">
        <f>2*0.95*5.67E-8*(((CQ110+$B$7)+273)^4-(U110+273)^4)</f>
        <v>0</v>
      </c>
      <c r="AD110">
        <f>S110+AC110+AA110+AB110</f>
        <v>0</v>
      </c>
      <c r="AE110">
        <f>CN110*AS110*(CI110-CH110*(1000-AS110*CK110)/(1000-AS110*CJ110))/(100*CB110)</f>
        <v>0</v>
      </c>
      <c r="AF110">
        <f>1000*CN110*AS110*(CJ110-CK110)/(100*CB110*(1000-AS110*CJ110))</f>
        <v>0</v>
      </c>
      <c r="AG110">
        <f>(AH110 - AI110 - CO110*1E3/(8.314*(CQ110+273.15)) * AK110/CN110 * AJ110) * CN110/(100*CB110) * (1000 - CK110)/1000</f>
        <v>0</v>
      </c>
      <c r="AH110">
        <v>324.630776240322</v>
      </c>
      <c r="AI110">
        <v>310.682042424243</v>
      </c>
      <c r="AJ110">
        <v>1.67997026631867</v>
      </c>
      <c r="AK110">
        <v>66.5001345329119</v>
      </c>
      <c r="AL110">
        <f>(AN110 - AM110 + CO110*1E3/(8.314*(CQ110+273.15)) * AP110/CN110 * AO110) * CN110/(100*CB110) * 1000/(1000 - AN110)</f>
        <v>0</v>
      </c>
      <c r="AM110">
        <v>19.9622373295238</v>
      </c>
      <c r="AN110">
        <v>21.6944733333333</v>
      </c>
      <c r="AO110">
        <v>-0.00221400000000033</v>
      </c>
      <c r="AP110">
        <v>79.88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MAX(0,($B$13+$C$13*CV110)/(1+$D$13*CV110)*CO110/(CQ110+273)*$E$13)</f>
        <v>0</v>
      </c>
      <c r="AV110" t="s">
        <v>286</v>
      </c>
      <c r="AW110" t="s">
        <v>286</v>
      </c>
      <c r="AX110">
        <v>0</v>
      </c>
      <c r="AY110">
        <v>0</v>
      </c>
      <c r="AZ110">
        <f>1-AX110/AY110</f>
        <v>0</v>
      </c>
      <c r="BA110">
        <v>0</v>
      </c>
      <c r="BB110" t="s">
        <v>286</v>
      </c>
      <c r="BC110" t="s">
        <v>286</v>
      </c>
      <c r="BD110">
        <v>0</v>
      </c>
      <c r="BE110">
        <v>0</v>
      </c>
      <c r="BF110">
        <f>1-BD110/BE110</f>
        <v>0</v>
      </c>
      <c r="BG110">
        <v>0.5</v>
      </c>
      <c r="BH110">
        <f>BY110</f>
        <v>0</v>
      </c>
      <c r="BI110">
        <f>J110</f>
        <v>0</v>
      </c>
      <c r="BJ110">
        <f>BF110*BG110*BH110</f>
        <v>0</v>
      </c>
      <c r="BK110">
        <f>(BI110-BA110)/BH110</f>
        <v>0</v>
      </c>
      <c r="BL110">
        <f>(AY110-BE110)/BE110</f>
        <v>0</v>
      </c>
      <c r="BM110">
        <f>AX110/(AZ110+AX110/BE110)</f>
        <v>0</v>
      </c>
      <c r="BN110" t="s">
        <v>286</v>
      </c>
      <c r="BO110">
        <v>0</v>
      </c>
      <c r="BP110">
        <f>IF(BO110&lt;&gt;0, BO110, BM110)</f>
        <v>0</v>
      </c>
      <c r="BQ110">
        <f>1-BP110/BE110</f>
        <v>0</v>
      </c>
      <c r="BR110">
        <f>(BE110-BD110)/(BE110-BP110)</f>
        <v>0</v>
      </c>
      <c r="BS110">
        <f>(AY110-BE110)/(AY110-BP110)</f>
        <v>0</v>
      </c>
      <c r="BT110">
        <f>(BE110-BD110)/(BE110-AX110)</f>
        <v>0</v>
      </c>
      <c r="BU110">
        <f>(AY110-BE110)/(AY110-AX110)</f>
        <v>0</v>
      </c>
      <c r="BV110">
        <f>(BR110*BP110/BD110)</f>
        <v>0</v>
      </c>
      <c r="BW110">
        <f>(1-BV110)</f>
        <v>0</v>
      </c>
      <c r="BX110">
        <f>$B$11*CW110+$C$11*CX110+$F$11*CY110*(1-DB110)</f>
        <v>0</v>
      </c>
      <c r="BY110">
        <f>BX110*BZ110</f>
        <v>0</v>
      </c>
      <c r="BZ110">
        <f>($B$11*$D$9+$C$11*$D$9+$F$11*((DL110+DD110)/MAX(DL110+DD110+DM110, 0.1)*$I$9+DM110/MAX(DL110+DD110+DM110, 0.1)*$J$9))/($B$11+$C$11+$F$11)</f>
        <v>0</v>
      </c>
      <c r="CA110">
        <f>($B$11*$K$9+$C$11*$K$9+$F$11*((DL110+DD110)/MAX(DL110+DD110+DM110, 0.1)*$P$9+DM110/MAX(DL110+DD110+DM110, 0.1)*$Q$9))/($B$11+$C$11+$F$11)</f>
        <v>0</v>
      </c>
      <c r="CB110">
        <v>9</v>
      </c>
      <c r="CC110">
        <v>0.5</v>
      </c>
      <c r="CD110" t="s">
        <v>287</v>
      </c>
      <c r="CE110">
        <v>2</v>
      </c>
      <c r="CF110" t="b">
        <v>1</v>
      </c>
      <c r="CG110">
        <v>1617083078.5</v>
      </c>
      <c r="CH110">
        <v>303.123</v>
      </c>
      <c r="CI110">
        <v>319.887333333333</v>
      </c>
      <c r="CJ110">
        <v>21.6942666666667</v>
      </c>
      <c r="CK110">
        <v>19.9631</v>
      </c>
      <c r="CL110">
        <v>298.802</v>
      </c>
      <c r="CM110">
        <v>21.7162</v>
      </c>
      <c r="CN110">
        <v>600.012</v>
      </c>
      <c r="CO110">
        <v>101.114333333333</v>
      </c>
      <c r="CP110">
        <v>0.0471185666666667</v>
      </c>
      <c r="CQ110">
        <v>26.7845</v>
      </c>
      <c r="CR110">
        <v>26.1831333333333</v>
      </c>
      <c r="CS110">
        <v>999.9</v>
      </c>
      <c r="CT110">
        <v>0</v>
      </c>
      <c r="CU110">
        <v>0</v>
      </c>
      <c r="CV110">
        <v>10005.6266666667</v>
      </c>
      <c r="CW110">
        <v>0</v>
      </c>
      <c r="CX110">
        <v>41.7780333333333</v>
      </c>
      <c r="CY110">
        <v>1200.03666666667</v>
      </c>
      <c r="CZ110">
        <v>0.967009</v>
      </c>
      <c r="DA110">
        <v>0.0329912</v>
      </c>
      <c r="DB110">
        <v>0</v>
      </c>
      <c r="DC110">
        <v>2.72816666666667</v>
      </c>
      <c r="DD110">
        <v>0</v>
      </c>
      <c r="DE110">
        <v>3530.44333333333</v>
      </c>
      <c r="DF110">
        <v>10372.6666666667</v>
      </c>
      <c r="DG110">
        <v>40.687</v>
      </c>
      <c r="DH110">
        <v>43.5</v>
      </c>
      <c r="DI110">
        <v>42.375</v>
      </c>
      <c r="DJ110">
        <v>41.6456666666667</v>
      </c>
      <c r="DK110">
        <v>40.729</v>
      </c>
      <c r="DL110">
        <v>1160.44666666667</v>
      </c>
      <c r="DM110">
        <v>39.59</v>
      </c>
      <c r="DN110">
        <v>0</v>
      </c>
      <c r="DO110">
        <v>1617083080.2</v>
      </c>
      <c r="DP110">
        <v>0</v>
      </c>
      <c r="DQ110">
        <v>2.64528461538462</v>
      </c>
      <c r="DR110">
        <v>0.300458111636551</v>
      </c>
      <c r="DS110">
        <v>-77.4177778055863</v>
      </c>
      <c r="DT110">
        <v>3538.43269230769</v>
      </c>
      <c r="DU110">
        <v>15</v>
      </c>
      <c r="DV110">
        <v>1617082512</v>
      </c>
      <c r="DW110" t="s">
        <v>288</v>
      </c>
      <c r="DX110">
        <v>1617082511</v>
      </c>
      <c r="DY110">
        <v>1617082512</v>
      </c>
      <c r="DZ110">
        <v>2</v>
      </c>
      <c r="EA110">
        <v>-0.012</v>
      </c>
      <c r="EB110">
        <v>-0.035</v>
      </c>
      <c r="EC110">
        <v>4.321</v>
      </c>
      <c r="ED110">
        <v>-0.022</v>
      </c>
      <c r="EE110">
        <v>400</v>
      </c>
      <c r="EF110">
        <v>20</v>
      </c>
      <c r="EG110">
        <v>0.13</v>
      </c>
      <c r="EH110">
        <v>0.05</v>
      </c>
      <c r="EI110">
        <v>100</v>
      </c>
      <c r="EJ110">
        <v>100</v>
      </c>
      <c r="EK110">
        <v>4.321</v>
      </c>
      <c r="EL110">
        <v>-0.0219</v>
      </c>
      <c r="EM110">
        <v>4.32055000000003</v>
      </c>
      <c r="EN110">
        <v>0</v>
      </c>
      <c r="EO110">
        <v>0</v>
      </c>
      <c r="EP110">
        <v>0</v>
      </c>
      <c r="EQ110">
        <v>-0.0219400000000007</v>
      </c>
      <c r="ER110">
        <v>0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9.5</v>
      </c>
      <c r="EZ110">
        <v>9.5</v>
      </c>
      <c r="FA110">
        <v>18</v>
      </c>
      <c r="FB110">
        <v>646.984</v>
      </c>
      <c r="FC110">
        <v>392.841</v>
      </c>
      <c r="FD110">
        <v>24.9995</v>
      </c>
      <c r="FE110">
        <v>27.8279</v>
      </c>
      <c r="FF110">
        <v>29.9999</v>
      </c>
      <c r="FG110">
        <v>27.8373</v>
      </c>
      <c r="FH110">
        <v>27.8762</v>
      </c>
      <c r="FI110">
        <v>17.9584</v>
      </c>
      <c r="FJ110">
        <v>22.7564</v>
      </c>
      <c r="FK110">
        <v>45.7178</v>
      </c>
      <c r="FL110">
        <v>25</v>
      </c>
      <c r="FM110">
        <v>334.433</v>
      </c>
      <c r="FN110">
        <v>20</v>
      </c>
      <c r="FO110">
        <v>96.8566</v>
      </c>
      <c r="FP110">
        <v>99.4299</v>
      </c>
    </row>
    <row r="111" spans="1:172">
      <c r="A111">
        <v>95</v>
      </c>
      <c r="B111">
        <v>1617083081.5</v>
      </c>
      <c r="C111">
        <v>189</v>
      </c>
      <c r="D111" t="s">
        <v>475</v>
      </c>
      <c r="E111" t="s">
        <v>476</v>
      </c>
      <c r="F111">
        <v>2</v>
      </c>
      <c r="G111">
        <v>1617083080.125</v>
      </c>
      <c r="H111">
        <f>(I111)/1000</f>
        <v>0</v>
      </c>
      <c r="I111">
        <f>IF(CF111, AL111, AF111)</f>
        <v>0</v>
      </c>
      <c r="J111">
        <f>IF(CF111, AG111, AE111)</f>
        <v>0</v>
      </c>
      <c r="K111">
        <f>CH111 - IF(AS111&gt;1, J111*CB111*100.0/(AU111*CV111), 0)</f>
        <v>0</v>
      </c>
      <c r="L111">
        <f>((R111-H111/2)*K111-J111)/(R111+H111/2)</f>
        <v>0</v>
      </c>
      <c r="M111">
        <f>L111*(CO111+CP111)/1000.0</f>
        <v>0</v>
      </c>
      <c r="N111">
        <f>(CH111 - IF(AS111&gt;1, J111*CB111*100.0/(AU111*CV111), 0))*(CO111+CP111)/1000.0</f>
        <v>0</v>
      </c>
      <c r="O111">
        <f>2.0/((1/Q111-1/P111)+SIGN(Q111)*SQRT((1/Q111-1/P111)*(1/Q111-1/P111) + 4*CC111/((CC111+1)*(CC111+1))*(2*1/Q111*1/P111-1/P111*1/P111)))</f>
        <v>0</v>
      </c>
      <c r="P111">
        <f>IF(LEFT(CD111,1)&lt;&gt;"0",IF(LEFT(CD111,1)="1",3.0,CE111),$D$5+$E$5*(CV111*CO111/($K$5*1000))+$F$5*(CV111*CO111/($K$5*1000))*MAX(MIN(CB111,$J$5),$I$5)*MAX(MIN(CB111,$J$5),$I$5)+$G$5*MAX(MIN(CB111,$J$5),$I$5)*(CV111*CO111/($K$5*1000))+$H$5*(CV111*CO111/($K$5*1000))*(CV111*CO111/($K$5*1000)))</f>
        <v>0</v>
      </c>
      <c r="Q111">
        <f>H111*(1000-(1000*0.61365*exp(17.502*U111/(240.97+U111))/(CO111+CP111)+CJ111)/2)/(1000*0.61365*exp(17.502*U111/(240.97+U111))/(CO111+CP111)-CJ111)</f>
        <v>0</v>
      </c>
      <c r="R111">
        <f>1/((CC111+1)/(O111/1.6)+1/(P111/1.37)) + CC111/((CC111+1)/(O111/1.6) + CC111/(P111/1.37))</f>
        <v>0</v>
      </c>
      <c r="S111">
        <f>(BX111*CA111)</f>
        <v>0</v>
      </c>
      <c r="T111">
        <f>(CQ111+(S111+2*0.95*5.67E-8*(((CQ111+$B$7)+273)^4-(CQ111+273)^4)-44100*H111)/(1.84*29.3*P111+8*0.95*5.67E-8*(CQ111+273)^3))</f>
        <v>0</v>
      </c>
      <c r="U111">
        <f>($C$7*CR111+$D$7*CS111+$E$7*T111)</f>
        <v>0</v>
      </c>
      <c r="V111">
        <f>0.61365*exp(17.502*U111/(240.97+U111))</f>
        <v>0</v>
      </c>
      <c r="W111">
        <f>(X111/Y111*100)</f>
        <v>0</v>
      </c>
      <c r="X111">
        <f>CJ111*(CO111+CP111)/1000</f>
        <v>0</v>
      </c>
      <c r="Y111">
        <f>0.61365*exp(17.502*CQ111/(240.97+CQ111))</f>
        <v>0</v>
      </c>
      <c r="Z111">
        <f>(V111-CJ111*(CO111+CP111)/1000)</f>
        <v>0</v>
      </c>
      <c r="AA111">
        <f>(-H111*44100)</f>
        <v>0</v>
      </c>
      <c r="AB111">
        <f>2*29.3*P111*0.92*(CQ111-U111)</f>
        <v>0</v>
      </c>
      <c r="AC111">
        <f>2*0.95*5.67E-8*(((CQ111+$B$7)+273)^4-(U111+273)^4)</f>
        <v>0</v>
      </c>
      <c r="AD111">
        <f>S111+AC111+AA111+AB111</f>
        <v>0</v>
      </c>
      <c r="AE111">
        <f>CN111*AS111*(CI111-CH111*(1000-AS111*CK111)/(1000-AS111*CJ111))/(100*CB111)</f>
        <v>0</v>
      </c>
      <c r="AF111">
        <f>1000*CN111*AS111*(CJ111-CK111)/(100*CB111*(1000-AS111*CJ111))</f>
        <v>0</v>
      </c>
      <c r="AG111">
        <f>(AH111 - AI111 - CO111*1E3/(8.314*(CQ111+273.15)) * AK111/CN111 * AJ111) * CN111/(100*CB111) * (1000 - CK111)/1000</f>
        <v>0</v>
      </c>
      <c r="AH111">
        <v>328.125428663913</v>
      </c>
      <c r="AI111">
        <v>314.030775757576</v>
      </c>
      <c r="AJ111">
        <v>1.67197861656089</v>
      </c>
      <c r="AK111">
        <v>66.5001345329119</v>
      </c>
      <c r="AL111">
        <f>(AN111 - AM111 + CO111*1E3/(8.314*(CQ111+273.15)) * AP111/CN111 * AO111) * CN111/(100*CB111) * 1000/(1000 - AN111)</f>
        <v>0</v>
      </c>
      <c r="AM111">
        <v>19.9636335812987</v>
      </c>
      <c r="AN111">
        <v>21.6929315151515</v>
      </c>
      <c r="AO111">
        <v>-0.000177969696970281</v>
      </c>
      <c r="AP111">
        <v>79.88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MAX(0,($B$13+$C$13*CV111)/(1+$D$13*CV111)*CO111/(CQ111+273)*$E$13)</f>
        <v>0</v>
      </c>
      <c r="AV111" t="s">
        <v>286</v>
      </c>
      <c r="AW111" t="s">
        <v>286</v>
      </c>
      <c r="AX111">
        <v>0</v>
      </c>
      <c r="AY111">
        <v>0</v>
      </c>
      <c r="AZ111">
        <f>1-AX111/AY111</f>
        <v>0</v>
      </c>
      <c r="BA111">
        <v>0</v>
      </c>
      <c r="BB111" t="s">
        <v>286</v>
      </c>
      <c r="BC111" t="s">
        <v>286</v>
      </c>
      <c r="BD111">
        <v>0</v>
      </c>
      <c r="BE111">
        <v>0</v>
      </c>
      <c r="BF111">
        <f>1-BD111/BE111</f>
        <v>0</v>
      </c>
      <c r="BG111">
        <v>0.5</v>
      </c>
      <c r="BH111">
        <f>BY111</f>
        <v>0</v>
      </c>
      <c r="BI111">
        <f>J111</f>
        <v>0</v>
      </c>
      <c r="BJ111">
        <f>BF111*BG111*BH111</f>
        <v>0</v>
      </c>
      <c r="BK111">
        <f>(BI111-BA111)/BH111</f>
        <v>0</v>
      </c>
      <c r="BL111">
        <f>(AY111-BE111)/BE111</f>
        <v>0</v>
      </c>
      <c r="BM111">
        <f>AX111/(AZ111+AX111/BE111)</f>
        <v>0</v>
      </c>
      <c r="BN111" t="s">
        <v>286</v>
      </c>
      <c r="BO111">
        <v>0</v>
      </c>
      <c r="BP111">
        <f>IF(BO111&lt;&gt;0, BO111, BM111)</f>
        <v>0</v>
      </c>
      <c r="BQ111">
        <f>1-BP111/BE111</f>
        <v>0</v>
      </c>
      <c r="BR111">
        <f>(BE111-BD111)/(BE111-BP111)</f>
        <v>0</v>
      </c>
      <c r="BS111">
        <f>(AY111-BE111)/(AY111-BP111)</f>
        <v>0</v>
      </c>
      <c r="BT111">
        <f>(BE111-BD111)/(BE111-AX111)</f>
        <v>0</v>
      </c>
      <c r="BU111">
        <f>(AY111-BE111)/(AY111-AX111)</f>
        <v>0</v>
      </c>
      <c r="BV111">
        <f>(BR111*BP111/BD111)</f>
        <v>0</v>
      </c>
      <c r="BW111">
        <f>(1-BV111)</f>
        <v>0</v>
      </c>
      <c r="BX111">
        <f>$B$11*CW111+$C$11*CX111+$F$11*CY111*(1-DB111)</f>
        <v>0</v>
      </c>
      <c r="BY111">
        <f>BX111*BZ111</f>
        <v>0</v>
      </c>
      <c r="BZ111">
        <f>($B$11*$D$9+$C$11*$D$9+$F$11*((DL111+DD111)/MAX(DL111+DD111+DM111, 0.1)*$I$9+DM111/MAX(DL111+DD111+DM111, 0.1)*$J$9))/($B$11+$C$11+$F$11)</f>
        <v>0</v>
      </c>
      <c r="CA111">
        <f>($B$11*$K$9+$C$11*$K$9+$F$11*((DL111+DD111)/MAX(DL111+DD111+DM111, 0.1)*$P$9+DM111/MAX(DL111+DD111+DM111, 0.1)*$Q$9))/($B$11+$C$11+$F$11)</f>
        <v>0</v>
      </c>
      <c r="CB111">
        <v>9</v>
      </c>
      <c r="CC111">
        <v>0.5</v>
      </c>
      <c r="CD111" t="s">
        <v>287</v>
      </c>
      <c r="CE111">
        <v>2</v>
      </c>
      <c r="CF111" t="b">
        <v>1</v>
      </c>
      <c r="CG111">
        <v>1617083080.125</v>
      </c>
      <c r="CH111">
        <v>305.7875</v>
      </c>
      <c r="CI111">
        <v>322.679</v>
      </c>
      <c r="CJ111">
        <v>21.693475</v>
      </c>
      <c r="CK111">
        <v>19.963275</v>
      </c>
      <c r="CL111">
        <v>301.46675</v>
      </c>
      <c r="CM111">
        <v>21.7154</v>
      </c>
      <c r="CN111">
        <v>600.03675</v>
      </c>
      <c r="CO111">
        <v>101.11325</v>
      </c>
      <c r="CP111">
        <v>0.0470318</v>
      </c>
      <c r="CQ111">
        <v>26.784425</v>
      </c>
      <c r="CR111">
        <v>26.184475</v>
      </c>
      <c r="CS111">
        <v>999.9</v>
      </c>
      <c r="CT111">
        <v>0</v>
      </c>
      <c r="CU111">
        <v>0</v>
      </c>
      <c r="CV111">
        <v>10011.07</v>
      </c>
      <c r="CW111">
        <v>0</v>
      </c>
      <c r="CX111">
        <v>41.62745</v>
      </c>
      <c r="CY111">
        <v>1200.0375</v>
      </c>
      <c r="CZ111">
        <v>0.967009</v>
      </c>
      <c r="DA111">
        <v>0.0329912</v>
      </c>
      <c r="DB111">
        <v>0</v>
      </c>
      <c r="DC111">
        <v>2.638725</v>
      </c>
      <c r="DD111">
        <v>0</v>
      </c>
      <c r="DE111">
        <v>3528.9275</v>
      </c>
      <c r="DF111">
        <v>10372.65</v>
      </c>
      <c r="DG111">
        <v>40.687</v>
      </c>
      <c r="DH111">
        <v>43.5</v>
      </c>
      <c r="DI111">
        <v>42.406</v>
      </c>
      <c r="DJ111">
        <v>41.609</v>
      </c>
      <c r="DK111">
        <v>40.687</v>
      </c>
      <c r="DL111">
        <v>1160.4475</v>
      </c>
      <c r="DM111">
        <v>39.59</v>
      </c>
      <c r="DN111">
        <v>0</v>
      </c>
      <c r="DO111">
        <v>1617083082</v>
      </c>
      <c r="DP111">
        <v>0</v>
      </c>
      <c r="DQ111">
        <v>2.67528</v>
      </c>
      <c r="DR111">
        <v>0.202799992852312</v>
      </c>
      <c r="DS111">
        <v>-75.2192306211805</v>
      </c>
      <c r="DT111">
        <v>3535.7796</v>
      </c>
      <c r="DU111">
        <v>15</v>
      </c>
      <c r="DV111">
        <v>1617082512</v>
      </c>
      <c r="DW111" t="s">
        <v>288</v>
      </c>
      <c r="DX111">
        <v>1617082511</v>
      </c>
      <c r="DY111">
        <v>1617082512</v>
      </c>
      <c r="DZ111">
        <v>2</v>
      </c>
      <c r="EA111">
        <v>-0.012</v>
      </c>
      <c r="EB111">
        <v>-0.035</v>
      </c>
      <c r="EC111">
        <v>4.321</v>
      </c>
      <c r="ED111">
        <v>-0.022</v>
      </c>
      <c r="EE111">
        <v>400</v>
      </c>
      <c r="EF111">
        <v>20</v>
      </c>
      <c r="EG111">
        <v>0.13</v>
      </c>
      <c r="EH111">
        <v>0.05</v>
      </c>
      <c r="EI111">
        <v>100</v>
      </c>
      <c r="EJ111">
        <v>100</v>
      </c>
      <c r="EK111">
        <v>4.32</v>
      </c>
      <c r="EL111">
        <v>-0.0219</v>
      </c>
      <c r="EM111">
        <v>4.32055000000003</v>
      </c>
      <c r="EN111">
        <v>0</v>
      </c>
      <c r="EO111">
        <v>0</v>
      </c>
      <c r="EP111">
        <v>0</v>
      </c>
      <c r="EQ111">
        <v>-0.0219400000000007</v>
      </c>
      <c r="ER111">
        <v>0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9.5</v>
      </c>
      <c r="EZ111">
        <v>9.5</v>
      </c>
      <c r="FA111">
        <v>18</v>
      </c>
      <c r="FB111">
        <v>647.108</v>
      </c>
      <c r="FC111">
        <v>392.806</v>
      </c>
      <c r="FD111">
        <v>24.9995</v>
      </c>
      <c r="FE111">
        <v>27.8268</v>
      </c>
      <c r="FF111">
        <v>29.9999</v>
      </c>
      <c r="FG111">
        <v>27.8363</v>
      </c>
      <c r="FH111">
        <v>27.8754</v>
      </c>
      <c r="FI111">
        <v>18.0636</v>
      </c>
      <c r="FJ111">
        <v>22.7564</v>
      </c>
      <c r="FK111">
        <v>45.7178</v>
      </c>
      <c r="FL111">
        <v>25</v>
      </c>
      <c r="FM111">
        <v>337.868</v>
      </c>
      <c r="FN111">
        <v>20</v>
      </c>
      <c r="FO111">
        <v>96.8567</v>
      </c>
      <c r="FP111">
        <v>99.4307</v>
      </c>
    </row>
    <row r="112" spans="1:172">
      <c r="A112">
        <v>96</v>
      </c>
      <c r="B112">
        <v>1617083083.5</v>
      </c>
      <c r="C112">
        <v>191</v>
      </c>
      <c r="D112" t="s">
        <v>477</v>
      </c>
      <c r="E112" t="s">
        <v>478</v>
      </c>
      <c r="F112">
        <v>2</v>
      </c>
      <c r="G112">
        <v>1617083082.5</v>
      </c>
      <c r="H112">
        <f>(I112)/1000</f>
        <v>0</v>
      </c>
      <c r="I112">
        <f>IF(CF112, AL112, AF112)</f>
        <v>0</v>
      </c>
      <c r="J112">
        <f>IF(CF112, AG112, AE112)</f>
        <v>0</v>
      </c>
      <c r="K112">
        <f>CH112 - IF(AS112&gt;1, J112*CB112*100.0/(AU112*CV112), 0)</f>
        <v>0</v>
      </c>
      <c r="L112">
        <f>((R112-H112/2)*K112-J112)/(R112+H112/2)</f>
        <v>0</v>
      </c>
      <c r="M112">
        <f>L112*(CO112+CP112)/1000.0</f>
        <v>0</v>
      </c>
      <c r="N112">
        <f>(CH112 - IF(AS112&gt;1, J112*CB112*100.0/(AU112*CV112), 0))*(CO112+CP112)/1000.0</f>
        <v>0</v>
      </c>
      <c r="O112">
        <f>2.0/((1/Q112-1/P112)+SIGN(Q112)*SQRT((1/Q112-1/P112)*(1/Q112-1/P112) + 4*CC112/((CC112+1)*(CC112+1))*(2*1/Q112*1/P112-1/P112*1/P112)))</f>
        <v>0</v>
      </c>
      <c r="P112">
        <f>IF(LEFT(CD112,1)&lt;&gt;"0",IF(LEFT(CD112,1)="1",3.0,CE112),$D$5+$E$5*(CV112*CO112/($K$5*1000))+$F$5*(CV112*CO112/($K$5*1000))*MAX(MIN(CB112,$J$5),$I$5)*MAX(MIN(CB112,$J$5),$I$5)+$G$5*MAX(MIN(CB112,$J$5),$I$5)*(CV112*CO112/($K$5*1000))+$H$5*(CV112*CO112/($K$5*1000))*(CV112*CO112/($K$5*1000)))</f>
        <v>0</v>
      </c>
      <c r="Q112">
        <f>H112*(1000-(1000*0.61365*exp(17.502*U112/(240.97+U112))/(CO112+CP112)+CJ112)/2)/(1000*0.61365*exp(17.502*U112/(240.97+U112))/(CO112+CP112)-CJ112)</f>
        <v>0</v>
      </c>
      <c r="R112">
        <f>1/((CC112+1)/(O112/1.6)+1/(P112/1.37)) + CC112/((CC112+1)/(O112/1.6) + CC112/(P112/1.37))</f>
        <v>0</v>
      </c>
      <c r="S112">
        <f>(BX112*CA112)</f>
        <v>0</v>
      </c>
      <c r="T112">
        <f>(CQ112+(S112+2*0.95*5.67E-8*(((CQ112+$B$7)+273)^4-(CQ112+273)^4)-44100*H112)/(1.84*29.3*P112+8*0.95*5.67E-8*(CQ112+273)^3))</f>
        <v>0</v>
      </c>
      <c r="U112">
        <f>($C$7*CR112+$D$7*CS112+$E$7*T112)</f>
        <v>0</v>
      </c>
      <c r="V112">
        <f>0.61365*exp(17.502*U112/(240.97+U112))</f>
        <v>0</v>
      </c>
      <c r="W112">
        <f>(X112/Y112*100)</f>
        <v>0</v>
      </c>
      <c r="X112">
        <f>CJ112*(CO112+CP112)/1000</f>
        <v>0</v>
      </c>
      <c r="Y112">
        <f>0.61365*exp(17.502*CQ112/(240.97+CQ112))</f>
        <v>0</v>
      </c>
      <c r="Z112">
        <f>(V112-CJ112*(CO112+CP112)/1000)</f>
        <v>0</v>
      </c>
      <c r="AA112">
        <f>(-H112*44100)</f>
        <v>0</v>
      </c>
      <c r="AB112">
        <f>2*29.3*P112*0.92*(CQ112-U112)</f>
        <v>0</v>
      </c>
      <c r="AC112">
        <f>2*0.95*5.67E-8*(((CQ112+$B$7)+273)^4-(U112+273)^4)</f>
        <v>0</v>
      </c>
      <c r="AD112">
        <f>S112+AC112+AA112+AB112</f>
        <v>0</v>
      </c>
      <c r="AE112">
        <f>CN112*AS112*(CI112-CH112*(1000-AS112*CK112)/(1000-AS112*CJ112))/(100*CB112)</f>
        <v>0</v>
      </c>
      <c r="AF112">
        <f>1000*CN112*AS112*(CJ112-CK112)/(100*CB112*(1000-AS112*CJ112))</f>
        <v>0</v>
      </c>
      <c r="AG112">
        <f>(AH112 - AI112 - CO112*1E3/(8.314*(CQ112+273.15)) * AK112/CN112 * AJ112) * CN112/(100*CB112) * (1000 - CK112)/1000</f>
        <v>0</v>
      </c>
      <c r="AH112">
        <v>331.618190327314</v>
      </c>
      <c r="AI112">
        <v>317.406139393939</v>
      </c>
      <c r="AJ112">
        <v>1.68635213718717</v>
      </c>
      <c r="AK112">
        <v>66.5001345329119</v>
      </c>
      <c r="AL112">
        <f>(AN112 - AM112 + CO112*1E3/(8.314*(CQ112+273.15)) * AP112/CN112 * AO112) * CN112/(100*CB112) * 1000/(1000 - AN112)</f>
        <v>0</v>
      </c>
      <c r="AM112">
        <v>19.9622678677056</v>
      </c>
      <c r="AN112">
        <v>21.6903115151515</v>
      </c>
      <c r="AO112">
        <v>-0.000136424242422278</v>
      </c>
      <c r="AP112">
        <v>79.88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MAX(0,($B$13+$C$13*CV112)/(1+$D$13*CV112)*CO112/(CQ112+273)*$E$13)</f>
        <v>0</v>
      </c>
      <c r="AV112" t="s">
        <v>286</v>
      </c>
      <c r="AW112" t="s">
        <v>286</v>
      </c>
      <c r="AX112">
        <v>0</v>
      </c>
      <c r="AY112">
        <v>0</v>
      </c>
      <c r="AZ112">
        <f>1-AX112/AY112</f>
        <v>0</v>
      </c>
      <c r="BA112">
        <v>0</v>
      </c>
      <c r="BB112" t="s">
        <v>286</v>
      </c>
      <c r="BC112" t="s">
        <v>286</v>
      </c>
      <c r="BD112">
        <v>0</v>
      </c>
      <c r="BE112">
        <v>0</v>
      </c>
      <c r="BF112">
        <f>1-BD112/BE112</f>
        <v>0</v>
      </c>
      <c r="BG112">
        <v>0.5</v>
      </c>
      <c r="BH112">
        <f>BY112</f>
        <v>0</v>
      </c>
      <c r="BI112">
        <f>J112</f>
        <v>0</v>
      </c>
      <c r="BJ112">
        <f>BF112*BG112*BH112</f>
        <v>0</v>
      </c>
      <c r="BK112">
        <f>(BI112-BA112)/BH112</f>
        <v>0</v>
      </c>
      <c r="BL112">
        <f>(AY112-BE112)/BE112</f>
        <v>0</v>
      </c>
      <c r="BM112">
        <f>AX112/(AZ112+AX112/BE112)</f>
        <v>0</v>
      </c>
      <c r="BN112" t="s">
        <v>286</v>
      </c>
      <c r="BO112">
        <v>0</v>
      </c>
      <c r="BP112">
        <f>IF(BO112&lt;&gt;0, BO112, BM112)</f>
        <v>0</v>
      </c>
      <c r="BQ112">
        <f>1-BP112/BE112</f>
        <v>0</v>
      </c>
      <c r="BR112">
        <f>(BE112-BD112)/(BE112-BP112)</f>
        <v>0</v>
      </c>
      <c r="BS112">
        <f>(AY112-BE112)/(AY112-BP112)</f>
        <v>0</v>
      </c>
      <c r="BT112">
        <f>(BE112-BD112)/(BE112-AX112)</f>
        <v>0</v>
      </c>
      <c r="BU112">
        <f>(AY112-BE112)/(AY112-AX112)</f>
        <v>0</v>
      </c>
      <c r="BV112">
        <f>(BR112*BP112/BD112)</f>
        <v>0</v>
      </c>
      <c r="BW112">
        <f>(1-BV112)</f>
        <v>0</v>
      </c>
      <c r="BX112">
        <f>$B$11*CW112+$C$11*CX112+$F$11*CY112*(1-DB112)</f>
        <v>0</v>
      </c>
      <c r="BY112">
        <f>BX112*BZ112</f>
        <v>0</v>
      </c>
      <c r="BZ112">
        <f>($B$11*$D$9+$C$11*$D$9+$F$11*((DL112+DD112)/MAX(DL112+DD112+DM112, 0.1)*$I$9+DM112/MAX(DL112+DD112+DM112, 0.1)*$J$9))/($B$11+$C$11+$F$11)</f>
        <v>0</v>
      </c>
      <c r="CA112">
        <f>($B$11*$K$9+$C$11*$K$9+$F$11*((DL112+DD112)/MAX(DL112+DD112+DM112, 0.1)*$P$9+DM112/MAX(DL112+DD112+DM112, 0.1)*$Q$9))/($B$11+$C$11+$F$11)</f>
        <v>0</v>
      </c>
      <c r="CB112">
        <v>9</v>
      </c>
      <c r="CC112">
        <v>0.5</v>
      </c>
      <c r="CD112" t="s">
        <v>287</v>
      </c>
      <c r="CE112">
        <v>2</v>
      </c>
      <c r="CF112" t="b">
        <v>1</v>
      </c>
      <c r="CG112">
        <v>1617083082.5</v>
      </c>
      <c r="CH112">
        <v>309.693</v>
      </c>
      <c r="CI112">
        <v>326.735666666667</v>
      </c>
      <c r="CJ112">
        <v>21.6911333333333</v>
      </c>
      <c r="CK112">
        <v>19.9590666666667</v>
      </c>
      <c r="CL112">
        <v>305.372333333333</v>
      </c>
      <c r="CM112">
        <v>21.7131</v>
      </c>
      <c r="CN112">
        <v>600.038</v>
      </c>
      <c r="CO112">
        <v>101.114333333333</v>
      </c>
      <c r="CP112">
        <v>0.0468349</v>
      </c>
      <c r="CQ112">
        <v>26.7845</v>
      </c>
      <c r="CR112">
        <v>26.1894333333333</v>
      </c>
      <c r="CS112">
        <v>999.9</v>
      </c>
      <c r="CT112">
        <v>0</v>
      </c>
      <c r="CU112">
        <v>0</v>
      </c>
      <c r="CV112">
        <v>10014.3666666667</v>
      </c>
      <c r="CW112">
        <v>0</v>
      </c>
      <c r="CX112">
        <v>41.4074666666667</v>
      </c>
      <c r="CY112">
        <v>1200.04</v>
      </c>
      <c r="CZ112">
        <v>0.967009</v>
      </c>
      <c r="DA112">
        <v>0.0329912</v>
      </c>
      <c r="DB112">
        <v>0</v>
      </c>
      <c r="DC112">
        <v>2.80913333333333</v>
      </c>
      <c r="DD112">
        <v>0</v>
      </c>
      <c r="DE112">
        <v>3525.71666666667</v>
      </c>
      <c r="DF112">
        <v>10372.6333333333</v>
      </c>
      <c r="DG112">
        <v>40.6663333333333</v>
      </c>
      <c r="DH112">
        <v>43.5</v>
      </c>
      <c r="DI112">
        <v>42.375</v>
      </c>
      <c r="DJ112">
        <v>41.625</v>
      </c>
      <c r="DK112">
        <v>40.708</v>
      </c>
      <c r="DL112">
        <v>1160.45</v>
      </c>
      <c r="DM112">
        <v>39.59</v>
      </c>
      <c r="DN112">
        <v>0</v>
      </c>
      <c r="DO112">
        <v>1617083083.8</v>
      </c>
      <c r="DP112">
        <v>0</v>
      </c>
      <c r="DQ112">
        <v>2.6915</v>
      </c>
      <c r="DR112">
        <v>0.48669401148268</v>
      </c>
      <c r="DS112">
        <v>-73.6099145570338</v>
      </c>
      <c r="DT112">
        <v>3533.93115384615</v>
      </c>
      <c r="DU112">
        <v>15</v>
      </c>
      <c r="DV112">
        <v>1617082512</v>
      </c>
      <c r="DW112" t="s">
        <v>288</v>
      </c>
      <c r="DX112">
        <v>1617082511</v>
      </c>
      <c r="DY112">
        <v>1617082512</v>
      </c>
      <c r="DZ112">
        <v>2</v>
      </c>
      <c r="EA112">
        <v>-0.012</v>
      </c>
      <c r="EB112">
        <v>-0.035</v>
      </c>
      <c r="EC112">
        <v>4.321</v>
      </c>
      <c r="ED112">
        <v>-0.022</v>
      </c>
      <c r="EE112">
        <v>400</v>
      </c>
      <c r="EF112">
        <v>20</v>
      </c>
      <c r="EG112">
        <v>0.13</v>
      </c>
      <c r="EH112">
        <v>0.05</v>
      </c>
      <c r="EI112">
        <v>100</v>
      </c>
      <c r="EJ112">
        <v>100</v>
      </c>
      <c r="EK112">
        <v>4.32</v>
      </c>
      <c r="EL112">
        <v>-0.022</v>
      </c>
      <c r="EM112">
        <v>4.32055000000003</v>
      </c>
      <c r="EN112">
        <v>0</v>
      </c>
      <c r="EO112">
        <v>0</v>
      </c>
      <c r="EP112">
        <v>0</v>
      </c>
      <c r="EQ112">
        <v>-0.0219400000000007</v>
      </c>
      <c r="ER112">
        <v>0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9.5</v>
      </c>
      <c r="EZ112">
        <v>9.5</v>
      </c>
      <c r="FA112">
        <v>18</v>
      </c>
      <c r="FB112">
        <v>646.901</v>
      </c>
      <c r="FC112">
        <v>392.873</v>
      </c>
      <c r="FD112">
        <v>24.9994</v>
      </c>
      <c r="FE112">
        <v>27.8257</v>
      </c>
      <c r="FF112">
        <v>29.9999</v>
      </c>
      <c r="FG112">
        <v>27.8352</v>
      </c>
      <c r="FH112">
        <v>27.8746</v>
      </c>
      <c r="FI112">
        <v>18.1955</v>
      </c>
      <c r="FJ112">
        <v>22.7564</v>
      </c>
      <c r="FK112">
        <v>45.7178</v>
      </c>
      <c r="FL112">
        <v>25</v>
      </c>
      <c r="FM112">
        <v>341.264</v>
      </c>
      <c r="FN112">
        <v>20</v>
      </c>
      <c r="FO112">
        <v>96.8571</v>
      </c>
      <c r="FP112">
        <v>99.431</v>
      </c>
    </row>
    <row r="113" spans="1:172">
      <c r="A113">
        <v>97</v>
      </c>
      <c r="B113">
        <v>1617083085.5</v>
      </c>
      <c r="C113">
        <v>193</v>
      </c>
      <c r="D113" t="s">
        <v>479</v>
      </c>
      <c r="E113" t="s">
        <v>480</v>
      </c>
      <c r="F113">
        <v>2</v>
      </c>
      <c r="G113">
        <v>1617083084.125</v>
      </c>
      <c r="H113">
        <f>(I113)/1000</f>
        <v>0</v>
      </c>
      <c r="I113">
        <f>IF(CF113, AL113, AF113)</f>
        <v>0</v>
      </c>
      <c r="J113">
        <f>IF(CF113, AG113, AE113)</f>
        <v>0</v>
      </c>
      <c r="K113">
        <f>CH113 - IF(AS113&gt;1, J113*CB113*100.0/(AU113*CV113), 0)</f>
        <v>0</v>
      </c>
      <c r="L113">
        <f>((R113-H113/2)*K113-J113)/(R113+H113/2)</f>
        <v>0</v>
      </c>
      <c r="M113">
        <f>L113*(CO113+CP113)/1000.0</f>
        <v>0</v>
      </c>
      <c r="N113">
        <f>(CH113 - IF(AS113&gt;1, J113*CB113*100.0/(AU113*CV113), 0))*(CO113+CP113)/1000.0</f>
        <v>0</v>
      </c>
      <c r="O113">
        <f>2.0/((1/Q113-1/P113)+SIGN(Q113)*SQRT((1/Q113-1/P113)*(1/Q113-1/P113) + 4*CC113/((CC113+1)*(CC113+1))*(2*1/Q113*1/P113-1/P113*1/P113)))</f>
        <v>0</v>
      </c>
      <c r="P113">
        <f>IF(LEFT(CD113,1)&lt;&gt;"0",IF(LEFT(CD113,1)="1",3.0,CE113),$D$5+$E$5*(CV113*CO113/($K$5*1000))+$F$5*(CV113*CO113/($K$5*1000))*MAX(MIN(CB113,$J$5),$I$5)*MAX(MIN(CB113,$J$5),$I$5)+$G$5*MAX(MIN(CB113,$J$5),$I$5)*(CV113*CO113/($K$5*1000))+$H$5*(CV113*CO113/($K$5*1000))*(CV113*CO113/($K$5*1000)))</f>
        <v>0</v>
      </c>
      <c r="Q113">
        <f>H113*(1000-(1000*0.61365*exp(17.502*U113/(240.97+U113))/(CO113+CP113)+CJ113)/2)/(1000*0.61365*exp(17.502*U113/(240.97+U113))/(CO113+CP113)-CJ113)</f>
        <v>0</v>
      </c>
      <c r="R113">
        <f>1/((CC113+1)/(O113/1.6)+1/(P113/1.37)) + CC113/((CC113+1)/(O113/1.6) + CC113/(P113/1.37))</f>
        <v>0</v>
      </c>
      <c r="S113">
        <f>(BX113*CA113)</f>
        <v>0</v>
      </c>
      <c r="T113">
        <f>(CQ113+(S113+2*0.95*5.67E-8*(((CQ113+$B$7)+273)^4-(CQ113+273)^4)-44100*H113)/(1.84*29.3*P113+8*0.95*5.67E-8*(CQ113+273)^3))</f>
        <v>0</v>
      </c>
      <c r="U113">
        <f>($C$7*CR113+$D$7*CS113+$E$7*T113)</f>
        <v>0</v>
      </c>
      <c r="V113">
        <f>0.61365*exp(17.502*U113/(240.97+U113))</f>
        <v>0</v>
      </c>
      <c r="W113">
        <f>(X113/Y113*100)</f>
        <v>0</v>
      </c>
      <c r="X113">
        <f>CJ113*(CO113+CP113)/1000</f>
        <v>0</v>
      </c>
      <c r="Y113">
        <f>0.61365*exp(17.502*CQ113/(240.97+CQ113))</f>
        <v>0</v>
      </c>
      <c r="Z113">
        <f>(V113-CJ113*(CO113+CP113)/1000)</f>
        <v>0</v>
      </c>
      <c r="AA113">
        <f>(-H113*44100)</f>
        <v>0</v>
      </c>
      <c r="AB113">
        <f>2*29.3*P113*0.92*(CQ113-U113)</f>
        <v>0</v>
      </c>
      <c r="AC113">
        <f>2*0.95*5.67E-8*(((CQ113+$B$7)+273)^4-(U113+273)^4)</f>
        <v>0</v>
      </c>
      <c r="AD113">
        <f>S113+AC113+AA113+AB113</f>
        <v>0</v>
      </c>
      <c r="AE113">
        <f>CN113*AS113*(CI113-CH113*(1000-AS113*CK113)/(1000-AS113*CJ113))/(100*CB113)</f>
        <v>0</v>
      </c>
      <c r="AF113">
        <f>1000*CN113*AS113*(CJ113-CK113)/(100*CB113*(1000-AS113*CJ113))</f>
        <v>0</v>
      </c>
      <c r="AG113">
        <f>(AH113 - AI113 - CO113*1E3/(8.314*(CQ113+273.15)) * AK113/CN113 * AJ113) * CN113/(100*CB113) * (1000 - CK113)/1000</f>
        <v>0</v>
      </c>
      <c r="AH113">
        <v>335.060504568622</v>
      </c>
      <c r="AI113">
        <v>320.834993939394</v>
      </c>
      <c r="AJ113">
        <v>1.71098929508005</v>
      </c>
      <c r="AK113">
        <v>66.5001345329119</v>
      </c>
      <c r="AL113">
        <f>(AN113 - AM113 + CO113*1E3/(8.314*(CQ113+273.15)) * AP113/CN113 * AO113) * CN113/(100*CB113) * 1000/(1000 - AN113)</f>
        <v>0</v>
      </c>
      <c r="AM113">
        <v>19.9581431844156</v>
      </c>
      <c r="AN113">
        <v>21.6889733333333</v>
      </c>
      <c r="AO113">
        <v>-0.000317666666665702</v>
      </c>
      <c r="AP113">
        <v>79.88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MAX(0,($B$13+$C$13*CV113)/(1+$D$13*CV113)*CO113/(CQ113+273)*$E$13)</f>
        <v>0</v>
      </c>
      <c r="AV113" t="s">
        <v>286</v>
      </c>
      <c r="AW113" t="s">
        <v>286</v>
      </c>
      <c r="AX113">
        <v>0</v>
      </c>
      <c r="AY113">
        <v>0</v>
      </c>
      <c r="AZ113">
        <f>1-AX113/AY113</f>
        <v>0</v>
      </c>
      <c r="BA113">
        <v>0</v>
      </c>
      <c r="BB113" t="s">
        <v>286</v>
      </c>
      <c r="BC113" t="s">
        <v>286</v>
      </c>
      <c r="BD113">
        <v>0</v>
      </c>
      <c r="BE113">
        <v>0</v>
      </c>
      <c r="BF113">
        <f>1-BD113/BE113</f>
        <v>0</v>
      </c>
      <c r="BG113">
        <v>0.5</v>
      </c>
      <c r="BH113">
        <f>BY113</f>
        <v>0</v>
      </c>
      <c r="BI113">
        <f>J113</f>
        <v>0</v>
      </c>
      <c r="BJ113">
        <f>BF113*BG113*BH113</f>
        <v>0</v>
      </c>
      <c r="BK113">
        <f>(BI113-BA113)/BH113</f>
        <v>0</v>
      </c>
      <c r="BL113">
        <f>(AY113-BE113)/BE113</f>
        <v>0</v>
      </c>
      <c r="BM113">
        <f>AX113/(AZ113+AX113/BE113)</f>
        <v>0</v>
      </c>
      <c r="BN113" t="s">
        <v>286</v>
      </c>
      <c r="BO113">
        <v>0</v>
      </c>
      <c r="BP113">
        <f>IF(BO113&lt;&gt;0, BO113, BM113)</f>
        <v>0</v>
      </c>
      <c r="BQ113">
        <f>1-BP113/BE113</f>
        <v>0</v>
      </c>
      <c r="BR113">
        <f>(BE113-BD113)/(BE113-BP113)</f>
        <v>0</v>
      </c>
      <c r="BS113">
        <f>(AY113-BE113)/(AY113-BP113)</f>
        <v>0</v>
      </c>
      <c r="BT113">
        <f>(BE113-BD113)/(BE113-AX113)</f>
        <v>0</v>
      </c>
      <c r="BU113">
        <f>(AY113-BE113)/(AY113-AX113)</f>
        <v>0</v>
      </c>
      <c r="BV113">
        <f>(BR113*BP113/BD113)</f>
        <v>0</v>
      </c>
      <c r="BW113">
        <f>(1-BV113)</f>
        <v>0</v>
      </c>
      <c r="BX113">
        <f>$B$11*CW113+$C$11*CX113+$F$11*CY113*(1-DB113)</f>
        <v>0</v>
      </c>
      <c r="BY113">
        <f>BX113*BZ113</f>
        <v>0</v>
      </c>
      <c r="BZ113">
        <f>($B$11*$D$9+$C$11*$D$9+$F$11*((DL113+DD113)/MAX(DL113+DD113+DM113, 0.1)*$I$9+DM113/MAX(DL113+DD113+DM113, 0.1)*$J$9))/($B$11+$C$11+$F$11)</f>
        <v>0</v>
      </c>
      <c r="CA113">
        <f>($B$11*$K$9+$C$11*$K$9+$F$11*((DL113+DD113)/MAX(DL113+DD113+DM113, 0.1)*$P$9+DM113/MAX(DL113+DD113+DM113, 0.1)*$Q$9))/($B$11+$C$11+$F$11)</f>
        <v>0</v>
      </c>
      <c r="CB113">
        <v>9</v>
      </c>
      <c r="CC113">
        <v>0.5</v>
      </c>
      <c r="CD113" t="s">
        <v>287</v>
      </c>
      <c r="CE113">
        <v>2</v>
      </c>
      <c r="CF113" t="b">
        <v>1</v>
      </c>
      <c r="CG113">
        <v>1617083084.125</v>
      </c>
      <c r="CH113">
        <v>312.4095</v>
      </c>
      <c r="CI113">
        <v>329.4135</v>
      </c>
      <c r="CJ113">
        <v>21.68955</v>
      </c>
      <c r="CK113">
        <v>19.95705</v>
      </c>
      <c r="CL113">
        <v>308.0885</v>
      </c>
      <c r="CM113">
        <v>21.71155</v>
      </c>
      <c r="CN113">
        <v>600.05225</v>
      </c>
      <c r="CO113">
        <v>101.1145</v>
      </c>
      <c r="CP113">
        <v>0.046814525</v>
      </c>
      <c r="CQ113">
        <v>26.784775</v>
      </c>
      <c r="CR113">
        <v>26.193875</v>
      </c>
      <c r="CS113">
        <v>999.9</v>
      </c>
      <c r="CT113">
        <v>0</v>
      </c>
      <c r="CU113">
        <v>0</v>
      </c>
      <c r="CV113">
        <v>10012.5</v>
      </c>
      <c r="CW113">
        <v>0</v>
      </c>
      <c r="CX113">
        <v>41.1163</v>
      </c>
      <c r="CY113">
        <v>1200.04</v>
      </c>
      <c r="CZ113">
        <v>0.967009</v>
      </c>
      <c r="DA113">
        <v>0.0329912</v>
      </c>
      <c r="DB113">
        <v>0</v>
      </c>
      <c r="DC113">
        <v>2.606175</v>
      </c>
      <c r="DD113">
        <v>0</v>
      </c>
      <c r="DE113">
        <v>3524.2625</v>
      </c>
      <c r="DF113">
        <v>10372.6</v>
      </c>
      <c r="DG113">
        <v>40.6715</v>
      </c>
      <c r="DH113">
        <v>43.5</v>
      </c>
      <c r="DI113">
        <v>42.3435</v>
      </c>
      <c r="DJ113">
        <v>41.57775</v>
      </c>
      <c r="DK113">
        <v>40.70275</v>
      </c>
      <c r="DL113">
        <v>1160.45</v>
      </c>
      <c r="DM113">
        <v>39.59</v>
      </c>
      <c r="DN113">
        <v>0</v>
      </c>
      <c r="DO113">
        <v>1617083086.2</v>
      </c>
      <c r="DP113">
        <v>0</v>
      </c>
      <c r="DQ113">
        <v>2.64496153846154</v>
      </c>
      <c r="DR113">
        <v>0.821777764159974</v>
      </c>
      <c r="DS113">
        <v>-70.6970940523453</v>
      </c>
      <c r="DT113">
        <v>3531.11192307692</v>
      </c>
      <c r="DU113">
        <v>15</v>
      </c>
      <c r="DV113">
        <v>1617082512</v>
      </c>
      <c r="DW113" t="s">
        <v>288</v>
      </c>
      <c r="DX113">
        <v>1617082511</v>
      </c>
      <c r="DY113">
        <v>1617082512</v>
      </c>
      <c r="DZ113">
        <v>2</v>
      </c>
      <c r="EA113">
        <v>-0.012</v>
      </c>
      <c r="EB113">
        <v>-0.035</v>
      </c>
      <c r="EC113">
        <v>4.321</v>
      </c>
      <c r="ED113">
        <v>-0.022</v>
      </c>
      <c r="EE113">
        <v>400</v>
      </c>
      <c r="EF113">
        <v>20</v>
      </c>
      <c r="EG113">
        <v>0.13</v>
      </c>
      <c r="EH113">
        <v>0.05</v>
      </c>
      <c r="EI113">
        <v>100</v>
      </c>
      <c r="EJ113">
        <v>100</v>
      </c>
      <c r="EK113">
        <v>4.32</v>
      </c>
      <c r="EL113">
        <v>-0.022</v>
      </c>
      <c r="EM113">
        <v>4.32055000000003</v>
      </c>
      <c r="EN113">
        <v>0</v>
      </c>
      <c r="EO113">
        <v>0</v>
      </c>
      <c r="EP113">
        <v>0</v>
      </c>
      <c r="EQ113">
        <v>-0.0219400000000007</v>
      </c>
      <c r="ER113">
        <v>0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9.6</v>
      </c>
      <c r="EZ113">
        <v>9.6</v>
      </c>
      <c r="FA113">
        <v>18</v>
      </c>
      <c r="FB113">
        <v>646.874</v>
      </c>
      <c r="FC113">
        <v>393.009</v>
      </c>
      <c r="FD113">
        <v>24.9994</v>
      </c>
      <c r="FE113">
        <v>27.8251</v>
      </c>
      <c r="FF113">
        <v>29.9999</v>
      </c>
      <c r="FG113">
        <v>27.8346</v>
      </c>
      <c r="FH113">
        <v>27.8734</v>
      </c>
      <c r="FI113">
        <v>18.3339</v>
      </c>
      <c r="FJ113">
        <v>22.7564</v>
      </c>
      <c r="FK113">
        <v>45.3457</v>
      </c>
      <c r="FL113">
        <v>25</v>
      </c>
      <c r="FM113">
        <v>344.666</v>
      </c>
      <c r="FN113">
        <v>20</v>
      </c>
      <c r="FO113">
        <v>96.8571</v>
      </c>
      <c r="FP113">
        <v>99.4313</v>
      </c>
    </row>
    <row r="114" spans="1:172">
      <c r="A114">
        <v>98</v>
      </c>
      <c r="B114">
        <v>1617083087.5</v>
      </c>
      <c r="C114">
        <v>195</v>
      </c>
      <c r="D114" t="s">
        <v>481</v>
      </c>
      <c r="E114" t="s">
        <v>482</v>
      </c>
      <c r="F114">
        <v>2</v>
      </c>
      <c r="G114">
        <v>1617083086.5</v>
      </c>
      <c r="H114">
        <f>(I114)/1000</f>
        <v>0</v>
      </c>
      <c r="I114">
        <f>IF(CF114, AL114, AF114)</f>
        <v>0</v>
      </c>
      <c r="J114">
        <f>IF(CF114, AG114, AE114)</f>
        <v>0</v>
      </c>
      <c r="K114">
        <f>CH114 - IF(AS114&gt;1, J114*CB114*100.0/(AU114*CV114), 0)</f>
        <v>0</v>
      </c>
      <c r="L114">
        <f>((R114-H114/2)*K114-J114)/(R114+H114/2)</f>
        <v>0</v>
      </c>
      <c r="M114">
        <f>L114*(CO114+CP114)/1000.0</f>
        <v>0</v>
      </c>
      <c r="N114">
        <f>(CH114 - IF(AS114&gt;1, J114*CB114*100.0/(AU114*CV114), 0))*(CO114+CP114)/1000.0</f>
        <v>0</v>
      </c>
      <c r="O114">
        <f>2.0/((1/Q114-1/P114)+SIGN(Q114)*SQRT((1/Q114-1/P114)*(1/Q114-1/P114) + 4*CC114/((CC114+1)*(CC114+1))*(2*1/Q114*1/P114-1/P114*1/P114)))</f>
        <v>0</v>
      </c>
      <c r="P114">
        <f>IF(LEFT(CD114,1)&lt;&gt;"0",IF(LEFT(CD114,1)="1",3.0,CE114),$D$5+$E$5*(CV114*CO114/($K$5*1000))+$F$5*(CV114*CO114/($K$5*1000))*MAX(MIN(CB114,$J$5),$I$5)*MAX(MIN(CB114,$J$5),$I$5)+$G$5*MAX(MIN(CB114,$J$5),$I$5)*(CV114*CO114/($K$5*1000))+$H$5*(CV114*CO114/($K$5*1000))*(CV114*CO114/($K$5*1000)))</f>
        <v>0</v>
      </c>
      <c r="Q114">
        <f>H114*(1000-(1000*0.61365*exp(17.502*U114/(240.97+U114))/(CO114+CP114)+CJ114)/2)/(1000*0.61365*exp(17.502*U114/(240.97+U114))/(CO114+CP114)-CJ114)</f>
        <v>0</v>
      </c>
      <c r="R114">
        <f>1/((CC114+1)/(O114/1.6)+1/(P114/1.37)) + CC114/((CC114+1)/(O114/1.6) + CC114/(P114/1.37))</f>
        <v>0</v>
      </c>
      <c r="S114">
        <f>(BX114*CA114)</f>
        <v>0</v>
      </c>
      <c r="T114">
        <f>(CQ114+(S114+2*0.95*5.67E-8*(((CQ114+$B$7)+273)^4-(CQ114+273)^4)-44100*H114)/(1.84*29.3*P114+8*0.95*5.67E-8*(CQ114+273)^3))</f>
        <v>0</v>
      </c>
      <c r="U114">
        <f>($C$7*CR114+$D$7*CS114+$E$7*T114)</f>
        <v>0</v>
      </c>
      <c r="V114">
        <f>0.61365*exp(17.502*U114/(240.97+U114))</f>
        <v>0</v>
      </c>
      <c r="W114">
        <f>(X114/Y114*100)</f>
        <v>0</v>
      </c>
      <c r="X114">
        <f>CJ114*(CO114+CP114)/1000</f>
        <v>0</v>
      </c>
      <c r="Y114">
        <f>0.61365*exp(17.502*CQ114/(240.97+CQ114))</f>
        <v>0</v>
      </c>
      <c r="Z114">
        <f>(V114-CJ114*(CO114+CP114)/1000)</f>
        <v>0</v>
      </c>
      <c r="AA114">
        <f>(-H114*44100)</f>
        <v>0</v>
      </c>
      <c r="AB114">
        <f>2*29.3*P114*0.92*(CQ114-U114)</f>
        <v>0</v>
      </c>
      <c r="AC114">
        <f>2*0.95*5.67E-8*(((CQ114+$B$7)+273)^4-(U114+273)^4)</f>
        <v>0</v>
      </c>
      <c r="AD114">
        <f>S114+AC114+AA114+AB114</f>
        <v>0</v>
      </c>
      <c r="AE114">
        <f>CN114*AS114*(CI114-CH114*(1000-AS114*CK114)/(1000-AS114*CJ114))/(100*CB114)</f>
        <v>0</v>
      </c>
      <c r="AF114">
        <f>1000*CN114*AS114*(CJ114-CK114)/(100*CB114*(1000-AS114*CJ114))</f>
        <v>0</v>
      </c>
      <c r="AG114">
        <f>(AH114 - AI114 - CO114*1E3/(8.314*(CQ114+273.15)) * AK114/CN114 * AJ114) * CN114/(100*CB114) * (1000 - CK114)/1000</f>
        <v>0</v>
      </c>
      <c r="AH114">
        <v>338.363691260818</v>
      </c>
      <c r="AI114">
        <v>324.163248484848</v>
      </c>
      <c r="AJ114">
        <v>1.6699236792811</v>
      </c>
      <c r="AK114">
        <v>66.5001345329119</v>
      </c>
      <c r="AL114">
        <f>(AN114 - AM114 + CO114*1E3/(8.314*(CQ114+273.15)) * AP114/CN114 * AO114) * CN114/(100*CB114) * 1000/(1000 - AN114)</f>
        <v>0</v>
      </c>
      <c r="AM114">
        <v>19.9565785288312</v>
      </c>
      <c r="AN114">
        <v>21.686096969697</v>
      </c>
      <c r="AO114">
        <v>-0.000157224242423091</v>
      </c>
      <c r="AP114">
        <v>79.88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MAX(0,($B$13+$C$13*CV114)/(1+$D$13*CV114)*CO114/(CQ114+273)*$E$13)</f>
        <v>0</v>
      </c>
      <c r="AV114" t="s">
        <v>286</v>
      </c>
      <c r="AW114" t="s">
        <v>286</v>
      </c>
      <c r="AX114">
        <v>0</v>
      </c>
      <c r="AY114">
        <v>0</v>
      </c>
      <c r="AZ114">
        <f>1-AX114/AY114</f>
        <v>0</v>
      </c>
      <c r="BA114">
        <v>0</v>
      </c>
      <c r="BB114" t="s">
        <v>286</v>
      </c>
      <c r="BC114" t="s">
        <v>286</v>
      </c>
      <c r="BD114">
        <v>0</v>
      </c>
      <c r="BE114">
        <v>0</v>
      </c>
      <c r="BF114">
        <f>1-BD114/BE114</f>
        <v>0</v>
      </c>
      <c r="BG114">
        <v>0.5</v>
      </c>
      <c r="BH114">
        <f>BY114</f>
        <v>0</v>
      </c>
      <c r="BI114">
        <f>J114</f>
        <v>0</v>
      </c>
      <c r="BJ114">
        <f>BF114*BG114*BH114</f>
        <v>0</v>
      </c>
      <c r="BK114">
        <f>(BI114-BA114)/BH114</f>
        <v>0</v>
      </c>
      <c r="BL114">
        <f>(AY114-BE114)/BE114</f>
        <v>0</v>
      </c>
      <c r="BM114">
        <f>AX114/(AZ114+AX114/BE114)</f>
        <v>0</v>
      </c>
      <c r="BN114" t="s">
        <v>286</v>
      </c>
      <c r="BO114">
        <v>0</v>
      </c>
      <c r="BP114">
        <f>IF(BO114&lt;&gt;0, BO114, BM114)</f>
        <v>0</v>
      </c>
      <c r="BQ114">
        <f>1-BP114/BE114</f>
        <v>0</v>
      </c>
      <c r="BR114">
        <f>(BE114-BD114)/(BE114-BP114)</f>
        <v>0</v>
      </c>
      <c r="BS114">
        <f>(AY114-BE114)/(AY114-BP114)</f>
        <v>0</v>
      </c>
      <c r="BT114">
        <f>(BE114-BD114)/(BE114-AX114)</f>
        <v>0</v>
      </c>
      <c r="BU114">
        <f>(AY114-BE114)/(AY114-AX114)</f>
        <v>0</v>
      </c>
      <c r="BV114">
        <f>(BR114*BP114/BD114)</f>
        <v>0</v>
      </c>
      <c r="BW114">
        <f>(1-BV114)</f>
        <v>0</v>
      </c>
      <c r="BX114">
        <f>$B$11*CW114+$C$11*CX114+$F$11*CY114*(1-DB114)</f>
        <v>0</v>
      </c>
      <c r="BY114">
        <f>BX114*BZ114</f>
        <v>0</v>
      </c>
      <c r="BZ114">
        <f>($B$11*$D$9+$C$11*$D$9+$F$11*((DL114+DD114)/MAX(DL114+DD114+DM114, 0.1)*$I$9+DM114/MAX(DL114+DD114+DM114, 0.1)*$J$9))/($B$11+$C$11+$F$11)</f>
        <v>0</v>
      </c>
      <c r="CA114">
        <f>($B$11*$K$9+$C$11*$K$9+$F$11*((DL114+DD114)/MAX(DL114+DD114+DM114, 0.1)*$P$9+DM114/MAX(DL114+DD114+DM114, 0.1)*$Q$9))/($B$11+$C$11+$F$11)</f>
        <v>0</v>
      </c>
      <c r="CB114">
        <v>9</v>
      </c>
      <c r="CC114">
        <v>0.5</v>
      </c>
      <c r="CD114" t="s">
        <v>287</v>
      </c>
      <c r="CE114">
        <v>2</v>
      </c>
      <c r="CF114" t="b">
        <v>1</v>
      </c>
      <c r="CG114">
        <v>1617083086.5</v>
      </c>
      <c r="CH114">
        <v>316.324333333333</v>
      </c>
      <c r="CI114">
        <v>333.213</v>
      </c>
      <c r="CJ114">
        <v>21.6868</v>
      </c>
      <c r="CK114">
        <v>19.9551666666667</v>
      </c>
      <c r="CL114">
        <v>312.004</v>
      </c>
      <c r="CM114">
        <v>21.7087333333333</v>
      </c>
      <c r="CN114">
        <v>600.026333333333</v>
      </c>
      <c r="CO114">
        <v>101.113</v>
      </c>
      <c r="CP114">
        <v>0.0468048333333333</v>
      </c>
      <c r="CQ114">
        <v>26.7830666666667</v>
      </c>
      <c r="CR114">
        <v>26.1930666666667</v>
      </c>
      <c r="CS114">
        <v>999.9</v>
      </c>
      <c r="CT114">
        <v>0</v>
      </c>
      <c r="CU114">
        <v>0</v>
      </c>
      <c r="CV114">
        <v>9996.86666666667</v>
      </c>
      <c r="CW114">
        <v>0</v>
      </c>
      <c r="CX114">
        <v>40.7658333333333</v>
      </c>
      <c r="CY114">
        <v>1199.87</v>
      </c>
      <c r="CZ114">
        <v>0.967004333333333</v>
      </c>
      <c r="DA114">
        <v>0.0329958</v>
      </c>
      <c r="DB114">
        <v>0</v>
      </c>
      <c r="DC114">
        <v>2.77016666666667</v>
      </c>
      <c r="DD114">
        <v>0</v>
      </c>
      <c r="DE114">
        <v>3521.34333333333</v>
      </c>
      <c r="DF114">
        <v>10371.1333333333</v>
      </c>
      <c r="DG114">
        <v>40.6663333333333</v>
      </c>
      <c r="DH114">
        <v>43.5</v>
      </c>
      <c r="DI114">
        <v>42.333</v>
      </c>
      <c r="DJ114">
        <v>41.604</v>
      </c>
      <c r="DK114">
        <v>40.687</v>
      </c>
      <c r="DL114">
        <v>1160.28</v>
      </c>
      <c r="DM114">
        <v>39.59</v>
      </c>
      <c r="DN114">
        <v>0</v>
      </c>
      <c r="DO114">
        <v>1617083088</v>
      </c>
      <c r="DP114">
        <v>0</v>
      </c>
      <c r="DQ114">
        <v>2.680192</v>
      </c>
      <c r="DR114">
        <v>0.634138447371069</v>
      </c>
      <c r="DS114">
        <v>-68.2669229572249</v>
      </c>
      <c r="DT114">
        <v>3528.6336</v>
      </c>
      <c r="DU114">
        <v>15</v>
      </c>
      <c r="DV114">
        <v>1617082512</v>
      </c>
      <c r="DW114" t="s">
        <v>288</v>
      </c>
      <c r="DX114">
        <v>1617082511</v>
      </c>
      <c r="DY114">
        <v>1617082512</v>
      </c>
      <c r="DZ114">
        <v>2</v>
      </c>
      <c r="EA114">
        <v>-0.012</v>
      </c>
      <c r="EB114">
        <v>-0.035</v>
      </c>
      <c r="EC114">
        <v>4.321</v>
      </c>
      <c r="ED114">
        <v>-0.022</v>
      </c>
      <c r="EE114">
        <v>400</v>
      </c>
      <c r="EF114">
        <v>20</v>
      </c>
      <c r="EG114">
        <v>0.13</v>
      </c>
      <c r="EH114">
        <v>0.05</v>
      </c>
      <c r="EI114">
        <v>100</v>
      </c>
      <c r="EJ114">
        <v>100</v>
      </c>
      <c r="EK114">
        <v>4.321</v>
      </c>
      <c r="EL114">
        <v>-0.0219</v>
      </c>
      <c r="EM114">
        <v>4.32055000000003</v>
      </c>
      <c r="EN114">
        <v>0</v>
      </c>
      <c r="EO114">
        <v>0</v>
      </c>
      <c r="EP114">
        <v>0</v>
      </c>
      <c r="EQ114">
        <v>-0.0219400000000007</v>
      </c>
      <c r="ER114">
        <v>0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9.6</v>
      </c>
      <c r="EZ114">
        <v>9.6</v>
      </c>
      <c r="FA114">
        <v>18</v>
      </c>
      <c r="FB114">
        <v>646.899</v>
      </c>
      <c r="FC114">
        <v>393.005</v>
      </c>
      <c r="FD114">
        <v>24.9994</v>
      </c>
      <c r="FE114">
        <v>27.8239</v>
      </c>
      <c r="FF114">
        <v>30</v>
      </c>
      <c r="FG114">
        <v>27.8334</v>
      </c>
      <c r="FH114">
        <v>27.8728</v>
      </c>
      <c r="FI114">
        <v>18.4778</v>
      </c>
      <c r="FJ114">
        <v>22.7564</v>
      </c>
      <c r="FK114">
        <v>45.3457</v>
      </c>
      <c r="FL114">
        <v>25</v>
      </c>
      <c r="FM114">
        <v>348.053</v>
      </c>
      <c r="FN114">
        <v>20</v>
      </c>
      <c r="FO114">
        <v>96.8566</v>
      </c>
      <c r="FP114">
        <v>99.4313</v>
      </c>
    </row>
    <row r="115" spans="1:172">
      <c r="A115">
        <v>99</v>
      </c>
      <c r="B115">
        <v>1617083089.5</v>
      </c>
      <c r="C115">
        <v>197</v>
      </c>
      <c r="D115" t="s">
        <v>483</v>
      </c>
      <c r="E115" t="s">
        <v>484</v>
      </c>
      <c r="F115">
        <v>2</v>
      </c>
      <c r="G115">
        <v>1617083088.125</v>
      </c>
      <c r="H115">
        <f>(I115)/1000</f>
        <v>0</v>
      </c>
      <c r="I115">
        <f>IF(CF115, AL115, AF115)</f>
        <v>0</v>
      </c>
      <c r="J115">
        <f>IF(CF115, AG115, AE115)</f>
        <v>0</v>
      </c>
      <c r="K115">
        <f>CH115 - IF(AS115&gt;1, J115*CB115*100.0/(AU115*CV115), 0)</f>
        <v>0</v>
      </c>
      <c r="L115">
        <f>((R115-H115/2)*K115-J115)/(R115+H115/2)</f>
        <v>0</v>
      </c>
      <c r="M115">
        <f>L115*(CO115+CP115)/1000.0</f>
        <v>0</v>
      </c>
      <c r="N115">
        <f>(CH115 - IF(AS115&gt;1, J115*CB115*100.0/(AU115*CV115), 0))*(CO115+CP115)/1000.0</f>
        <v>0</v>
      </c>
      <c r="O115">
        <f>2.0/((1/Q115-1/P115)+SIGN(Q115)*SQRT((1/Q115-1/P115)*(1/Q115-1/P115) + 4*CC115/((CC115+1)*(CC115+1))*(2*1/Q115*1/P115-1/P115*1/P115)))</f>
        <v>0</v>
      </c>
      <c r="P115">
        <f>IF(LEFT(CD115,1)&lt;&gt;"0",IF(LEFT(CD115,1)="1",3.0,CE115),$D$5+$E$5*(CV115*CO115/($K$5*1000))+$F$5*(CV115*CO115/($K$5*1000))*MAX(MIN(CB115,$J$5),$I$5)*MAX(MIN(CB115,$J$5),$I$5)+$G$5*MAX(MIN(CB115,$J$5),$I$5)*(CV115*CO115/($K$5*1000))+$H$5*(CV115*CO115/($K$5*1000))*(CV115*CO115/($K$5*1000)))</f>
        <v>0</v>
      </c>
      <c r="Q115">
        <f>H115*(1000-(1000*0.61365*exp(17.502*U115/(240.97+U115))/(CO115+CP115)+CJ115)/2)/(1000*0.61365*exp(17.502*U115/(240.97+U115))/(CO115+CP115)-CJ115)</f>
        <v>0</v>
      </c>
      <c r="R115">
        <f>1/((CC115+1)/(O115/1.6)+1/(P115/1.37)) + CC115/((CC115+1)/(O115/1.6) + CC115/(P115/1.37))</f>
        <v>0</v>
      </c>
      <c r="S115">
        <f>(BX115*CA115)</f>
        <v>0</v>
      </c>
      <c r="T115">
        <f>(CQ115+(S115+2*0.95*5.67E-8*(((CQ115+$B$7)+273)^4-(CQ115+273)^4)-44100*H115)/(1.84*29.3*P115+8*0.95*5.67E-8*(CQ115+273)^3))</f>
        <v>0</v>
      </c>
      <c r="U115">
        <f>($C$7*CR115+$D$7*CS115+$E$7*T115)</f>
        <v>0</v>
      </c>
      <c r="V115">
        <f>0.61365*exp(17.502*U115/(240.97+U115))</f>
        <v>0</v>
      </c>
      <c r="W115">
        <f>(X115/Y115*100)</f>
        <v>0</v>
      </c>
      <c r="X115">
        <f>CJ115*(CO115+CP115)/1000</f>
        <v>0</v>
      </c>
      <c r="Y115">
        <f>0.61365*exp(17.502*CQ115/(240.97+CQ115))</f>
        <v>0</v>
      </c>
      <c r="Z115">
        <f>(V115-CJ115*(CO115+CP115)/1000)</f>
        <v>0</v>
      </c>
      <c r="AA115">
        <f>(-H115*44100)</f>
        <v>0</v>
      </c>
      <c r="AB115">
        <f>2*29.3*P115*0.92*(CQ115-U115)</f>
        <v>0</v>
      </c>
      <c r="AC115">
        <f>2*0.95*5.67E-8*(((CQ115+$B$7)+273)^4-(U115+273)^4)</f>
        <v>0</v>
      </c>
      <c r="AD115">
        <f>S115+AC115+AA115+AB115</f>
        <v>0</v>
      </c>
      <c r="AE115">
        <f>CN115*AS115*(CI115-CH115*(1000-AS115*CK115)/(1000-AS115*CJ115))/(100*CB115)</f>
        <v>0</v>
      </c>
      <c r="AF115">
        <f>1000*CN115*AS115*(CJ115-CK115)/(100*CB115*(1000-AS115*CJ115))</f>
        <v>0</v>
      </c>
      <c r="AG115">
        <f>(AH115 - AI115 - CO115*1E3/(8.314*(CQ115+273.15)) * AK115/CN115 * AJ115) * CN115/(100*CB115) * (1000 - CK115)/1000</f>
        <v>0</v>
      </c>
      <c r="AH115">
        <v>341.578651239495</v>
      </c>
      <c r="AI115">
        <v>327.387206060606</v>
      </c>
      <c r="AJ115">
        <v>1.61859901073368</v>
      </c>
      <c r="AK115">
        <v>66.5001345329119</v>
      </c>
      <c r="AL115">
        <f>(AN115 - AM115 + CO115*1E3/(8.314*(CQ115+273.15)) * AP115/CN115 * AO115) * CN115/(100*CB115) * 1000/(1000 - AN115)</f>
        <v>0</v>
      </c>
      <c r="AM115">
        <v>19.9541543522078</v>
      </c>
      <c r="AN115">
        <v>21.6827975757576</v>
      </c>
      <c r="AO115">
        <v>-0.000208393939394182</v>
      </c>
      <c r="AP115">
        <v>79.88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MAX(0,($B$13+$C$13*CV115)/(1+$D$13*CV115)*CO115/(CQ115+273)*$E$13)</f>
        <v>0</v>
      </c>
      <c r="AV115" t="s">
        <v>286</v>
      </c>
      <c r="AW115" t="s">
        <v>286</v>
      </c>
      <c r="AX115">
        <v>0</v>
      </c>
      <c r="AY115">
        <v>0</v>
      </c>
      <c r="AZ115">
        <f>1-AX115/AY115</f>
        <v>0</v>
      </c>
      <c r="BA115">
        <v>0</v>
      </c>
      <c r="BB115" t="s">
        <v>286</v>
      </c>
      <c r="BC115" t="s">
        <v>286</v>
      </c>
      <c r="BD115">
        <v>0</v>
      </c>
      <c r="BE115">
        <v>0</v>
      </c>
      <c r="BF115">
        <f>1-BD115/BE115</f>
        <v>0</v>
      </c>
      <c r="BG115">
        <v>0.5</v>
      </c>
      <c r="BH115">
        <f>BY115</f>
        <v>0</v>
      </c>
      <c r="BI115">
        <f>J115</f>
        <v>0</v>
      </c>
      <c r="BJ115">
        <f>BF115*BG115*BH115</f>
        <v>0</v>
      </c>
      <c r="BK115">
        <f>(BI115-BA115)/BH115</f>
        <v>0</v>
      </c>
      <c r="BL115">
        <f>(AY115-BE115)/BE115</f>
        <v>0</v>
      </c>
      <c r="BM115">
        <f>AX115/(AZ115+AX115/BE115)</f>
        <v>0</v>
      </c>
      <c r="BN115" t="s">
        <v>286</v>
      </c>
      <c r="BO115">
        <v>0</v>
      </c>
      <c r="BP115">
        <f>IF(BO115&lt;&gt;0, BO115, BM115)</f>
        <v>0</v>
      </c>
      <c r="BQ115">
        <f>1-BP115/BE115</f>
        <v>0</v>
      </c>
      <c r="BR115">
        <f>(BE115-BD115)/(BE115-BP115)</f>
        <v>0</v>
      </c>
      <c r="BS115">
        <f>(AY115-BE115)/(AY115-BP115)</f>
        <v>0</v>
      </c>
      <c r="BT115">
        <f>(BE115-BD115)/(BE115-AX115)</f>
        <v>0</v>
      </c>
      <c r="BU115">
        <f>(AY115-BE115)/(AY115-AX115)</f>
        <v>0</v>
      </c>
      <c r="BV115">
        <f>(BR115*BP115/BD115)</f>
        <v>0</v>
      </c>
      <c r="BW115">
        <f>(1-BV115)</f>
        <v>0</v>
      </c>
      <c r="BX115">
        <f>$B$11*CW115+$C$11*CX115+$F$11*CY115*(1-DB115)</f>
        <v>0</v>
      </c>
      <c r="BY115">
        <f>BX115*BZ115</f>
        <v>0</v>
      </c>
      <c r="BZ115">
        <f>($B$11*$D$9+$C$11*$D$9+$F$11*((DL115+DD115)/MAX(DL115+DD115+DM115, 0.1)*$I$9+DM115/MAX(DL115+DD115+DM115, 0.1)*$J$9))/($B$11+$C$11+$F$11)</f>
        <v>0</v>
      </c>
      <c r="CA115">
        <f>($B$11*$K$9+$C$11*$K$9+$F$11*((DL115+DD115)/MAX(DL115+DD115+DM115, 0.1)*$P$9+DM115/MAX(DL115+DD115+DM115, 0.1)*$Q$9))/($B$11+$C$11+$F$11)</f>
        <v>0</v>
      </c>
      <c r="CB115">
        <v>9</v>
      </c>
      <c r="CC115">
        <v>0.5</v>
      </c>
      <c r="CD115" t="s">
        <v>287</v>
      </c>
      <c r="CE115">
        <v>2</v>
      </c>
      <c r="CF115" t="b">
        <v>1</v>
      </c>
      <c r="CG115">
        <v>1617083088.125</v>
      </c>
      <c r="CH115">
        <v>318.90925</v>
      </c>
      <c r="CI115">
        <v>335.79325</v>
      </c>
      <c r="CJ115">
        <v>21.684425</v>
      </c>
      <c r="CK115">
        <v>19.950525</v>
      </c>
      <c r="CL115">
        <v>314.58875</v>
      </c>
      <c r="CM115">
        <v>21.706375</v>
      </c>
      <c r="CN115">
        <v>600.01925</v>
      </c>
      <c r="CO115">
        <v>101.11325</v>
      </c>
      <c r="CP115">
        <v>0.046741775</v>
      </c>
      <c r="CQ115">
        <v>26.781225</v>
      </c>
      <c r="CR115">
        <v>26.1902</v>
      </c>
      <c r="CS115">
        <v>999.9</v>
      </c>
      <c r="CT115">
        <v>0</v>
      </c>
      <c r="CU115">
        <v>0</v>
      </c>
      <c r="CV115">
        <v>9985.775</v>
      </c>
      <c r="CW115">
        <v>0</v>
      </c>
      <c r="CX115">
        <v>40.7041</v>
      </c>
      <c r="CY115">
        <v>1200.0275</v>
      </c>
      <c r="CZ115">
        <v>0.967009</v>
      </c>
      <c r="DA115">
        <v>0.0329912</v>
      </c>
      <c r="DB115">
        <v>0</v>
      </c>
      <c r="DC115">
        <v>2.7908</v>
      </c>
      <c r="DD115">
        <v>0</v>
      </c>
      <c r="DE115">
        <v>3520.03</v>
      </c>
      <c r="DF115">
        <v>10372.575</v>
      </c>
      <c r="DG115">
        <v>40.6715</v>
      </c>
      <c r="DH115">
        <v>43.5</v>
      </c>
      <c r="DI115">
        <v>42.35925</v>
      </c>
      <c r="DJ115">
        <v>41.5935</v>
      </c>
      <c r="DK115">
        <v>40.687</v>
      </c>
      <c r="DL115">
        <v>1160.4375</v>
      </c>
      <c r="DM115">
        <v>39.59</v>
      </c>
      <c r="DN115">
        <v>0</v>
      </c>
      <c r="DO115">
        <v>1617083089.8</v>
      </c>
      <c r="DP115">
        <v>0</v>
      </c>
      <c r="DQ115">
        <v>2.70978461538462</v>
      </c>
      <c r="DR115">
        <v>0.280615377662732</v>
      </c>
      <c r="DS115">
        <v>-65.9846154129076</v>
      </c>
      <c r="DT115">
        <v>3526.93038461538</v>
      </c>
      <c r="DU115">
        <v>15</v>
      </c>
      <c r="DV115">
        <v>1617082512</v>
      </c>
      <c r="DW115" t="s">
        <v>288</v>
      </c>
      <c r="DX115">
        <v>1617082511</v>
      </c>
      <c r="DY115">
        <v>1617082512</v>
      </c>
      <c r="DZ115">
        <v>2</v>
      </c>
      <c r="EA115">
        <v>-0.012</v>
      </c>
      <c r="EB115">
        <v>-0.035</v>
      </c>
      <c r="EC115">
        <v>4.321</v>
      </c>
      <c r="ED115">
        <v>-0.022</v>
      </c>
      <c r="EE115">
        <v>400</v>
      </c>
      <c r="EF115">
        <v>20</v>
      </c>
      <c r="EG115">
        <v>0.13</v>
      </c>
      <c r="EH115">
        <v>0.05</v>
      </c>
      <c r="EI115">
        <v>100</v>
      </c>
      <c r="EJ115">
        <v>100</v>
      </c>
      <c r="EK115">
        <v>4.321</v>
      </c>
      <c r="EL115">
        <v>-0.0219</v>
      </c>
      <c r="EM115">
        <v>4.32055000000003</v>
      </c>
      <c r="EN115">
        <v>0</v>
      </c>
      <c r="EO115">
        <v>0</v>
      </c>
      <c r="EP115">
        <v>0</v>
      </c>
      <c r="EQ115">
        <v>-0.0219400000000007</v>
      </c>
      <c r="ER115">
        <v>0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9.6</v>
      </c>
      <c r="EZ115">
        <v>9.6</v>
      </c>
      <c r="FA115">
        <v>18</v>
      </c>
      <c r="FB115">
        <v>647.005</v>
      </c>
      <c r="FC115">
        <v>392.85</v>
      </c>
      <c r="FD115">
        <v>24.9995</v>
      </c>
      <c r="FE115">
        <v>27.8231</v>
      </c>
      <c r="FF115">
        <v>30</v>
      </c>
      <c r="FG115">
        <v>27.8326</v>
      </c>
      <c r="FH115">
        <v>27.8716</v>
      </c>
      <c r="FI115">
        <v>18.6194</v>
      </c>
      <c r="FJ115">
        <v>22.7564</v>
      </c>
      <c r="FK115">
        <v>45.3457</v>
      </c>
      <c r="FL115">
        <v>25</v>
      </c>
      <c r="FM115">
        <v>351.433</v>
      </c>
      <c r="FN115">
        <v>20</v>
      </c>
      <c r="FO115">
        <v>96.8568</v>
      </c>
      <c r="FP115">
        <v>99.4308</v>
      </c>
    </row>
    <row r="116" spans="1:172">
      <c r="A116">
        <v>100</v>
      </c>
      <c r="B116">
        <v>1617083091.5</v>
      </c>
      <c r="C116">
        <v>199</v>
      </c>
      <c r="D116" t="s">
        <v>485</v>
      </c>
      <c r="E116" t="s">
        <v>486</v>
      </c>
      <c r="F116">
        <v>2</v>
      </c>
      <c r="G116">
        <v>1617083090.5</v>
      </c>
      <c r="H116">
        <f>(I116)/1000</f>
        <v>0</v>
      </c>
      <c r="I116">
        <f>IF(CF116, AL116, AF116)</f>
        <v>0</v>
      </c>
      <c r="J116">
        <f>IF(CF116, AG116, AE116)</f>
        <v>0</v>
      </c>
      <c r="K116">
        <f>CH116 - IF(AS116&gt;1, J116*CB116*100.0/(AU116*CV116), 0)</f>
        <v>0</v>
      </c>
      <c r="L116">
        <f>((R116-H116/2)*K116-J116)/(R116+H116/2)</f>
        <v>0</v>
      </c>
      <c r="M116">
        <f>L116*(CO116+CP116)/1000.0</f>
        <v>0</v>
      </c>
      <c r="N116">
        <f>(CH116 - IF(AS116&gt;1, J116*CB116*100.0/(AU116*CV116), 0))*(CO116+CP116)/1000.0</f>
        <v>0</v>
      </c>
      <c r="O116">
        <f>2.0/((1/Q116-1/P116)+SIGN(Q116)*SQRT((1/Q116-1/P116)*(1/Q116-1/P116) + 4*CC116/((CC116+1)*(CC116+1))*(2*1/Q116*1/P116-1/P116*1/P116)))</f>
        <v>0</v>
      </c>
      <c r="P116">
        <f>IF(LEFT(CD116,1)&lt;&gt;"0",IF(LEFT(CD116,1)="1",3.0,CE116),$D$5+$E$5*(CV116*CO116/($K$5*1000))+$F$5*(CV116*CO116/($K$5*1000))*MAX(MIN(CB116,$J$5),$I$5)*MAX(MIN(CB116,$J$5),$I$5)+$G$5*MAX(MIN(CB116,$J$5),$I$5)*(CV116*CO116/($K$5*1000))+$H$5*(CV116*CO116/($K$5*1000))*(CV116*CO116/($K$5*1000)))</f>
        <v>0</v>
      </c>
      <c r="Q116">
        <f>H116*(1000-(1000*0.61365*exp(17.502*U116/(240.97+U116))/(CO116+CP116)+CJ116)/2)/(1000*0.61365*exp(17.502*U116/(240.97+U116))/(CO116+CP116)-CJ116)</f>
        <v>0</v>
      </c>
      <c r="R116">
        <f>1/((CC116+1)/(O116/1.6)+1/(P116/1.37)) + CC116/((CC116+1)/(O116/1.6) + CC116/(P116/1.37))</f>
        <v>0</v>
      </c>
      <c r="S116">
        <f>(BX116*CA116)</f>
        <v>0</v>
      </c>
      <c r="T116">
        <f>(CQ116+(S116+2*0.95*5.67E-8*(((CQ116+$B$7)+273)^4-(CQ116+273)^4)-44100*H116)/(1.84*29.3*P116+8*0.95*5.67E-8*(CQ116+273)^3))</f>
        <v>0</v>
      </c>
      <c r="U116">
        <f>($C$7*CR116+$D$7*CS116+$E$7*T116)</f>
        <v>0</v>
      </c>
      <c r="V116">
        <f>0.61365*exp(17.502*U116/(240.97+U116))</f>
        <v>0</v>
      </c>
      <c r="W116">
        <f>(X116/Y116*100)</f>
        <v>0</v>
      </c>
      <c r="X116">
        <f>CJ116*(CO116+CP116)/1000</f>
        <v>0</v>
      </c>
      <c r="Y116">
        <f>0.61365*exp(17.502*CQ116/(240.97+CQ116))</f>
        <v>0</v>
      </c>
      <c r="Z116">
        <f>(V116-CJ116*(CO116+CP116)/1000)</f>
        <v>0</v>
      </c>
      <c r="AA116">
        <f>(-H116*44100)</f>
        <v>0</v>
      </c>
      <c r="AB116">
        <f>2*29.3*P116*0.92*(CQ116-U116)</f>
        <v>0</v>
      </c>
      <c r="AC116">
        <f>2*0.95*5.67E-8*(((CQ116+$B$7)+273)^4-(U116+273)^4)</f>
        <v>0</v>
      </c>
      <c r="AD116">
        <f>S116+AC116+AA116+AB116</f>
        <v>0</v>
      </c>
      <c r="AE116">
        <f>CN116*AS116*(CI116-CH116*(1000-AS116*CK116)/(1000-AS116*CJ116))/(100*CB116)</f>
        <v>0</v>
      </c>
      <c r="AF116">
        <f>1000*CN116*AS116*(CJ116-CK116)/(100*CB116*(1000-AS116*CJ116))</f>
        <v>0</v>
      </c>
      <c r="AG116">
        <f>(AH116 - AI116 - CO116*1E3/(8.314*(CQ116+273.15)) * AK116/CN116 * AJ116) * CN116/(100*CB116) * (1000 - CK116)/1000</f>
        <v>0</v>
      </c>
      <c r="AH116">
        <v>344.886981482857</v>
      </c>
      <c r="AI116">
        <v>330.665539393939</v>
      </c>
      <c r="AJ116">
        <v>1.63459272866006</v>
      </c>
      <c r="AK116">
        <v>66.5001345329119</v>
      </c>
      <c r="AL116">
        <f>(AN116 - AM116 + CO116*1E3/(8.314*(CQ116+273.15)) * AP116/CN116 * AO116) * CN116/(100*CB116) * 1000/(1000 - AN116)</f>
        <v>0</v>
      </c>
      <c r="AM116">
        <v>19.9472793284848</v>
      </c>
      <c r="AN116">
        <v>21.6782036363636</v>
      </c>
      <c r="AO116">
        <v>-0.000282112554112228</v>
      </c>
      <c r="AP116">
        <v>79.88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MAX(0,($B$13+$C$13*CV116)/(1+$D$13*CV116)*CO116/(CQ116+273)*$E$13)</f>
        <v>0</v>
      </c>
      <c r="AV116" t="s">
        <v>286</v>
      </c>
      <c r="AW116" t="s">
        <v>286</v>
      </c>
      <c r="AX116">
        <v>0</v>
      </c>
      <c r="AY116">
        <v>0</v>
      </c>
      <c r="AZ116">
        <f>1-AX116/AY116</f>
        <v>0</v>
      </c>
      <c r="BA116">
        <v>0</v>
      </c>
      <c r="BB116" t="s">
        <v>286</v>
      </c>
      <c r="BC116" t="s">
        <v>286</v>
      </c>
      <c r="BD116">
        <v>0</v>
      </c>
      <c r="BE116">
        <v>0</v>
      </c>
      <c r="BF116">
        <f>1-BD116/BE116</f>
        <v>0</v>
      </c>
      <c r="BG116">
        <v>0.5</v>
      </c>
      <c r="BH116">
        <f>BY116</f>
        <v>0</v>
      </c>
      <c r="BI116">
        <f>J116</f>
        <v>0</v>
      </c>
      <c r="BJ116">
        <f>BF116*BG116*BH116</f>
        <v>0</v>
      </c>
      <c r="BK116">
        <f>(BI116-BA116)/BH116</f>
        <v>0</v>
      </c>
      <c r="BL116">
        <f>(AY116-BE116)/BE116</f>
        <v>0</v>
      </c>
      <c r="BM116">
        <f>AX116/(AZ116+AX116/BE116)</f>
        <v>0</v>
      </c>
      <c r="BN116" t="s">
        <v>286</v>
      </c>
      <c r="BO116">
        <v>0</v>
      </c>
      <c r="BP116">
        <f>IF(BO116&lt;&gt;0, BO116, BM116)</f>
        <v>0</v>
      </c>
      <c r="BQ116">
        <f>1-BP116/BE116</f>
        <v>0</v>
      </c>
      <c r="BR116">
        <f>(BE116-BD116)/(BE116-BP116)</f>
        <v>0</v>
      </c>
      <c r="BS116">
        <f>(AY116-BE116)/(AY116-BP116)</f>
        <v>0</v>
      </c>
      <c r="BT116">
        <f>(BE116-BD116)/(BE116-AX116)</f>
        <v>0</v>
      </c>
      <c r="BU116">
        <f>(AY116-BE116)/(AY116-AX116)</f>
        <v>0</v>
      </c>
      <c r="BV116">
        <f>(BR116*BP116/BD116)</f>
        <v>0</v>
      </c>
      <c r="BW116">
        <f>(1-BV116)</f>
        <v>0</v>
      </c>
      <c r="BX116">
        <f>$B$11*CW116+$C$11*CX116+$F$11*CY116*(1-DB116)</f>
        <v>0</v>
      </c>
      <c r="BY116">
        <f>BX116*BZ116</f>
        <v>0</v>
      </c>
      <c r="BZ116">
        <f>($B$11*$D$9+$C$11*$D$9+$F$11*((DL116+DD116)/MAX(DL116+DD116+DM116, 0.1)*$I$9+DM116/MAX(DL116+DD116+DM116, 0.1)*$J$9))/($B$11+$C$11+$F$11)</f>
        <v>0</v>
      </c>
      <c r="CA116">
        <f>($B$11*$K$9+$C$11*$K$9+$F$11*((DL116+DD116)/MAX(DL116+DD116+DM116, 0.1)*$P$9+DM116/MAX(DL116+DD116+DM116, 0.1)*$Q$9))/($B$11+$C$11+$F$11)</f>
        <v>0</v>
      </c>
      <c r="CB116">
        <v>9</v>
      </c>
      <c r="CC116">
        <v>0.5</v>
      </c>
      <c r="CD116" t="s">
        <v>287</v>
      </c>
      <c r="CE116">
        <v>2</v>
      </c>
      <c r="CF116" t="b">
        <v>1</v>
      </c>
      <c r="CG116">
        <v>1617083090.5</v>
      </c>
      <c r="CH116">
        <v>322.694666666667</v>
      </c>
      <c r="CI116">
        <v>339.726666666667</v>
      </c>
      <c r="CJ116">
        <v>21.6793</v>
      </c>
      <c r="CK116">
        <v>19.9417</v>
      </c>
      <c r="CL116">
        <v>318.374333333333</v>
      </c>
      <c r="CM116">
        <v>21.7012333333333</v>
      </c>
      <c r="CN116">
        <v>600.031</v>
      </c>
      <c r="CO116">
        <v>101.114</v>
      </c>
      <c r="CP116">
        <v>0.0468582333333333</v>
      </c>
      <c r="CQ116">
        <v>26.7804333333333</v>
      </c>
      <c r="CR116">
        <v>26.1907666666667</v>
      </c>
      <c r="CS116">
        <v>999.9</v>
      </c>
      <c r="CT116">
        <v>0</v>
      </c>
      <c r="CU116">
        <v>0</v>
      </c>
      <c r="CV116">
        <v>9987.5</v>
      </c>
      <c r="CW116">
        <v>0</v>
      </c>
      <c r="CX116">
        <v>40.5162</v>
      </c>
      <c r="CY116">
        <v>1200.03666666667</v>
      </c>
      <c r="CZ116">
        <v>0.967009</v>
      </c>
      <c r="DA116">
        <v>0.0329912</v>
      </c>
      <c r="DB116">
        <v>0</v>
      </c>
      <c r="DC116">
        <v>2.69963333333333</v>
      </c>
      <c r="DD116">
        <v>0</v>
      </c>
      <c r="DE116">
        <v>3518.56333333333</v>
      </c>
      <c r="DF116">
        <v>10372.6</v>
      </c>
      <c r="DG116">
        <v>40.6663333333333</v>
      </c>
      <c r="DH116">
        <v>43.5</v>
      </c>
      <c r="DI116">
        <v>42.312</v>
      </c>
      <c r="DJ116">
        <v>41.604</v>
      </c>
      <c r="DK116">
        <v>40.687</v>
      </c>
      <c r="DL116">
        <v>1160.44666666667</v>
      </c>
      <c r="DM116">
        <v>39.59</v>
      </c>
      <c r="DN116">
        <v>0</v>
      </c>
      <c r="DO116">
        <v>1617083092.2</v>
      </c>
      <c r="DP116">
        <v>0</v>
      </c>
      <c r="DQ116">
        <v>2.72876153846154</v>
      </c>
      <c r="DR116">
        <v>0.203165797814097</v>
      </c>
      <c r="DS116">
        <v>-62.0519658389744</v>
      </c>
      <c r="DT116">
        <v>3524.45692307692</v>
      </c>
      <c r="DU116">
        <v>15</v>
      </c>
      <c r="DV116">
        <v>1617082512</v>
      </c>
      <c r="DW116" t="s">
        <v>288</v>
      </c>
      <c r="DX116">
        <v>1617082511</v>
      </c>
      <c r="DY116">
        <v>1617082512</v>
      </c>
      <c r="DZ116">
        <v>2</v>
      </c>
      <c r="EA116">
        <v>-0.012</v>
      </c>
      <c r="EB116">
        <v>-0.035</v>
      </c>
      <c r="EC116">
        <v>4.321</v>
      </c>
      <c r="ED116">
        <v>-0.022</v>
      </c>
      <c r="EE116">
        <v>400</v>
      </c>
      <c r="EF116">
        <v>20</v>
      </c>
      <c r="EG116">
        <v>0.13</v>
      </c>
      <c r="EH116">
        <v>0.05</v>
      </c>
      <c r="EI116">
        <v>100</v>
      </c>
      <c r="EJ116">
        <v>100</v>
      </c>
      <c r="EK116">
        <v>4.32</v>
      </c>
      <c r="EL116">
        <v>-0.022</v>
      </c>
      <c r="EM116">
        <v>4.32055000000003</v>
      </c>
      <c r="EN116">
        <v>0</v>
      </c>
      <c r="EO116">
        <v>0</v>
      </c>
      <c r="EP116">
        <v>0</v>
      </c>
      <c r="EQ116">
        <v>-0.0219400000000007</v>
      </c>
      <c r="ER116">
        <v>0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9.7</v>
      </c>
      <c r="EZ116">
        <v>9.7</v>
      </c>
      <c r="FA116">
        <v>18</v>
      </c>
      <c r="FB116">
        <v>647.033</v>
      </c>
      <c r="FC116">
        <v>392.857</v>
      </c>
      <c r="FD116">
        <v>24.9994</v>
      </c>
      <c r="FE116">
        <v>27.8221</v>
      </c>
      <c r="FF116">
        <v>29.9999</v>
      </c>
      <c r="FG116">
        <v>27.8316</v>
      </c>
      <c r="FH116">
        <v>27.8707</v>
      </c>
      <c r="FI116">
        <v>18.7596</v>
      </c>
      <c r="FJ116">
        <v>22.7564</v>
      </c>
      <c r="FK116">
        <v>45.3457</v>
      </c>
      <c r="FL116">
        <v>25</v>
      </c>
      <c r="FM116">
        <v>354.832</v>
      </c>
      <c r="FN116">
        <v>20</v>
      </c>
      <c r="FO116">
        <v>96.858</v>
      </c>
      <c r="FP116">
        <v>99.4303</v>
      </c>
    </row>
    <row r="117" spans="1:172">
      <c r="A117">
        <v>101</v>
      </c>
      <c r="B117">
        <v>1617083093.5</v>
      </c>
      <c r="C117">
        <v>201</v>
      </c>
      <c r="D117" t="s">
        <v>487</v>
      </c>
      <c r="E117" t="s">
        <v>488</v>
      </c>
      <c r="F117">
        <v>2</v>
      </c>
      <c r="G117">
        <v>1617083092.125</v>
      </c>
      <c r="H117">
        <f>(I117)/1000</f>
        <v>0</v>
      </c>
      <c r="I117">
        <f>IF(CF117, AL117, AF117)</f>
        <v>0</v>
      </c>
      <c r="J117">
        <f>IF(CF117, AG117, AE117)</f>
        <v>0</v>
      </c>
      <c r="K117">
        <f>CH117 - IF(AS117&gt;1, J117*CB117*100.0/(AU117*CV117), 0)</f>
        <v>0</v>
      </c>
      <c r="L117">
        <f>((R117-H117/2)*K117-J117)/(R117+H117/2)</f>
        <v>0</v>
      </c>
      <c r="M117">
        <f>L117*(CO117+CP117)/1000.0</f>
        <v>0</v>
      </c>
      <c r="N117">
        <f>(CH117 - IF(AS117&gt;1, J117*CB117*100.0/(AU117*CV117), 0))*(CO117+CP117)/1000.0</f>
        <v>0</v>
      </c>
      <c r="O117">
        <f>2.0/((1/Q117-1/P117)+SIGN(Q117)*SQRT((1/Q117-1/P117)*(1/Q117-1/P117) + 4*CC117/((CC117+1)*(CC117+1))*(2*1/Q117*1/P117-1/P117*1/P117)))</f>
        <v>0</v>
      </c>
      <c r="P117">
        <f>IF(LEFT(CD117,1)&lt;&gt;"0",IF(LEFT(CD117,1)="1",3.0,CE117),$D$5+$E$5*(CV117*CO117/($K$5*1000))+$F$5*(CV117*CO117/($K$5*1000))*MAX(MIN(CB117,$J$5),$I$5)*MAX(MIN(CB117,$J$5),$I$5)+$G$5*MAX(MIN(CB117,$J$5),$I$5)*(CV117*CO117/($K$5*1000))+$H$5*(CV117*CO117/($K$5*1000))*(CV117*CO117/($K$5*1000)))</f>
        <v>0</v>
      </c>
      <c r="Q117">
        <f>H117*(1000-(1000*0.61365*exp(17.502*U117/(240.97+U117))/(CO117+CP117)+CJ117)/2)/(1000*0.61365*exp(17.502*U117/(240.97+U117))/(CO117+CP117)-CJ117)</f>
        <v>0</v>
      </c>
      <c r="R117">
        <f>1/((CC117+1)/(O117/1.6)+1/(P117/1.37)) + CC117/((CC117+1)/(O117/1.6) + CC117/(P117/1.37))</f>
        <v>0</v>
      </c>
      <c r="S117">
        <f>(BX117*CA117)</f>
        <v>0</v>
      </c>
      <c r="T117">
        <f>(CQ117+(S117+2*0.95*5.67E-8*(((CQ117+$B$7)+273)^4-(CQ117+273)^4)-44100*H117)/(1.84*29.3*P117+8*0.95*5.67E-8*(CQ117+273)^3))</f>
        <v>0</v>
      </c>
      <c r="U117">
        <f>($C$7*CR117+$D$7*CS117+$E$7*T117)</f>
        <v>0</v>
      </c>
      <c r="V117">
        <f>0.61365*exp(17.502*U117/(240.97+U117))</f>
        <v>0</v>
      </c>
      <c r="W117">
        <f>(X117/Y117*100)</f>
        <v>0</v>
      </c>
      <c r="X117">
        <f>CJ117*(CO117+CP117)/1000</f>
        <v>0</v>
      </c>
      <c r="Y117">
        <f>0.61365*exp(17.502*CQ117/(240.97+CQ117))</f>
        <v>0</v>
      </c>
      <c r="Z117">
        <f>(V117-CJ117*(CO117+CP117)/1000)</f>
        <v>0</v>
      </c>
      <c r="AA117">
        <f>(-H117*44100)</f>
        <v>0</v>
      </c>
      <c r="AB117">
        <f>2*29.3*P117*0.92*(CQ117-U117)</f>
        <v>0</v>
      </c>
      <c r="AC117">
        <f>2*0.95*5.67E-8*(((CQ117+$B$7)+273)^4-(U117+273)^4)</f>
        <v>0</v>
      </c>
      <c r="AD117">
        <f>S117+AC117+AA117+AB117</f>
        <v>0</v>
      </c>
      <c r="AE117">
        <f>CN117*AS117*(CI117-CH117*(1000-AS117*CK117)/(1000-AS117*CJ117))/(100*CB117)</f>
        <v>0</v>
      </c>
      <c r="AF117">
        <f>1000*CN117*AS117*(CJ117-CK117)/(100*CB117*(1000-AS117*CJ117))</f>
        <v>0</v>
      </c>
      <c r="AG117">
        <f>(AH117 - AI117 - CO117*1E3/(8.314*(CQ117+273.15)) * AK117/CN117 * AJ117) * CN117/(100*CB117) * (1000 - CK117)/1000</f>
        <v>0</v>
      </c>
      <c r="AH117">
        <v>348.337915338745</v>
      </c>
      <c r="AI117">
        <v>333.97516969697</v>
      </c>
      <c r="AJ117">
        <v>1.65237048242598</v>
      </c>
      <c r="AK117">
        <v>66.5001345329119</v>
      </c>
      <c r="AL117">
        <f>(AN117 - AM117 + CO117*1E3/(8.314*(CQ117+273.15)) * AP117/CN117 * AO117) * CN117/(100*CB117) * 1000/(1000 - AN117)</f>
        <v>0</v>
      </c>
      <c r="AM117">
        <v>19.9402223279654</v>
      </c>
      <c r="AN117">
        <v>21.673506060606</v>
      </c>
      <c r="AO117">
        <v>-0.00215242424242579</v>
      </c>
      <c r="AP117">
        <v>79.88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MAX(0,($B$13+$C$13*CV117)/(1+$D$13*CV117)*CO117/(CQ117+273)*$E$13)</f>
        <v>0</v>
      </c>
      <c r="AV117" t="s">
        <v>286</v>
      </c>
      <c r="AW117" t="s">
        <v>286</v>
      </c>
      <c r="AX117">
        <v>0</v>
      </c>
      <c r="AY117">
        <v>0</v>
      </c>
      <c r="AZ117">
        <f>1-AX117/AY117</f>
        <v>0</v>
      </c>
      <c r="BA117">
        <v>0</v>
      </c>
      <c r="BB117" t="s">
        <v>286</v>
      </c>
      <c r="BC117" t="s">
        <v>286</v>
      </c>
      <c r="BD117">
        <v>0</v>
      </c>
      <c r="BE117">
        <v>0</v>
      </c>
      <c r="BF117">
        <f>1-BD117/BE117</f>
        <v>0</v>
      </c>
      <c r="BG117">
        <v>0.5</v>
      </c>
      <c r="BH117">
        <f>BY117</f>
        <v>0</v>
      </c>
      <c r="BI117">
        <f>J117</f>
        <v>0</v>
      </c>
      <c r="BJ117">
        <f>BF117*BG117*BH117</f>
        <v>0</v>
      </c>
      <c r="BK117">
        <f>(BI117-BA117)/BH117</f>
        <v>0</v>
      </c>
      <c r="BL117">
        <f>(AY117-BE117)/BE117</f>
        <v>0</v>
      </c>
      <c r="BM117">
        <f>AX117/(AZ117+AX117/BE117)</f>
        <v>0</v>
      </c>
      <c r="BN117" t="s">
        <v>286</v>
      </c>
      <c r="BO117">
        <v>0</v>
      </c>
      <c r="BP117">
        <f>IF(BO117&lt;&gt;0, BO117, BM117)</f>
        <v>0</v>
      </c>
      <c r="BQ117">
        <f>1-BP117/BE117</f>
        <v>0</v>
      </c>
      <c r="BR117">
        <f>(BE117-BD117)/(BE117-BP117)</f>
        <v>0</v>
      </c>
      <c r="BS117">
        <f>(AY117-BE117)/(AY117-BP117)</f>
        <v>0</v>
      </c>
      <c r="BT117">
        <f>(BE117-BD117)/(BE117-AX117)</f>
        <v>0</v>
      </c>
      <c r="BU117">
        <f>(AY117-BE117)/(AY117-AX117)</f>
        <v>0</v>
      </c>
      <c r="BV117">
        <f>(BR117*BP117/BD117)</f>
        <v>0</v>
      </c>
      <c r="BW117">
        <f>(1-BV117)</f>
        <v>0</v>
      </c>
      <c r="BX117">
        <f>$B$11*CW117+$C$11*CX117+$F$11*CY117*(1-DB117)</f>
        <v>0</v>
      </c>
      <c r="BY117">
        <f>BX117*BZ117</f>
        <v>0</v>
      </c>
      <c r="BZ117">
        <f>($B$11*$D$9+$C$11*$D$9+$F$11*((DL117+DD117)/MAX(DL117+DD117+DM117, 0.1)*$I$9+DM117/MAX(DL117+DD117+DM117, 0.1)*$J$9))/($B$11+$C$11+$F$11)</f>
        <v>0</v>
      </c>
      <c r="CA117">
        <f>($B$11*$K$9+$C$11*$K$9+$F$11*((DL117+DD117)/MAX(DL117+DD117+DM117, 0.1)*$P$9+DM117/MAX(DL117+DD117+DM117, 0.1)*$Q$9))/($B$11+$C$11+$F$11)</f>
        <v>0</v>
      </c>
      <c r="CB117">
        <v>9</v>
      </c>
      <c r="CC117">
        <v>0.5</v>
      </c>
      <c r="CD117" t="s">
        <v>287</v>
      </c>
      <c r="CE117">
        <v>2</v>
      </c>
      <c r="CF117" t="b">
        <v>1</v>
      </c>
      <c r="CG117">
        <v>1617083092.125</v>
      </c>
      <c r="CH117">
        <v>325.31875</v>
      </c>
      <c r="CI117">
        <v>342.4795</v>
      </c>
      <c r="CJ117">
        <v>21.67555</v>
      </c>
      <c r="CK117">
        <v>19.9382</v>
      </c>
      <c r="CL117">
        <v>320.99875</v>
      </c>
      <c r="CM117">
        <v>21.697475</v>
      </c>
      <c r="CN117">
        <v>600.0215</v>
      </c>
      <c r="CO117">
        <v>101.11425</v>
      </c>
      <c r="CP117">
        <v>0.0469085</v>
      </c>
      <c r="CQ117">
        <v>26.779525</v>
      </c>
      <c r="CR117">
        <v>26.19</v>
      </c>
      <c r="CS117">
        <v>999.9</v>
      </c>
      <c r="CT117">
        <v>0</v>
      </c>
      <c r="CU117">
        <v>0</v>
      </c>
      <c r="CV117">
        <v>9987.5</v>
      </c>
      <c r="CW117">
        <v>0</v>
      </c>
      <c r="CX117">
        <v>40.31595</v>
      </c>
      <c r="CY117">
        <v>1199.85</v>
      </c>
      <c r="CZ117">
        <v>0.96700375</v>
      </c>
      <c r="DA117">
        <v>0.032996375</v>
      </c>
      <c r="DB117">
        <v>0</v>
      </c>
      <c r="DC117">
        <v>2.68555</v>
      </c>
      <c r="DD117">
        <v>0</v>
      </c>
      <c r="DE117">
        <v>3516.575</v>
      </c>
      <c r="DF117">
        <v>10371</v>
      </c>
      <c r="DG117">
        <v>40.6715</v>
      </c>
      <c r="DH117">
        <v>43.5</v>
      </c>
      <c r="DI117">
        <v>42.32775</v>
      </c>
      <c r="DJ117">
        <v>41.562</v>
      </c>
      <c r="DK117">
        <v>40.687</v>
      </c>
      <c r="DL117">
        <v>1160.26</v>
      </c>
      <c r="DM117">
        <v>39.59</v>
      </c>
      <c r="DN117">
        <v>0</v>
      </c>
      <c r="DO117">
        <v>1617083094</v>
      </c>
      <c r="DP117">
        <v>0</v>
      </c>
      <c r="DQ117">
        <v>2.715132</v>
      </c>
      <c r="DR117">
        <v>-0.254261551035803</v>
      </c>
      <c r="DS117">
        <v>-59.166922974576</v>
      </c>
      <c r="DT117">
        <v>3522.3152</v>
      </c>
      <c r="DU117">
        <v>15</v>
      </c>
      <c r="DV117">
        <v>1617082512</v>
      </c>
      <c r="DW117" t="s">
        <v>288</v>
      </c>
      <c r="DX117">
        <v>1617082511</v>
      </c>
      <c r="DY117">
        <v>1617082512</v>
      </c>
      <c r="DZ117">
        <v>2</v>
      </c>
      <c r="EA117">
        <v>-0.012</v>
      </c>
      <c r="EB117">
        <v>-0.035</v>
      </c>
      <c r="EC117">
        <v>4.321</v>
      </c>
      <c r="ED117">
        <v>-0.022</v>
      </c>
      <c r="EE117">
        <v>400</v>
      </c>
      <c r="EF117">
        <v>20</v>
      </c>
      <c r="EG117">
        <v>0.13</v>
      </c>
      <c r="EH117">
        <v>0.05</v>
      </c>
      <c r="EI117">
        <v>100</v>
      </c>
      <c r="EJ117">
        <v>100</v>
      </c>
      <c r="EK117">
        <v>4.32</v>
      </c>
      <c r="EL117">
        <v>-0.0219</v>
      </c>
      <c r="EM117">
        <v>4.32055000000003</v>
      </c>
      <c r="EN117">
        <v>0</v>
      </c>
      <c r="EO117">
        <v>0</v>
      </c>
      <c r="EP117">
        <v>0</v>
      </c>
      <c r="EQ117">
        <v>-0.0219400000000007</v>
      </c>
      <c r="ER117">
        <v>0</v>
      </c>
      <c r="ES117">
        <v>0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9.7</v>
      </c>
      <c r="EZ117">
        <v>9.7</v>
      </c>
      <c r="FA117">
        <v>18</v>
      </c>
      <c r="FB117">
        <v>646.883</v>
      </c>
      <c r="FC117">
        <v>392.91</v>
      </c>
      <c r="FD117">
        <v>24.9993</v>
      </c>
      <c r="FE117">
        <v>27.8209</v>
      </c>
      <c r="FF117">
        <v>29.9999</v>
      </c>
      <c r="FG117">
        <v>27.8305</v>
      </c>
      <c r="FH117">
        <v>27.8699</v>
      </c>
      <c r="FI117">
        <v>18.9036</v>
      </c>
      <c r="FJ117">
        <v>22.7564</v>
      </c>
      <c r="FK117">
        <v>45.3457</v>
      </c>
      <c r="FL117">
        <v>25</v>
      </c>
      <c r="FM117">
        <v>358.204</v>
      </c>
      <c r="FN117">
        <v>20</v>
      </c>
      <c r="FO117">
        <v>96.8588</v>
      </c>
      <c r="FP117">
        <v>99.4295</v>
      </c>
    </row>
    <row r="118" spans="1:172">
      <c r="A118">
        <v>102</v>
      </c>
      <c r="B118">
        <v>1617083095.5</v>
      </c>
      <c r="C118">
        <v>203</v>
      </c>
      <c r="D118" t="s">
        <v>489</v>
      </c>
      <c r="E118" t="s">
        <v>490</v>
      </c>
      <c r="F118">
        <v>2</v>
      </c>
      <c r="G118">
        <v>1617083094.5</v>
      </c>
      <c r="H118">
        <f>(I118)/1000</f>
        <v>0</v>
      </c>
      <c r="I118">
        <f>IF(CF118, AL118, AF118)</f>
        <v>0</v>
      </c>
      <c r="J118">
        <f>IF(CF118, AG118, AE118)</f>
        <v>0</v>
      </c>
      <c r="K118">
        <f>CH118 - IF(AS118&gt;1, J118*CB118*100.0/(AU118*CV118), 0)</f>
        <v>0</v>
      </c>
      <c r="L118">
        <f>((R118-H118/2)*K118-J118)/(R118+H118/2)</f>
        <v>0</v>
      </c>
      <c r="M118">
        <f>L118*(CO118+CP118)/1000.0</f>
        <v>0</v>
      </c>
      <c r="N118">
        <f>(CH118 - IF(AS118&gt;1, J118*CB118*100.0/(AU118*CV118), 0))*(CO118+CP118)/1000.0</f>
        <v>0</v>
      </c>
      <c r="O118">
        <f>2.0/((1/Q118-1/P118)+SIGN(Q118)*SQRT((1/Q118-1/P118)*(1/Q118-1/P118) + 4*CC118/((CC118+1)*(CC118+1))*(2*1/Q118*1/P118-1/P118*1/P118)))</f>
        <v>0</v>
      </c>
      <c r="P118">
        <f>IF(LEFT(CD118,1)&lt;&gt;"0",IF(LEFT(CD118,1)="1",3.0,CE118),$D$5+$E$5*(CV118*CO118/($K$5*1000))+$F$5*(CV118*CO118/($K$5*1000))*MAX(MIN(CB118,$J$5),$I$5)*MAX(MIN(CB118,$J$5),$I$5)+$G$5*MAX(MIN(CB118,$J$5),$I$5)*(CV118*CO118/($K$5*1000))+$H$5*(CV118*CO118/($K$5*1000))*(CV118*CO118/($K$5*1000)))</f>
        <v>0</v>
      </c>
      <c r="Q118">
        <f>H118*(1000-(1000*0.61365*exp(17.502*U118/(240.97+U118))/(CO118+CP118)+CJ118)/2)/(1000*0.61365*exp(17.502*U118/(240.97+U118))/(CO118+CP118)-CJ118)</f>
        <v>0</v>
      </c>
      <c r="R118">
        <f>1/((CC118+1)/(O118/1.6)+1/(P118/1.37)) + CC118/((CC118+1)/(O118/1.6) + CC118/(P118/1.37))</f>
        <v>0</v>
      </c>
      <c r="S118">
        <f>(BX118*CA118)</f>
        <v>0</v>
      </c>
      <c r="T118">
        <f>(CQ118+(S118+2*0.95*5.67E-8*(((CQ118+$B$7)+273)^4-(CQ118+273)^4)-44100*H118)/(1.84*29.3*P118+8*0.95*5.67E-8*(CQ118+273)^3))</f>
        <v>0</v>
      </c>
      <c r="U118">
        <f>($C$7*CR118+$D$7*CS118+$E$7*T118)</f>
        <v>0</v>
      </c>
      <c r="V118">
        <f>0.61365*exp(17.502*U118/(240.97+U118))</f>
        <v>0</v>
      </c>
      <c r="W118">
        <f>(X118/Y118*100)</f>
        <v>0</v>
      </c>
      <c r="X118">
        <f>CJ118*(CO118+CP118)/1000</f>
        <v>0</v>
      </c>
      <c r="Y118">
        <f>0.61365*exp(17.502*CQ118/(240.97+CQ118))</f>
        <v>0</v>
      </c>
      <c r="Z118">
        <f>(V118-CJ118*(CO118+CP118)/1000)</f>
        <v>0</v>
      </c>
      <c r="AA118">
        <f>(-H118*44100)</f>
        <v>0</v>
      </c>
      <c r="AB118">
        <f>2*29.3*P118*0.92*(CQ118-U118)</f>
        <v>0</v>
      </c>
      <c r="AC118">
        <f>2*0.95*5.67E-8*(((CQ118+$B$7)+273)^4-(U118+273)^4)</f>
        <v>0</v>
      </c>
      <c r="AD118">
        <f>S118+AC118+AA118+AB118</f>
        <v>0</v>
      </c>
      <c r="AE118">
        <f>CN118*AS118*(CI118-CH118*(1000-AS118*CK118)/(1000-AS118*CJ118))/(100*CB118)</f>
        <v>0</v>
      </c>
      <c r="AF118">
        <f>1000*CN118*AS118*(CJ118-CK118)/(100*CB118*(1000-AS118*CJ118))</f>
        <v>0</v>
      </c>
      <c r="AG118">
        <f>(AH118 - AI118 - CO118*1E3/(8.314*(CQ118+273.15)) * AK118/CN118 * AJ118) * CN118/(100*CB118) * (1000 - CK118)/1000</f>
        <v>0</v>
      </c>
      <c r="AH118">
        <v>351.767253309868</v>
      </c>
      <c r="AI118">
        <v>337.307236363636</v>
      </c>
      <c r="AJ118">
        <v>1.66423676251314</v>
      </c>
      <c r="AK118">
        <v>66.5001345329119</v>
      </c>
      <c r="AL118">
        <f>(AN118 - AM118 + CO118*1E3/(8.314*(CQ118+273.15)) * AP118/CN118 * AO118) * CN118/(100*CB118) * 1000/(1000 - AN118)</f>
        <v>0</v>
      </c>
      <c r="AM118">
        <v>19.9373473980952</v>
      </c>
      <c r="AN118">
        <v>21.6686987878788</v>
      </c>
      <c r="AO118">
        <v>-0.00241684848484543</v>
      </c>
      <c r="AP118">
        <v>79.88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MAX(0,($B$13+$C$13*CV118)/(1+$D$13*CV118)*CO118/(CQ118+273)*$E$13)</f>
        <v>0</v>
      </c>
      <c r="AV118" t="s">
        <v>286</v>
      </c>
      <c r="AW118" t="s">
        <v>286</v>
      </c>
      <c r="AX118">
        <v>0</v>
      </c>
      <c r="AY118">
        <v>0</v>
      </c>
      <c r="AZ118">
        <f>1-AX118/AY118</f>
        <v>0</v>
      </c>
      <c r="BA118">
        <v>0</v>
      </c>
      <c r="BB118" t="s">
        <v>286</v>
      </c>
      <c r="BC118" t="s">
        <v>286</v>
      </c>
      <c r="BD118">
        <v>0</v>
      </c>
      <c r="BE118">
        <v>0</v>
      </c>
      <c r="BF118">
        <f>1-BD118/BE118</f>
        <v>0</v>
      </c>
      <c r="BG118">
        <v>0.5</v>
      </c>
      <c r="BH118">
        <f>BY118</f>
        <v>0</v>
      </c>
      <c r="BI118">
        <f>J118</f>
        <v>0</v>
      </c>
      <c r="BJ118">
        <f>BF118*BG118*BH118</f>
        <v>0</v>
      </c>
      <c r="BK118">
        <f>(BI118-BA118)/BH118</f>
        <v>0</v>
      </c>
      <c r="BL118">
        <f>(AY118-BE118)/BE118</f>
        <v>0</v>
      </c>
      <c r="BM118">
        <f>AX118/(AZ118+AX118/BE118)</f>
        <v>0</v>
      </c>
      <c r="BN118" t="s">
        <v>286</v>
      </c>
      <c r="BO118">
        <v>0</v>
      </c>
      <c r="BP118">
        <f>IF(BO118&lt;&gt;0, BO118, BM118)</f>
        <v>0</v>
      </c>
      <c r="BQ118">
        <f>1-BP118/BE118</f>
        <v>0</v>
      </c>
      <c r="BR118">
        <f>(BE118-BD118)/(BE118-BP118)</f>
        <v>0</v>
      </c>
      <c r="BS118">
        <f>(AY118-BE118)/(AY118-BP118)</f>
        <v>0</v>
      </c>
      <c r="BT118">
        <f>(BE118-BD118)/(BE118-AX118)</f>
        <v>0</v>
      </c>
      <c r="BU118">
        <f>(AY118-BE118)/(AY118-AX118)</f>
        <v>0</v>
      </c>
      <c r="BV118">
        <f>(BR118*BP118/BD118)</f>
        <v>0</v>
      </c>
      <c r="BW118">
        <f>(1-BV118)</f>
        <v>0</v>
      </c>
      <c r="BX118">
        <f>$B$11*CW118+$C$11*CX118+$F$11*CY118*(1-DB118)</f>
        <v>0</v>
      </c>
      <c r="BY118">
        <f>BX118*BZ118</f>
        <v>0</v>
      </c>
      <c r="BZ118">
        <f>($B$11*$D$9+$C$11*$D$9+$F$11*((DL118+DD118)/MAX(DL118+DD118+DM118, 0.1)*$I$9+DM118/MAX(DL118+DD118+DM118, 0.1)*$J$9))/($B$11+$C$11+$F$11)</f>
        <v>0</v>
      </c>
      <c r="CA118">
        <f>($B$11*$K$9+$C$11*$K$9+$F$11*((DL118+DD118)/MAX(DL118+DD118+DM118, 0.1)*$P$9+DM118/MAX(DL118+DD118+DM118, 0.1)*$Q$9))/($B$11+$C$11+$F$11)</f>
        <v>0</v>
      </c>
      <c r="CB118">
        <v>9</v>
      </c>
      <c r="CC118">
        <v>0.5</v>
      </c>
      <c r="CD118" t="s">
        <v>287</v>
      </c>
      <c r="CE118">
        <v>2</v>
      </c>
      <c r="CF118" t="b">
        <v>1</v>
      </c>
      <c r="CG118">
        <v>1617083094.5</v>
      </c>
      <c r="CH118">
        <v>329.182333333333</v>
      </c>
      <c r="CI118">
        <v>346.436666666667</v>
      </c>
      <c r="CJ118">
        <v>21.6698666666667</v>
      </c>
      <c r="CK118">
        <v>19.9377</v>
      </c>
      <c r="CL118">
        <v>324.862333333333</v>
      </c>
      <c r="CM118">
        <v>21.6918333333333</v>
      </c>
      <c r="CN118">
        <v>600.01</v>
      </c>
      <c r="CO118">
        <v>101.115333333333</v>
      </c>
      <c r="CP118">
        <v>0.0468254</v>
      </c>
      <c r="CQ118">
        <v>26.7794666666667</v>
      </c>
      <c r="CR118">
        <v>26.1855333333333</v>
      </c>
      <c r="CS118">
        <v>999.9</v>
      </c>
      <c r="CT118">
        <v>0</v>
      </c>
      <c r="CU118">
        <v>0</v>
      </c>
      <c r="CV118">
        <v>9986.66333333334</v>
      </c>
      <c r="CW118">
        <v>0</v>
      </c>
      <c r="CX118">
        <v>40.0536</v>
      </c>
      <c r="CY118">
        <v>1200.03666666667</v>
      </c>
      <c r="CZ118">
        <v>0.967009</v>
      </c>
      <c r="DA118">
        <v>0.0329912</v>
      </c>
      <c r="DB118">
        <v>0</v>
      </c>
      <c r="DC118">
        <v>2.80143333333333</v>
      </c>
      <c r="DD118">
        <v>0</v>
      </c>
      <c r="DE118">
        <v>3514.83</v>
      </c>
      <c r="DF118">
        <v>10372.6333333333</v>
      </c>
      <c r="DG118">
        <v>40.687</v>
      </c>
      <c r="DH118">
        <v>43.5</v>
      </c>
      <c r="DI118">
        <v>42.354</v>
      </c>
      <c r="DJ118">
        <v>41.604</v>
      </c>
      <c r="DK118">
        <v>40.6456666666667</v>
      </c>
      <c r="DL118">
        <v>1160.44666666667</v>
      </c>
      <c r="DM118">
        <v>39.59</v>
      </c>
      <c r="DN118">
        <v>0</v>
      </c>
      <c r="DO118">
        <v>1617083096.4</v>
      </c>
      <c r="DP118">
        <v>0</v>
      </c>
      <c r="DQ118">
        <v>2.70564</v>
      </c>
      <c r="DR118">
        <v>-0.332023100816206</v>
      </c>
      <c r="DS118">
        <v>-53.7192306728158</v>
      </c>
      <c r="DT118">
        <v>3520.0384</v>
      </c>
      <c r="DU118">
        <v>15</v>
      </c>
      <c r="DV118">
        <v>1617082512</v>
      </c>
      <c r="DW118" t="s">
        <v>288</v>
      </c>
      <c r="DX118">
        <v>1617082511</v>
      </c>
      <c r="DY118">
        <v>1617082512</v>
      </c>
      <c r="DZ118">
        <v>2</v>
      </c>
      <c r="EA118">
        <v>-0.012</v>
      </c>
      <c r="EB118">
        <v>-0.035</v>
      </c>
      <c r="EC118">
        <v>4.321</v>
      </c>
      <c r="ED118">
        <v>-0.022</v>
      </c>
      <c r="EE118">
        <v>400</v>
      </c>
      <c r="EF118">
        <v>20</v>
      </c>
      <c r="EG118">
        <v>0.13</v>
      </c>
      <c r="EH118">
        <v>0.05</v>
      </c>
      <c r="EI118">
        <v>100</v>
      </c>
      <c r="EJ118">
        <v>100</v>
      </c>
      <c r="EK118">
        <v>4.321</v>
      </c>
      <c r="EL118">
        <v>-0.0219</v>
      </c>
      <c r="EM118">
        <v>4.32055000000003</v>
      </c>
      <c r="EN118">
        <v>0</v>
      </c>
      <c r="EO118">
        <v>0</v>
      </c>
      <c r="EP118">
        <v>0</v>
      </c>
      <c r="EQ118">
        <v>-0.0219400000000007</v>
      </c>
      <c r="ER118">
        <v>0</v>
      </c>
      <c r="ES118">
        <v>0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9.7</v>
      </c>
      <c r="EZ118">
        <v>9.7</v>
      </c>
      <c r="FA118">
        <v>18</v>
      </c>
      <c r="FB118">
        <v>646.875</v>
      </c>
      <c r="FC118">
        <v>392.856</v>
      </c>
      <c r="FD118">
        <v>24.9994</v>
      </c>
      <c r="FE118">
        <v>27.8197</v>
      </c>
      <c r="FF118">
        <v>29.9999</v>
      </c>
      <c r="FG118">
        <v>27.8298</v>
      </c>
      <c r="FH118">
        <v>27.8686</v>
      </c>
      <c r="FI118">
        <v>19.0467</v>
      </c>
      <c r="FJ118">
        <v>22.7564</v>
      </c>
      <c r="FK118">
        <v>45.3457</v>
      </c>
      <c r="FL118">
        <v>25</v>
      </c>
      <c r="FM118">
        <v>361.582</v>
      </c>
      <c r="FN118">
        <v>20</v>
      </c>
      <c r="FO118">
        <v>96.8595</v>
      </c>
      <c r="FP118">
        <v>99.4299</v>
      </c>
    </row>
    <row r="119" spans="1:172">
      <c r="A119">
        <v>103</v>
      </c>
      <c r="B119">
        <v>1617083097.5</v>
      </c>
      <c r="C119">
        <v>205</v>
      </c>
      <c r="D119" t="s">
        <v>491</v>
      </c>
      <c r="E119" t="s">
        <v>492</v>
      </c>
      <c r="F119">
        <v>2</v>
      </c>
      <c r="G119">
        <v>1617083096.125</v>
      </c>
      <c r="H119">
        <f>(I119)/1000</f>
        <v>0</v>
      </c>
      <c r="I119">
        <f>IF(CF119, AL119, AF119)</f>
        <v>0</v>
      </c>
      <c r="J119">
        <f>IF(CF119, AG119, AE119)</f>
        <v>0</v>
      </c>
      <c r="K119">
        <f>CH119 - IF(AS119&gt;1, J119*CB119*100.0/(AU119*CV119), 0)</f>
        <v>0</v>
      </c>
      <c r="L119">
        <f>((R119-H119/2)*K119-J119)/(R119+H119/2)</f>
        <v>0</v>
      </c>
      <c r="M119">
        <f>L119*(CO119+CP119)/1000.0</f>
        <v>0</v>
      </c>
      <c r="N119">
        <f>(CH119 - IF(AS119&gt;1, J119*CB119*100.0/(AU119*CV119), 0))*(CO119+CP119)/1000.0</f>
        <v>0</v>
      </c>
      <c r="O119">
        <f>2.0/((1/Q119-1/P119)+SIGN(Q119)*SQRT((1/Q119-1/P119)*(1/Q119-1/P119) + 4*CC119/((CC119+1)*(CC119+1))*(2*1/Q119*1/P119-1/P119*1/P119)))</f>
        <v>0</v>
      </c>
      <c r="P119">
        <f>IF(LEFT(CD119,1)&lt;&gt;"0",IF(LEFT(CD119,1)="1",3.0,CE119),$D$5+$E$5*(CV119*CO119/($K$5*1000))+$F$5*(CV119*CO119/($K$5*1000))*MAX(MIN(CB119,$J$5),$I$5)*MAX(MIN(CB119,$J$5),$I$5)+$G$5*MAX(MIN(CB119,$J$5),$I$5)*(CV119*CO119/($K$5*1000))+$H$5*(CV119*CO119/($K$5*1000))*(CV119*CO119/($K$5*1000)))</f>
        <v>0</v>
      </c>
      <c r="Q119">
        <f>H119*(1000-(1000*0.61365*exp(17.502*U119/(240.97+U119))/(CO119+CP119)+CJ119)/2)/(1000*0.61365*exp(17.502*U119/(240.97+U119))/(CO119+CP119)-CJ119)</f>
        <v>0</v>
      </c>
      <c r="R119">
        <f>1/((CC119+1)/(O119/1.6)+1/(P119/1.37)) + CC119/((CC119+1)/(O119/1.6) + CC119/(P119/1.37))</f>
        <v>0</v>
      </c>
      <c r="S119">
        <f>(BX119*CA119)</f>
        <v>0</v>
      </c>
      <c r="T119">
        <f>(CQ119+(S119+2*0.95*5.67E-8*(((CQ119+$B$7)+273)^4-(CQ119+273)^4)-44100*H119)/(1.84*29.3*P119+8*0.95*5.67E-8*(CQ119+273)^3))</f>
        <v>0</v>
      </c>
      <c r="U119">
        <f>($C$7*CR119+$D$7*CS119+$E$7*T119)</f>
        <v>0</v>
      </c>
      <c r="V119">
        <f>0.61365*exp(17.502*U119/(240.97+U119))</f>
        <v>0</v>
      </c>
      <c r="W119">
        <f>(X119/Y119*100)</f>
        <v>0</v>
      </c>
      <c r="X119">
        <f>CJ119*(CO119+CP119)/1000</f>
        <v>0</v>
      </c>
      <c r="Y119">
        <f>0.61365*exp(17.502*CQ119/(240.97+CQ119))</f>
        <v>0</v>
      </c>
      <c r="Z119">
        <f>(V119-CJ119*(CO119+CP119)/1000)</f>
        <v>0</v>
      </c>
      <c r="AA119">
        <f>(-H119*44100)</f>
        <v>0</v>
      </c>
      <c r="AB119">
        <f>2*29.3*P119*0.92*(CQ119-U119)</f>
        <v>0</v>
      </c>
      <c r="AC119">
        <f>2*0.95*5.67E-8*(((CQ119+$B$7)+273)^4-(U119+273)^4)</f>
        <v>0</v>
      </c>
      <c r="AD119">
        <f>S119+AC119+AA119+AB119</f>
        <v>0</v>
      </c>
      <c r="AE119">
        <f>CN119*AS119*(CI119-CH119*(1000-AS119*CK119)/(1000-AS119*CJ119))/(100*CB119)</f>
        <v>0</v>
      </c>
      <c r="AF119">
        <f>1000*CN119*AS119*(CJ119-CK119)/(100*CB119*(1000-AS119*CJ119))</f>
        <v>0</v>
      </c>
      <c r="AG119">
        <f>(AH119 - AI119 - CO119*1E3/(8.314*(CQ119+273.15)) * AK119/CN119 * AJ119) * CN119/(100*CB119) * (1000 - CK119)/1000</f>
        <v>0</v>
      </c>
      <c r="AH119">
        <v>355.148864043292</v>
      </c>
      <c r="AI119">
        <v>340.630278787879</v>
      </c>
      <c r="AJ119">
        <v>1.66169180702953</v>
      </c>
      <c r="AK119">
        <v>66.5001345329119</v>
      </c>
      <c r="AL119">
        <f>(AN119 - AM119 + CO119*1E3/(8.314*(CQ119+273.15)) * AP119/CN119 * AO119) * CN119/(100*CB119) * 1000/(1000 - AN119)</f>
        <v>0</v>
      </c>
      <c r="AM119">
        <v>19.9379211574026</v>
      </c>
      <c r="AN119">
        <v>21.6640745454545</v>
      </c>
      <c r="AO119">
        <v>-0.00258315151515421</v>
      </c>
      <c r="AP119">
        <v>79.88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MAX(0,($B$13+$C$13*CV119)/(1+$D$13*CV119)*CO119/(CQ119+273)*$E$13)</f>
        <v>0</v>
      </c>
      <c r="AV119" t="s">
        <v>286</v>
      </c>
      <c r="AW119" t="s">
        <v>286</v>
      </c>
      <c r="AX119">
        <v>0</v>
      </c>
      <c r="AY119">
        <v>0</v>
      </c>
      <c r="AZ119">
        <f>1-AX119/AY119</f>
        <v>0</v>
      </c>
      <c r="BA119">
        <v>0</v>
      </c>
      <c r="BB119" t="s">
        <v>286</v>
      </c>
      <c r="BC119" t="s">
        <v>286</v>
      </c>
      <c r="BD119">
        <v>0</v>
      </c>
      <c r="BE119">
        <v>0</v>
      </c>
      <c r="BF119">
        <f>1-BD119/BE119</f>
        <v>0</v>
      </c>
      <c r="BG119">
        <v>0.5</v>
      </c>
      <c r="BH119">
        <f>BY119</f>
        <v>0</v>
      </c>
      <c r="BI119">
        <f>J119</f>
        <v>0</v>
      </c>
      <c r="BJ119">
        <f>BF119*BG119*BH119</f>
        <v>0</v>
      </c>
      <c r="BK119">
        <f>(BI119-BA119)/BH119</f>
        <v>0</v>
      </c>
      <c r="BL119">
        <f>(AY119-BE119)/BE119</f>
        <v>0</v>
      </c>
      <c r="BM119">
        <f>AX119/(AZ119+AX119/BE119)</f>
        <v>0</v>
      </c>
      <c r="BN119" t="s">
        <v>286</v>
      </c>
      <c r="BO119">
        <v>0</v>
      </c>
      <c r="BP119">
        <f>IF(BO119&lt;&gt;0, BO119, BM119)</f>
        <v>0</v>
      </c>
      <c r="BQ119">
        <f>1-BP119/BE119</f>
        <v>0</v>
      </c>
      <c r="BR119">
        <f>(BE119-BD119)/(BE119-BP119)</f>
        <v>0</v>
      </c>
      <c r="BS119">
        <f>(AY119-BE119)/(AY119-BP119)</f>
        <v>0</v>
      </c>
      <c r="BT119">
        <f>(BE119-BD119)/(BE119-AX119)</f>
        <v>0</v>
      </c>
      <c r="BU119">
        <f>(AY119-BE119)/(AY119-AX119)</f>
        <v>0</v>
      </c>
      <c r="BV119">
        <f>(BR119*BP119/BD119)</f>
        <v>0</v>
      </c>
      <c r="BW119">
        <f>(1-BV119)</f>
        <v>0</v>
      </c>
      <c r="BX119">
        <f>$B$11*CW119+$C$11*CX119+$F$11*CY119*(1-DB119)</f>
        <v>0</v>
      </c>
      <c r="BY119">
        <f>BX119*BZ119</f>
        <v>0</v>
      </c>
      <c r="BZ119">
        <f>($B$11*$D$9+$C$11*$D$9+$F$11*((DL119+DD119)/MAX(DL119+DD119+DM119, 0.1)*$I$9+DM119/MAX(DL119+DD119+DM119, 0.1)*$J$9))/($B$11+$C$11+$F$11)</f>
        <v>0</v>
      </c>
      <c r="CA119">
        <f>($B$11*$K$9+$C$11*$K$9+$F$11*((DL119+DD119)/MAX(DL119+DD119+DM119, 0.1)*$P$9+DM119/MAX(DL119+DD119+DM119, 0.1)*$Q$9))/($B$11+$C$11+$F$11)</f>
        <v>0</v>
      </c>
      <c r="CB119">
        <v>9</v>
      </c>
      <c r="CC119">
        <v>0.5</v>
      </c>
      <c r="CD119" t="s">
        <v>287</v>
      </c>
      <c r="CE119">
        <v>2</v>
      </c>
      <c r="CF119" t="b">
        <v>1</v>
      </c>
      <c r="CG119">
        <v>1617083096.125</v>
      </c>
      <c r="CH119">
        <v>331.82875</v>
      </c>
      <c r="CI119">
        <v>349.1485</v>
      </c>
      <c r="CJ119">
        <v>21.66595</v>
      </c>
      <c r="CK119">
        <v>19.9379</v>
      </c>
      <c r="CL119">
        <v>327.5085</v>
      </c>
      <c r="CM119">
        <v>21.6879</v>
      </c>
      <c r="CN119">
        <v>600.005</v>
      </c>
      <c r="CO119">
        <v>101.11575</v>
      </c>
      <c r="CP119">
        <v>0.046714925</v>
      </c>
      <c r="CQ119">
        <v>26.780425</v>
      </c>
      <c r="CR119">
        <v>26.1875</v>
      </c>
      <c r="CS119">
        <v>999.9</v>
      </c>
      <c r="CT119">
        <v>0</v>
      </c>
      <c r="CU119">
        <v>0</v>
      </c>
      <c r="CV119">
        <v>10000.155</v>
      </c>
      <c r="CW119">
        <v>0</v>
      </c>
      <c r="CX119">
        <v>39.887225</v>
      </c>
      <c r="CY119">
        <v>1199.985</v>
      </c>
      <c r="CZ119">
        <v>0.96700725</v>
      </c>
      <c r="DA119">
        <v>0.032992925</v>
      </c>
      <c r="DB119">
        <v>0</v>
      </c>
      <c r="DC119">
        <v>2.554975</v>
      </c>
      <c r="DD119">
        <v>0</v>
      </c>
      <c r="DE119">
        <v>3513.765</v>
      </c>
      <c r="DF119">
        <v>10372.15</v>
      </c>
      <c r="DG119">
        <v>40.6715</v>
      </c>
      <c r="DH119">
        <v>43.5</v>
      </c>
      <c r="DI119">
        <v>42.35925</v>
      </c>
      <c r="DJ119">
        <v>41.562</v>
      </c>
      <c r="DK119">
        <v>40.687</v>
      </c>
      <c r="DL119">
        <v>1160.395</v>
      </c>
      <c r="DM119">
        <v>39.59</v>
      </c>
      <c r="DN119">
        <v>0</v>
      </c>
      <c r="DO119">
        <v>1617083098.2</v>
      </c>
      <c r="DP119">
        <v>0</v>
      </c>
      <c r="DQ119">
        <v>2.68117692307692</v>
      </c>
      <c r="DR119">
        <v>-0.0712273688024785</v>
      </c>
      <c r="DS119">
        <v>-53.1890598428322</v>
      </c>
      <c r="DT119">
        <v>3518.65538461538</v>
      </c>
      <c r="DU119">
        <v>15</v>
      </c>
      <c r="DV119">
        <v>1617082512</v>
      </c>
      <c r="DW119" t="s">
        <v>288</v>
      </c>
      <c r="DX119">
        <v>1617082511</v>
      </c>
      <c r="DY119">
        <v>1617082512</v>
      </c>
      <c r="DZ119">
        <v>2</v>
      </c>
      <c r="EA119">
        <v>-0.012</v>
      </c>
      <c r="EB119">
        <v>-0.035</v>
      </c>
      <c r="EC119">
        <v>4.321</v>
      </c>
      <c r="ED119">
        <v>-0.022</v>
      </c>
      <c r="EE119">
        <v>400</v>
      </c>
      <c r="EF119">
        <v>20</v>
      </c>
      <c r="EG119">
        <v>0.13</v>
      </c>
      <c r="EH119">
        <v>0.05</v>
      </c>
      <c r="EI119">
        <v>100</v>
      </c>
      <c r="EJ119">
        <v>100</v>
      </c>
      <c r="EK119">
        <v>4.321</v>
      </c>
      <c r="EL119">
        <v>-0.022</v>
      </c>
      <c r="EM119">
        <v>4.32055000000003</v>
      </c>
      <c r="EN119">
        <v>0</v>
      </c>
      <c r="EO119">
        <v>0</v>
      </c>
      <c r="EP119">
        <v>0</v>
      </c>
      <c r="EQ119">
        <v>-0.0219400000000007</v>
      </c>
      <c r="ER119">
        <v>0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9.8</v>
      </c>
      <c r="EZ119">
        <v>9.8</v>
      </c>
      <c r="FA119">
        <v>18</v>
      </c>
      <c r="FB119">
        <v>646.899</v>
      </c>
      <c r="FC119">
        <v>392.91</v>
      </c>
      <c r="FD119">
        <v>24.9993</v>
      </c>
      <c r="FE119">
        <v>27.8184</v>
      </c>
      <c r="FF119">
        <v>29.9999</v>
      </c>
      <c r="FG119">
        <v>27.8286</v>
      </c>
      <c r="FH119">
        <v>27.868</v>
      </c>
      <c r="FI119">
        <v>19.1881</v>
      </c>
      <c r="FJ119">
        <v>22.7564</v>
      </c>
      <c r="FK119">
        <v>45.3457</v>
      </c>
      <c r="FL119">
        <v>25</v>
      </c>
      <c r="FM119">
        <v>364.983</v>
      </c>
      <c r="FN119">
        <v>20</v>
      </c>
      <c r="FO119">
        <v>96.8597</v>
      </c>
      <c r="FP119">
        <v>99.4299</v>
      </c>
    </row>
    <row r="120" spans="1:172">
      <c r="A120">
        <v>104</v>
      </c>
      <c r="B120">
        <v>1617083099.5</v>
      </c>
      <c r="C120">
        <v>207</v>
      </c>
      <c r="D120" t="s">
        <v>493</v>
      </c>
      <c r="E120" t="s">
        <v>494</v>
      </c>
      <c r="F120">
        <v>2</v>
      </c>
      <c r="G120">
        <v>1617083098.5</v>
      </c>
      <c r="H120">
        <f>(I120)/1000</f>
        <v>0</v>
      </c>
      <c r="I120">
        <f>IF(CF120, AL120, AF120)</f>
        <v>0</v>
      </c>
      <c r="J120">
        <f>IF(CF120, AG120, AE120)</f>
        <v>0</v>
      </c>
      <c r="K120">
        <f>CH120 - IF(AS120&gt;1, J120*CB120*100.0/(AU120*CV120), 0)</f>
        <v>0</v>
      </c>
      <c r="L120">
        <f>((R120-H120/2)*K120-J120)/(R120+H120/2)</f>
        <v>0</v>
      </c>
      <c r="M120">
        <f>L120*(CO120+CP120)/1000.0</f>
        <v>0</v>
      </c>
      <c r="N120">
        <f>(CH120 - IF(AS120&gt;1, J120*CB120*100.0/(AU120*CV120), 0))*(CO120+CP120)/1000.0</f>
        <v>0</v>
      </c>
      <c r="O120">
        <f>2.0/((1/Q120-1/P120)+SIGN(Q120)*SQRT((1/Q120-1/P120)*(1/Q120-1/P120) + 4*CC120/((CC120+1)*(CC120+1))*(2*1/Q120*1/P120-1/P120*1/P120)))</f>
        <v>0</v>
      </c>
      <c r="P120">
        <f>IF(LEFT(CD120,1)&lt;&gt;"0",IF(LEFT(CD120,1)="1",3.0,CE120),$D$5+$E$5*(CV120*CO120/($K$5*1000))+$F$5*(CV120*CO120/($K$5*1000))*MAX(MIN(CB120,$J$5),$I$5)*MAX(MIN(CB120,$J$5),$I$5)+$G$5*MAX(MIN(CB120,$J$5),$I$5)*(CV120*CO120/($K$5*1000))+$H$5*(CV120*CO120/($K$5*1000))*(CV120*CO120/($K$5*1000)))</f>
        <v>0</v>
      </c>
      <c r="Q120">
        <f>H120*(1000-(1000*0.61365*exp(17.502*U120/(240.97+U120))/(CO120+CP120)+CJ120)/2)/(1000*0.61365*exp(17.502*U120/(240.97+U120))/(CO120+CP120)-CJ120)</f>
        <v>0</v>
      </c>
      <c r="R120">
        <f>1/((CC120+1)/(O120/1.6)+1/(P120/1.37)) + CC120/((CC120+1)/(O120/1.6) + CC120/(P120/1.37))</f>
        <v>0</v>
      </c>
      <c r="S120">
        <f>(BX120*CA120)</f>
        <v>0</v>
      </c>
      <c r="T120">
        <f>(CQ120+(S120+2*0.95*5.67E-8*(((CQ120+$B$7)+273)^4-(CQ120+273)^4)-44100*H120)/(1.84*29.3*P120+8*0.95*5.67E-8*(CQ120+273)^3))</f>
        <v>0</v>
      </c>
      <c r="U120">
        <f>($C$7*CR120+$D$7*CS120+$E$7*T120)</f>
        <v>0</v>
      </c>
      <c r="V120">
        <f>0.61365*exp(17.502*U120/(240.97+U120))</f>
        <v>0</v>
      </c>
      <c r="W120">
        <f>(X120/Y120*100)</f>
        <v>0</v>
      </c>
      <c r="X120">
        <f>CJ120*(CO120+CP120)/1000</f>
        <v>0</v>
      </c>
      <c r="Y120">
        <f>0.61365*exp(17.502*CQ120/(240.97+CQ120))</f>
        <v>0</v>
      </c>
      <c r="Z120">
        <f>(V120-CJ120*(CO120+CP120)/1000)</f>
        <v>0</v>
      </c>
      <c r="AA120">
        <f>(-H120*44100)</f>
        <v>0</v>
      </c>
      <c r="AB120">
        <f>2*29.3*P120*0.92*(CQ120-U120)</f>
        <v>0</v>
      </c>
      <c r="AC120">
        <f>2*0.95*5.67E-8*(((CQ120+$B$7)+273)^4-(U120+273)^4)</f>
        <v>0</v>
      </c>
      <c r="AD120">
        <f>S120+AC120+AA120+AB120</f>
        <v>0</v>
      </c>
      <c r="AE120">
        <f>CN120*AS120*(CI120-CH120*(1000-AS120*CK120)/(1000-AS120*CJ120))/(100*CB120)</f>
        <v>0</v>
      </c>
      <c r="AF120">
        <f>1000*CN120*AS120*(CJ120-CK120)/(100*CB120*(1000-AS120*CJ120))</f>
        <v>0</v>
      </c>
      <c r="AG120">
        <f>(AH120 - AI120 - CO120*1E3/(8.314*(CQ120+273.15)) * AK120/CN120 * AJ120) * CN120/(100*CB120) * (1000 - CK120)/1000</f>
        <v>0</v>
      </c>
      <c r="AH120">
        <v>358.595663528768</v>
      </c>
      <c r="AI120">
        <v>343.931333333333</v>
      </c>
      <c r="AJ120">
        <v>1.65273692858516</v>
      </c>
      <c r="AK120">
        <v>66.5001345329119</v>
      </c>
      <c r="AL120">
        <f>(AN120 - AM120 + CO120*1E3/(8.314*(CQ120+273.15)) * AP120/CN120 * AO120) * CN120/(100*CB120) * 1000/(1000 - AN120)</f>
        <v>0</v>
      </c>
      <c r="AM120">
        <v>19.9376943968831</v>
      </c>
      <c r="AN120">
        <v>21.6601848484848</v>
      </c>
      <c r="AO120">
        <v>-0.00211193939393871</v>
      </c>
      <c r="AP120">
        <v>79.88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MAX(0,($B$13+$C$13*CV120)/(1+$D$13*CV120)*CO120/(CQ120+273)*$E$13)</f>
        <v>0</v>
      </c>
      <c r="AV120" t="s">
        <v>286</v>
      </c>
      <c r="AW120" t="s">
        <v>286</v>
      </c>
      <c r="AX120">
        <v>0</v>
      </c>
      <c r="AY120">
        <v>0</v>
      </c>
      <c r="AZ120">
        <f>1-AX120/AY120</f>
        <v>0</v>
      </c>
      <c r="BA120">
        <v>0</v>
      </c>
      <c r="BB120" t="s">
        <v>286</v>
      </c>
      <c r="BC120" t="s">
        <v>286</v>
      </c>
      <c r="BD120">
        <v>0</v>
      </c>
      <c r="BE120">
        <v>0</v>
      </c>
      <c r="BF120">
        <f>1-BD120/BE120</f>
        <v>0</v>
      </c>
      <c r="BG120">
        <v>0.5</v>
      </c>
      <c r="BH120">
        <f>BY120</f>
        <v>0</v>
      </c>
      <c r="BI120">
        <f>J120</f>
        <v>0</v>
      </c>
      <c r="BJ120">
        <f>BF120*BG120*BH120</f>
        <v>0</v>
      </c>
      <c r="BK120">
        <f>(BI120-BA120)/BH120</f>
        <v>0</v>
      </c>
      <c r="BL120">
        <f>(AY120-BE120)/BE120</f>
        <v>0</v>
      </c>
      <c r="BM120">
        <f>AX120/(AZ120+AX120/BE120)</f>
        <v>0</v>
      </c>
      <c r="BN120" t="s">
        <v>286</v>
      </c>
      <c r="BO120">
        <v>0</v>
      </c>
      <c r="BP120">
        <f>IF(BO120&lt;&gt;0, BO120, BM120)</f>
        <v>0</v>
      </c>
      <c r="BQ120">
        <f>1-BP120/BE120</f>
        <v>0</v>
      </c>
      <c r="BR120">
        <f>(BE120-BD120)/(BE120-BP120)</f>
        <v>0</v>
      </c>
      <c r="BS120">
        <f>(AY120-BE120)/(AY120-BP120)</f>
        <v>0</v>
      </c>
      <c r="BT120">
        <f>(BE120-BD120)/(BE120-AX120)</f>
        <v>0</v>
      </c>
      <c r="BU120">
        <f>(AY120-BE120)/(AY120-AX120)</f>
        <v>0</v>
      </c>
      <c r="BV120">
        <f>(BR120*BP120/BD120)</f>
        <v>0</v>
      </c>
      <c r="BW120">
        <f>(1-BV120)</f>
        <v>0</v>
      </c>
      <c r="BX120">
        <f>$B$11*CW120+$C$11*CX120+$F$11*CY120*(1-DB120)</f>
        <v>0</v>
      </c>
      <c r="BY120">
        <f>BX120*BZ120</f>
        <v>0</v>
      </c>
      <c r="BZ120">
        <f>($B$11*$D$9+$C$11*$D$9+$F$11*((DL120+DD120)/MAX(DL120+DD120+DM120, 0.1)*$I$9+DM120/MAX(DL120+DD120+DM120, 0.1)*$J$9))/($B$11+$C$11+$F$11)</f>
        <v>0</v>
      </c>
      <c r="CA120">
        <f>($B$11*$K$9+$C$11*$K$9+$F$11*((DL120+DD120)/MAX(DL120+DD120+DM120, 0.1)*$P$9+DM120/MAX(DL120+DD120+DM120, 0.1)*$Q$9))/($B$11+$C$11+$F$11)</f>
        <v>0</v>
      </c>
      <c r="CB120">
        <v>9</v>
      </c>
      <c r="CC120">
        <v>0.5</v>
      </c>
      <c r="CD120" t="s">
        <v>287</v>
      </c>
      <c r="CE120">
        <v>2</v>
      </c>
      <c r="CF120" t="b">
        <v>1</v>
      </c>
      <c r="CG120">
        <v>1617083098.5</v>
      </c>
      <c r="CH120">
        <v>335.673333333333</v>
      </c>
      <c r="CI120">
        <v>353.185</v>
      </c>
      <c r="CJ120">
        <v>21.6612333333333</v>
      </c>
      <c r="CK120">
        <v>19.9372666666667</v>
      </c>
      <c r="CL120">
        <v>331.352333333333</v>
      </c>
      <c r="CM120">
        <v>21.6831666666667</v>
      </c>
      <c r="CN120">
        <v>600.060333333333</v>
      </c>
      <c r="CO120">
        <v>101.114666666667</v>
      </c>
      <c r="CP120">
        <v>0.0466793666666667</v>
      </c>
      <c r="CQ120">
        <v>26.7804333333333</v>
      </c>
      <c r="CR120">
        <v>26.1932</v>
      </c>
      <c r="CS120">
        <v>999.9</v>
      </c>
      <c r="CT120">
        <v>0</v>
      </c>
      <c r="CU120">
        <v>0</v>
      </c>
      <c r="CV120">
        <v>10010.2</v>
      </c>
      <c r="CW120">
        <v>0</v>
      </c>
      <c r="CX120">
        <v>39.6464333333333</v>
      </c>
      <c r="CY120">
        <v>1200.04666666667</v>
      </c>
      <c r="CZ120">
        <v>0.967009</v>
      </c>
      <c r="DA120">
        <v>0.0329912</v>
      </c>
      <c r="DB120">
        <v>0</v>
      </c>
      <c r="DC120">
        <v>2.5226</v>
      </c>
      <c r="DD120">
        <v>0</v>
      </c>
      <c r="DE120">
        <v>3512.16666666667</v>
      </c>
      <c r="DF120">
        <v>10372.7</v>
      </c>
      <c r="DG120">
        <v>40.625</v>
      </c>
      <c r="DH120">
        <v>43.5</v>
      </c>
      <c r="DI120">
        <v>42.375</v>
      </c>
      <c r="DJ120">
        <v>41.604</v>
      </c>
      <c r="DK120">
        <v>40.6663333333333</v>
      </c>
      <c r="DL120">
        <v>1160.45666666667</v>
      </c>
      <c r="DM120">
        <v>39.59</v>
      </c>
      <c r="DN120">
        <v>0</v>
      </c>
      <c r="DO120">
        <v>1617083100</v>
      </c>
      <c r="DP120">
        <v>0</v>
      </c>
      <c r="DQ120">
        <v>2.675924</v>
      </c>
      <c r="DR120">
        <v>-1.18740770637621</v>
      </c>
      <c r="DS120">
        <v>-49.3984614407885</v>
      </c>
      <c r="DT120">
        <v>3516.8612</v>
      </c>
      <c r="DU120">
        <v>15</v>
      </c>
      <c r="DV120">
        <v>1617082512</v>
      </c>
      <c r="DW120" t="s">
        <v>288</v>
      </c>
      <c r="DX120">
        <v>1617082511</v>
      </c>
      <c r="DY120">
        <v>1617082512</v>
      </c>
      <c r="DZ120">
        <v>2</v>
      </c>
      <c r="EA120">
        <v>-0.012</v>
      </c>
      <c r="EB120">
        <v>-0.035</v>
      </c>
      <c r="EC120">
        <v>4.321</v>
      </c>
      <c r="ED120">
        <v>-0.022</v>
      </c>
      <c r="EE120">
        <v>400</v>
      </c>
      <c r="EF120">
        <v>20</v>
      </c>
      <c r="EG120">
        <v>0.13</v>
      </c>
      <c r="EH120">
        <v>0.05</v>
      </c>
      <c r="EI120">
        <v>100</v>
      </c>
      <c r="EJ120">
        <v>100</v>
      </c>
      <c r="EK120">
        <v>4.321</v>
      </c>
      <c r="EL120">
        <v>-0.0219</v>
      </c>
      <c r="EM120">
        <v>4.32055000000003</v>
      </c>
      <c r="EN120">
        <v>0</v>
      </c>
      <c r="EO120">
        <v>0</v>
      </c>
      <c r="EP120">
        <v>0</v>
      </c>
      <c r="EQ120">
        <v>-0.0219400000000007</v>
      </c>
      <c r="ER120">
        <v>0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9.8</v>
      </c>
      <c r="EZ120">
        <v>9.8</v>
      </c>
      <c r="FA120">
        <v>18</v>
      </c>
      <c r="FB120">
        <v>646.833</v>
      </c>
      <c r="FC120">
        <v>392.974</v>
      </c>
      <c r="FD120">
        <v>24.9993</v>
      </c>
      <c r="FE120">
        <v>27.8178</v>
      </c>
      <c r="FF120">
        <v>29.9999</v>
      </c>
      <c r="FG120">
        <v>27.828</v>
      </c>
      <c r="FH120">
        <v>27.8668</v>
      </c>
      <c r="FI120">
        <v>19.3302</v>
      </c>
      <c r="FJ120">
        <v>22.7564</v>
      </c>
      <c r="FK120">
        <v>45.3457</v>
      </c>
      <c r="FL120">
        <v>25</v>
      </c>
      <c r="FM120">
        <v>364.983</v>
      </c>
      <c r="FN120">
        <v>20</v>
      </c>
      <c r="FO120">
        <v>96.8598</v>
      </c>
      <c r="FP120">
        <v>99.4295</v>
      </c>
    </row>
    <row r="121" spans="1:172">
      <c r="A121">
        <v>105</v>
      </c>
      <c r="B121">
        <v>1617083101.5</v>
      </c>
      <c r="C121">
        <v>209</v>
      </c>
      <c r="D121" t="s">
        <v>495</v>
      </c>
      <c r="E121" t="s">
        <v>496</v>
      </c>
      <c r="F121">
        <v>2</v>
      </c>
      <c r="G121">
        <v>1617083100.125</v>
      </c>
      <c r="H121">
        <f>(I121)/1000</f>
        <v>0</v>
      </c>
      <c r="I121">
        <f>IF(CF121, AL121, AF121)</f>
        <v>0</v>
      </c>
      <c r="J121">
        <f>IF(CF121, AG121, AE121)</f>
        <v>0</v>
      </c>
      <c r="K121">
        <f>CH121 - IF(AS121&gt;1, J121*CB121*100.0/(AU121*CV121), 0)</f>
        <v>0</v>
      </c>
      <c r="L121">
        <f>((R121-H121/2)*K121-J121)/(R121+H121/2)</f>
        <v>0</v>
      </c>
      <c r="M121">
        <f>L121*(CO121+CP121)/1000.0</f>
        <v>0</v>
      </c>
      <c r="N121">
        <f>(CH121 - IF(AS121&gt;1, J121*CB121*100.0/(AU121*CV121), 0))*(CO121+CP121)/1000.0</f>
        <v>0</v>
      </c>
      <c r="O121">
        <f>2.0/((1/Q121-1/P121)+SIGN(Q121)*SQRT((1/Q121-1/P121)*(1/Q121-1/P121) + 4*CC121/((CC121+1)*(CC121+1))*(2*1/Q121*1/P121-1/P121*1/P121)))</f>
        <v>0</v>
      </c>
      <c r="P121">
        <f>IF(LEFT(CD121,1)&lt;&gt;"0",IF(LEFT(CD121,1)="1",3.0,CE121),$D$5+$E$5*(CV121*CO121/($K$5*1000))+$F$5*(CV121*CO121/($K$5*1000))*MAX(MIN(CB121,$J$5),$I$5)*MAX(MIN(CB121,$J$5),$I$5)+$G$5*MAX(MIN(CB121,$J$5),$I$5)*(CV121*CO121/($K$5*1000))+$H$5*(CV121*CO121/($K$5*1000))*(CV121*CO121/($K$5*1000)))</f>
        <v>0</v>
      </c>
      <c r="Q121">
        <f>H121*(1000-(1000*0.61365*exp(17.502*U121/(240.97+U121))/(CO121+CP121)+CJ121)/2)/(1000*0.61365*exp(17.502*U121/(240.97+U121))/(CO121+CP121)-CJ121)</f>
        <v>0</v>
      </c>
      <c r="R121">
        <f>1/((CC121+1)/(O121/1.6)+1/(P121/1.37)) + CC121/((CC121+1)/(O121/1.6) + CC121/(P121/1.37))</f>
        <v>0</v>
      </c>
      <c r="S121">
        <f>(BX121*CA121)</f>
        <v>0</v>
      </c>
      <c r="T121">
        <f>(CQ121+(S121+2*0.95*5.67E-8*(((CQ121+$B$7)+273)^4-(CQ121+273)^4)-44100*H121)/(1.84*29.3*P121+8*0.95*5.67E-8*(CQ121+273)^3))</f>
        <v>0</v>
      </c>
      <c r="U121">
        <f>($C$7*CR121+$D$7*CS121+$E$7*T121)</f>
        <v>0</v>
      </c>
      <c r="V121">
        <f>0.61365*exp(17.502*U121/(240.97+U121))</f>
        <v>0</v>
      </c>
      <c r="W121">
        <f>(X121/Y121*100)</f>
        <v>0</v>
      </c>
      <c r="X121">
        <f>CJ121*(CO121+CP121)/1000</f>
        <v>0</v>
      </c>
      <c r="Y121">
        <f>0.61365*exp(17.502*CQ121/(240.97+CQ121))</f>
        <v>0</v>
      </c>
      <c r="Z121">
        <f>(V121-CJ121*(CO121+CP121)/1000)</f>
        <v>0</v>
      </c>
      <c r="AA121">
        <f>(-H121*44100)</f>
        <v>0</v>
      </c>
      <c r="AB121">
        <f>2*29.3*P121*0.92*(CQ121-U121)</f>
        <v>0</v>
      </c>
      <c r="AC121">
        <f>2*0.95*5.67E-8*(((CQ121+$B$7)+273)^4-(U121+273)^4)</f>
        <v>0</v>
      </c>
      <c r="AD121">
        <f>S121+AC121+AA121+AB121</f>
        <v>0</v>
      </c>
      <c r="AE121">
        <f>CN121*AS121*(CI121-CH121*(1000-AS121*CK121)/(1000-AS121*CJ121))/(100*CB121)</f>
        <v>0</v>
      </c>
      <c r="AF121">
        <f>1000*CN121*AS121*(CJ121-CK121)/(100*CB121*(1000-AS121*CJ121))</f>
        <v>0</v>
      </c>
      <c r="AG121">
        <f>(AH121 - AI121 - CO121*1E3/(8.314*(CQ121+273.15)) * AK121/CN121 * AJ121) * CN121/(100*CB121) * (1000 - CK121)/1000</f>
        <v>0</v>
      </c>
      <c r="AH121">
        <v>362.076159156805</v>
      </c>
      <c r="AI121">
        <v>347.284339393939</v>
      </c>
      <c r="AJ121">
        <v>1.67317461712907</v>
      </c>
      <c r="AK121">
        <v>66.5001345329119</v>
      </c>
      <c r="AL121">
        <f>(AN121 - AM121 + CO121*1E3/(8.314*(CQ121+273.15)) * AP121/CN121 * AO121) * CN121/(100*CB121) * 1000/(1000 - AN121)</f>
        <v>0</v>
      </c>
      <c r="AM121">
        <v>19.9370482722078</v>
      </c>
      <c r="AN121">
        <v>21.6578581818182</v>
      </c>
      <c r="AO121">
        <v>-0.00106510822511142</v>
      </c>
      <c r="AP121">
        <v>79.88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MAX(0,($B$13+$C$13*CV121)/(1+$D$13*CV121)*CO121/(CQ121+273)*$E$13)</f>
        <v>0</v>
      </c>
      <c r="AV121" t="s">
        <v>286</v>
      </c>
      <c r="AW121" t="s">
        <v>286</v>
      </c>
      <c r="AX121">
        <v>0</v>
      </c>
      <c r="AY121">
        <v>0</v>
      </c>
      <c r="AZ121">
        <f>1-AX121/AY121</f>
        <v>0</v>
      </c>
      <c r="BA121">
        <v>0</v>
      </c>
      <c r="BB121" t="s">
        <v>286</v>
      </c>
      <c r="BC121" t="s">
        <v>286</v>
      </c>
      <c r="BD121">
        <v>0</v>
      </c>
      <c r="BE121">
        <v>0</v>
      </c>
      <c r="BF121">
        <f>1-BD121/BE121</f>
        <v>0</v>
      </c>
      <c r="BG121">
        <v>0.5</v>
      </c>
      <c r="BH121">
        <f>BY121</f>
        <v>0</v>
      </c>
      <c r="BI121">
        <f>J121</f>
        <v>0</v>
      </c>
      <c r="BJ121">
        <f>BF121*BG121*BH121</f>
        <v>0</v>
      </c>
      <c r="BK121">
        <f>(BI121-BA121)/BH121</f>
        <v>0</v>
      </c>
      <c r="BL121">
        <f>(AY121-BE121)/BE121</f>
        <v>0</v>
      </c>
      <c r="BM121">
        <f>AX121/(AZ121+AX121/BE121)</f>
        <v>0</v>
      </c>
      <c r="BN121" t="s">
        <v>286</v>
      </c>
      <c r="BO121">
        <v>0</v>
      </c>
      <c r="BP121">
        <f>IF(BO121&lt;&gt;0, BO121, BM121)</f>
        <v>0</v>
      </c>
      <c r="BQ121">
        <f>1-BP121/BE121</f>
        <v>0</v>
      </c>
      <c r="BR121">
        <f>(BE121-BD121)/(BE121-BP121)</f>
        <v>0</v>
      </c>
      <c r="BS121">
        <f>(AY121-BE121)/(AY121-BP121)</f>
        <v>0</v>
      </c>
      <c r="BT121">
        <f>(BE121-BD121)/(BE121-AX121)</f>
        <v>0</v>
      </c>
      <c r="BU121">
        <f>(AY121-BE121)/(AY121-AX121)</f>
        <v>0</v>
      </c>
      <c r="BV121">
        <f>(BR121*BP121/BD121)</f>
        <v>0</v>
      </c>
      <c r="BW121">
        <f>(1-BV121)</f>
        <v>0</v>
      </c>
      <c r="BX121">
        <f>$B$11*CW121+$C$11*CX121+$F$11*CY121*(1-DB121)</f>
        <v>0</v>
      </c>
      <c r="BY121">
        <f>BX121*BZ121</f>
        <v>0</v>
      </c>
      <c r="BZ121">
        <f>($B$11*$D$9+$C$11*$D$9+$F$11*((DL121+DD121)/MAX(DL121+DD121+DM121, 0.1)*$I$9+DM121/MAX(DL121+DD121+DM121, 0.1)*$J$9))/($B$11+$C$11+$F$11)</f>
        <v>0</v>
      </c>
      <c r="CA121">
        <f>($B$11*$K$9+$C$11*$K$9+$F$11*((DL121+DD121)/MAX(DL121+DD121+DM121, 0.1)*$P$9+DM121/MAX(DL121+DD121+DM121, 0.1)*$Q$9))/($B$11+$C$11+$F$11)</f>
        <v>0</v>
      </c>
      <c r="CB121">
        <v>9</v>
      </c>
      <c r="CC121">
        <v>0.5</v>
      </c>
      <c r="CD121" t="s">
        <v>287</v>
      </c>
      <c r="CE121">
        <v>2</v>
      </c>
      <c r="CF121" t="b">
        <v>1</v>
      </c>
      <c r="CG121">
        <v>1617083100.125</v>
      </c>
      <c r="CH121">
        <v>338.32775</v>
      </c>
      <c r="CI121">
        <v>355.9485</v>
      </c>
      <c r="CJ121">
        <v>21.658875</v>
      </c>
      <c r="CK121">
        <v>19.9365</v>
      </c>
      <c r="CL121">
        <v>334.007</v>
      </c>
      <c r="CM121">
        <v>21.680825</v>
      </c>
      <c r="CN121">
        <v>600.04025</v>
      </c>
      <c r="CO121">
        <v>101.11475</v>
      </c>
      <c r="CP121">
        <v>0.046682425</v>
      </c>
      <c r="CQ121">
        <v>26.77965</v>
      </c>
      <c r="CR121">
        <v>26.19175</v>
      </c>
      <c r="CS121">
        <v>999.9</v>
      </c>
      <c r="CT121">
        <v>0</v>
      </c>
      <c r="CU121">
        <v>0</v>
      </c>
      <c r="CV121">
        <v>9996.0975</v>
      </c>
      <c r="CW121">
        <v>0</v>
      </c>
      <c r="CX121">
        <v>39.459925</v>
      </c>
      <c r="CY121">
        <v>1200.0425</v>
      </c>
      <c r="CZ121">
        <v>0.967009</v>
      </c>
      <c r="DA121">
        <v>0.0329912</v>
      </c>
      <c r="DB121">
        <v>0</v>
      </c>
      <c r="DC121">
        <v>2.508175</v>
      </c>
      <c r="DD121">
        <v>0</v>
      </c>
      <c r="DE121">
        <v>3510.64</v>
      </c>
      <c r="DF121">
        <v>10372.7</v>
      </c>
      <c r="DG121">
        <v>40.656</v>
      </c>
      <c r="DH121">
        <v>43.5</v>
      </c>
      <c r="DI121">
        <v>42.35925</v>
      </c>
      <c r="DJ121">
        <v>41.5935</v>
      </c>
      <c r="DK121">
        <v>40.68725</v>
      </c>
      <c r="DL121">
        <v>1160.4525</v>
      </c>
      <c r="DM121">
        <v>39.59</v>
      </c>
      <c r="DN121">
        <v>0</v>
      </c>
      <c r="DO121">
        <v>1617083101.8</v>
      </c>
      <c r="DP121">
        <v>0</v>
      </c>
      <c r="DQ121">
        <v>2.65888461538462</v>
      </c>
      <c r="DR121">
        <v>-1.06003420227749</v>
      </c>
      <c r="DS121">
        <v>-47.8547008631795</v>
      </c>
      <c r="DT121">
        <v>3515.60576923077</v>
      </c>
      <c r="DU121">
        <v>15</v>
      </c>
      <c r="DV121">
        <v>1617082512</v>
      </c>
      <c r="DW121" t="s">
        <v>288</v>
      </c>
      <c r="DX121">
        <v>1617082511</v>
      </c>
      <c r="DY121">
        <v>1617082512</v>
      </c>
      <c r="DZ121">
        <v>2</v>
      </c>
      <c r="EA121">
        <v>-0.012</v>
      </c>
      <c r="EB121">
        <v>-0.035</v>
      </c>
      <c r="EC121">
        <v>4.321</v>
      </c>
      <c r="ED121">
        <v>-0.022</v>
      </c>
      <c r="EE121">
        <v>400</v>
      </c>
      <c r="EF121">
        <v>20</v>
      </c>
      <c r="EG121">
        <v>0.13</v>
      </c>
      <c r="EH121">
        <v>0.05</v>
      </c>
      <c r="EI121">
        <v>100</v>
      </c>
      <c r="EJ121">
        <v>100</v>
      </c>
      <c r="EK121">
        <v>4.321</v>
      </c>
      <c r="EL121">
        <v>-0.022</v>
      </c>
      <c r="EM121">
        <v>4.32055000000003</v>
      </c>
      <c r="EN121">
        <v>0</v>
      </c>
      <c r="EO121">
        <v>0</v>
      </c>
      <c r="EP121">
        <v>0</v>
      </c>
      <c r="EQ121">
        <v>-0.0219400000000007</v>
      </c>
      <c r="ER121">
        <v>0</v>
      </c>
      <c r="ES121">
        <v>0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9.8</v>
      </c>
      <c r="EZ121">
        <v>9.8</v>
      </c>
      <c r="FA121">
        <v>18</v>
      </c>
      <c r="FB121">
        <v>646.781</v>
      </c>
      <c r="FC121">
        <v>392.997</v>
      </c>
      <c r="FD121">
        <v>24.9995</v>
      </c>
      <c r="FE121">
        <v>27.8167</v>
      </c>
      <c r="FF121">
        <v>30</v>
      </c>
      <c r="FG121">
        <v>27.8268</v>
      </c>
      <c r="FH121">
        <v>27.866</v>
      </c>
      <c r="FI121">
        <v>19.4748</v>
      </c>
      <c r="FJ121">
        <v>22.7564</v>
      </c>
      <c r="FK121">
        <v>45.3457</v>
      </c>
      <c r="FL121">
        <v>25</v>
      </c>
      <c r="FM121">
        <v>368.413</v>
      </c>
      <c r="FN121">
        <v>20</v>
      </c>
      <c r="FO121">
        <v>96.86</v>
      </c>
      <c r="FP121">
        <v>99.4297</v>
      </c>
    </row>
    <row r="122" spans="1:172">
      <c r="A122">
        <v>106</v>
      </c>
      <c r="B122">
        <v>1617083103.5</v>
      </c>
      <c r="C122">
        <v>211</v>
      </c>
      <c r="D122" t="s">
        <v>497</v>
      </c>
      <c r="E122" t="s">
        <v>498</v>
      </c>
      <c r="F122">
        <v>2</v>
      </c>
      <c r="G122">
        <v>1617083102.5</v>
      </c>
      <c r="H122">
        <f>(I122)/1000</f>
        <v>0</v>
      </c>
      <c r="I122">
        <f>IF(CF122, AL122, AF122)</f>
        <v>0</v>
      </c>
      <c r="J122">
        <f>IF(CF122, AG122, AE122)</f>
        <v>0</v>
      </c>
      <c r="K122">
        <f>CH122 - IF(AS122&gt;1, J122*CB122*100.0/(AU122*CV122), 0)</f>
        <v>0</v>
      </c>
      <c r="L122">
        <f>((R122-H122/2)*K122-J122)/(R122+H122/2)</f>
        <v>0</v>
      </c>
      <c r="M122">
        <f>L122*(CO122+CP122)/1000.0</f>
        <v>0</v>
      </c>
      <c r="N122">
        <f>(CH122 - IF(AS122&gt;1, J122*CB122*100.0/(AU122*CV122), 0))*(CO122+CP122)/1000.0</f>
        <v>0</v>
      </c>
      <c r="O122">
        <f>2.0/((1/Q122-1/P122)+SIGN(Q122)*SQRT((1/Q122-1/P122)*(1/Q122-1/P122) + 4*CC122/((CC122+1)*(CC122+1))*(2*1/Q122*1/P122-1/P122*1/P122)))</f>
        <v>0</v>
      </c>
      <c r="P122">
        <f>IF(LEFT(CD122,1)&lt;&gt;"0",IF(LEFT(CD122,1)="1",3.0,CE122),$D$5+$E$5*(CV122*CO122/($K$5*1000))+$F$5*(CV122*CO122/($K$5*1000))*MAX(MIN(CB122,$J$5),$I$5)*MAX(MIN(CB122,$J$5),$I$5)+$G$5*MAX(MIN(CB122,$J$5),$I$5)*(CV122*CO122/($K$5*1000))+$H$5*(CV122*CO122/($K$5*1000))*(CV122*CO122/($K$5*1000)))</f>
        <v>0</v>
      </c>
      <c r="Q122">
        <f>H122*(1000-(1000*0.61365*exp(17.502*U122/(240.97+U122))/(CO122+CP122)+CJ122)/2)/(1000*0.61365*exp(17.502*U122/(240.97+U122))/(CO122+CP122)-CJ122)</f>
        <v>0</v>
      </c>
      <c r="R122">
        <f>1/((CC122+1)/(O122/1.6)+1/(P122/1.37)) + CC122/((CC122+1)/(O122/1.6) + CC122/(P122/1.37))</f>
        <v>0</v>
      </c>
      <c r="S122">
        <f>(BX122*CA122)</f>
        <v>0</v>
      </c>
      <c r="T122">
        <f>(CQ122+(S122+2*0.95*5.67E-8*(((CQ122+$B$7)+273)^4-(CQ122+273)^4)-44100*H122)/(1.84*29.3*P122+8*0.95*5.67E-8*(CQ122+273)^3))</f>
        <v>0</v>
      </c>
      <c r="U122">
        <f>($C$7*CR122+$D$7*CS122+$E$7*T122)</f>
        <v>0</v>
      </c>
      <c r="V122">
        <f>0.61365*exp(17.502*U122/(240.97+U122))</f>
        <v>0</v>
      </c>
      <c r="W122">
        <f>(X122/Y122*100)</f>
        <v>0</v>
      </c>
      <c r="X122">
        <f>CJ122*(CO122+CP122)/1000</f>
        <v>0</v>
      </c>
      <c r="Y122">
        <f>0.61365*exp(17.502*CQ122/(240.97+CQ122))</f>
        <v>0</v>
      </c>
      <c r="Z122">
        <f>(V122-CJ122*(CO122+CP122)/1000)</f>
        <v>0</v>
      </c>
      <c r="AA122">
        <f>(-H122*44100)</f>
        <v>0</v>
      </c>
      <c r="AB122">
        <f>2*29.3*P122*0.92*(CQ122-U122)</f>
        <v>0</v>
      </c>
      <c r="AC122">
        <f>2*0.95*5.67E-8*(((CQ122+$B$7)+273)^4-(U122+273)^4)</f>
        <v>0</v>
      </c>
      <c r="AD122">
        <f>S122+AC122+AA122+AB122</f>
        <v>0</v>
      </c>
      <c r="AE122">
        <f>CN122*AS122*(CI122-CH122*(1000-AS122*CK122)/(1000-AS122*CJ122))/(100*CB122)</f>
        <v>0</v>
      </c>
      <c r="AF122">
        <f>1000*CN122*AS122*(CJ122-CK122)/(100*CB122*(1000-AS122*CJ122))</f>
        <v>0</v>
      </c>
      <c r="AG122">
        <f>(AH122 - AI122 - CO122*1E3/(8.314*(CQ122+273.15)) * AK122/CN122 * AJ122) * CN122/(100*CB122) * (1000 - CK122)/1000</f>
        <v>0</v>
      </c>
      <c r="AH122">
        <v>365.519995942789</v>
      </c>
      <c r="AI122">
        <v>350.650969696969</v>
      </c>
      <c r="AJ122">
        <v>1.68353785461582</v>
      </c>
      <c r="AK122">
        <v>66.5001345329119</v>
      </c>
      <c r="AL122">
        <f>(AN122 - AM122 + CO122*1E3/(8.314*(CQ122+273.15)) * AP122/CN122 * AO122) * CN122/(100*CB122) * 1000/(1000 - AN122)</f>
        <v>0</v>
      </c>
      <c r="AM122">
        <v>19.9362185991342</v>
      </c>
      <c r="AN122">
        <v>21.6552254545454</v>
      </c>
      <c r="AO122">
        <v>-0.000448308539942403</v>
      </c>
      <c r="AP122">
        <v>79.88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MAX(0,($B$13+$C$13*CV122)/(1+$D$13*CV122)*CO122/(CQ122+273)*$E$13)</f>
        <v>0</v>
      </c>
      <c r="AV122" t="s">
        <v>286</v>
      </c>
      <c r="AW122" t="s">
        <v>286</v>
      </c>
      <c r="AX122">
        <v>0</v>
      </c>
      <c r="AY122">
        <v>0</v>
      </c>
      <c r="AZ122">
        <f>1-AX122/AY122</f>
        <v>0</v>
      </c>
      <c r="BA122">
        <v>0</v>
      </c>
      <c r="BB122" t="s">
        <v>286</v>
      </c>
      <c r="BC122" t="s">
        <v>286</v>
      </c>
      <c r="BD122">
        <v>0</v>
      </c>
      <c r="BE122">
        <v>0</v>
      </c>
      <c r="BF122">
        <f>1-BD122/BE122</f>
        <v>0</v>
      </c>
      <c r="BG122">
        <v>0.5</v>
      </c>
      <c r="BH122">
        <f>BY122</f>
        <v>0</v>
      </c>
      <c r="BI122">
        <f>J122</f>
        <v>0</v>
      </c>
      <c r="BJ122">
        <f>BF122*BG122*BH122</f>
        <v>0</v>
      </c>
      <c r="BK122">
        <f>(BI122-BA122)/BH122</f>
        <v>0</v>
      </c>
      <c r="BL122">
        <f>(AY122-BE122)/BE122</f>
        <v>0</v>
      </c>
      <c r="BM122">
        <f>AX122/(AZ122+AX122/BE122)</f>
        <v>0</v>
      </c>
      <c r="BN122" t="s">
        <v>286</v>
      </c>
      <c r="BO122">
        <v>0</v>
      </c>
      <c r="BP122">
        <f>IF(BO122&lt;&gt;0, BO122, BM122)</f>
        <v>0</v>
      </c>
      <c r="BQ122">
        <f>1-BP122/BE122</f>
        <v>0</v>
      </c>
      <c r="BR122">
        <f>(BE122-BD122)/(BE122-BP122)</f>
        <v>0</v>
      </c>
      <c r="BS122">
        <f>(AY122-BE122)/(AY122-BP122)</f>
        <v>0</v>
      </c>
      <c r="BT122">
        <f>(BE122-BD122)/(BE122-AX122)</f>
        <v>0</v>
      </c>
      <c r="BU122">
        <f>(AY122-BE122)/(AY122-AX122)</f>
        <v>0</v>
      </c>
      <c r="BV122">
        <f>(BR122*BP122/BD122)</f>
        <v>0</v>
      </c>
      <c r="BW122">
        <f>(1-BV122)</f>
        <v>0</v>
      </c>
      <c r="BX122">
        <f>$B$11*CW122+$C$11*CX122+$F$11*CY122*(1-DB122)</f>
        <v>0</v>
      </c>
      <c r="BY122">
        <f>BX122*BZ122</f>
        <v>0</v>
      </c>
      <c r="BZ122">
        <f>($B$11*$D$9+$C$11*$D$9+$F$11*((DL122+DD122)/MAX(DL122+DD122+DM122, 0.1)*$I$9+DM122/MAX(DL122+DD122+DM122, 0.1)*$J$9))/($B$11+$C$11+$F$11)</f>
        <v>0</v>
      </c>
      <c r="CA122">
        <f>($B$11*$K$9+$C$11*$K$9+$F$11*((DL122+DD122)/MAX(DL122+DD122+DM122, 0.1)*$P$9+DM122/MAX(DL122+DD122+DM122, 0.1)*$Q$9))/($B$11+$C$11+$F$11)</f>
        <v>0</v>
      </c>
      <c r="CB122">
        <v>9</v>
      </c>
      <c r="CC122">
        <v>0.5</v>
      </c>
      <c r="CD122" t="s">
        <v>287</v>
      </c>
      <c r="CE122">
        <v>2</v>
      </c>
      <c r="CF122" t="b">
        <v>1</v>
      </c>
      <c r="CG122">
        <v>1617083102.5</v>
      </c>
      <c r="CH122">
        <v>342.232666666667</v>
      </c>
      <c r="CI122">
        <v>359.93</v>
      </c>
      <c r="CJ122">
        <v>21.6558666666667</v>
      </c>
      <c r="CK122">
        <v>19.9353333333333</v>
      </c>
      <c r="CL122">
        <v>337.912</v>
      </c>
      <c r="CM122">
        <v>21.6778333333333</v>
      </c>
      <c r="CN122">
        <v>599.977333333333</v>
      </c>
      <c r="CO122">
        <v>101.115</v>
      </c>
      <c r="CP122">
        <v>0.0466793333333333</v>
      </c>
      <c r="CQ122">
        <v>26.7791666666667</v>
      </c>
      <c r="CR122">
        <v>26.1882333333333</v>
      </c>
      <c r="CS122">
        <v>999.9</v>
      </c>
      <c r="CT122">
        <v>0</v>
      </c>
      <c r="CU122">
        <v>0</v>
      </c>
      <c r="CV122">
        <v>10005.6333333333</v>
      </c>
      <c r="CW122">
        <v>0</v>
      </c>
      <c r="CX122">
        <v>39.1742</v>
      </c>
      <c r="CY122">
        <v>1199.87666666667</v>
      </c>
      <c r="CZ122">
        <v>0.967004333333333</v>
      </c>
      <c r="DA122">
        <v>0.0329958</v>
      </c>
      <c r="DB122">
        <v>0</v>
      </c>
      <c r="DC122">
        <v>2.40076666666667</v>
      </c>
      <c r="DD122">
        <v>0</v>
      </c>
      <c r="DE122">
        <v>3508.87666666667</v>
      </c>
      <c r="DF122">
        <v>10371.2333333333</v>
      </c>
      <c r="DG122">
        <v>40.6663333333333</v>
      </c>
      <c r="DH122">
        <v>43.5</v>
      </c>
      <c r="DI122">
        <v>42.2916666666667</v>
      </c>
      <c r="DJ122">
        <v>41.5833333333333</v>
      </c>
      <c r="DK122">
        <v>40.687</v>
      </c>
      <c r="DL122">
        <v>1160.28666666667</v>
      </c>
      <c r="DM122">
        <v>39.59</v>
      </c>
      <c r="DN122">
        <v>0</v>
      </c>
      <c r="DO122">
        <v>1617083104.2</v>
      </c>
      <c r="DP122">
        <v>0</v>
      </c>
      <c r="DQ122">
        <v>2.61235</v>
      </c>
      <c r="DR122">
        <v>-1.14370941611601</v>
      </c>
      <c r="DS122">
        <v>-46.6314530143856</v>
      </c>
      <c r="DT122">
        <v>3513.73269230769</v>
      </c>
      <c r="DU122">
        <v>15</v>
      </c>
      <c r="DV122">
        <v>1617082512</v>
      </c>
      <c r="DW122" t="s">
        <v>288</v>
      </c>
      <c r="DX122">
        <v>1617082511</v>
      </c>
      <c r="DY122">
        <v>1617082512</v>
      </c>
      <c r="DZ122">
        <v>2</v>
      </c>
      <c r="EA122">
        <v>-0.012</v>
      </c>
      <c r="EB122">
        <v>-0.035</v>
      </c>
      <c r="EC122">
        <v>4.321</v>
      </c>
      <c r="ED122">
        <v>-0.022</v>
      </c>
      <c r="EE122">
        <v>400</v>
      </c>
      <c r="EF122">
        <v>20</v>
      </c>
      <c r="EG122">
        <v>0.13</v>
      </c>
      <c r="EH122">
        <v>0.05</v>
      </c>
      <c r="EI122">
        <v>100</v>
      </c>
      <c r="EJ122">
        <v>100</v>
      </c>
      <c r="EK122">
        <v>4.321</v>
      </c>
      <c r="EL122">
        <v>-0.0219</v>
      </c>
      <c r="EM122">
        <v>4.32055000000003</v>
      </c>
      <c r="EN122">
        <v>0</v>
      </c>
      <c r="EO122">
        <v>0</v>
      </c>
      <c r="EP122">
        <v>0</v>
      </c>
      <c r="EQ122">
        <v>-0.0219400000000007</v>
      </c>
      <c r="ER122">
        <v>0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9.9</v>
      </c>
      <c r="EZ122">
        <v>9.9</v>
      </c>
      <c r="FA122">
        <v>18</v>
      </c>
      <c r="FB122">
        <v>646.826</v>
      </c>
      <c r="FC122">
        <v>392.946</v>
      </c>
      <c r="FD122">
        <v>24.9994</v>
      </c>
      <c r="FE122">
        <v>27.816</v>
      </c>
      <c r="FF122">
        <v>30.0001</v>
      </c>
      <c r="FG122">
        <v>27.8257</v>
      </c>
      <c r="FH122">
        <v>27.8651</v>
      </c>
      <c r="FI122">
        <v>19.6209</v>
      </c>
      <c r="FJ122">
        <v>22.7564</v>
      </c>
      <c r="FK122">
        <v>45.3457</v>
      </c>
      <c r="FL122">
        <v>25</v>
      </c>
      <c r="FM122">
        <v>371.825</v>
      </c>
      <c r="FN122">
        <v>20</v>
      </c>
      <c r="FO122">
        <v>96.8598</v>
      </c>
      <c r="FP122">
        <v>99.4299</v>
      </c>
    </row>
    <row r="123" spans="1:172">
      <c r="A123">
        <v>107</v>
      </c>
      <c r="B123">
        <v>1617083105.5</v>
      </c>
      <c r="C123">
        <v>213</v>
      </c>
      <c r="D123" t="s">
        <v>499</v>
      </c>
      <c r="E123" t="s">
        <v>500</v>
      </c>
      <c r="F123">
        <v>2</v>
      </c>
      <c r="G123">
        <v>1617083104.125</v>
      </c>
      <c r="H123">
        <f>(I123)/1000</f>
        <v>0</v>
      </c>
      <c r="I123">
        <f>IF(CF123, AL123, AF123)</f>
        <v>0</v>
      </c>
      <c r="J123">
        <f>IF(CF123, AG123, AE123)</f>
        <v>0</v>
      </c>
      <c r="K123">
        <f>CH123 - IF(AS123&gt;1, J123*CB123*100.0/(AU123*CV123), 0)</f>
        <v>0</v>
      </c>
      <c r="L123">
        <f>((R123-H123/2)*K123-J123)/(R123+H123/2)</f>
        <v>0</v>
      </c>
      <c r="M123">
        <f>L123*(CO123+CP123)/1000.0</f>
        <v>0</v>
      </c>
      <c r="N123">
        <f>(CH123 - IF(AS123&gt;1, J123*CB123*100.0/(AU123*CV123), 0))*(CO123+CP123)/1000.0</f>
        <v>0</v>
      </c>
      <c r="O123">
        <f>2.0/((1/Q123-1/P123)+SIGN(Q123)*SQRT((1/Q123-1/P123)*(1/Q123-1/P123) + 4*CC123/((CC123+1)*(CC123+1))*(2*1/Q123*1/P123-1/P123*1/P123)))</f>
        <v>0</v>
      </c>
      <c r="P123">
        <f>IF(LEFT(CD123,1)&lt;&gt;"0",IF(LEFT(CD123,1)="1",3.0,CE123),$D$5+$E$5*(CV123*CO123/($K$5*1000))+$F$5*(CV123*CO123/($K$5*1000))*MAX(MIN(CB123,$J$5),$I$5)*MAX(MIN(CB123,$J$5),$I$5)+$G$5*MAX(MIN(CB123,$J$5),$I$5)*(CV123*CO123/($K$5*1000))+$H$5*(CV123*CO123/($K$5*1000))*(CV123*CO123/($K$5*1000)))</f>
        <v>0</v>
      </c>
      <c r="Q123">
        <f>H123*(1000-(1000*0.61365*exp(17.502*U123/(240.97+U123))/(CO123+CP123)+CJ123)/2)/(1000*0.61365*exp(17.502*U123/(240.97+U123))/(CO123+CP123)-CJ123)</f>
        <v>0</v>
      </c>
      <c r="R123">
        <f>1/((CC123+1)/(O123/1.6)+1/(P123/1.37)) + CC123/((CC123+1)/(O123/1.6) + CC123/(P123/1.37))</f>
        <v>0</v>
      </c>
      <c r="S123">
        <f>(BX123*CA123)</f>
        <v>0</v>
      </c>
      <c r="T123">
        <f>(CQ123+(S123+2*0.95*5.67E-8*(((CQ123+$B$7)+273)^4-(CQ123+273)^4)-44100*H123)/(1.84*29.3*P123+8*0.95*5.67E-8*(CQ123+273)^3))</f>
        <v>0</v>
      </c>
      <c r="U123">
        <f>($C$7*CR123+$D$7*CS123+$E$7*T123)</f>
        <v>0</v>
      </c>
      <c r="V123">
        <f>0.61365*exp(17.502*U123/(240.97+U123))</f>
        <v>0</v>
      </c>
      <c r="W123">
        <f>(X123/Y123*100)</f>
        <v>0</v>
      </c>
      <c r="X123">
        <f>CJ123*(CO123+CP123)/1000</f>
        <v>0</v>
      </c>
      <c r="Y123">
        <f>0.61365*exp(17.502*CQ123/(240.97+CQ123))</f>
        <v>0</v>
      </c>
      <c r="Z123">
        <f>(V123-CJ123*(CO123+CP123)/1000)</f>
        <v>0</v>
      </c>
      <c r="AA123">
        <f>(-H123*44100)</f>
        <v>0</v>
      </c>
      <c r="AB123">
        <f>2*29.3*P123*0.92*(CQ123-U123)</f>
        <v>0</v>
      </c>
      <c r="AC123">
        <f>2*0.95*5.67E-8*(((CQ123+$B$7)+273)^4-(U123+273)^4)</f>
        <v>0</v>
      </c>
      <c r="AD123">
        <f>S123+AC123+AA123+AB123</f>
        <v>0</v>
      </c>
      <c r="AE123">
        <f>CN123*AS123*(CI123-CH123*(1000-AS123*CK123)/(1000-AS123*CJ123))/(100*CB123)</f>
        <v>0</v>
      </c>
      <c r="AF123">
        <f>1000*CN123*AS123*(CJ123-CK123)/(100*CB123*(1000-AS123*CJ123))</f>
        <v>0</v>
      </c>
      <c r="AG123">
        <f>(AH123 - AI123 - CO123*1E3/(8.314*(CQ123+273.15)) * AK123/CN123 * AJ123) * CN123/(100*CB123) * (1000 - CK123)/1000</f>
        <v>0</v>
      </c>
      <c r="AH123">
        <v>368.920652302247</v>
      </c>
      <c r="AI123">
        <v>353.947557575758</v>
      </c>
      <c r="AJ123">
        <v>1.65339260218895</v>
      </c>
      <c r="AK123">
        <v>66.5001345329119</v>
      </c>
      <c r="AL123">
        <f>(AN123 - AM123 + CO123*1E3/(8.314*(CQ123+273.15)) * AP123/CN123 * AO123) * CN123/(100*CB123) * 1000/(1000 - AN123)</f>
        <v>0</v>
      </c>
      <c r="AM123">
        <v>19.9349502514286</v>
      </c>
      <c r="AN123">
        <v>21.6518145454545</v>
      </c>
      <c r="AO123">
        <v>-0.000323151515147971</v>
      </c>
      <c r="AP123">
        <v>79.88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MAX(0,($B$13+$C$13*CV123)/(1+$D$13*CV123)*CO123/(CQ123+273)*$E$13)</f>
        <v>0</v>
      </c>
      <c r="AV123" t="s">
        <v>286</v>
      </c>
      <c r="AW123" t="s">
        <v>286</v>
      </c>
      <c r="AX123">
        <v>0</v>
      </c>
      <c r="AY123">
        <v>0</v>
      </c>
      <c r="AZ123">
        <f>1-AX123/AY123</f>
        <v>0</v>
      </c>
      <c r="BA123">
        <v>0</v>
      </c>
      <c r="BB123" t="s">
        <v>286</v>
      </c>
      <c r="BC123" t="s">
        <v>286</v>
      </c>
      <c r="BD123">
        <v>0</v>
      </c>
      <c r="BE123">
        <v>0</v>
      </c>
      <c r="BF123">
        <f>1-BD123/BE123</f>
        <v>0</v>
      </c>
      <c r="BG123">
        <v>0.5</v>
      </c>
      <c r="BH123">
        <f>BY123</f>
        <v>0</v>
      </c>
      <c r="BI123">
        <f>J123</f>
        <v>0</v>
      </c>
      <c r="BJ123">
        <f>BF123*BG123*BH123</f>
        <v>0</v>
      </c>
      <c r="BK123">
        <f>(BI123-BA123)/BH123</f>
        <v>0</v>
      </c>
      <c r="BL123">
        <f>(AY123-BE123)/BE123</f>
        <v>0</v>
      </c>
      <c r="BM123">
        <f>AX123/(AZ123+AX123/BE123)</f>
        <v>0</v>
      </c>
      <c r="BN123" t="s">
        <v>286</v>
      </c>
      <c r="BO123">
        <v>0</v>
      </c>
      <c r="BP123">
        <f>IF(BO123&lt;&gt;0, BO123, BM123)</f>
        <v>0</v>
      </c>
      <c r="BQ123">
        <f>1-BP123/BE123</f>
        <v>0</v>
      </c>
      <c r="BR123">
        <f>(BE123-BD123)/(BE123-BP123)</f>
        <v>0</v>
      </c>
      <c r="BS123">
        <f>(AY123-BE123)/(AY123-BP123)</f>
        <v>0</v>
      </c>
      <c r="BT123">
        <f>(BE123-BD123)/(BE123-AX123)</f>
        <v>0</v>
      </c>
      <c r="BU123">
        <f>(AY123-BE123)/(AY123-AX123)</f>
        <v>0</v>
      </c>
      <c r="BV123">
        <f>(BR123*BP123/BD123)</f>
        <v>0</v>
      </c>
      <c r="BW123">
        <f>(1-BV123)</f>
        <v>0</v>
      </c>
      <c r="BX123">
        <f>$B$11*CW123+$C$11*CX123+$F$11*CY123*(1-DB123)</f>
        <v>0</v>
      </c>
      <c r="BY123">
        <f>BX123*BZ123</f>
        <v>0</v>
      </c>
      <c r="BZ123">
        <f>($B$11*$D$9+$C$11*$D$9+$F$11*((DL123+DD123)/MAX(DL123+DD123+DM123, 0.1)*$I$9+DM123/MAX(DL123+DD123+DM123, 0.1)*$J$9))/($B$11+$C$11+$F$11)</f>
        <v>0</v>
      </c>
      <c r="CA123">
        <f>($B$11*$K$9+$C$11*$K$9+$F$11*((DL123+DD123)/MAX(DL123+DD123+DM123, 0.1)*$P$9+DM123/MAX(DL123+DD123+DM123, 0.1)*$Q$9))/($B$11+$C$11+$F$11)</f>
        <v>0</v>
      </c>
      <c r="CB123">
        <v>9</v>
      </c>
      <c r="CC123">
        <v>0.5</v>
      </c>
      <c r="CD123" t="s">
        <v>287</v>
      </c>
      <c r="CE123">
        <v>2</v>
      </c>
      <c r="CF123" t="b">
        <v>1</v>
      </c>
      <c r="CG123">
        <v>1617083104.125</v>
      </c>
      <c r="CH123">
        <v>344.8715</v>
      </c>
      <c r="CI123">
        <v>362.6405</v>
      </c>
      <c r="CJ123">
        <v>21.65335</v>
      </c>
      <c r="CK123">
        <v>19.93435</v>
      </c>
      <c r="CL123">
        <v>340.55075</v>
      </c>
      <c r="CM123">
        <v>21.675325</v>
      </c>
      <c r="CN123">
        <v>599.99725</v>
      </c>
      <c r="CO123">
        <v>101.115</v>
      </c>
      <c r="CP123">
        <v>0.046769775</v>
      </c>
      <c r="CQ123">
        <v>26.77915</v>
      </c>
      <c r="CR123">
        <v>26.184325</v>
      </c>
      <c r="CS123">
        <v>999.9</v>
      </c>
      <c r="CT123">
        <v>0</v>
      </c>
      <c r="CU123">
        <v>0</v>
      </c>
      <c r="CV123">
        <v>10014.675</v>
      </c>
      <c r="CW123">
        <v>0</v>
      </c>
      <c r="CX123">
        <v>39.022975</v>
      </c>
      <c r="CY123">
        <v>1200.0425</v>
      </c>
      <c r="CZ123">
        <v>0.967009</v>
      </c>
      <c r="DA123">
        <v>0.0329912</v>
      </c>
      <c r="DB123">
        <v>0</v>
      </c>
      <c r="DC123">
        <v>2.45995</v>
      </c>
      <c r="DD123">
        <v>0</v>
      </c>
      <c r="DE123">
        <v>3508.475</v>
      </c>
      <c r="DF123">
        <v>10372.7</v>
      </c>
      <c r="DG123">
        <v>40.656</v>
      </c>
      <c r="DH123">
        <v>43.5</v>
      </c>
      <c r="DI123">
        <v>42.3435</v>
      </c>
      <c r="DJ123">
        <v>41.578</v>
      </c>
      <c r="DK123">
        <v>40.656</v>
      </c>
      <c r="DL123">
        <v>1160.4525</v>
      </c>
      <c r="DM123">
        <v>39.59</v>
      </c>
      <c r="DN123">
        <v>0</v>
      </c>
      <c r="DO123">
        <v>1617083106</v>
      </c>
      <c r="DP123">
        <v>0</v>
      </c>
      <c r="DQ123">
        <v>2.610172</v>
      </c>
      <c r="DR123">
        <v>-1.14055385571276</v>
      </c>
      <c r="DS123">
        <v>-43.1892306996474</v>
      </c>
      <c r="DT123">
        <v>3512.1772</v>
      </c>
      <c r="DU123">
        <v>15</v>
      </c>
      <c r="DV123">
        <v>1617082512</v>
      </c>
      <c r="DW123" t="s">
        <v>288</v>
      </c>
      <c r="DX123">
        <v>1617082511</v>
      </c>
      <c r="DY123">
        <v>1617082512</v>
      </c>
      <c r="DZ123">
        <v>2</v>
      </c>
      <c r="EA123">
        <v>-0.012</v>
      </c>
      <c r="EB123">
        <v>-0.035</v>
      </c>
      <c r="EC123">
        <v>4.321</v>
      </c>
      <c r="ED123">
        <v>-0.022</v>
      </c>
      <c r="EE123">
        <v>400</v>
      </c>
      <c r="EF123">
        <v>20</v>
      </c>
      <c r="EG123">
        <v>0.13</v>
      </c>
      <c r="EH123">
        <v>0.05</v>
      </c>
      <c r="EI123">
        <v>100</v>
      </c>
      <c r="EJ123">
        <v>100</v>
      </c>
      <c r="EK123">
        <v>4.32</v>
      </c>
      <c r="EL123">
        <v>-0.0219</v>
      </c>
      <c r="EM123">
        <v>4.32055000000003</v>
      </c>
      <c r="EN123">
        <v>0</v>
      </c>
      <c r="EO123">
        <v>0</v>
      </c>
      <c r="EP123">
        <v>0</v>
      </c>
      <c r="EQ123">
        <v>-0.0219400000000007</v>
      </c>
      <c r="ER123">
        <v>0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9.9</v>
      </c>
      <c r="EZ123">
        <v>9.9</v>
      </c>
      <c r="FA123">
        <v>18</v>
      </c>
      <c r="FB123">
        <v>646.863</v>
      </c>
      <c r="FC123">
        <v>392.908</v>
      </c>
      <c r="FD123">
        <v>24.9994</v>
      </c>
      <c r="FE123">
        <v>27.8149</v>
      </c>
      <c r="FF123">
        <v>30</v>
      </c>
      <c r="FG123">
        <v>27.8256</v>
      </c>
      <c r="FH123">
        <v>27.8639</v>
      </c>
      <c r="FI123">
        <v>19.7642</v>
      </c>
      <c r="FJ123">
        <v>22.7564</v>
      </c>
      <c r="FK123">
        <v>45.3457</v>
      </c>
      <c r="FL123">
        <v>25</v>
      </c>
      <c r="FM123">
        <v>375.243</v>
      </c>
      <c r="FN123">
        <v>20</v>
      </c>
      <c r="FO123">
        <v>96.8595</v>
      </c>
      <c r="FP123">
        <v>99.43</v>
      </c>
    </row>
    <row r="124" spans="1:172">
      <c r="A124">
        <v>108</v>
      </c>
      <c r="B124">
        <v>1617083107.5</v>
      </c>
      <c r="C124">
        <v>215</v>
      </c>
      <c r="D124" t="s">
        <v>501</v>
      </c>
      <c r="E124" t="s">
        <v>502</v>
      </c>
      <c r="F124">
        <v>2</v>
      </c>
      <c r="G124">
        <v>1617083106.5</v>
      </c>
      <c r="H124">
        <f>(I124)/1000</f>
        <v>0</v>
      </c>
      <c r="I124">
        <f>IF(CF124, AL124, AF124)</f>
        <v>0</v>
      </c>
      <c r="J124">
        <f>IF(CF124, AG124, AE124)</f>
        <v>0</v>
      </c>
      <c r="K124">
        <f>CH124 - IF(AS124&gt;1, J124*CB124*100.0/(AU124*CV124), 0)</f>
        <v>0</v>
      </c>
      <c r="L124">
        <f>((R124-H124/2)*K124-J124)/(R124+H124/2)</f>
        <v>0</v>
      </c>
      <c r="M124">
        <f>L124*(CO124+CP124)/1000.0</f>
        <v>0</v>
      </c>
      <c r="N124">
        <f>(CH124 - IF(AS124&gt;1, J124*CB124*100.0/(AU124*CV124), 0))*(CO124+CP124)/1000.0</f>
        <v>0</v>
      </c>
      <c r="O124">
        <f>2.0/((1/Q124-1/P124)+SIGN(Q124)*SQRT((1/Q124-1/P124)*(1/Q124-1/P124) + 4*CC124/((CC124+1)*(CC124+1))*(2*1/Q124*1/P124-1/P124*1/P124)))</f>
        <v>0</v>
      </c>
      <c r="P124">
        <f>IF(LEFT(CD124,1)&lt;&gt;"0",IF(LEFT(CD124,1)="1",3.0,CE124),$D$5+$E$5*(CV124*CO124/($K$5*1000))+$F$5*(CV124*CO124/($K$5*1000))*MAX(MIN(CB124,$J$5),$I$5)*MAX(MIN(CB124,$J$5),$I$5)+$G$5*MAX(MIN(CB124,$J$5),$I$5)*(CV124*CO124/($K$5*1000))+$H$5*(CV124*CO124/($K$5*1000))*(CV124*CO124/($K$5*1000)))</f>
        <v>0</v>
      </c>
      <c r="Q124">
        <f>H124*(1000-(1000*0.61365*exp(17.502*U124/(240.97+U124))/(CO124+CP124)+CJ124)/2)/(1000*0.61365*exp(17.502*U124/(240.97+U124))/(CO124+CP124)-CJ124)</f>
        <v>0</v>
      </c>
      <c r="R124">
        <f>1/((CC124+1)/(O124/1.6)+1/(P124/1.37)) + CC124/((CC124+1)/(O124/1.6) + CC124/(P124/1.37))</f>
        <v>0</v>
      </c>
      <c r="S124">
        <f>(BX124*CA124)</f>
        <v>0</v>
      </c>
      <c r="T124">
        <f>(CQ124+(S124+2*0.95*5.67E-8*(((CQ124+$B$7)+273)^4-(CQ124+273)^4)-44100*H124)/(1.84*29.3*P124+8*0.95*5.67E-8*(CQ124+273)^3))</f>
        <v>0</v>
      </c>
      <c r="U124">
        <f>($C$7*CR124+$D$7*CS124+$E$7*T124)</f>
        <v>0</v>
      </c>
      <c r="V124">
        <f>0.61365*exp(17.502*U124/(240.97+U124))</f>
        <v>0</v>
      </c>
      <c r="W124">
        <f>(X124/Y124*100)</f>
        <v>0</v>
      </c>
      <c r="X124">
        <f>CJ124*(CO124+CP124)/1000</f>
        <v>0</v>
      </c>
      <c r="Y124">
        <f>0.61365*exp(17.502*CQ124/(240.97+CQ124))</f>
        <v>0</v>
      </c>
      <c r="Z124">
        <f>(V124-CJ124*(CO124+CP124)/1000)</f>
        <v>0</v>
      </c>
      <c r="AA124">
        <f>(-H124*44100)</f>
        <v>0</v>
      </c>
      <c r="AB124">
        <f>2*29.3*P124*0.92*(CQ124-U124)</f>
        <v>0</v>
      </c>
      <c r="AC124">
        <f>2*0.95*5.67E-8*(((CQ124+$B$7)+273)^4-(U124+273)^4)</f>
        <v>0</v>
      </c>
      <c r="AD124">
        <f>S124+AC124+AA124+AB124</f>
        <v>0</v>
      </c>
      <c r="AE124">
        <f>CN124*AS124*(CI124-CH124*(1000-AS124*CK124)/(1000-AS124*CJ124))/(100*CB124)</f>
        <v>0</v>
      </c>
      <c r="AF124">
        <f>1000*CN124*AS124*(CJ124-CK124)/(100*CB124*(1000-AS124*CJ124))</f>
        <v>0</v>
      </c>
      <c r="AG124">
        <f>(AH124 - AI124 - CO124*1E3/(8.314*(CQ124+273.15)) * AK124/CN124 * AJ124) * CN124/(100*CB124) * (1000 - CK124)/1000</f>
        <v>0</v>
      </c>
      <c r="AH124">
        <v>372.370738574406</v>
      </c>
      <c r="AI124">
        <v>357.304</v>
      </c>
      <c r="AJ124">
        <v>1.67226384457366</v>
      </c>
      <c r="AK124">
        <v>66.5001345329119</v>
      </c>
      <c r="AL124">
        <f>(AN124 - AM124 + CO124*1E3/(8.314*(CQ124+273.15)) * AP124/CN124 * AO124) * CN124/(100*CB124) * 1000/(1000 - AN124)</f>
        <v>0</v>
      </c>
      <c r="AM124">
        <v>19.9339755061472</v>
      </c>
      <c r="AN124">
        <v>21.6513927272727</v>
      </c>
      <c r="AO124">
        <v>-0.000317562998403146</v>
      </c>
      <c r="AP124">
        <v>79.88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MAX(0,($B$13+$C$13*CV124)/(1+$D$13*CV124)*CO124/(CQ124+273)*$E$13)</f>
        <v>0</v>
      </c>
      <c r="AV124" t="s">
        <v>286</v>
      </c>
      <c r="AW124" t="s">
        <v>286</v>
      </c>
      <c r="AX124">
        <v>0</v>
      </c>
      <c r="AY124">
        <v>0</v>
      </c>
      <c r="AZ124">
        <f>1-AX124/AY124</f>
        <v>0</v>
      </c>
      <c r="BA124">
        <v>0</v>
      </c>
      <c r="BB124" t="s">
        <v>286</v>
      </c>
      <c r="BC124" t="s">
        <v>286</v>
      </c>
      <c r="BD124">
        <v>0</v>
      </c>
      <c r="BE124">
        <v>0</v>
      </c>
      <c r="BF124">
        <f>1-BD124/BE124</f>
        <v>0</v>
      </c>
      <c r="BG124">
        <v>0.5</v>
      </c>
      <c r="BH124">
        <f>BY124</f>
        <v>0</v>
      </c>
      <c r="BI124">
        <f>J124</f>
        <v>0</v>
      </c>
      <c r="BJ124">
        <f>BF124*BG124*BH124</f>
        <v>0</v>
      </c>
      <c r="BK124">
        <f>(BI124-BA124)/BH124</f>
        <v>0</v>
      </c>
      <c r="BL124">
        <f>(AY124-BE124)/BE124</f>
        <v>0</v>
      </c>
      <c r="BM124">
        <f>AX124/(AZ124+AX124/BE124)</f>
        <v>0</v>
      </c>
      <c r="BN124" t="s">
        <v>286</v>
      </c>
      <c r="BO124">
        <v>0</v>
      </c>
      <c r="BP124">
        <f>IF(BO124&lt;&gt;0, BO124, BM124)</f>
        <v>0</v>
      </c>
      <c r="BQ124">
        <f>1-BP124/BE124</f>
        <v>0</v>
      </c>
      <c r="BR124">
        <f>(BE124-BD124)/(BE124-BP124)</f>
        <v>0</v>
      </c>
      <c r="BS124">
        <f>(AY124-BE124)/(AY124-BP124)</f>
        <v>0</v>
      </c>
      <c r="BT124">
        <f>(BE124-BD124)/(BE124-AX124)</f>
        <v>0</v>
      </c>
      <c r="BU124">
        <f>(AY124-BE124)/(AY124-AX124)</f>
        <v>0</v>
      </c>
      <c r="BV124">
        <f>(BR124*BP124/BD124)</f>
        <v>0</v>
      </c>
      <c r="BW124">
        <f>(1-BV124)</f>
        <v>0</v>
      </c>
      <c r="BX124">
        <f>$B$11*CW124+$C$11*CX124+$F$11*CY124*(1-DB124)</f>
        <v>0</v>
      </c>
      <c r="BY124">
        <f>BX124*BZ124</f>
        <v>0</v>
      </c>
      <c r="BZ124">
        <f>($B$11*$D$9+$C$11*$D$9+$F$11*((DL124+DD124)/MAX(DL124+DD124+DM124, 0.1)*$I$9+DM124/MAX(DL124+DD124+DM124, 0.1)*$J$9))/($B$11+$C$11+$F$11)</f>
        <v>0</v>
      </c>
      <c r="CA124">
        <f>($B$11*$K$9+$C$11*$K$9+$F$11*((DL124+DD124)/MAX(DL124+DD124+DM124, 0.1)*$P$9+DM124/MAX(DL124+DD124+DM124, 0.1)*$Q$9))/($B$11+$C$11+$F$11)</f>
        <v>0</v>
      </c>
      <c r="CB124">
        <v>9</v>
      </c>
      <c r="CC124">
        <v>0.5</v>
      </c>
      <c r="CD124" t="s">
        <v>287</v>
      </c>
      <c r="CE124">
        <v>2</v>
      </c>
      <c r="CF124" t="b">
        <v>1</v>
      </c>
      <c r="CG124">
        <v>1617083106.5</v>
      </c>
      <c r="CH124">
        <v>348.746</v>
      </c>
      <c r="CI124">
        <v>366.727</v>
      </c>
      <c r="CJ124">
        <v>21.6515</v>
      </c>
      <c r="CK124">
        <v>19.9329</v>
      </c>
      <c r="CL124">
        <v>344.425666666667</v>
      </c>
      <c r="CM124">
        <v>21.6734666666667</v>
      </c>
      <c r="CN124">
        <v>600.023333333333</v>
      </c>
      <c r="CO124">
        <v>101.116</v>
      </c>
      <c r="CP124">
        <v>0.0475752</v>
      </c>
      <c r="CQ124">
        <v>26.7789333333333</v>
      </c>
      <c r="CR124">
        <v>26.1794</v>
      </c>
      <c r="CS124">
        <v>999.9</v>
      </c>
      <c r="CT124">
        <v>0</v>
      </c>
      <c r="CU124">
        <v>0</v>
      </c>
      <c r="CV124">
        <v>10007.1</v>
      </c>
      <c r="CW124">
        <v>0</v>
      </c>
      <c r="CX124">
        <v>38.8518</v>
      </c>
      <c r="CY124">
        <v>1199.96666666667</v>
      </c>
      <c r="CZ124">
        <v>0.967004333333333</v>
      </c>
      <c r="DA124">
        <v>0.0329958</v>
      </c>
      <c r="DB124">
        <v>0</v>
      </c>
      <c r="DC124">
        <v>2.69623333333333</v>
      </c>
      <c r="DD124">
        <v>0</v>
      </c>
      <c r="DE124">
        <v>3506.66666666667</v>
      </c>
      <c r="DF124">
        <v>10371.9666666667</v>
      </c>
      <c r="DG124">
        <v>40.687</v>
      </c>
      <c r="DH124">
        <v>43.5</v>
      </c>
      <c r="DI124">
        <v>42.375</v>
      </c>
      <c r="DJ124">
        <v>41.604</v>
      </c>
      <c r="DK124">
        <v>40.6663333333333</v>
      </c>
      <c r="DL124">
        <v>1160.37333333333</v>
      </c>
      <c r="DM124">
        <v>39.5933333333333</v>
      </c>
      <c r="DN124">
        <v>0</v>
      </c>
      <c r="DO124">
        <v>1617083107.8</v>
      </c>
      <c r="DP124">
        <v>0</v>
      </c>
      <c r="DQ124">
        <v>2.58950384615385</v>
      </c>
      <c r="DR124">
        <v>-0.0478393232207475</v>
      </c>
      <c r="DS124">
        <v>-41.1829060001581</v>
      </c>
      <c r="DT124">
        <v>3511.13307692308</v>
      </c>
      <c r="DU124">
        <v>15</v>
      </c>
      <c r="DV124">
        <v>1617082512</v>
      </c>
      <c r="DW124" t="s">
        <v>288</v>
      </c>
      <c r="DX124">
        <v>1617082511</v>
      </c>
      <c r="DY124">
        <v>1617082512</v>
      </c>
      <c r="DZ124">
        <v>2</v>
      </c>
      <c r="EA124">
        <v>-0.012</v>
      </c>
      <c r="EB124">
        <v>-0.035</v>
      </c>
      <c r="EC124">
        <v>4.321</v>
      </c>
      <c r="ED124">
        <v>-0.022</v>
      </c>
      <c r="EE124">
        <v>400</v>
      </c>
      <c r="EF124">
        <v>20</v>
      </c>
      <c r="EG124">
        <v>0.13</v>
      </c>
      <c r="EH124">
        <v>0.05</v>
      </c>
      <c r="EI124">
        <v>100</v>
      </c>
      <c r="EJ124">
        <v>100</v>
      </c>
      <c r="EK124">
        <v>4.321</v>
      </c>
      <c r="EL124">
        <v>-0.0219</v>
      </c>
      <c r="EM124">
        <v>4.32055000000003</v>
      </c>
      <c r="EN124">
        <v>0</v>
      </c>
      <c r="EO124">
        <v>0</v>
      </c>
      <c r="EP124">
        <v>0</v>
      </c>
      <c r="EQ124">
        <v>-0.0219400000000007</v>
      </c>
      <c r="ER124">
        <v>0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9.9</v>
      </c>
      <c r="EZ124">
        <v>9.9</v>
      </c>
      <c r="FA124">
        <v>18</v>
      </c>
      <c r="FB124">
        <v>646.812</v>
      </c>
      <c r="FC124">
        <v>392.889</v>
      </c>
      <c r="FD124">
        <v>24.9995</v>
      </c>
      <c r="FE124">
        <v>27.8137</v>
      </c>
      <c r="FF124">
        <v>30</v>
      </c>
      <c r="FG124">
        <v>27.8245</v>
      </c>
      <c r="FH124">
        <v>27.8633</v>
      </c>
      <c r="FI124">
        <v>19.8673</v>
      </c>
      <c r="FJ124">
        <v>22.7564</v>
      </c>
      <c r="FK124">
        <v>45.3457</v>
      </c>
      <c r="FL124">
        <v>25</v>
      </c>
      <c r="FM124">
        <v>378.648</v>
      </c>
      <c r="FN124">
        <v>20</v>
      </c>
      <c r="FO124">
        <v>96.8601</v>
      </c>
      <c r="FP124">
        <v>99.4294</v>
      </c>
    </row>
    <row r="125" spans="1:172">
      <c r="A125">
        <v>109</v>
      </c>
      <c r="B125">
        <v>1617083109.5</v>
      </c>
      <c r="C125">
        <v>217</v>
      </c>
      <c r="D125" t="s">
        <v>503</v>
      </c>
      <c r="E125" t="s">
        <v>504</v>
      </c>
      <c r="F125">
        <v>2</v>
      </c>
      <c r="G125">
        <v>1617083108.125</v>
      </c>
      <c r="H125">
        <f>(I125)/1000</f>
        <v>0</v>
      </c>
      <c r="I125">
        <f>IF(CF125, AL125, AF125)</f>
        <v>0</v>
      </c>
      <c r="J125">
        <f>IF(CF125, AG125, AE125)</f>
        <v>0</v>
      </c>
      <c r="K125">
        <f>CH125 - IF(AS125&gt;1, J125*CB125*100.0/(AU125*CV125), 0)</f>
        <v>0</v>
      </c>
      <c r="L125">
        <f>((R125-H125/2)*K125-J125)/(R125+H125/2)</f>
        <v>0</v>
      </c>
      <c r="M125">
        <f>L125*(CO125+CP125)/1000.0</f>
        <v>0</v>
      </c>
      <c r="N125">
        <f>(CH125 - IF(AS125&gt;1, J125*CB125*100.0/(AU125*CV125), 0))*(CO125+CP125)/1000.0</f>
        <v>0</v>
      </c>
      <c r="O125">
        <f>2.0/((1/Q125-1/P125)+SIGN(Q125)*SQRT((1/Q125-1/P125)*(1/Q125-1/P125) + 4*CC125/((CC125+1)*(CC125+1))*(2*1/Q125*1/P125-1/P125*1/P125)))</f>
        <v>0</v>
      </c>
      <c r="P125">
        <f>IF(LEFT(CD125,1)&lt;&gt;"0",IF(LEFT(CD125,1)="1",3.0,CE125),$D$5+$E$5*(CV125*CO125/($K$5*1000))+$F$5*(CV125*CO125/($K$5*1000))*MAX(MIN(CB125,$J$5),$I$5)*MAX(MIN(CB125,$J$5),$I$5)+$G$5*MAX(MIN(CB125,$J$5),$I$5)*(CV125*CO125/($K$5*1000))+$H$5*(CV125*CO125/($K$5*1000))*(CV125*CO125/($K$5*1000)))</f>
        <v>0</v>
      </c>
      <c r="Q125">
        <f>H125*(1000-(1000*0.61365*exp(17.502*U125/(240.97+U125))/(CO125+CP125)+CJ125)/2)/(1000*0.61365*exp(17.502*U125/(240.97+U125))/(CO125+CP125)-CJ125)</f>
        <v>0</v>
      </c>
      <c r="R125">
        <f>1/((CC125+1)/(O125/1.6)+1/(P125/1.37)) + CC125/((CC125+1)/(O125/1.6) + CC125/(P125/1.37))</f>
        <v>0</v>
      </c>
      <c r="S125">
        <f>(BX125*CA125)</f>
        <v>0</v>
      </c>
      <c r="T125">
        <f>(CQ125+(S125+2*0.95*5.67E-8*(((CQ125+$B$7)+273)^4-(CQ125+273)^4)-44100*H125)/(1.84*29.3*P125+8*0.95*5.67E-8*(CQ125+273)^3))</f>
        <v>0</v>
      </c>
      <c r="U125">
        <f>($C$7*CR125+$D$7*CS125+$E$7*T125)</f>
        <v>0</v>
      </c>
      <c r="V125">
        <f>0.61365*exp(17.502*U125/(240.97+U125))</f>
        <v>0</v>
      </c>
      <c r="W125">
        <f>(X125/Y125*100)</f>
        <v>0</v>
      </c>
      <c r="X125">
        <f>CJ125*(CO125+CP125)/1000</f>
        <v>0</v>
      </c>
      <c r="Y125">
        <f>0.61365*exp(17.502*CQ125/(240.97+CQ125))</f>
        <v>0</v>
      </c>
      <c r="Z125">
        <f>(V125-CJ125*(CO125+CP125)/1000)</f>
        <v>0</v>
      </c>
      <c r="AA125">
        <f>(-H125*44100)</f>
        <v>0</v>
      </c>
      <c r="AB125">
        <f>2*29.3*P125*0.92*(CQ125-U125)</f>
        <v>0</v>
      </c>
      <c r="AC125">
        <f>2*0.95*5.67E-8*(((CQ125+$B$7)+273)^4-(U125+273)^4)</f>
        <v>0</v>
      </c>
      <c r="AD125">
        <f>S125+AC125+AA125+AB125</f>
        <v>0</v>
      </c>
      <c r="AE125">
        <f>CN125*AS125*(CI125-CH125*(1000-AS125*CK125)/(1000-AS125*CJ125))/(100*CB125)</f>
        <v>0</v>
      </c>
      <c r="AF125">
        <f>1000*CN125*AS125*(CJ125-CK125)/(100*CB125*(1000-AS125*CJ125))</f>
        <v>0</v>
      </c>
      <c r="AG125">
        <f>(AH125 - AI125 - CO125*1E3/(8.314*(CQ125+273.15)) * AK125/CN125 * AJ125) * CN125/(100*CB125) * (1000 - CK125)/1000</f>
        <v>0</v>
      </c>
      <c r="AH125">
        <v>375.922511296677</v>
      </c>
      <c r="AI125">
        <v>360.699490909091</v>
      </c>
      <c r="AJ125">
        <v>1.69556961963087</v>
      </c>
      <c r="AK125">
        <v>66.5001345329119</v>
      </c>
      <c r="AL125">
        <f>(AN125 - AM125 + CO125*1E3/(8.314*(CQ125+273.15)) * AP125/CN125 * AO125) * CN125/(100*CB125) * 1000/(1000 - AN125)</f>
        <v>0</v>
      </c>
      <c r="AM125">
        <v>19.9326855882251</v>
      </c>
      <c r="AN125">
        <v>21.6486006060606</v>
      </c>
      <c r="AO125">
        <v>-0.000102766798417436</v>
      </c>
      <c r="AP125">
        <v>79.88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MAX(0,($B$13+$C$13*CV125)/(1+$D$13*CV125)*CO125/(CQ125+273)*$E$13)</f>
        <v>0</v>
      </c>
      <c r="AV125" t="s">
        <v>286</v>
      </c>
      <c r="AW125" t="s">
        <v>286</v>
      </c>
      <c r="AX125">
        <v>0</v>
      </c>
      <c r="AY125">
        <v>0</v>
      </c>
      <c r="AZ125">
        <f>1-AX125/AY125</f>
        <v>0</v>
      </c>
      <c r="BA125">
        <v>0</v>
      </c>
      <c r="BB125" t="s">
        <v>286</v>
      </c>
      <c r="BC125" t="s">
        <v>286</v>
      </c>
      <c r="BD125">
        <v>0</v>
      </c>
      <c r="BE125">
        <v>0</v>
      </c>
      <c r="BF125">
        <f>1-BD125/BE125</f>
        <v>0</v>
      </c>
      <c r="BG125">
        <v>0.5</v>
      </c>
      <c r="BH125">
        <f>BY125</f>
        <v>0</v>
      </c>
      <c r="BI125">
        <f>J125</f>
        <v>0</v>
      </c>
      <c r="BJ125">
        <f>BF125*BG125*BH125</f>
        <v>0</v>
      </c>
      <c r="BK125">
        <f>(BI125-BA125)/BH125</f>
        <v>0</v>
      </c>
      <c r="BL125">
        <f>(AY125-BE125)/BE125</f>
        <v>0</v>
      </c>
      <c r="BM125">
        <f>AX125/(AZ125+AX125/BE125)</f>
        <v>0</v>
      </c>
      <c r="BN125" t="s">
        <v>286</v>
      </c>
      <c r="BO125">
        <v>0</v>
      </c>
      <c r="BP125">
        <f>IF(BO125&lt;&gt;0, BO125, BM125)</f>
        <v>0</v>
      </c>
      <c r="BQ125">
        <f>1-BP125/BE125</f>
        <v>0</v>
      </c>
      <c r="BR125">
        <f>(BE125-BD125)/(BE125-BP125)</f>
        <v>0</v>
      </c>
      <c r="BS125">
        <f>(AY125-BE125)/(AY125-BP125)</f>
        <v>0</v>
      </c>
      <c r="BT125">
        <f>(BE125-BD125)/(BE125-AX125)</f>
        <v>0</v>
      </c>
      <c r="BU125">
        <f>(AY125-BE125)/(AY125-AX125)</f>
        <v>0</v>
      </c>
      <c r="BV125">
        <f>(BR125*BP125/BD125)</f>
        <v>0</v>
      </c>
      <c r="BW125">
        <f>(1-BV125)</f>
        <v>0</v>
      </c>
      <c r="BX125">
        <f>$B$11*CW125+$C$11*CX125+$F$11*CY125*(1-DB125)</f>
        <v>0</v>
      </c>
      <c r="BY125">
        <f>BX125*BZ125</f>
        <v>0</v>
      </c>
      <c r="BZ125">
        <f>($B$11*$D$9+$C$11*$D$9+$F$11*((DL125+DD125)/MAX(DL125+DD125+DM125, 0.1)*$I$9+DM125/MAX(DL125+DD125+DM125, 0.1)*$J$9))/($B$11+$C$11+$F$11)</f>
        <v>0</v>
      </c>
      <c r="CA125">
        <f>($B$11*$K$9+$C$11*$K$9+$F$11*((DL125+DD125)/MAX(DL125+DD125+DM125, 0.1)*$P$9+DM125/MAX(DL125+DD125+DM125, 0.1)*$Q$9))/($B$11+$C$11+$F$11)</f>
        <v>0</v>
      </c>
      <c r="CB125">
        <v>9</v>
      </c>
      <c r="CC125">
        <v>0.5</v>
      </c>
      <c r="CD125" t="s">
        <v>287</v>
      </c>
      <c r="CE125">
        <v>2</v>
      </c>
      <c r="CF125" t="b">
        <v>1</v>
      </c>
      <c r="CG125">
        <v>1617083108.125</v>
      </c>
      <c r="CH125">
        <v>351.436</v>
      </c>
      <c r="CI125">
        <v>369.49125</v>
      </c>
      <c r="CJ125">
        <v>21.649775</v>
      </c>
      <c r="CK125">
        <v>19.931875</v>
      </c>
      <c r="CL125">
        <v>347.11575</v>
      </c>
      <c r="CM125">
        <v>21.6717</v>
      </c>
      <c r="CN125">
        <v>599.99825</v>
      </c>
      <c r="CO125">
        <v>101.11475</v>
      </c>
      <c r="CP125">
        <v>0.047848575</v>
      </c>
      <c r="CQ125">
        <v>26.779</v>
      </c>
      <c r="CR125">
        <v>26.176225</v>
      </c>
      <c r="CS125">
        <v>999.9</v>
      </c>
      <c r="CT125">
        <v>0</v>
      </c>
      <c r="CU125">
        <v>0</v>
      </c>
      <c r="CV125">
        <v>10002.32</v>
      </c>
      <c r="CW125">
        <v>0</v>
      </c>
      <c r="CX125">
        <v>38.6994</v>
      </c>
      <c r="CY125">
        <v>1200.0525</v>
      </c>
      <c r="CZ125">
        <v>0.967009</v>
      </c>
      <c r="DA125">
        <v>0.0329912</v>
      </c>
      <c r="DB125">
        <v>0</v>
      </c>
      <c r="DC125">
        <v>2.6934</v>
      </c>
      <c r="DD125">
        <v>0</v>
      </c>
      <c r="DE125">
        <v>3506.1825</v>
      </c>
      <c r="DF125">
        <v>10372.75</v>
      </c>
      <c r="DG125">
        <v>40.6715</v>
      </c>
      <c r="DH125">
        <v>43.5</v>
      </c>
      <c r="DI125">
        <v>42.35925</v>
      </c>
      <c r="DJ125">
        <v>41.57775</v>
      </c>
      <c r="DK125">
        <v>40.6875</v>
      </c>
      <c r="DL125">
        <v>1160.4625</v>
      </c>
      <c r="DM125">
        <v>39.59</v>
      </c>
      <c r="DN125">
        <v>0</v>
      </c>
      <c r="DO125">
        <v>1617083110.2</v>
      </c>
      <c r="DP125">
        <v>0</v>
      </c>
      <c r="DQ125">
        <v>2.5953</v>
      </c>
      <c r="DR125">
        <v>0.458160683705474</v>
      </c>
      <c r="DS125">
        <v>-37.5548718048692</v>
      </c>
      <c r="DT125">
        <v>3509.60076923077</v>
      </c>
      <c r="DU125">
        <v>15</v>
      </c>
      <c r="DV125">
        <v>1617082512</v>
      </c>
      <c r="DW125" t="s">
        <v>288</v>
      </c>
      <c r="DX125">
        <v>1617082511</v>
      </c>
      <c r="DY125">
        <v>1617082512</v>
      </c>
      <c r="DZ125">
        <v>2</v>
      </c>
      <c r="EA125">
        <v>-0.012</v>
      </c>
      <c r="EB125">
        <v>-0.035</v>
      </c>
      <c r="EC125">
        <v>4.321</v>
      </c>
      <c r="ED125">
        <v>-0.022</v>
      </c>
      <c r="EE125">
        <v>400</v>
      </c>
      <c r="EF125">
        <v>20</v>
      </c>
      <c r="EG125">
        <v>0.13</v>
      </c>
      <c r="EH125">
        <v>0.05</v>
      </c>
      <c r="EI125">
        <v>100</v>
      </c>
      <c r="EJ125">
        <v>100</v>
      </c>
      <c r="EK125">
        <v>4.321</v>
      </c>
      <c r="EL125">
        <v>-0.022</v>
      </c>
      <c r="EM125">
        <v>4.32055000000003</v>
      </c>
      <c r="EN125">
        <v>0</v>
      </c>
      <c r="EO125">
        <v>0</v>
      </c>
      <c r="EP125">
        <v>0</v>
      </c>
      <c r="EQ125">
        <v>-0.0219400000000007</v>
      </c>
      <c r="ER125">
        <v>0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10</v>
      </c>
      <c r="EZ125">
        <v>10</v>
      </c>
      <c r="FA125">
        <v>18</v>
      </c>
      <c r="FB125">
        <v>646.894</v>
      </c>
      <c r="FC125">
        <v>392.836</v>
      </c>
      <c r="FD125">
        <v>24.9994</v>
      </c>
      <c r="FE125">
        <v>27.8125</v>
      </c>
      <c r="FF125">
        <v>30</v>
      </c>
      <c r="FG125">
        <v>27.8233</v>
      </c>
      <c r="FH125">
        <v>27.8622</v>
      </c>
      <c r="FI125">
        <v>19.9831</v>
      </c>
      <c r="FJ125">
        <v>22.482</v>
      </c>
      <c r="FK125">
        <v>45.3457</v>
      </c>
      <c r="FL125">
        <v>25</v>
      </c>
      <c r="FM125">
        <v>382.045</v>
      </c>
      <c r="FN125">
        <v>20</v>
      </c>
      <c r="FO125">
        <v>96.8603</v>
      </c>
      <c r="FP125">
        <v>99.4286</v>
      </c>
    </row>
    <row r="126" spans="1:172">
      <c r="A126">
        <v>110</v>
      </c>
      <c r="B126">
        <v>1617083111.5</v>
      </c>
      <c r="C126">
        <v>219</v>
      </c>
      <c r="D126" t="s">
        <v>505</v>
      </c>
      <c r="E126" t="s">
        <v>506</v>
      </c>
      <c r="F126">
        <v>2</v>
      </c>
      <c r="G126">
        <v>1617083110.5</v>
      </c>
      <c r="H126">
        <f>(I126)/1000</f>
        <v>0</v>
      </c>
      <c r="I126">
        <f>IF(CF126, AL126, AF126)</f>
        <v>0</v>
      </c>
      <c r="J126">
        <f>IF(CF126, AG126, AE126)</f>
        <v>0</v>
      </c>
      <c r="K126">
        <f>CH126 - IF(AS126&gt;1, J126*CB126*100.0/(AU126*CV126), 0)</f>
        <v>0</v>
      </c>
      <c r="L126">
        <f>((R126-H126/2)*K126-J126)/(R126+H126/2)</f>
        <v>0</v>
      </c>
      <c r="M126">
        <f>L126*(CO126+CP126)/1000.0</f>
        <v>0</v>
      </c>
      <c r="N126">
        <f>(CH126 - IF(AS126&gt;1, J126*CB126*100.0/(AU126*CV126), 0))*(CO126+CP126)/1000.0</f>
        <v>0</v>
      </c>
      <c r="O126">
        <f>2.0/((1/Q126-1/P126)+SIGN(Q126)*SQRT((1/Q126-1/P126)*(1/Q126-1/P126) + 4*CC126/((CC126+1)*(CC126+1))*(2*1/Q126*1/P126-1/P126*1/P126)))</f>
        <v>0</v>
      </c>
      <c r="P126">
        <f>IF(LEFT(CD126,1)&lt;&gt;"0",IF(LEFT(CD126,1)="1",3.0,CE126),$D$5+$E$5*(CV126*CO126/($K$5*1000))+$F$5*(CV126*CO126/($K$5*1000))*MAX(MIN(CB126,$J$5),$I$5)*MAX(MIN(CB126,$J$5),$I$5)+$G$5*MAX(MIN(CB126,$J$5),$I$5)*(CV126*CO126/($K$5*1000))+$H$5*(CV126*CO126/($K$5*1000))*(CV126*CO126/($K$5*1000)))</f>
        <v>0</v>
      </c>
      <c r="Q126">
        <f>H126*(1000-(1000*0.61365*exp(17.502*U126/(240.97+U126))/(CO126+CP126)+CJ126)/2)/(1000*0.61365*exp(17.502*U126/(240.97+U126))/(CO126+CP126)-CJ126)</f>
        <v>0</v>
      </c>
      <c r="R126">
        <f>1/((CC126+1)/(O126/1.6)+1/(P126/1.37)) + CC126/((CC126+1)/(O126/1.6) + CC126/(P126/1.37))</f>
        <v>0</v>
      </c>
      <c r="S126">
        <f>(BX126*CA126)</f>
        <v>0</v>
      </c>
      <c r="T126">
        <f>(CQ126+(S126+2*0.95*5.67E-8*(((CQ126+$B$7)+273)^4-(CQ126+273)^4)-44100*H126)/(1.84*29.3*P126+8*0.95*5.67E-8*(CQ126+273)^3))</f>
        <v>0</v>
      </c>
      <c r="U126">
        <f>($C$7*CR126+$D$7*CS126+$E$7*T126)</f>
        <v>0</v>
      </c>
      <c r="V126">
        <f>0.61365*exp(17.502*U126/(240.97+U126))</f>
        <v>0</v>
      </c>
      <c r="W126">
        <f>(X126/Y126*100)</f>
        <v>0</v>
      </c>
      <c r="X126">
        <f>CJ126*(CO126+CP126)/1000</f>
        <v>0</v>
      </c>
      <c r="Y126">
        <f>0.61365*exp(17.502*CQ126/(240.97+CQ126))</f>
        <v>0</v>
      </c>
      <c r="Z126">
        <f>(V126-CJ126*(CO126+CP126)/1000)</f>
        <v>0</v>
      </c>
      <c r="AA126">
        <f>(-H126*44100)</f>
        <v>0</v>
      </c>
      <c r="AB126">
        <f>2*29.3*P126*0.92*(CQ126-U126)</f>
        <v>0</v>
      </c>
      <c r="AC126">
        <f>2*0.95*5.67E-8*(((CQ126+$B$7)+273)^4-(U126+273)^4)</f>
        <v>0</v>
      </c>
      <c r="AD126">
        <f>S126+AC126+AA126+AB126</f>
        <v>0</v>
      </c>
      <c r="AE126">
        <f>CN126*AS126*(CI126-CH126*(1000-AS126*CK126)/(1000-AS126*CJ126))/(100*CB126)</f>
        <v>0</v>
      </c>
      <c r="AF126">
        <f>1000*CN126*AS126*(CJ126-CK126)/(100*CB126*(1000-AS126*CJ126))</f>
        <v>0</v>
      </c>
      <c r="AG126">
        <f>(AH126 - AI126 - CO126*1E3/(8.314*(CQ126+273.15)) * AK126/CN126 * AJ126) * CN126/(100*CB126) * (1000 - CK126)/1000</f>
        <v>0</v>
      </c>
      <c r="AH126">
        <v>379.161128187622</v>
      </c>
      <c r="AI126">
        <v>363.97456969697</v>
      </c>
      <c r="AJ126">
        <v>1.64417200950926</v>
      </c>
      <c r="AK126">
        <v>66.5001345329119</v>
      </c>
      <c r="AL126">
        <f>(AN126 - AM126 + CO126*1E3/(8.314*(CQ126+273.15)) * AP126/CN126 * AO126) * CN126/(100*CB126) * 1000/(1000 - AN126)</f>
        <v>0</v>
      </c>
      <c r="AM126">
        <v>19.9311166223377</v>
      </c>
      <c r="AN126">
        <v>21.6445527272727</v>
      </c>
      <c r="AO126">
        <v>-0.000228408529741381</v>
      </c>
      <c r="AP126">
        <v>79.88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MAX(0,($B$13+$C$13*CV126)/(1+$D$13*CV126)*CO126/(CQ126+273)*$E$13)</f>
        <v>0</v>
      </c>
      <c r="AV126" t="s">
        <v>286</v>
      </c>
      <c r="AW126" t="s">
        <v>286</v>
      </c>
      <c r="AX126">
        <v>0</v>
      </c>
      <c r="AY126">
        <v>0</v>
      </c>
      <c r="AZ126">
        <f>1-AX126/AY126</f>
        <v>0</v>
      </c>
      <c r="BA126">
        <v>0</v>
      </c>
      <c r="BB126" t="s">
        <v>286</v>
      </c>
      <c r="BC126" t="s">
        <v>286</v>
      </c>
      <c r="BD126">
        <v>0</v>
      </c>
      <c r="BE126">
        <v>0</v>
      </c>
      <c r="BF126">
        <f>1-BD126/BE126</f>
        <v>0</v>
      </c>
      <c r="BG126">
        <v>0.5</v>
      </c>
      <c r="BH126">
        <f>BY126</f>
        <v>0</v>
      </c>
      <c r="BI126">
        <f>J126</f>
        <v>0</v>
      </c>
      <c r="BJ126">
        <f>BF126*BG126*BH126</f>
        <v>0</v>
      </c>
      <c r="BK126">
        <f>(BI126-BA126)/BH126</f>
        <v>0</v>
      </c>
      <c r="BL126">
        <f>(AY126-BE126)/BE126</f>
        <v>0</v>
      </c>
      <c r="BM126">
        <f>AX126/(AZ126+AX126/BE126)</f>
        <v>0</v>
      </c>
      <c r="BN126" t="s">
        <v>286</v>
      </c>
      <c r="BO126">
        <v>0</v>
      </c>
      <c r="BP126">
        <f>IF(BO126&lt;&gt;0, BO126, BM126)</f>
        <v>0</v>
      </c>
      <c r="BQ126">
        <f>1-BP126/BE126</f>
        <v>0</v>
      </c>
      <c r="BR126">
        <f>(BE126-BD126)/(BE126-BP126)</f>
        <v>0</v>
      </c>
      <c r="BS126">
        <f>(AY126-BE126)/(AY126-BP126)</f>
        <v>0</v>
      </c>
      <c r="BT126">
        <f>(BE126-BD126)/(BE126-AX126)</f>
        <v>0</v>
      </c>
      <c r="BU126">
        <f>(AY126-BE126)/(AY126-AX126)</f>
        <v>0</v>
      </c>
      <c r="BV126">
        <f>(BR126*BP126/BD126)</f>
        <v>0</v>
      </c>
      <c r="BW126">
        <f>(1-BV126)</f>
        <v>0</v>
      </c>
      <c r="BX126">
        <f>$B$11*CW126+$C$11*CX126+$F$11*CY126*(1-DB126)</f>
        <v>0</v>
      </c>
      <c r="BY126">
        <f>BX126*BZ126</f>
        <v>0</v>
      </c>
      <c r="BZ126">
        <f>($B$11*$D$9+$C$11*$D$9+$F$11*((DL126+DD126)/MAX(DL126+DD126+DM126, 0.1)*$I$9+DM126/MAX(DL126+DD126+DM126, 0.1)*$J$9))/($B$11+$C$11+$F$11)</f>
        <v>0</v>
      </c>
      <c r="CA126">
        <f>($B$11*$K$9+$C$11*$K$9+$F$11*((DL126+DD126)/MAX(DL126+DD126+DM126, 0.1)*$P$9+DM126/MAX(DL126+DD126+DM126, 0.1)*$Q$9))/($B$11+$C$11+$F$11)</f>
        <v>0</v>
      </c>
      <c r="CB126">
        <v>9</v>
      </c>
      <c r="CC126">
        <v>0.5</v>
      </c>
      <c r="CD126" t="s">
        <v>287</v>
      </c>
      <c r="CE126">
        <v>2</v>
      </c>
      <c r="CF126" t="b">
        <v>1</v>
      </c>
      <c r="CG126">
        <v>1617083110.5</v>
      </c>
      <c r="CH126">
        <v>355.302</v>
      </c>
      <c r="CI126">
        <v>372.977333333333</v>
      </c>
      <c r="CJ126">
        <v>21.6454</v>
      </c>
      <c r="CK126">
        <v>19.931</v>
      </c>
      <c r="CL126">
        <v>350.981666666667</v>
      </c>
      <c r="CM126">
        <v>21.6673666666667</v>
      </c>
      <c r="CN126">
        <v>600.033</v>
      </c>
      <c r="CO126">
        <v>101.115666666667</v>
      </c>
      <c r="CP126">
        <v>0.0473765666666667</v>
      </c>
      <c r="CQ126">
        <v>26.7784</v>
      </c>
      <c r="CR126">
        <v>26.1727333333333</v>
      </c>
      <c r="CS126">
        <v>999.9</v>
      </c>
      <c r="CT126">
        <v>0</v>
      </c>
      <c r="CU126">
        <v>0</v>
      </c>
      <c r="CV126">
        <v>9994.16666666667</v>
      </c>
      <c r="CW126">
        <v>0</v>
      </c>
      <c r="CX126">
        <v>38.4208</v>
      </c>
      <c r="CY126">
        <v>1199.88333333333</v>
      </c>
      <c r="CZ126">
        <v>0.967004333333333</v>
      </c>
      <c r="DA126">
        <v>0.0329958</v>
      </c>
      <c r="DB126">
        <v>0</v>
      </c>
      <c r="DC126">
        <v>2.5217</v>
      </c>
      <c r="DD126">
        <v>0</v>
      </c>
      <c r="DE126">
        <v>3504.60666666667</v>
      </c>
      <c r="DF126">
        <v>10371.3333333333</v>
      </c>
      <c r="DG126">
        <v>40.6663333333333</v>
      </c>
      <c r="DH126">
        <v>43.479</v>
      </c>
      <c r="DI126">
        <v>42.354</v>
      </c>
      <c r="DJ126">
        <v>41.604</v>
      </c>
      <c r="DK126">
        <v>40.6663333333333</v>
      </c>
      <c r="DL126">
        <v>1160.29333333333</v>
      </c>
      <c r="DM126">
        <v>39.59</v>
      </c>
      <c r="DN126">
        <v>0</v>
      </c>
      <c r="DO126">
        <v>1617083112</v>
      </c>
      <c r="DP126">
        <v>0</v>
      </c>
      <c r="DQ126">
        <v>2.583508</v>
      </c>
      <c r="DR126">
        <v>0.228276926481792</v>
      </c>
      <c r="DS126">
        <v>-33.4892307093706</v>
      </c>
      <c r="DT126">
        <v>3508.2328</v>
      </c>
      <c r="DU126">
        <v>15</v>
      </c>
      <c r="DV126">
        <v>1617082512</v>
      </c>
      <c r="DW126" t="s">
        <v>288</v>
      </c>
      <c r="DX126">
        <v>1617082511</v>
      </c>
      <c r="DY126">
        <v>1617082512</v>
      </c>
      <c r="DZ126">
        <v>2</v>
      </c>
      <c r="EA126">
        <v>-0.012</v>
      </c>
      <c r="EB126">
        <v>-0.035</v>
      </c>
      <c r="EC126">
        <v>4.321</v>
      </c>
      <c r="ED126">
        <v>-0.022</v>
      </c>
      <c r="EE126">
        <v>400</v>
      </c>
      <c r="EF126">
        <v>20</v>
      </c>
      <c r="EG126">
        <v>0.13</v>
      </c>
      <c r="EH126">
        <v>0.05</v>
      </c>
      <c r="EI126">
        <v>100</v>
      </c>
      <c r="EJ126">
        <v>100</v>
      </c>
      <c r="EK126">
        <v>4.321</v>
      </c>
      <c r="EL126">
        <v>-0.0219</v>
      </c>
      <c r="EM126">
        <v>4.32055000000003</v>
      </c>
      <c r="EN126">
        <v>0</v>
      </c>
      <c r="EO126">
        <v>0</v>
      </c>
      <c r="EP126">
        <v>0</v>
      </c>
      <c r="EQ126">
        <v>-0.0219400000000007</v>
      </c>
      <c r="ER126">
        <v>0</v>
      </c>
      <c r="ES126">
        <v>0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10</v>
      </c>
      <c r="EZ126">
        <v>10</v>
      </c>
      <c r="FA126">
        <v>18</v>
      </c>
      <c r="FB126">
        <v>646.822</v>
      </c>
      <c r="FC126">
        <v>392.903</v>
      </c>
      <c r="FD126">
        <v>24.9994</v>
      </c>
      <c r="FE126">
        <v>27.8113</v>
      </c>
      <c r="FF126">
        <v>29.9999</v>
      </c>
      <c r="FG126">
        <v>27.8221</v>
      </c>
      <c r="FH126">
        <v>27.8614</v>
      </c>
      <c r="FI126">
        <v>20.1154</v>
      </c>
      <c r="FJ126">
        <v>22.482</v>
      </c>
      <c r="FK126">
        <v>45.3457</v>
      </c>
      <c r="FL126">
        <v>25</v>
      </c>
      <c r="FM126">
        <v>385.43</v>
      </c>
      <c r="FN126">
        <v>20</v>
      </c>
      <c r="FO126">
        <v>96.8601</v>
      </c>
      <c r="FP126">
        <v>99.4286</v>
      </c>
    </row>
    <row r="127" spans="1:172">
      <c r="A127">
        <v>111</v>
      </c>
      <c r="B127">
        <v>1617083113.5</v>
      </c>
      <c r="C127">
        <v>221</v>
      </c>
      <c r="D127" t="s">
        <v>507</v>
      </c>
      <c r="E127" t="s">
        <v>508</v>
      </c>
      <c r="F127">
        <v>2</v>
      </c>
      <c r="G127">
        <v>1617083112.125</v>
      </c>
      <c r="H127">
        <f>(I127)/1000</f>
        <v>0</v>
      </c>
      <c r="I127">
        <f>IF(CF127, AL127, AF127)</f>
        <v>0</v>
      </c>
      <c r="J127">
        <f>IF(CF127, AG127, AE127)</f>
        <v>0</v>
      </c>
      <c r="K127">
        <f>CH127 - IF(AS127&gt;1, J127*CB127*100.0/(AU127*CV127), 0)</f>
        <v>0</v>
      </c>
      <c r="L127">
        <f>((R127-H127/2)*K127-J127)/(R127+H127/2)</f>
        <v>0</v>
      </c>
      <c r="M127">
        <f>L127*(CO127+CP127)/1000.0</f>
        <v>0</v>
      </c>
      <c r="N127">
        <f>(CH127 - IF(AS127&gt;1, J127*CB127*100.0/(AU127*CV127), 0))*(CO127+CP127)/1000.0</f>
        <v>0</v>
      </c>
      <c r="O127">
        <f>2.0/((1/Q127-1/P127)+SIGN(Q127)*SQRT((1/Q127-1/P127)*(1/Q127-1/P127) + 4*CC127/((CC127+1)*(CC127+1))*(2*1/Q127*1/P127-1/P127*1/P127)))</f>
        <v>0</v>
      </c>
      <c r="P127">
        <f>IF(LEFT(CD127,1)&lt;&gt;"0",IF(LEFT(CD127,1)="1",3.0,CE127),$D$5+$E$5*(CV127*CO127/($K$5*1000))+$F$5*(CV127*CO127/($K$5*1000))*MAX(MIN(CB127,$J$5),$I$5)*MAX(MIN(CB127,$J$5),$I$5)+$G$5*MAX(MIN(CB127,$J$5),$I$5)*(CV127*CO127/($K$5*1000))+$H$5*(CV127*CO127/($K$5*1000))*(CV127*CO127/($K$5*1000)))</f>
        <v>0</v>
      </c>
      <c r="Q127">
        <f>H127*(1000-(1000*0.61365*exp(17.502*U127/(240.97+U127))/(CO127+CP127)+CJ127)/2)/(1000*0.61365*exp(17.502*U127/(240.97+U127))/(CO127+CP127)-CJ127)</f>
        <v>0</v>
      </c>
      <c r="R127">
        <f>1/((CC127+1)/(O127/1.6)+1/(P127/1.37)) + CC127/((CC127+1)/(O127/1.6) + CC127/(P127/1.37))</f>
        <v>0</v>
      </c>
      <c r="S127">
        <f>(BX127*CA127)</f>
        <v>0</v>
      </c>
      <c r="T127">
        <f>(CQ127+(S127+2*0.95*5.67E-8*(((CQ127+$B$7)+273)^4-(CQ127+273)^4)-44100*H127)/(1.84*29.3*P127+8*0.95*5.67E-8*(CQ127+273)^3))</f>
        <v>0</v>
      </c>
      <c r="U127">
        <f>($C$7*CR127+$D$7*CS127+$E$7*T127)</f>
        <v>0</v>
      </c>
      <c r="V127">
        <f>0.61365*exp(17.502*U127/(240.97+U127))</f>
        <v>0</v>
      </c>
      <c r="W127">
        <f>(X127/Y127*100)</f>
        <v>0</v>
      </c>
      <c r="X127">
        <f>CJ127*(CO127+CP127)/1000</f>
        <v>0</v>
      </c>
      <c r="Y127">
        <f>0.61365*exp(17.502*CQ127/(240.97+CQ127))</f>
        <v>0</v>
      </c>
      <c r="Z127">
        <f>(V127-CJ127*(CO127+CP127)/1000)</f>
        <v>0</v>
      </c>
      <c r="AA127">
        <f>(-H127*44100)</f>
        <v>0</v>
      </c>
      <c r="AB127">
        <f>2*29.3*P127*0.92*(CQ127-U127)</f>
        <v>0</v>
      </c>
      <c r="AC127">
        <f>2*0.95*5.67E-8*(((CQ127+$B$7)+273)^4-(U127+273)^4)</f>
        <v>0</v>
      </c>
      <c r="AD127">
        <f>S127+AC127+AA127+AB127</f>
        <v>0</v>
      </c>
      <c r="AE127">
        <f>CN127*AS127*(CI127-CH127*(1000-AS127*CK127)/(1000-AS127*CJ127))/(100*CB127)</f>
        <v>0</v>
      </c>
      <c r="AF127">
        <f>1000*CN127*AS127*(CJ127-CK127)/(100*CB127*(1000-AS127*CJ127))</f>
        <v>0</v>
      </c>
      <c r="AG127">
        <f>(AH127 - AI127 - CO127*1E3/(8.314*(CQ127+273.15)) * AK127/CN127 * AJ127) * CN127/(100*CB127) * (1000 - CK127)/1000</f>
        <v>0</v>
      </c>
      <c r="AH127">
        <v>381.85498397971</v>
      </c>
      <c r="AI127">
        <v>367.08796969697</v>
      </c>
      <c r="AJ127">
        <v>1.56040052021659</v>
      </c>
      <c r="AK127">
        <v>66.5001345329119</v>
      </c>
      <c r="AL127">
        <f>(AN127 - AM127 + CO127*1E3/(8.314*(CQ127+273.15)) * AP127/CN127 * AO127) * CN127/(100*CB127) * 1000/(1000 - AN127)</f>
        <v>0</v>
      </c>
      <c r="AM127">
        <v>19.9319473049351</v>
      </c>
      <c r="AN127">
        <v>21.6442793939394</v>
      </c>
      <c r="AO127">
        <v>-0.00115183838383414</v>
      </c>
      <c r="AP127">
        <v>79.88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MAX(0,($B$13+$C$13*CV127)/(1+$D$13*CV127)*CO127/(CQ127+273)*$E$13)</f>
        <v>0</v>
      </c>
      <c r="AV127" t="s">
        <v>286</v>
      </c>
      <c r="AW127" t="s">
        <v>286</v>
      </c>
      <c r="AX127">
        <v>0</v>
      </c>
      <c r="AY127">
        <v>0</v>
      </c>
      <c r="AZ127">
        <f>1-AX127/AY127</f>
        <v>0</v>
      </c>
      <c r="BA127">
        <v>0</v>
      </c>
      <c r="BB127" t="s">
        <v>286</v>
      </c>
      <c r="BC127" t="s">
        <v>286</v>
      </c>
      <c r="BD127">
        <v>0</v>
      </c>
      <c r="BE127">
        <v>0</v>
      </c>
      <c r="BF127">
        <f>1-BD127/BE127</f>
        <v>0</v>
      </c>
      <c r="BG127">
        <v>0.5</v>
      </c>
      <c r="BH127">
        <f>BY127</f>
        <v>0</v>
      </c>
      <c r="BI127">
        <f>J127</f>
        <v>0</v>
      </c>
      <c r="BJ127">
        <f>BF127*BG127*BH127</f>
        <v>0</v>
      </c>
      <c r="BK127">
        <f>(BI127-BA127)/BH127</f>
        <v>0</v>
      </c>
      <c r="BL127">
        <f>(AY127-BE127)/BE127</f>
        <v>0</v>
      </c>
      <c r="BM127">
        <f>AX127/(AZ127+AX127/BE127)</f>
        <v>0</v>
      </c>
      <c r="BN127" t="s">
        <v>286</v>
      </c>
      <c r="BO127">
        <v>0</v>
      </c>
      <c r="BP127">
        <f>IF(BO127&lt;&gt;0, BO127, BM127)</f>
        <v>0</v>
      </c>
      <c r="BQ127">
        <f>1-BP127/BE127</f>
        <v>0</v>
      </c>
      <c r="BR127">
        <f>(BE127-BD127)/(BE127-BP127)</f>
        <v>0</v>
      </c>
      <c r="BS127">
        <f>(AY127-BE127)/(AY127-BP127)</f>
        <v>0</v>
      </c>
      <c r="BT127">
        <f>(BE127-BD127)/(BE127-AX127)</f>
        <v>0</v>
      </c>
      <c r="BU127">
        <f>(AY127-BE127)/(AY127-AX127)</f>
        <v>0</v>
      </c>
      <c r="BV127">
        <f>(BR127*BP127/BD127)</f>
        <v>0</v>
      </c>
      <c r="BW127">
        <f>(1-BV127)</f>
        <v>0</v>
      </c>
      <c r="BX127">
        <f>$B$11*CW127+$C$11*CX127+$F$11*CY127*(1-DB127)</f>
        <v>0</v>
      </c>
      <c r="BY127">
        <f>BX127*BZ127</f>
        <v>0</v>
      </c>
      <c r="BZ127">
        <f>($B$11*$D$9+$C$11*$D$9+$F$11*((DL127+DD127)/MAX(DL127+DD127+DM127, 0.1)*$I$9+DM127/MAX(DL127+DD127+DM127, 0.1)*$J$9))/($B$11+$C$11+$F$11)</f>
        <v>0</v>
      </c>
      <c r="CA127">
        <f>($B$11*$K$9+$C$11*$K$9+$F$11*((DL127+DD127)/MAX(DL127+DD127+DM127, 0.1)*$P$9+DM127/MAX(DL127+DD127+DM127, 0.1)*$Q$9))/($B$11+$C$11+$F$11)</f>
        <v>0</v>
      </c>
      <c r="CB127">
        <v>9</v>
      </c>
      <c r="CC127">
        <v>0.5</v>
      </c>
      <c r="CD127" t="s">
        <v>287</v>
      </c>
      <c r="CE127">
        <v>2</v>
      </c>
      <c r="CF127" t="b">
        <v>1</v>
      </c>
      <c r="CG127">
        <v>1617083112.125</v>
      </c>
      <c r="CH127">
        <v>357.82025</v>
      </c>
      <c r="CI127">
        <v>375.05175</v>
      </c>
      <c r="CJ127">
        <v>21.644375</v>
      </c>
      <c r="CK127">
        <v>19.93885</v>
      </c>
      <c r="CL127">
        <v>353.4995</v>
      </c>
      <c r="CM127">
        <v>21.66635</v>
      </c>
      <c r="CN127">
        <v>600.038</v>
      </c>
      <c r="CO127">
        <v>101.1165</v>
      </c>
      <c r="CP127">
        <v>0.04723965</v>
      </c>
      <c r="CQ127">
        <v>26.77795</v>
      </c>
      <c r="CR127">
        <v>26.178325</v>
      </c>
      <c r="CS127">
        <v>999.9</v>
      </c>
      <c r="CT127">
        <v>0</v>
      </c>
      <c r="CU127">
        <v>0</v>
      </c>
      <c r="CV127">
        <v>10008.4375</v>
      </c>
      <c r="CW127">
        <v>0</v>
      </c>
      <c r="CX127">
        <v>38.244925</v>
      </c>
      <c r="CY127">
        <v>1200.0525</v>
      </c>
      <c r="CZ127">
        <v>0.967009</v>
      </c>
      <c r="DA127">
        <v>0.0329912</v>
      </c>
      <c r="DB127">
        <v>0</v>
      </c>
      <c r="DC127">
        <v>2.768025</v>
      </c>
      <c r="DD127">
        <v>0</v>
      </c>
      <c r="DE127">
        <v>3504.16</v>
      </c>
      <c r="DF127">
        <v>10372.8</v>
      </c>
      <c r="DG127">
        <v>40.656</v>
      </c>
      <c r="DH127">
        <v>43.48425</v>
      </c>
      <c r="DI127">
        <v>42.32775</v>
      </c>
      <c r="DJ127">
        <v>41.57775</v>
      </c>
      <c r="DK127">
        <v>40.6715</v>
      </c>
      <c r="DL127">
        <v>1160.4625</v>
      </c>
      <c r="DM127">
        <v>39.59</v>
      </c>
      <c r="DN127">
        <v>0</v>
      </c>
      <c r="DO127">
        <v>1617083113.8</v>
      </c>
      <c r="DP127">
        <v>0</v>
      </c>
      <c r="DQ127">
        <v>2.6027</v>
      </c>
      <c r="DR127">
        <v>0.988629056083672</v>
      </c>
      <c r="DS127">
        <v>-33.0581196752891</v>
      </c>
      <c r="DT127">
        <v>3507.46576923077</v>
      </c>
      <c r="DU127">
        <v>15</v>
      </c>
      <c r="DV127">
        <v>1617082512</v>
      </c>
      <c r="DW127" t="s">
        <v>288</v>
      </c>
      <c r="DX127">
        <v>1617082511</v>
      </c>
      <c r="DY127">
        <v>1617082512</v>
      </c>
      <c r="DZ127">
        <v>2</v>
      </c>
      <c r="EA127">
        <v>-0.012</v>
      </c>
      <c r="EB127">
        <v>-0.035</v>
      </c>
      <c r="EC127">
        <v>4.321</v>
      </c>
      <c r="ED127">
        <v>-0.022</v>
      </c>
      <c r="EE127">
        <v>400</v>
      </c>
      <c r="EF127">
        <v>20</v>
      </c>
      <c r="EG127">
        <v>0.13</v>
      </c>
      <c r="EH127">
        <v>0.05</v>
      </c>
      <c r="EI127">
        <v>100</v>
      </c>
      <c r="EJ127">
        <v>100</v>
      </c>
      <c r="EK127">
        <v>4.321</v>
      </c>
      <c r="EL127">
        <v>-0.0219</v>
      </c>
      <c r="EM127">
        <v>4.32055000000003</v>
      </c>
      <c r="EN127">
        <v>0</v>
      </c>
      <c r="EO127">
        <v>0</v>
      </c>
      <c r="EP127">
        <v>0</v>
      </c>
      <c r="EQ127">
        <v>-0.0219400000000007</v>
      </c>
      <c r="ER127">
        <v>0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10</v>
      </c>
      <c r="EZ127">
        <v>10</v>
      </c>
      <c r="FA127">
        <v>18</v>
      </c>
      <c r="FB127">
        <v>646.866</v>
      </c>
      <c r="FC127">
        <v>392.823</v>
      </c>
      <c r="FD127">
        <v>24.9995</v>
      </c>
      <c r="FE127">
        <v>27.8107</v>
      </c>
      <c r="FF127">
        <v>29.9999</v>
      </c>
      <c r="FG127">
        <v>27.821</v>
      </c>
      <c r="FH127">
        <v>27.8604</v>
      </c>
      <c r="FI127">
        <v>20.2551</v>
      </c>
      <c r="FJ127">
        <v>22.482</v>
      </c>
      <c r="FK127">
        <v>45.3457</v>
      </c>
      <c r="FL127">
        <v>25</v>
      </c>
      <c r="FM127">
        <v>388.865</v>
      </c>
      <c r="FN127">
        <v>20</v>
      </c>
      <c r="FO127">
        <v>96.8604</v>
      </c>
      <c r="FP127">
        <v>99.4283</v>
      </c>
    </row>
    <row r="128" spans="1:172">
      <c r="A128">
        <v>112</v>
      </c>
      <c r="B128">
        <v>1617083115.5</v>
      </c>
      <c r="C128">
        <v>223</v>
      </c>
      <c r="D128" t="s">
        <v>509</v>
      </c>
      <c r="E128" t="s">
        <v>510</v>
      </c>
      <c r="F128">
        <v>2</v>
      </c>
      <c r="G128">
        <v>1617083114.5</v>
      </c>
      <c r="H128">
        <f>(I128)/1000</f>
        <v>0</v>
      </c>
      <c r="I128">
        <f>IF(CF128, AL128, AF128)</f>
        <v>0</v>
      </c>
      <c r="J128">
        <f>IF(CF128, AG128, AE128)</f>
        <v>0</v>
      </c>
      <c r="K128">
        <f>CH128 - IF(AS128&gt;1, J128*CB128*100.0/(AU128*CV128), 0)</f>
        <v>0</v>
      </c>
      <c r="L128">
        <f>((R128-H128/2)*K128-J128)/(R128+H128/2)</f>
        <v>0</v>
      </c>
      <c r="M128">
        <f>L128*(CO128+CP128)/1000.0</f>
        <v>0</v>
      </c>
      <c r="N128">
        <f>(CH128 - IF(AS128&gt;1, J128*CB128*100.0/(AU128*CV128), 0))*(CO128+CP128)/1000.0</f>
        <v>0</v>
      </c>
      <c r="O128">
        <f>2.0/((1/Q128-1/P128)+SIGN(Q128)*SQRT((1/Q128-1/P128)*(1/Q128-1/P128) + 4*CC128/((CC128+1)*(CC128+1))*(2*1/Q128*1/P128-1/P128*1/P128)))</f>
        <v>0</v>
      </c>
      <c r="P128">
        <f>IF(LEFT(CD128,1)&lt;&gt;"0",IF(LEFT(CD128,1)="1",3.0,CE128),$D$5+$E$5*(CV128*CO128/($K$5*1000))+$F$5*(CV128*CO128/($K$5*1000))*MAX(MIN(CB128,$J$5),$I$5)*MAX(MIN(CB128,$J$5),$I$5)+$G$5*MAX(MIN(CB128,$J$5),$I$5)*(CV128*CO128/($K$5*1000))+$H$5*(CV128*CO128/($K$5*1000))*(CV128*CO128/($K$5*1000)))</f>
        <v>0</v>
      </c>
      <c r="Q128">
        <f>H128*(1000-(1000*0.61365*exp(17.502*U128/(240.97+U128))/(CO128+CP128)+CJ128)/2)/(1000*0.61365*exp(17.502*U128/(240.97+U128))/(CO128+CP128)-CJ128)</f>
        <v>0</v>
      </c>
      <c r="R128">
        <f>1/((CC128+1)/(O128/1.6)+1/(P128/1.37)) + CC128/((CC128+1)/(O128/1.6) + CC128/(P128/1.37))</f>
        <v>0</v>
      </c>
      <c r="S128">
        <f>(BX128*CA128)</f>
        <v>0</v>
      </c>
      <c r="T128">
        <f>(CQ128+(S128+2*0.95*5.67E-8*(((CQ128+$B$7)+273)^4-(CQ128+273)^4)-44100*H128)/(1.84*29.3*P128+8*0.95*5.67E-8*(CQ128+273)^3))</f>
        <v>0</v>
      </c>
      <c r="U128">
        <f>($C$7*CR128+$D$7*CS128+$E$7*T128)</f>
        <v>0</v>
      </c>
      <c r="V128">
        <f>0.61365*exp(17.502*U128/(240.97+U128))</f>
        <v>0</v>
      </c>
      <c r="W128">
        <f>(X128/Y128*100)</f>
        <v>0</v>
      </c>
      <c r="X128">
        <f>CJ128*(CO128+CP128)/1000</f>
        <v>0</v>
      </c>
      <c r="Y128">
        <f>0.61365*exp(17.502*CQ128/(240.97+CQ128))</f>
        <v>0</v>
      </c>
      <c r="Z128">
        <f>(V128-CJ128*(CO128+CP128)/1000)</f>
        <v>0</v>
      </c>
      <c r="AA128">
        <f>(-H128*44100)</f>
        <v>0</v>
      </c>
      <c r="AB128">
        <f>2*29.3*P128*0.92*(CQ128-U128)</f>
        <v>0</v>
      </c>
      <c r="AC128">
        <f>2*0.95*5.67E-8*(((CQ128+$B$7)+273)^4-(U128+273)^4)</f>
        <v>0</v>
      </c>
      <c r="AD128">
        <f>S128+AC128+AA128+AB128</f>
        <v>0</v>
      </c>
      <c r="AE128">
        <f>CN128*AS128*(CI128-CH128*(1000-AS128*CK128)/(1000-AS128*CJ128))/(100*CB128)</f>
        <v>0</v>
      </c>
      <c r="AF128">
        <f>1000*CN128*AS128*(CJ128-CK128)/(100*CB128*(1000-AS128*CJ128))</f>
        <v>0</v>
      </c>
      <c r="AG128">
        <f>(AH128 - AI128 - CO128*1E3/(8.314*(CQ128+273.15)) * AK128/CN128 * AJ128) * CN128/(100*CB128) * (1000 - CK128)/1000</f>
        <v>0</v>
      </c>
      <c r="AH128">
        <v>384.535950762244</v>
      </c>
      <c r="AI128">
        <v>370.041048484849</v>
      </c>
      <c r="AJ128">
        <v>1.48420113170362</v>
      </c>
      <c r="AK128">
        <v>66.5001345329119</v>
      </c>
      <c r="AL128">
        <f>(AN128 - AM128 + CO128*1E3/(8.314*(CQ128+273.15)) * AP128/CN128 * AO128) * CN128/(100*CB128) * 1000/(1000 - AN128)</f>
        <v>0</v>
      </c>
      <c r="AM128">
        <v>19.9449763965368</v>
      </c>
      <c r="AN128">
        <v>21.6460842424242</v>
      </c>
      <c r="AO128">
        <v>-0.000112678787877539</v>
      </c>
      <c r="AP128">
        <v>79.88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MAX(0,($B$13+$C$13*CV128)/(1+$D$13*CV128)*CO128/(CQ128+273)*$E$13)</f>
        <v>0</v>
      </c>
      <c r="AV128" t="s">
        <v>286</v>
      </c>
      <c r="AW128" t="s">
        <v>286</v>
      </c>
      <c r="AX128">
        <v>0</v>
      </c>
      <c r="AY128">
        <v>0</v>
      </c>
      <c r="AZ128">
        <f>1-AX128/AY128</f>
        <v>0</v>
      </c>
      <c r="BA128">
        <v>0</v>
      </c>
      <c r="BB128" t="s">
        <v>286</v>
      </c>
      <c r="BC128" t="s">
        <v>286</v>
      </c>
      <c r="BD128">
        <v>0</v>
      </c>
      <c r="BE128">
        <v>0</v>
      </c>
      <c r="BF128">
        <f>1-BD128/BE128</f>
        <v>0</v>
      </c>
      <c r="BG128">
        <v>0.5</v>
      </c>
      <c r="BH128">
        <f>BY128</f>
        <v>0</v>
      </c>
      <c r="BI128">
        <f>J128</f>
        <v>0</v>
      </c>
      <c r="BJ128">
        <f>BF128*BG128*BH128</f>
        <v>0</v>
      </c>
      <c r="BK128">
        <f>(BI128-BA128)/BH128</f>
        <v>0</v>
      </c>
      <c r="BL128">
        <f>(AY128-BE128)/BE128</f>
        <v>0</v>
      </c>
      <c r="BM128">
        <f>AX128/(AZ128+AX128/BE128)</f>
        <v>0</v>
      </c>
      <c r="BN128" t="s">
        <v>286</v>
      </c>
      <c r="BO128">
        <v>0</v>
      </c>
      <c r="BP128">
        <f>IF(BO128&lt;&gt;0, BO128, BM128)</f>
        <v>0</v>
      </c>
      <c r="BQ128">
        <f>1-BP128/BE128</f>
        <v>0</v>
      </c>
      <c r="BR128">
        <f>(BE128-BD128)/(BE128-BP128)</f>
        <v>0</v>
      </c>
      <c r="BS128">
        <f>(AY128-BE128)/(AY128-BP128)</f>
        <v>0</v>
      </c>
      <c r="BT128">
        <f>(BE128-BD128)/(BE128-AX128)</f>
        <v>0</v>
      </c>
      <c r="BU128">
        <f>(AY128-BE128)/(AY128-AX128)</f>
        <v>0</v>
      </c>
      <c r="BV128">
        <f>(BR128*BP128/BD128)</f>
        <v>0</v>
      </c>
      <c r="BW128">
        <f>(1-BV128)</f>
        <v>0</v>
      </c>
      <c r="BX128">
        <f>$B$11*CW128+$C$11*CX128+$F$11*CY128*(1-DB128)</f>
        <v>0</v>
      </c>
      <c r="BY128">
        <f>BX128*BZ128</f>
        <v>0</v>
      </c>
      <c r="BZ128">
        <f>($B$11*$D$9+$C$11*$D$9+$F$11*((DL128+DD128)/MAX(DL128+DD128+DM128, 0.1)*$I$9+DM128/MAX(DL128+DD128+DM128, 0.1)*$J$9))/($B$11+$C$11+$F$11)</f>
        <v>0</v>
      </c>
      <c r="CA128">
        <f>($B$11*$K$9+$C$11*$K$9+$F$11*((DL128+DD128)/MAX(DL128+DD128+DM128, 0.1)*$P$9+DM128/MAX(DL128+DD128+DM128, 0.1)*$Q$9))/($B$11+$C$11+$F$11)</f>
        <v>0</v>
      </c>
      <c r="CB128">
        <v>9</v>
      </c>
      <c r="CC128">
        <v>0.5</v>
      </c>
      <c r="CD128" t="s">
        <v>287</v>
      </c>
      <c r="CE128">
        <v>2</v>
      </c>
      <c r="CF128" t="b">
        <v>1</v>
      </c>
      <c r="CG128">
        <v>1617083114.5</v>
      </c>
      <c r="CH128">
        <v>361.314666666667</v>
      </c>
      <c r="CI128">
        <v>378.378666666667</v>
      </c>
      <c r="CJ128">
        <v>21.6456333333333</v>
      </c>
      <c r="CK128">
        <v>19.9579333333333</v>
      </c>
      <c r="CL128">
        <v>356.993666666667</v>
      </c>
      <c r="CM128">
        <v>21.6676</v>
      </c>
      <c r="CN128">
        <v>600.029333333333</v>
      </c>
      <c r="CO128">
        <v>101.117666666667</v>
      </c>
      <c r="CP128">
        <v>0.0470088666666667</v>
      </c>
      <c r="CQ128">
        <v>26.7771666666667</v>
      </c>
      <c r="CR128">
        <v>26.1856</v>
      </c>
      <c r="CS128">
        <v>999.9</v>
      </c>
      <c r="CT128">
        <v>0</v>
      </c>
      <c r="CU128">
        <v>0</v>
      </c>
      <c r="CV128">
        <v>10021.4666666667</v>
      </c>
      <c r="CW128">
        <v>0</v>
      </c>
      <c r="CX128">
        <v>37.9737666666667</v>
      </c>
      <c r="CY128">
        <v>1199.88666666667</v>
      </c>
      <c r="CZ128">
        <v>0.967004333333333</v>
      </c>
      <c r="DA128">
        <v>0.0329958</v>
      </c>
      <c r="DB128">
        <v>0</v>
      </c>
      <c r="DC128">
        <v>2.5947</v>
      </c>
      <c r="DD128">
        <v>0</v>
      </c>
      <c r="DE128">
        <v>3503.28</v>
      </c>
      <c r="DF128">
        <v>10371.3333333333</v>
      </c>
      <c r="DG128">
        <v>40.6663333333333</v>
      </c>
      <c r="DH128">
        <v>43.5</v>
      </c>
      <c r="DI128">
        <v>42.354</v>
      </c>
      <c r="DJ128">
        <v>41.6036666666667</v>
      </c>
      <c r="DK128">
        <v>40.6663333333333</v>
      </c>
      <c r="DL128">
        <v>1160.29666666667</v>
      </c>
      <c r="DM128">
        <v>39.59</v>
      </c>
      <c r="DN128">
        <v>0</v>
      </c>
      <c r="DO128">
        <v>1617083116.2</v>
      </c>
      <c r="DP128">
        <v>0</v>
      </c>
      <c r="DQ128">
        <v>2.61671538461538</v>
      </c>
      <c r="DR128">
        <v>0.577517954238193</v>
      </c>
      <c r="DS128">
        <v>-28.5186325016237</v>
      </c>
      <c r="DT128">
        <v>3506.19115384615</v>
      </c>
      <c r="DU128">
        <v>15</v>
      </c>
      <c r="DV128">
        <v>1617082512</v>
      </c>
      <c r="DW128" t="s">
        <v>288</v>
      </c>
      <c r="DX128">
        <v>1617082511</v>
      </c>
      <c r="DY128">
        <v>1617082512</v>
      </c>
      <c r="DZ128">
        <v>2</v>
      </c>
      <c r="EA128">
        <v>-0.012</v>
      </c>
      <c r="EB128">
        <v>-0.035</v>
      </c>
      <c r="EC128">
        <v>4.321</v>
      </c>
      <c r="ED128">
        <v>-0.022</v>
      </c>
      <c r="EE128">
        <v>400</v>
      </c>
      <c r="EF128">
        <v>20</v>
      </c>
      <c r="EG128">
        <v>0.13</v>
      </c>
      <c r="EH128">
        <v>0.05</v>
      </c>
      <c r="EI128">
        <v>100</v>
      </c>
      <c r="EJ128">
        <v>100</v>
      </c>
      <c r="EK128">
        <v>4.32</v>
      </c>
      <c r="EL128">
        <v>-0.022</v>
      </c>
      <c r="EM128">
        <v>4.32055000000003</v>
      </c>
      <c r="EN128">
        <v>0</v>
      </c>
      <c r="EO128">
        <v>0</v>
      </c>
      <c r="EP128">
        <v>0</v>
      </c>
      <c r="EQ128">
        <v>-0.0219400000000007</v>
      </c>
      <c r="ER128">
        <v>0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10.1</v>
      </c>
      <c r="EZ128">
        <v>10.1</v>
      </c>
      <c r="FA128">
        <v>18</v>
      </c>
      <c r="FB128">
        <v>646.904</v>
      </c>
      <c r="FC128">
        <v>392.814</v>
      </c>
      <c r="FD128">
        <v>24.9995</v>
      </c>
      <c r="FE128">
        <v>27.8096</v>
      </c>
      <c r="FF128">
        <v>29.9999</v>
      </c>
      <c r="FG128">
        <v>27.8209</v>
      </c>
      <c r="FH128">
        <v>27.8592</v>
      </c>
      <c r="FI128">
        <v>20.3923</v>
      </c>
      <c r="FJ128">
        <v>22.482</v>
      </c>
      <c r="FK128">
        <v>45.3457</v>
      </c>
      <c r="FL128">
        <v>25</v>
      </c>
      <c r="FM128">
        <v>392.265</v>
      </c>
      <c r="FN128">
        <v>20</v>
      </c>
      <c r="FO128">
        <v>96.8601</v>
      </c>
      <c r="FP128">
        <v>99.4289</v>
      </c>
    </row>
    <row r="129" spans="1:172">
      <c r="A129">
        <v>113</v>
      </c>
      <c r="B129">
        <v>1617083117.5</v>
      </c>
      <c r="C129">
        <v>225</v>
      </c>
      <c r="D129" t="s">
        <v>511</v>
      </c>
      <c r="E129" t="s">
        <v>512</v>
      </c>
      <c r="F129">
        <v>2</v>
      </c>
      <c r="G129">
        <v>1617083116.125</v>
      </c>
      <c r="H129">
        <f>(I129)/1000</f>
        <v>0</v>
      </c>
      <c r="I129">
        <f>IF(CF129, AL129, AF129)</f>
        <v>0</v>
      </c>
      <c r="J129">
        <f>IF(CF129, AG129, AE129)</f>
        <v>0</v>
      </c>
      <c r="K129">
        <f>CH129 - IF(AS129&gt;1, J129*CB129*100.0/(AU129*CV129), 0)</f>
        <v>0</v>
      </c>
      <c r="L129">
        <f>((R129-H129/2)*K129-J129)/(R129+H129/2)</f>
        <v>0</v>
      </c>
      <c r="M129">
        <f>L129*(CO129+CP129)/1000.0</f>
        <v>0</v>
      </c>
      <c r="N129">
        <f>(CH129 - IF(AS129&gt;1, J129*CB129*100.0/(AU129*CV129), 0))*(CO129+CP129)/1000.0</f>
        <v>0</v>
      </c>
      <c r="O129">
        <f>2.0/((1/Q129-1/P129)+SIGN(Q129)*SQRT((1/Q129-1/P129)*(1/Q129-1/P129) + 4*CC129/((CC129+1)*(CC129+1))*(2*1/Q129*1/P129-1/P129*1/P129)))</f>
        <v>0</v>
      </c>
      <c r="P129">
        <f>IF(LEFT(CD129,1)&lt;&gt;"0",IF(LEFT(CD129,1)="1",3.0,CE129),$D$5+$E$5*(CV129*CO129/($K$5*1000))+$F$5*(CV129*CO129/($K$5*1000))*MAX(MIN(CB129,$J$5),$I$5)*MAX(MIN(CB129,$J$5),$I$5)+$G$5*MAX(MIN(CB129,$J$5),$I$5)*(CV129*CO129/($K$5*1000))+$H$5*(CV129*CO129/($K$5*1000))*(CV129*CO129/($K$5*1000)))</f>
        <v>0</v>
      </c>
      <c r="Q129">
        <f>H129*(1000-(1000*0.61365*exp(17.502*U129/(240.97+U129))/(CO129+CP129)+CJ129)/2)/(1000*0.61365*exp(17.502*U129/(240.97+U129))/(CO129+CP129)-CJ129)</f>
        <v>0</v>
      </c>
      <c r="R129">
        <f>1/((CC129+1)/(O129/1.6)+1/(P129/1.37)) + CC129/((CC129+1)/(O129/1.6) + CC129/(P129/1.37))</f>
        <v>0</v>
      </c>
      <c r="S129">
        <f>(BX129*CA129)</f>
        <v>0</v>
      </c>
      <c r="T129">
        <f>(CQ129+(S129+2*0.95*5.67E-8*(((CQ129+$B$7)+273)^4-(CQ129+273)^4)-44100*H129)/(1.84*29.3*P129+8*0.95*5.67E-8*(CQ129+273)^3))</f>
        <v>0</v>
      </c>
      <c r="U129">
        <f>($C$7*CR129+$D$7*CS129+$E$7*T129)</f>
        <v>0</v>
      </c>
      <c r="V129">
        <f>0.61365*exp(17.502*U129/(240.97+U129))</f>
        <v>0</v>
      </c>
      <c r="W129">
        <f>(X129/Y129*100)</f>
        <v>0</v>
      </c>
      <c r="X129">
        <f>CJ129*(CO129+CP129)/1000</f>
        <v>0</v>
      </c>
      <c r="Y129">
        <f>0.61365*exp(17.502*CQ129/(240.97+CQ129))</f>
        <v>0</v>
      </c>
      <c r="Z129">
        <f>(V129-CJ129*(CO129+CP129)/1000)</f>
        <v>0</v>
      </c>
      <c r="AA129">
        <f>(-H129*44100)</f>
        <v>0</v>
      </c>
      <c r="AB129">
        <f>2*29.3*P129*0.92*(CQ129-U129)</f>
        <v>0</v>
      </c>
      <c r="AC129">
        <f>2*0.95*5.67E-8*(((CQ129+$B$7)+273)^4-(U129+273)^4)</f>
        <v>0</v>
      </c>
      <c r="AD129">
        <f>S129+AC129+AA129+AB129</f>
        <v>0</v>
      </c>
      <c r="AE129">
        <f>CN129*AS129*(CI129-CH129*(1000-AS129*CK129)/(1000-AS129*CJ129))/(100*CB129)</f>
        <v>0</v>
      </c>
      <c r="AF129">
        <f>1000*CN129*AS129*(CJ129-CK129)/(100*CB129*(1000-AS129*CJ129))</f>
        <v>0</v>
      </c>
      <c r="AG129">
        <f>(AH129 - AI129 - CO129*1E3/(8.314*(CQ129+273.15)) * AK129/CN129 * AJ129) * CN129/(100*CB129) * (1000 - CK129)/1000</f>
        <v>0</v>
      </c>
      <c r="AH129">
        <v>387.652913947865</v>
      </c>
      <c r="AI129">
        <v>373.030993939394</v>
      </c>
      <c r="AJ129">
        <v>1.48904902255105</v>
      </c>
      <c r="AK129">
        <v>66.5001345329119</v>
      </c>
      <c r="AL129">
        <f>(AN129 - AM129 + CO129*1E3/(8.314*(CQ129+273.15)) * AP129/CN129 * AO129) * CN129/(100*CB129) * 1000/(1000 - AN129)</f>
        <v>0</v>
      </c>
      <c r="AM129">
        <v>19.9612262711688</v>
      </c>
      <c r="AN129">
        <v>21.648616969697</v>
      </c>
      <c r="AO129">
        <v>0.00024434632034748</v>
      </c>
      <c r="AP129">
        <v>79.88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MAX(0,($B$13+$C$13*CV129)/(1+$D$13*CV129)*CO129/(CQ129+273)*$E$13)</f>
        <v>0</v>
      </c>
      <c r="AV129" t="s">
        <v>286</v>
      </c>
      <c r="AW129" t="s">
        <v>286</v>
      </c>
      <c r="AX129">
        <v>0</v>
      </c>
      <c r="AY129">
        <v>0</v>
      </c>
      <c r="AZ129">
        <f>1-AX129/AY129</f>
        <v>0</v>
      </c>
      <c r="BA129">
        <v>0</v>
      </c>
      <c r="BB129" t="s">
        <v>286</v>
      </c>
      <c r="BC129" t="s">
        <v>286</v>
      </c>
      <c r="BD129">
        <v>0</v>
      </c>
      <c r="BE129">
        <v>0</v>
      </c>
      <c r="BF129">
        <f>1-BD129/BE129</f>
        <v>0</v>
      </c>
      <c r="BG129">
        <v>0.5</v>
      </c>
      <c r="BH129">
        <f>BY129</f>
        <v>0</v>
      </c>
      <c r="BI129">
        <f>J129</f>
        <v>0</v>
      </c>
      <c r="BJ129">
        <f>BF129*BG129*BH129</f>
        <v>0</v>
      </c>
      <c r="BK129">
        <f>(BI129-BA129)/BH129</f>
        <v>0</v>
      </c>
      <c r="BL129">
        <f>(AY129-BE129)/BE129</f>
        <v>0</v>
      </c>
      <c r="BM129">
        <f>AX129/(AZ129+AX129/BE129)</f>
        <v>0</v>
      </c>
      <c r="BN129" t="s">
        <v>286</v>
      </c>
      <c r="BO129">
        <v>0</v>
      </c>
      <c r="BP129">
        <f>IF(BO129&lt;&gt;0, BO129, BM129)</f>
        <v>0</v>
      </c>
      <c r="BQ129">
        <f>1-BP129/BE129</f>
        <v>0</v>
      </c>
      <c r="BR129">
        <f>(BE129-BD129)/(BE129-BP129)</f>
        <v>0</v>
      </c>
      <c r="BS129">
        <f>(AY129-BE129)/(AY129-BP129)</f>
        <v>0</v>
      </c>
      <c r="BT129">
        <f>(BE129-BD129)/(BE129-AX129)</f>
        <v>0</v>
      </c>
      <c r="BU129">
        <f>(AY129-BE129)/(AY129-AX129)</f>
        <v>0</v>
      </c>
      <c r="BV129">
        <f>(BR129*BP129/BD129)</f>
        <v>0</v>
      </c>
      <c r="BW129">
        <f>(1-BV129)</f>
        <v>0</v>
      </c>
      <c r="BX129">
        <f>$B$11*CW129+$C$11*CX129+$F$11*CY129*(1-DB129)</f>
        <v>0</v>
      </c>
      <c r="BY129">
        <f>BX129*BZ129</f>
        <v>0</v>
      </c>
      <c r="BZ129">
        <f>($B$11*$D$9+$C$11*$D$9+$F$11*((DL129+DD129)/MAX(DL129+DD129+DM129, 0.1)*$I$9+DM129/MAX(DL129+DD129+DM129, 0.1)*$J$9))/($B$11+$C$11+$F$11)</f>
        <v>0</v>
      </c>
      <c r="CA129">
        <f>($B$11*$K$9+$C$11*$K$9+$F$11*((DL129+DD129)/MAX(DL129+DD129+DM129, 0.1)*$P$9+DM129/MAX(DL129+DD129+DM129, 0.1)*$Q$9))/($B$11+$C$11+$F$11)</f>
        <v>0</v>
      </c>
      <c r="CB129">
        <v>9</v>
      </c>
      <c r="CC129">
        <v>0.5</v>
      </c>
      <c r="CD129" t="s">
        <v>287</v>
      </c>
      <c r="CE129">
        <v>2</v>
      </c>
      <c r="CF129" t="b">
        <v>1</v>
      </c>
      <c r="CG129">
        <v>1617083116.125</v>
      </c>
      <c r="CH129">
        <v>363.68075</v>
      </c>
      <c r="CI129">
        <v>380.97475</v>
      </c>
      <c r="CJ129">
        <v>21.647375</v>
      </c>
      <c r="CK129">
        <v>19.965175</v>
      </c>
      <c r="CL129">
        <v>359.36</v>
      </c>
      <c r="CM129">
        <v>21.6693</v>
      </c>
      <c r="CN129">
        <v>600.02875</v>
      </c>
      <c r="CO129">
        <v>101.1175</v>
      </c>
      <c r="CP129">
        <v>0.046879825</v>
      </c>
      <c r="CQ129">
        <v>26.776375</v>
      </c>
      <c r="CR129">
        <v>26.189125</v>
      </c>
      <c r="CS129">
        <v>999.9</v>
      </c>
      <c r="CT129">
        <v>0</v>
      </c>
      <c r="CU129">
        <v>0</v>
      </c>
      <c r="CV129">
        <v>10018.275</v>
      </c>
      <c r="CW129">
        <v>0</v>
      </c>
      <c r="CX129">
        <v>37.737225</v>
      </c>
      <c r="CY129">
        <v>1200.05</v>
      </c>
      <c r="CZ129">
        <v>0.967009</v>
      </c>
      <c r="DA129">
        <v>0.0329912</v>
      </c>
      <c r="DB129">
        <v>0</v>
      </c>
      <c r="DC129">
        <v>2.482825</v>
      </c>
      <c r="DD129">
        <v>0</v>
      </c>
      <c r="DE129">
        <v>3503.2975</v>
      </c>
      <c r="DF129">
        <v>10372.725</v>
      </c>
      <c r="DG129">
        <v>40.6405</v>
      </c>
      <c r="DH129">
        <v>43.5</v>
      </c>
      <c r="DI129">
        <v>42.35925</v>
      </c>
      <c r="DJ129">
        <v>41.609</v>
      </c>
      <c r="DK129">
        <v>40.703</v>
      </c>
      <c r="DL129">
        <v>1160.46</v>
      </c>
      <c r="DM129">
        <v>39.59</v>
      </c>
      <c r="DN129">
        <v>0</v>
      </c>
      <c r="DO129">
        <v>1617083118</v>
      </c>
      <c r="DP129">
        <v>0</v>
      </c>
      <c r="DQ129">
        <v>2.640312</v>
      </c>
      <c r="DR129">
        <v>0.191607703128807</v>
      </c>
      <c r="DS129">
        <v>-25.8023076548448</v>
      </c>
      <c r="DT129">
        <v>3505.3052</v>
      </c>
      <c r="DU129">
        <v>15</v>
      </c>
      <c r="DV129">
        <v>1617082512</v>
      </c>
      <c r="DW129" t="s">
        <v>288</v>
      </c>
      <c r="DX129">
        <v>1617082511</v>
      </c>
      <c r="DY129">
        <v>1617082512</v>
      </c>
      <c r="DZ129">
        <v>2</v>
      </c>
      <c r="EA129">
        <v>-0.012</v>
      </c>
      <c r="EB129">
        <v>-0.035</v>
      </c>
      <c r="EC129">
        <v>4.321</v>
      </c>
      <c r="ED129">
        <v>-0.022</v>
      </c>
      <c r="EE129">
        <v>400</v>
      </c>
      <c r="EF129">
        <v>20</v>
      </c>
      <c r="EG129">
        <v>0.13</v>
      </c>
      <c r="EH129">
        <v>0.05</v>
      </c>
      <c r="EI129">
        <v>100</v>
      </c>
      <c r="EJ129">
        <v>100</v>
      </c>
      <c r="EK129">
        <v>4.321</v>
      </c>
      <c r="EL129">
        <v>-0.022</v>
      </c>
      <c r="EM129">
        <v>4.32055000000003</v>
      </c>
      <c r="EN129">
        <v>0</v>
      </c>
      <c r="EO129">
        <v>0</v>
      </c>
      <c r="EP129">
        <v>0</v>
      </c>
      <c r="EQ129">
        <v>-0.0219400000000007</v>
      </c>
      <c r="ER129">
        <v>0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10.1</v>
      </c>
      <c r="EZ129">
        <v>10.1</v>
      </c>
      <c r="FA129">
        <v>18</v>
      </c>
      <c r="FB129">
        <v>646.852</v>
      </c>
      <c r="FC129">
        <v>392.871</v>
      </c>
      <c r="FD129">
        <v>24.9995</v>
      </c>
      <c r="FE129">
        <v>27.8084</v>
      </c>
      <c r="FF129">
        <v>29.9999</v>
      </c>
      <c r="FG129">
        <v>27.8198</v>
      </c>
      <c r="FH129">
        <v>27.8591</v>
      </c>
      <c r="FI129">
        <v>20.5347</v>
      </c>
      <c r="FJ129">
        <v>22.482</v>
      </c>
      <c r="FK129">
        <v>45.3457</v>
      </c>
      <c r="FL129">
        <v>25</v>
      </c>
      <c r="FM129">
        <v>395.638</v>
      </c>
      <c r="FN129">
        <v>20</v>
      </c>
      <c r="FO129">
        <v>96.8599</v>
      </c>
      <c r="FP129">
        <v>99.4302</v>
      </c>
    </row>
    <row r="130" spans="1:172">
      <c r="A130">
        <v>114</v>
      </c>
      <c r="B130">
        <v>1617083119.5</v>
      </c>
      <c r="C130">
        <v>227</v>
      </c>
      <c r="D130" t="s">
        <v>513</v>
      </c>
      <c r="E130" t="s">
        <v>514</v>
      </c>
      <c r="F130">
        <v>2</v>
      </c>
      <c r="G130">
        <v>1617083118.5</v>
      </c>
      <c r="H130">
        <f>(I130)/1000</f>
        <v>0</v>
      </c>
      <c r="I130">
        <f>IF(CF130, AL130, AF130)</f>
        <v>0</v>
      </c>
      <c r="J130">
        <f>IF(CF130, AG130, AE130)</f>
        <v>0</v>
      </c>
      <c r="K130">
        <f>CH130 - IF(AS130&gt;1, J130*CB130*100.0/(AU130*CV130), 0)</f>
        <v>0</v>
      </c>
      <c r="L130">
        <f>((R130-H130/2)*K130-J130)/(R130+H130/2)</f>
        <v>0</v>
      </c>
      <c r="M130">
        <f>L130*(CO130+CP130)/1000.0</f>
        <v>0</v>
      </c>
      <c r="N130">
        <f>(CH130 - IF(AS130&gt;1, J130*CB130*100.0/(AU130*CV130), 0))*(CO130+CP130)/1000.0</f>
        <v>0</v>
      </c>
      <c r="O130">
        <f>2.0/((1/Q130-1/P130)+SIGN(Q130)*SQRT((1/Q130-1/P130)*(1/Q130-1/P130) + 4*CC130/((CC130+1)*(CC130+1))*(2*1/Q130*1/P130-1/P130*1/P130)))</f>
        <v>0</v>
      </c>
      <c r="P130">
        <f>IF(LEFT(CD130,1)&lt;&gt;"0",IF(LEFT(CD130,1)="1",3.0,CE130),$D$5+$E$5*(CV130*CO130/($K$5*1000))+$F$5*(CV130*CO130/($K$5*1000))*MAX(MIN(CB130,$J$5),$I$5)*MAX(MIN(CB130,$J$5),$I$5)+$G$5*MAX(MIN(CB130,$J$5),$I$5)*(CV130*CO130/($K$5*1000))+$H$5*(CV130*CO130/($K$5*1000))*(CV130*CO130/($K$5*1000)))</f>
        <v>0</v>
      </c>
      <c r="Q130">
        <f>H130*(1000-(1000*0.61365*exp(17.502*U130/(240.97+U130))/(CO130+CP130)+CJ130)/2)/(1000*0.61365*exp(17.502*U130/(240.97+U130))/(CO130+CP130)-CJ130)</f>
        <v>0</v>
      </c>
      <c r="R130">
        <f>1/((CC130+1)/(O130/1.6)+1/(P130/1.37)) + CC130/((CC130+1)/(O130/1.6) + CC130/(P130/1.37))</f>
        <v>0</v>
      </c>
      <c r="S130">
        <f>(BX130*CA130)</f>
        <v>0</v>
      </c>
      <c r="T130">
        <f>(CQ130+(S130+2*0.95*5.67E-8*(((CQ130+$B$7)+273)^4-(CQ130+273)^4)-44100*H130)/(1.84*29.3*P130+8*0.95*5.67E-8*(CQ130+273)^3))</f>
        <v>0</v>
      </c>
      <c r="U130">
        <f>($C$7*CR130+$D$7*CS130+$E$7*T130)</f>
        <v>0</v>
      </c>
      <c r="V130">
        <f>0.61365*exp(17.502*U130/(240.97+U130))</f>
        <v>0</v>
      </c>
      <c r="W130">
        <f>(X130/Y130*100)</f>
        <v>0</v>
      </c>
      <c r="X130">
        <f>CJ130*(CO130+CP130)/1000</f>
        <v>0</v>
      </c>
      <c r="Y130">
        <f>0.61365*exp(17.502*CQ130/(240.97+CQ130))</f>
        <v>0</v>
      </c>
      <c r="Z130">
        <f>(V130-CJ130*(CO130+CP130)/1000)</f>
        <v>0</v>
      </c>
      <c r="AA130">
        <f>(-H130*44100)</f>
        <v>0</v>
      </c>
      <c r="AB130">
        <f>2*29.3*P130*0.92*(CQ130-U130)</f>
        <v>0</v>
      </c>
      <c r="AC130">
        <f>2*0.95*5.67E-8*(((CQ130+$B$7)+273)^4-(U130+273)^4)</f>
        <v>0</v>
      </c>
      <c r="AD130">
        <f>S130+AC130+AA130+AB130</f>
        <v>0</v>
      </c>
      <c r="AE130">
        <f>CN130*AS130*(CI130-CH130*(1000-AS130*CK130)/(1000-AS130*CJ130))/(100*CB130)</f>
        <v>0</v>
      </c>
      <c r="AF130">
        <f>1000*CN130*AS130*(CJ130-CK130)/(100*CB130*(1000-AS130*CJ130))</f>
        <v>0</v>
      </c>
      <c r="AG130">
        <f>(AH130 - AI130 - CO130*1E3/(8.314*(CQ130+273.15)) * AK130/CN130 * AJ130) * CN130/(100*CB130) * (1000 - CK130)/1000</f>
        <v>0</v>
      </c>
      <c r="AH130">
        <v>391.000617454867</v>
      </c>
      <c r="AI130">
        <v>376.064436363636</v>
      </c>
      <c r="AJ130">
        <v>1.51466618165072</v>
      </c>
      <c r="AK130">
        <v>66.5001345329119</v>
      </c>
      <c r="AL130">
        <f>(AN130 - AM130 + CO130*1E3/(8.314*(CQ130+273.15)) * AP130/CN130 * AO130) * CN130/(100*CB130) * 1000/(1000 - AN130)</f>
        <v>0</v>
      </c>
      <c r="AM130">
        <v>19.9669242334199</v>
      </c>
      <c r="AN130">
        <v>21.6520521212121</v>
      </c>
      <c r="AO130">
        <v>0.00033373737373816</v>
      </c>
      <c r="AP130">
        <v>79.88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MAX(0,($B$13+$C$13*CV130)/(1+$D$13*CV130)*CO130/(CQ130+273)*$E$13)</f>
        <v>0</v>
      </c>
      <c r="AV130" t="s">
        <v>286</v>
      </c>
      <c r="AW130" t="s">
        <v>286</v>
      </c>
      <c r="AX130">
        <v>0</v>
      </c>
      <c r="AY130">
        <v>0</v>
      </c>
      <c r="AZ130">
        <f>1-AX130/AY130</f>
        <v>0</v>
      </c>
      <c r="BA130">
        <v>0</v>
      </c>
      <c r="BB130" t="s">
        <v>286</v>
      </c>
      <c r="BC130" t="s">
        <v>286</v>
      </c>
      <c r="BD130">
        <v>0</v>
      </c>
      <c r="BE130">
        <v>0</v>
      </c>
      <c r="BF130">
        <f>1-BD130/BE130</f>
        <v>0</v>
      </c>
      <c r="BG130">
        <v>0.5</v>
      </c>
      <c r="BH130">
        <f>BY130</f>
        <v>0</v>
      </c>
      <c r="BI130">
        <f>J130</f>
        <v>0</v>
      </c>
      <c r="BJ130">
        <f>BF130*BG130*BH130</f>
        <v>0</v>
      </c>
      <c r="BK130">
        <f>(BI130-BA130)/BH130</f>
        <v>0</v>
      </c>
      <c r="BL130">
        <f>(AY130-BE130)/BE130</f>
        <v>0</v>
      </c>
      <c r="BM130">
        <f>AX130/(AZ130+AX130/BE130)</f>
        <v>0</v>
      </c>
      <c r="BN130" t="s">
        <v>286</v>
      </c>
      <c r="BO130">
        <v>0</v>
      </c>
      <c r="BP130">
        <f>IF(BO130&lt;&gt;0, BO130, BM130)</f>
        <v>0</v>
      </c>
      <c r="BQ130">
        <f>1-BP130/BE130</f>
        <v>0</v>
      </c>
      <c r="BR130">
        <f>(BE130-BD130)/(BE130-BP130)</f>
        <v>0</v>
      </c>
      <c r="BS130">
        <f>(AY130-BE130)/(AY130-BP130)</f>
        <v>0</v>
      </c>
      <c r="BT130">
        <f>(BE130-BD130)/(BE130-AX130)</f>
        <v>0</v>
      </c>
      <c r="BU130">
        <f>(AY130-BE130)/(AY130-AX130)</f>
        <v>0</v>
      </c>
      <c r="BV130">
        <f>(BR130*BP130/BD130)</f>
        <v>0</v>
      </c>
      <c r="BW130">
        <f>(1-BV130)</f>
        <v>0</v>
      </c>
      <c r="BX130">
        <f>$B$11*CW130+$C$11*CX130+$F$11*CY130*(1-DB130)</f>
        <v>0</v>
      </c>
      <c r="BY130">
        <f>BX130*BZ130</f>
        <v>0</v>
      </c>
      <c r="BZ130">
        <f>($B$11*$D$9+$C$11*$D$9+$F$11*((DL130+DD130)/MAX(DL130+DD130+DM130, 0.1)*$I$9+DM130/MAX(DL130+DD130+DM130, 0.1)*$J$9))/($B$11+$C$11+$F$11)</f>
        <v>0</v>
      </c>
      <c r="CA130">
        <f>($B$11*$K$9+$C$11*$K$9+$F$11*((DL130+DD130)/MAX(DL130+DD130+DM130, 0.1)*$P$9+DM130/MAX(DL130+DD130+DM130, 0.1)*$Q$9))/($B$11+$C$11+$F$11)</f>
        <v>0</v>
      </c>
      <c r="CB130">
        <v>9</v>
      </c>
      <c r="CC130">
        <v>0.5</v>
      </c>
      <c r="CD130" t="s">
        <v>287</v>
      </c>
      <c r="CE130">
        <v>2</v>
      </c>
      <c r="CF130" t="b">
        <v>1</v>
      </c>
      <c r="CG130">
        <v>1617083118.5</v>
      </c>
      <c r="CH130">
        <v>367.175666666667</v>
      </c>
      <c r="CI130">
        <v>384.877333333333</v>
      </c>
      <c r="CJ130">
        <v>21.6511333333333</v>
      </c>
      <c r="CK130">
        <v>19.9684</v>
      </c>
      <c r="CL130">
        <v>362.855</v>
      </c>
      <c r="CM130">
        <v>21.6730666666667</v>
      </c>
      <c r="CN130">
        <v>600.029</v>
      </c>
      <c r="CO130">
        <v>101.117</v>
      </c>
      <c r="CP130">
        <v>0.0468451333333333</v>
      </c>
      <c r="CQ130">
        <v>26.7759</v>
      </c>
      <c r="CR130">
        <v>26.1937</v>
      </c>
      <c r="CS130">
        <v>999.9</v>
      </c>
      <c r="CT130">
        <v>0</v>
      </c>
      <c r="CU130">
        <v>0</v>
      </c>
      <c r="CV130">
        <v>10011.2333333333</v>
      </c>
      <c r="CW130">
        <v>0</v>
      </c>
      <c r="CX130">
        <v>37.4415666666667</v>
      </c>
      <c r="CY130">
        <v>1199.95666666667</v>
      </c>
      <c r="CZ130">
        <v>0.967004333333333</v>
      </c>
      <c r="DA130">
        <v>0.0329958</v>
      </c>
      <c r="DB130">
        <v>0</v>
      </c>
      <c r="DC130">
        <v>2.5003</v>
      </c>
      <c r="DD130">
        <v>0</v>
      </c>
      <c r="DE130">
        <v>3502.24</v>
      </c>
      <c r="DF130">
        <v>10371.9333333333</v>
      </c>
      <c r="DG130">
        <v>40.6663333333333</v>
      </c>
      <c r="DH130">
        <v>43.5</v>
      </c>
      <c r="DI130">
        <v>42.354</v>
      </c>
      <c r="DJ130">
        <v>41.604</v>
      </c>
      <c r="DK130">
        <v>40.687</v>
      </c>
      <c r="DL130">
        <v>1160.36333333333</v>
      </c>
      <c r="DM130">
        <v>39.5933333333333</v>
      </c>
      <c r="DN130">
        <v>0</v>
      </c>
      <c r="DO130">
        <v>1617083119.8</v>
      </c>
      <c r="DP130">
        <v>0</v>
      </c>
      <c r="DQ130">
        <v>2.63332307692308</v>
      </c>
      <c r="DR130">
        <v>-0.399664947974346</v>
      </c>
      <c r="DS130">
        <v>-23.6430769337275</v>
      </c>
      <c r="DT130">
        <v>3504.69230769231</v>
      </c>
      <c r="DU130">
        <v>15</v>
      </c>
      <c r="DV130">
        <v>1617082512</v>
      </c>
      <c r="DW130" t="s">
        <v>288</v>
      </c>
      <c r="DX130">
        <v>1617082511</v>
      </c>
      <c r="DY130">
        <v>1617082512</v>
      </c>
      <c r="DZ130">
        <v>2</v>
      </c>
      <c r="EA130">
        <v>-0.012</v>
      </c>
      <c r="EB130">
        <v>-0.035</v>
      </c>
      <c r="EC130">
        <v>4.321</v>
      </c>
      <c r="ED130">
        <v>-0.022</v>
      </c>
      <c r="EE130">
        <v>400</v>
      </c>
      <c r="EF130">
        <v>20</v>
      </c>
      <c r="EG130">
        <v>0.13</v>
      </c>
      <c r="EH130">
        <v>0.05</v>
      </c>
      <c r="EI130">
        <v>100</v>
      </c>
      <c r="EJ130">
        <v>100</v>
      </c>
      <c r="EK130">
        <v>4.321</v>
      </c>
      <c r="EL130">
        <v>-0.0219</v>
      </c>
      <c r="EM130">
        <v>4.32055000000003</v>
      </c>
      <c r="EN130">
        <v>0</v>
      </c>
      <c r="EO130">
        <v>0</v>
      </c>
      <c r="EP130">
        <v>0</v>
      </c>
      <c r="EQ130">
        <v>-0.0219400000000007</v>
      </c>
      <c r="ER130">
        <v>0</v>
      </c>
      <c r="ES130">
        <v>0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10.1</v>
      </c>
      <c r="EZ130">
        <v>10.1</v>
      </c>
      <c r="FA130">
        <v>18</v>
      </c>
      <c r="FB130">
        <v>646.974</v>
      </c>
      <c r="FC130">
        <v>392.878</v>
      </c>
      <c r="FD130">
        <v>24.9995</v>
      </c>
      <c r="FE130">
        <v>27.8072</v>
      </c>
      <c r="FF130">
        <v>29.9999</v>
      </c>
      <c r="FG130">
        <v>27.8186</v>
      </c>
      <c r="FH130">
        <v>27.8581</v>
      </c>
      <c r="FI130">
        <v>20.6753</v>
      </c>
      <c r="FJ130">
        <v>22.482</v>
      </c>
      <c r="FK130">
        <v>45.3457</v>
      </c>
      <c r="FL130">
        <v>25</v>
      </c>
      <c r="FM130">
        <v>399.097</v>
      </c>
      <c r="FN130">
        <v>20</v>
      </c>
      <c r="FO130">
        <v>96.86</v>
      </c>
      <c r="FP130">
        <v>99.4312</v>
      </c>
    </row>
    <row r="131" spans="1:172">
      <c r="A131">
        <v>115</v>
      </c>
      <c r="B131">
        <v>1617083121.5</v>
      </c>
      <c r="C131">
        <v>229</v>
      </c>
      <c r="D131" t="s">
        <v>515</v>
      </c>
      <c r="E131" t="s">
        <v>516</v>
      </c>
      <c r="F131">
        <v>2</v>
      </c>
      <c r="G131">
        <v>1617083120.125</v>
      </c>
      <c r="H131">
        <f>(I131)/1000</f>
        <v>0</v>
      </c>
      <c r="I131">
        <f>IF(CF131, AL131, AF131)</f>
        <v>0</v>
      </c>
      <c r="J131">
        <f>IF(CF131, AG131, AE131)</f>
        <v>0</v>
      </c>
      <c r="K131">
        <f>CH131 - IF(AS131&gt;1, J131*CB131*100.0/(AU131*CV131), 0)</f>
        <v>0</v>
      </c>
      <c r="L131">
        <f>((R131-H131/2)*K131-J131)/(R131+H131/2)</f>
        <v>0</v>
      </c>
      <c r="M131">
        <f>L131*(CO131+CP131)/1000.0</f>
        <v>0</v>
      </c>
      <c r="N131">
        <f>(CH131 - IF(AS131&gt;1, J131*CB131*100.0/(AU131*CV131), 0))*(CO131+CP131)/1000.0</f>
        <v>0</v>
      </c>
      <c r="O131">
        <f>2.0/((1/Q131-1/P131)+SIGN(Q131)*SQRT((1/Q131-1/P131)*(1/Q131-1/P131) + 4*CC131/((CC131+1)*(CC131+1))*(2*1/Q131*1/P131-1/P131*1/P131)))</f>
        <v>0</v>
      </c>
      <c r="P131">
        <f>IF(LEFT(CD131,1)&lt;&gt;"0",IF(LEFT(CD131,1)="1",3.0,CE131),$D$5+$E$5*(CV131*CO131/($K$5*1000))+$F$5*(CV131*CO131/($K$5*1000))*MAX(MIN(CB131,$J$5),$I$5)*MAX(MIN(CB131,$J$5),$I$5)+$G$5*MAX(MIN(CB131,$J$5),$I$5)*(CV131*CO131/($K$5*1000))+$H$5*(CV131*CO131/($K$5*1000))*(CV131*CO131/($K$5*1000)))</f>
        <v>0</v>
      </c>
      <c r="Q131">
        <f>H131*(1000-(1000*0.61365*exp(17.502*U131/(240.97+U131))/(CO131+CP131)+CJ131)/2)/(1000*0.61365*exp(17.502*U131/(240.97+U131))/(CO131+CP131)-CJ131)</f>
        <v>0</v>
      </c>
      <c r="R131">
        <f>1/((CC131+1)/(O131/1.6)+1/(P131/1.37)) + CC131/((CC131+1)/(O131/1.6) + CC131/(P131/1.37))</f>
        <v>0</v>
      </c>
      <c r="S131">
        <f>(BX131*CA131)</f>
        <v>0</v>
      </c>
      <c r="T131">
        <f>(CQ131+(S131+2*0.95*5.67E-8*(((CQ131+$B$7)+273)^4-(CQ131+273)^4)-44100*H131)/(1.84*29.3*P131+8*0.95*5.67E-8*(CQ131+273)^3))</f>
        <v>0</v>
      </c>
      <c r="U131">
        <f>($C$7*CR131+$D$7*CS131+$E$7*T131)</f>
        <v>0</v>
      </c>
      <c r="V131">
        <f>0.61365*exp(17.502*U131/(240.97+U131))</f>
        <v>0</v>
      </c>
      <c r="W131">
        <f>(X131/Y131*100)</f>
        <v>0</v>
      </c>
      <c r="X131">
        <f>CJ131*(CO131+CP131)/1000</f>
        <v>0</v>
      </c>
      <c r="Y131">
        <f>0.61365*exp(17.502*CQ131/(240.97+CQ131))</f>
        <v>0</v>
      </c>
      <c r="Z131">
        <f>(V131-CJ131*(CO131+CP131)/1000)</f>
        <v>0</v>
      </c>
      <c r="AA131">
        <f>(-H131*44100)</f>
        <v>0</v>
      </c>
      <c r="AB131">
        <f>2*29.3*P131*0.92*(CQ131-U131)</f>
        <v>0</v>
      </c>
      <c r="AC131">
        <f>2*0.95*5.67E-8*(((CQ131+$B$7)+273)^4-(U131+273)^4)</f>
        <v>0</v>
      </c>
      <c r="AD131">
        <f>S131+AC131+AA131+AB131</f>
        <v>0</v>
      </c>
      <c r="AE131">
        <f>CN131*AS131*(CI131-CH131*(1000-AS131*CK131)/(1000-AS131*CJ131))/(100*CB131)</f>
        <v>0</v>
      </c>
      <c r="AF131">
        <f>1000*CN131*AS131*(CJ131-CK131)/(100*CB131*(1000-AS131*CJ131))</f>
        <v>0</v>
      </c>
      <c r="AG131">
        <f>(AH131 - AI131 - CO131*1E3/(8.314*(CQ131+273.15)) * AK131/CN131 * AJ131) * CN131/(100*CB131) * (1000 - CK131)/1000</f>
        <v>0</v>
      </c>
      <c r="AH131">
        <v>394.36587950618</v>
      </c>
      <c r="AI131">
        <v>379.167218181818</v>
      </c>
      <c r="AJ131">
        <v>1.55134478501142</v>
      </c>
      <c r="AK131">
        <v>66.5001345329119</v>
      </c>
      <c r="AL131">
        <f>(AN131 - AM131 + CO131*1E3/(8.314*(CQ131+273.15)) * AP131/CN131 * AO131) * CN131/(100*CB131) * 1000/(1000 - AN131)</f>
        <v>0</v>
      </c>
      <c r="AM131">
        <v>19.9688136883117</v>
      </c>
      <c r="AN131">
        <v>21.654816969697</v>
      </c>
      <c r="AO131">
        <v>0.000316341597797272</v>
      </c>
      <c r="AP131">
        <v>79.88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MAX(0,($B$13+$C$13*CV131)/(1+$D$13*CV131)*CO131/(CQ131+273)*$E$13)</f>
        <v>0</v>
      </c>
      <c r="AV131" t="s">
        <v>286</v>
      </c>
      <c r="AW131" t="s">
        <v>286</v>
      </c>
      <c r="AX131">
        <v>0</v>
      </c>
      <c r="AY131">
        <v>0</v>
      </c>
      <c r="AZ131">
        <f>1-AX131/AY131</f>
        <v>0</v>
      </c>
      <c r="BA131">
        <v>0</v>
      </c>
      <c r="BB131" t="s">
        <v>286</v>
      </c>
      <c r="BC131" t="s">
        <v>286</v>
      </c>
      <c r="BD131">
        <v>0</v>
      </c>
      <c r="BE131">
        <v>0</v>
      </c>
      <c r="BF131">
        <f>1-BD131/BE131</f>
        <v>0</v>
      </c>
      <c r="BG131">
        <v>0.5</v>
      </c>
      <c r="BH131">
        <f>BY131</f>
        <v>0</v>
      </c>
      <c r="BI131">
        <f>J131</f>
        <v>0</v>
      </c>
      <c r="BJ131">
        <f>BF131*BG131*BH131</f>
        <v>0</v>
      </c>
      <c r="BK131">
        <f>(BI131-BA131)/BH131</f>
        <v>0</v>
      </c>
      <c r="BL131">
        <f>(AY131-BE131)/BE131</f>
        <v>0</v>
      </c>
      <c r="BM131">
        <f>AX131/(AZ131+AX131/BE131)</f>
        <v>0</v>
      </c>
      <c r="BN131" t="s">
        <v>286</v>
      </c>
      <c r="BO131">
        <v>0</v>
      </c>
      <c r="BP131">
        <f>IF(BO131&lt;&gt;0, BO131, BM131)</f>
        <v>0</v>
      </c>
      <c r="BQ131">
        <f>1-BP131/BE131</f>
        <v>0</v>
      </c>
      <c r="BR131">
        <f>(BE131-BD131)/(BE131-BP131)</f>
        <v>0</v>
      </c>
      <c r="BS131">
        <f>(AY131-BE131)/(AY131-BP131)</f>
        <v>0</v>
      </c>
      <c r="BT131">
        <f>(BE131-BD131)/(BE131-AX131)</f>
        <v>0</v>
      </c>
      <c r="BU131">
        <f>(AY131-BE131)/(AY131-AX131)</f>
        <v>0</v>
      </c>
      <c r="BV131">
        <f>(BR131*BP131/BD131)</f>
        <v>0</v>
      </c>
      <c r="BW131">
        <f>(1-BV131)</f>
        <v>0</v>
      </c>
      <c r="BX131">
        <f>$B$11*CW131+$C$11*CX131+$F$11*CY131*(1-DB131)</f>
        <v>0</v>
      </c>
      <c r="BY131">
        <f>BX131*BZ131</f>
        <v>0</v>
      </c>
      <c r="BZ131">
        <f>($B$11*$D$9+$C$11*$D$9+$F$11*((DL131+DD131)/MAX(DL131+DD131+DM131, 0.1)*$I$9+DM131/MAX(DL131+DD131+DM131, 0.1)*$J$9))/($B$11+$C$11+$F$11)</f>
        <v>0</v>
      </c>
      <c r="CA131">
        <f>($B$11*$K$9+$C$11*$K$9+$F$11*((DL131+DD131)/MAX(DL131+DD131+DM131, 0.1)*$P$9+DM131/MAX(DL131+DD131+DM131, 0.1)*$Q$9))/($B$11+$C$11+$F$11)</f>
        <v>0</v>
      </c>
      <c r="CB131">
        <v>9</v>
      </c>
      <c r="CC131">
        <v>0.5</v>
      </c>
      <c r="CD131" t="s">
        <v>287</v>
      </c>
      <c r="CE131">
        <v>2</v>
      </c>
      <c r="CF131" t="b">
        <v>1</v>
      </c>
      <c r="CG131">
        <v>1617083120.125</v>
      </c>
      <c r="CH131">
        <v>369.62475</v>
      </c>
      <c r="CI131">
        <v>387.55675</v>
      </c>
      <c r="CJ131">
        <v>21.6537</v>
      </c>
      <c r="CK131">
        <v>19.969225</v>
      </c>
      <c r="CL131">
        <v>365.304</v>
      </c>
      <c r="CM131">
        <v>21.675625</v>
      </c>
      <c r="CN131">
        <v>600.03275</v>
      </c>
      <c r="CO131">
        <v>101.117</v>
      </c>
      <c r="CP131">
        <v>0.0464681</v>
      </c>
      <c r="CQ131">
        <v>26.775975</v>
      </c>
      <c r="CR131">
        <v>26.190925</v>
      </c>
      <c r="CS131">
        <v>999.9</v>
      </c>
      <c r="CT131">
        <v>0</v>
      </c>
      <c r="CU131">
        <v>0</v>
      </c>
      <c r="CV131">
        <v>10017.8</v>
      </c>
      <c r="CW131">
        <v>0</v>
      </c>
      <c r="CX131">
        <v>37.295125</v>
      </c>
      <c r="CY131">
        <v>1200.0475</v>
      </c>
      <c r="CZ131">
        <v>0.967009</v>
      </c>
      <c r="DA131">
        <v>0.0329912</v>
      </c>
      <c r="DB131">
        <v>0</v>
      </c>
      <c r="DC131">
        <v>2.5456</v>
      </c>
      <c r="DD131">
        <v>0</v>
      </c>
      <c r="DE131">
        <v>3501.805</v>
      </c>
      <c r="DF131">
        <v>10372.725</v>
      </c>
      <c r="DG131">
        <v>40.625</v>
      </c>
      <c r="DH131">
        <v>43.5</v>
      </c>
      <c r="DI131">
        <v>42.35925</v>
      </c>
      <c r="DJ131">
        <v>41.562</v>
      </c>
      <c r="DK131">
        <v>40.656</v>
      </c>
      <c r="DL131">
        <v>1160.4575</v>
      </c>
      <c r="DM131">
        <v>39.59</v>
      </c>
      <c r="DN131">
        <v>0</v>
      </c>
      <c r="DO131">
        <v>1617083122.2</v>
      </c>
      <c r="DP131">
        <v>0</v>
      </c>
      <c r="DQ131">
        <v>2.62977692307692</v>
      </c>
      <c r="DR131">
        <v>-0.597251274230549</v>
      </c>
      <c r="DS131">
        <v>-21.3367521511713</v>
      </c>
      <c r="DT131">
        <v>3503.75923076923</v>
      </c>
      <c r="DU131">
        <v>15</v>
      </c>
      <c r="DV131">
        <v>1617082512</v>
      </c>
      <c r="DW131" t="s">
        <v>288</v>
      </c>
      <c r="DX131">
        <v>1617082511</v>
      </c>
      <c r="DY131">
        <v>1617082512</v>
      </c>
      <c r="DZ131">
        <v>2</v>
      </c>
      <c r="EA131">
        <v>-0.012</v>
      </c>
      <c r="EB131">
        <v>-0.035</v>
      </c>
      <c r="EC131">
        <v>4.321</v>
      </c>
      <c r="ED131">
        <v>-0.022</v>
      </c>
      <c r="EE131">
        <v>400</v>
      </c>
      <c r="EF131">
        <v>20</v>
      </c>
      <c r="EG131">
        <v>0.13</v>
      </c>
      <c r="EH131">
        <v>0.05</v>
      </c>
      <c r="EI131">
        <v>100</v>
      </c>
      <c r="EJ131">
        <v>100</v>
      </c>
      <c r="EK131">
        <v>4.32</v>
      </c>
      <c r="EL131">
        <v>-0.022</v>
      </c>
      <c r="EM131">
        <v>4.32055000000003</v>
      </c>
      <c r="EN131">
        <v>0</v>
      </c>
      <c r="EO131">
        <v>0</v>
      </c>
      <c r="EP131">
        <v>0</v>
      </c>
      <c r="EQ131">
        <v>-0.0219400000000007</v>
      </c>
      <c r="ER131">
        <v>0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10.2</v>
      </c>
      <c r="EZ131">
        <v>10.2</v>
      </c>
      <c r="FA131">
        <v>18</v>
      </c>
      <c r="FB131">
        <v>647.006</v>
      </c>
      <c r="FC131">
        <v>392.869</v>
      </c>
      <c r="FD131">
        <v>24.9994</v>
      </c>
      <c r="FE131">
        <v>27.8065</v>
      </c>
      <c r="FF131">
        <v>30</v>
      </c>
      <c r="FG131">
        <v>27.818</v>
      </c>
      <c r="FH131">
        <v>27.8569</v>
      </c>
      <c r="FI131">
        <v>20.8183</v>
      </c>
      <c r="FJ131">
        <v>22.482</v>
      </c>
      <c r="FK131">
        <v>45.3457</v>
      </c>
      <c r="FL131">
        <v>25</v>
      </c>
      <c r="FM131">
        <v>402.467</v>
      </c>
      <c r="FN131">
        <v>20</v>
      </c>
      <c r="FO131">
        <v>96.8601</v>
      </c>
      <c r="FP131">
        <v>99.4311</v>
      </c>
    </row>
    <row r="132" spans="1:172">
      <c r="A132">
        <v>116</v>
      </c>
      <c r="B132">
        <v>1617083123.5</v>
      </c>
      <c r="C132">
        <v>231</v>
      </c>
      <c r="D132" t="s">
        <v>517</v>
      </c>
      <c r="E132" t="s">
        <v>518</v>
      </c>
      <c r="F132">
        <v>2</v>
      </c>
      <c r="G132">
        <v>1617083122.5</v>
      </c>
      <c r="H132">
        <f>(I132)/1000</f>
        <v>0</v>
      </c>
      <c r="I132">
        <f>IF(CF132, AL132, AF132)</f>
        <v>0</v>
      </c>
      <c r="J132">
        <f>IF(CF132, AG132, AE132)</f>
        <v>0</v>
      </c>
      <c r="K132">
        <f>CH132 - IF(AS132&gt;1, J132*CB132*100.0/(AU132*CV132), 0)</f>
        <v>0</v>
      </c>
      <c r="L132">
        <f>((R132-H132/2)*K132-J132)/(R132+H132/2)</f>
        <v>0</v>
      </c>
      <c r="M132">
        <f>L132*(CO132+CP132)/1000.0</f>
        <v>0</v>
      </c>
      <c r="N132">
        <f>(CH132 - IF(AS132&gt;1, J132*CB132*100.0/(AU132*CV132), 0))*(CO132+CP132)/1000.0</f>
        <v>0</v>
      </c>
      <c r="O132">
        <f>2.0/((1/Q132-1/P132)+SIGN(Q132)*SQRT((1/Q132-1/P132)*(1/Q132-1/P132) + 4*CC132/((CC132+1)*(CC132+1))*(2*1/Q132*1/P132-1/P132*1/P132)))</f>
        <v>0</v>
      </c>
      <c r="P132">
        <f>IF(LEFT(CD132,1)&lt;&gt;"0",IF(LEFT(CD132,1)="1",3.0,CE132),$D$5+$E$5*(CV132*CO132/($K$5*1000))+$F$5*(CV132*CO132/($K$5*1000))*MAX(MIN(CB132,$J$5),$I$5)*MAX(MIN(CB132,$J$5),$I$5)+$G$5*MAX(MIN(CB132,$J$5),$I$5)*(CV132*CO132/($K$5*1000))+$H$5*(CV132*CO132/($K$5*1000))*(CV132*CO132/($K$5*1000)))</f>
        <v>0</v>
      </c>
      <c r="Q132">
        <f>H132*(1000-(1000*0.61365*exp(17.502*U132/(240.97+U132))/(CO132+CP132)+CJ132)/2)/(1000*0.61365*exp(17.502*U132/(240.97+U132))/(CO132+CP132)-CJ132)</f>
        <v>0</v>
      </c>
      <c r="R132">
        <f>1/((CC132+1)/(O132/1.6)+1/(P132/1.37)) + CC132/((CC132+1)/(O132/1.6) + CC132/(P132/1.37))</f>
        <v>0</v>
      </c>
      <c r="S132">
        <f>(BX132*CA132)</f>
        <v>0</v>
      </c>
      <c r="T132">
        <f>(CQ132+(S132+2*0.95*5.67E-8*(((CQ132+$B$7)+273)^4-(CQ132+273)^4)-44100*H132)/(1.84*29.3*P132+8*0.95*5.67E-8*(CQ132+273)^3))</f>
        <v>0</v>
      </c>
      <c r="U132">
        <f>($C$7*CR132+$D$7*CS132+$E$7*T132)</f>
        <v>0</v>
      </c>
      <c r="V132">
        <f>0.61365*exp(17.502*U132/(240.97+U132))</f>
        <v>0</v>
      </c>
      <c r="W132">
        <f>(X132/Y132*100)</f>
        <v>0</v>
      </c>
      <c r="X132">
        <f>CJ132*(CO132+CP132)/1000</f>
        <v>0</v>
      </c>
      <c r="Y132">
        <f>0.61365*exp(17.502*CQ132/(240.97+CQ132))</f>
        <v>0</v>
      </c>
      <c r="Z132">
        <f>(V132-CJ132*(CO132+CP132)/1000)</f>
        <v>0</v>
      </c>
      <c r="AA132">
        <f>(-H132*44100)</f>
        <v>0</v>
      </c>
      <c r="AB132">
        <f>2*29.3*P132*0.92*(CQ132-U132)</f>
        <v>0</v>
      </c>
      <c r="AC132">
        <f>2*0.95*5.67E-8*(((CQ132+$B$7)+273)^4-(U132+273)^4)</f>
        <v>0</v>
      </c>
      <c r="AD132">
        <f>S132+AC132+AA132+AB132</f>
        <v>0</v>
      </c>
      <c r="AE132">
        <f>CN132*AS132*(CI132-CH132*(1000-AS132*CK132)/(1000-AS132*CJ132))/(100*CB132)</f>
        <v>0</v>
      </c>
      <c r="AF132">
        <f>1000*CN132*AS132*(CJ132-CK132)/(100*CB132*(1000-AS132*CJ132))</f>
        <v>0</v>
      </c>
      <c r="AG132">
        <f>(AH132 - AI132 - CO132*1E3/(8.314*(CQ132+273.15)) * AK132/CN132 * AJ132) * CN132/(100*CB132) * (1000 - CK132)/1000</f>
        <v>0</v>
      </c>
      <c r="AH132">
        <v>397.75940033106</v>
      </c>
      <c r="AI132">
        <v>382.34643030303</v>
      </c>
      <c r="AJ132">
        <v>1.58745290594602</v>
      </c>
      <c r="AK132">
        <v>66.5001345329119</v>
      </c>
      <c r="AL132">
        <f>(AN132 - AM132 + CO132*1E3/(8.314*(CQ132+273.15)) * AP132/CN132 * AO132) * CN132/(100*CB132) * 1000/(1000 - AN132)</f>
        <v>0</v>
      </c>
      <c r="AM132">
        <v>19.9696223691775</v>
      </c>
      <c r="AN132">
        <v>21.6558593939394</v>
      </c>
      <c r="AO132">
        <v>0.000199216783216809</v>
      </c>
      <c r="AP132">
        <v>79.88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MAX(0,($B$13+$C$13*CV132)/(1+$D$13*CV132)*CO132/(CQ132+273)*$E$13)</f>
        <v>0</v>
      </c>
      <c r="AV132" t="s">
        <v>286</v>
      </c>
      <c r="AW132" t="s">
        <v>286</v>
      </c>
      <c r="AX132">
        <v>0</v>
      </c>
      <c r="AY132">
        <v>0</v>
      </c>
      <c r="AZ132">
        <f>1-AX132/AY132</f>
        <v>0</v>
      </c>
      <c r="BA132">
        <v>0</v>
      </c>
      <c r="BB132" t="s">
        <v>286</v>
      </c>
      <c r="BC132" t="s">
        <v>286</v>
      </c>
      <c r="BD132">
        <v>0</v>
      </c>
      <c r="BE132">
        <v>0</v>
      </c>
      <c r="BF132">
        <f>1-BD132/BE132</f>
        <v>0</v>
      </c>
      <c r="BG132">
        <v>0.5</v>
      </c>
      <c r="BH132">
        <f>BY132</f>
        <v>0</v>
      </c>
      <c r="BI132">
        <f>J132</f>
        <v>0</v>
      </c>
      <c r="BJ132">
        <f>BF132*BG132*BH132</f>
        <v>0</v>
      </c>
      <c r="BK132">
        <f>(BI132-BA132)/BH132</f>
        <v>0</v>
      </c>
      <c r="BL132">
        <f>(AY132-BE132)/BE132</f>
        <v>0</v>
      </c>
      <c r="BM132">
        <f>AX132/(AZ132+AX132/BE132)</f>
        <v>0</v>
      </c>
      <c r="BN132" t="s">
        <v>286</v>
      </c>
      <c r="BO132">
        <v>0</v>
      </c>
      <c r="BP132">
        <f>IF(BO132&lt;&gt;0, BO132, BM132)</f>
        <v>0</v>
      </c>
      <c r="BQ132">
        <f>1-BP132/BE132</f>
        <v>0</v>
      </c>
      <c r="BR132">
        <f>(BE132-BD132)/(BE132-BP132)</f>
        <v>0</v>
      </c>
      <c r="BS132">
        <f>(AY132-BE132)/(AY132-BP132)</f>
        <v>0</v>
      </c>
      <c r="BT132">
        <f>(BE132-BD132)/(BE132-AX132)</f>
        <v>0</v>
      </c>
      <c r="BU132">
        <f>(AY132-BE132)/(AY132-AX132)</f>
        <v>0</v>
      </c>
      <c r="BV132">
        <f>(BR132*BP132/BD132)</f>
        <v>0</v>
      </c>
      <c r="BW132">
        <f>(1-BV132)</f>
        <v>0</v>
      </c>
      <c r="BX132">
        <f>$B$11*CW132+$C$11*CX132+$F$11*CY132*(1-DB132)</f>
        <v>0</v>
      </c>
      <c r="BY132">
        <f>BX132*BZ132</f>
        <v>0</v>
      </c>
      <c r="BZ132">
        <f>($B$11*$D$9+$C$11*$D$9+$F$11*((DL132+DD132)/MAX(DL132+DD132+DM132, 0.1)*$I$9+DM132/MAX(DL132+DD132+DM132, 0.1)*$J$9))/($B$11+$C$11+$F$11)</f>
        <v>0</v>
      </c>
      <c r="CA132">
        <f>($B$11*$K$9+$C$11*$K$9+$F$11*((DL132+DD132)/MAX(DL132+DD132+DM132, 0.1)*$P$9+DM132/MAX(DL132+DD132+DM132, 0.1)*$Q$9))/($B$11+$C$11+$F$11)</f>
        <v>0</v>
      </c>
      <c r="CB132">
        <v>9</v>
      </c>
      <c r="CC132">
        <v>0.5</v>
      </c>
      <c r="CD132" t="s">
        <v>287</v>
      </c>
      <c r="CE132">
        <v>2</v>
      </c>
      <c r="CF132" t="b">
        <v>1</v>
      </c>
      <c r="CG132">
        <v>1617083122.5</v>
      </c>
      <c r="CH132">
        <v>373.283666666667</v>
      </c>
      <c r="CI132">
        <v>391.524</v>
      </c>
      <c r="CJ132">
        <v>21.6558</v>
      </c>
      <c r="CK132">
        <v>19.9687333333333</v>
      </c>
      <c r="CL132">
        <v>368.962666666667</v>
      </c>
      <c r="CM132">
        <v>21.6777</v>
      </c>
      <c r="CN132">
        <v>600.03</v>
      </c>
      <c r="CO132">
        <v>101.116</v>
      </c>
      <c r="CP132">
        <v>0.0463315333333333</v>
      </c>
      <c r="CQ132">
        <v>26.7745333333333</v>
      </c>
      <c r="CR132">
        <v>26.1909666666667</v>
      </c>
      <c r="CS132">
        <v>999.9</v>
      </c>
      <c r="CT132">
        <v>0</v>
      </c>
      <c r="CU132">
        <v>0</v>
      </c>
      <c r="CV132">
        <v>10010.2333333333</v>
      </c>
      <c r="CW132">
        <v>0</v>
      </c>
      <c r="CX132">
        <v>37.0655333333333</v>
      </c>
      <c r="CY132">
        <v>1199.87666666667</v>
      </c>
      <c r="CZ132">
        <v>0.967004333333333</v>
      </c>
      <c r="DA132">
        <v>0.0329958</v>
      </c>
      <c r="DB132">
        <v>0</v>
      </c>
      <c r="DC132">
        <v>2.4842</v>
      </c>
      <c r="DD132">
        <v>0</v>
      </c>
      <c r="DE132">
        <v>3500.59666666667</v>
      </c>
      <c r="DF132">
        <v>10371.2666666667</v>
      </c>
      <c r="DG132">
        <v>40.6663333333333</v>
      </c>
      <c r="DH132">
        <v>43.479</v>
      </c>
      <c r="DI132">
        <v>42.354</v>
      </c>
      <c r="DJ132">
        <v>41.5413333333333</v>
      </c>
      <c r="DK132">
        <v>40.625</v>
      </c>
      <c r="DL132">
        <v>1160.28666666667</v>
      </c>
      <c r="DM132">
        <v>39.59</v>
      </c>
      <c r="DN132">
        <v>0</v>
      </c>
      <c r="DO132">
        <v>1617083124</v>
      </c>
      <c r="DP132">
        <v>0</v>
      </c>
      <c r="DQ132">
        <v>2.61416</v>
      </c>
      <c r="DR132">
        <v>0.122976935472304</v>
      </c>
      <c r="DS132">
        <v>-19.6699999736361</v>
      </c>
      <c r="DT132">
        <v>3502.9616</v>
      </c>
      <c r="DU132">
        <v>15</v>
      </c>
      <c r="DV132">
        <v>1617082512</v>
      </c>
      <c r="DW132" t="s">
        <v>288</v>
      </c>
      <c r="DX132">
        <v>1617082511</v>
      </c>
      <c r="DY132">
        <v>1617082512</v>
      </c>
      <c r="DZ132">
        <v>2</v>
      </c>
      <c r="EA132">
        <v>-0.012</v>
      </c>
      <c r="EB132">
        <v>-0.035</v>
      </c>
      <c r="EC132">
        <v>4.321</v>
      </c>
      <c r="ED132">
        <v>-0.022</v>
      </c>
      <c r="EE132">
        <v>400</v>
      </c>
      <c r="EF132">
        <v>20</v>
      </c>
      <c r="EG132">
        <v>0.13</v>
      </c>
      <c r="EH132">
        <v>0.05</v>
      </c>
      <c r="EI132">
        <v>100</v>
      </c>
      <c r="EJ132">
        <v>100</v>
      </c>
      <c r="EK132">
        <v>4.321</v>
      </c>
      <c r="EL132">
        <v>-0.0219</v>
      </c>
      <c r="EM132">
        <v>4.32055000000003</v>
      </c>
      <c r="EN132">
        <v>0</v>
      </c>
      <c r="EO132">
        <v>0</v>
      </c>
      <c r="EP132">
        <v>0</v>
      </c>
      <c r="EQ132">
        <v>-0.0219400000000007</v>
      </c>
      <c r="ER132">
        <v>0</v>
      </c>
      <c r="ES132">
        <v>0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10.2</v>
      </c>
      <c r="EZ132">
        <v>10.2</v>
      </c>
      <c r="FA132">
        <v>18</v>
      </c>
      <c r="FB132">
        <v>646.836</v>
      </c>
      <c r="FC132">
        <v>392.977</v>
      </c>
      <c r="FD132">
        <v>24.9995</v>
      </c>
      <c r="FE132">
        <v>27.8054</v>
      </c>
      <c r="FF132">
        <v>30</v>
      </c>
      <c r="FG132">
        <v>27.8168</v>
      </c>
      <c r="FH132">
        <v>27.8557</v>
      </c>
      <c r="FI132">
        <v>20.9612</v>
      </c>
      <c r="FJ132">
        <v>22.482</v>
      </c>
      <c r="FK132">
        <v>45.3457</v>
      </c>
      <c r="FL132">
        <v>25</v>
      </c>
      <c r="FM132">
        <v>405.882</v>
      </c>
      <c r="FN132">
        <v>20</v>
      </c>
      <c r="FO132">
        <v>96.8607</v>
      </c>
      <c r="FP132">
        <v>99.4306</v>
      </c>
    </row>
    <row r="133" spans="1:172">
      <c r="A133">
        <v>117</v>
      </c>
      <c r="B133">
        <v>1617083125.5</v>
      </c>
      <c r="C133">
        <v>233</v>
      </c>
      <c r="D133" t="s">
        <v>519</v>
      </c>
      <c r="E133" t="s">
        <v>520</v>
      </c>
      <c r="F133">
        <v>2</v>
      </c>
      <c r="G133">
        <v>1617083124.125</v>
      </c>
      <c r="H133">
        <f>(I133)/1000</f>
        <v>0</v>
      </c>
      <c r="I133">
        <f>IF(CF133, AL133, AF133)</f>
        <v>0</v>
      </c>
      <c r="J133">
        <f>IF(CF133, AG133, AE133)</f>
        <v>0</v>
      </c>
      <c r="K133">
        <f>CH133 - IF(AS133&gt;1, J133*CB133*100.0/(AU133*CV133), 0)</f>
        <v>0</v>
      </c>
      <c r="L133">
        <f>((R133-H133/2)*K133-J133)/(R133+H133/2)</f>
        <v>0</v>
      </c>
      <c r="M133">
        <f>L133*(CO133+CP133)/1000.0</f>
        <v>0</v>
      </c>
      <c r="N133">
        <f>(CH133 - IF(AS133&gt;1, J133*CB133*100.0/(AU133*CV133), 0))*(CO133+CP133)/1000.0</f>
        <v>0</v>
      </c>
      <c r="O133">
        <f>2.0/((1/Q133-1/P133)+SIGN(Q133)*SQRT((1/Q133-1/P133)*(1/Q133-1/P133) + 4*CC133/((CC133+1)*(CC133+1))*(2*1/Q133*1/P133-1/P133*1/P133)))</f>
        <v>0</v>
      </c>
      <c r="P133">
        <f>IF(LEFT(CD133,1)&lt;&gt;"0",IF(LEFT(CD133,1)="1",3.0,CE133),$D$5+$E$5*(CV133*CO133/($K$5*1000))+$F$5*(CV133*CO133/($K$5*1000))*MAX(MIN(CB133,$J$5),$I$5)*MAX(MIN(CB133,$J$5),$I$5)+$G$5*MAX(MIN(CB133,$J$5),$I$5)*(CV133*CO133/($K$5*1000))+$H$5*(CV133*CO133/($K$5*1000))*(CV133*CO133/($K$5*1000)))</f>
        <v>0</v>
      </c>
      <c r="Q133">
        <f>H133*(1000-(1000*0.61365*exp(17.502*U133/(240.97+U133))/(CO133+CP133)+CJ133)/2)/(1000*0.61365*exp(17.502*U133/(240.97+U133))/(CO133+CP133)-CJ133)</f>
        <v>0</v>
      </c>
      <c r="R133">
        <f>1/((CC133+1)/(O133/1.6)+1/(P133/1.37)) + CC133/((CC133+1)/(O133/1.6) + CC133/(P133/1.37))</f>
        <v>0</v>
      </c>
      <c r="S133">
        <f>(BX133*CA133)</f>
        <v>0</v>
      </c>
      <c r="T133">
        <f>(CQ133+(S133+2*0.95*5.67E-8*(((CQ133+$B$7)+273)^4-(CQ133+273)^4)-44100*H133)/(1.84*29.3*P133+8*0.95*5.67E-8*(CQ133+273)^3))</f>
        <v>0</v>
      </c>
      <c r="U133">
        <f>($C$7*CR133+$D$7*CS133+$E$7*T133)</f>
        <v>0</v>
      </c>
      <c r="V133">
        <f>0.61365*exp(17.502*U133/(240.97+U133))</f>
        <v>0</v>
      </c>
      <c r="W133">
        <f>(X133/Y133*100)</f>
        <v>0</v>
      </c>
      <c r="X133">
        <f>CJ133*(CO133+CP133)/1000</f>
        <v>0</v>
      </c>
      <c r="Y133">
        <f>0.61365*exp(17.502*CQ133/(240.97+CQ133))</f>
        <v>0</v>
      </c>
      <c r="Z133">
        <f>(V133-CJ133*(CO133+CP133)/1000)</f>
        <v>0</v>
      </c>
      <c r="AA133">
        <f>(-H133*44100)</f>
        <v>0</v>
      </c>
      <c r="AB133">
        <f>2*29.3*P133*0.92*(CQ133-U133)</f>
        <v>0</v>
      </c>
      <c r="AC133">
        <f>2*0.95*5.67E-8*(((CQ133+$B$7)+273)^4-(U133+273)^4)</f>
        <v>0</v>
      </c>
      <c r="AD133">
        <f>S133+AC133+AA133+AB133</f>
        <v>0</v>
      </c>
      <c r="AE133">
        <f>CN133*AS133*(CI133-CH133*(1000-AS133*CK133)/(1000-AS133*CJ133))/(100*CB133)</f>
        <v>0</v>
      </c>
      <c r="AF133">
        <f>1000*CN133*AS133*(CJ133-CK133)/(100*CB133*(1000-AS133*CJ133))</f>
        <v>0</v>
      </c>
      <c r="AG133">
        <f>(AH133 - AI133 - CO133*1E3/(8.314*(CQ133+273.15)) * AK133/CN133 * AJ133) * CN133/(100*CB133) * (1000 - CK133)/1000</f>
        <v>0</v>
      </c>
      <c r="AH133">
        <v>401.196409745904</v>
      </c>
      <c r="AI133">
        <v>385.604321212121</v>
      </c>
      <c r="AJ133">
        <v>1.62787827121649</v>
      </c>
      <c r="AK133">
        <v>66.5001345329119</v>
      </c>
      <c r="AL133">
        <f>(AN133 - AM133 + CO133*1E3/(8.314*(CQ133+273.15)) * AP133/CN133 * AO133) * CN133/(100*CB133) * 1000/(1000 - AN133)</f>
        <v>0</v>
      </c>
      <c r="AM133">
        <v>19.9684203369697</v>
      </c>
      <c r="AN133">
        <v>21.6551363636364</v>
      </c>
      <c r="AO133">
        <v>3.86828282826668e-05</v>
      </c>
      <c r="AP133">
        <v>79.88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MAX(0,($B$13+$C$13*CV133)/(1+$D$13*CV133)*CO133/(CQ133+273)*$E$13)</f>
        <v>0</v>
      </c>
      <c r="AV133" t="s">
        <v>286</v>
      </c>
      <c r="AW133" t="s">
        <v>286</v>
      </c>
      <c r="AX133">
        <v>0</v>
      </c>
      <c r="AY133">
        <v>0</v>
      </c>
      <c r="AZ133">
        <f>1-AX133/AY133</f>
        <v>0</v>
      </c>
      <c r="BA133">
        <v>0</v>
      </c>
      <c r="BB133" t="s">
        <v>286</v>
      </c>
      <c r="BC133" t="s">
        <v>286</v>
      </c>
      <c r="BD133">
        <v>0</v>
      </c>
      <c r="BE133">
        <v>0</v>
      </c>
      <c r="BF133">
        <f>1-BD133/BE133</f>
        <v>0</v>
      </c>
      <c r="BG133">
        <v>0.5</v>
      </c>
      <c r="BH133">
        <f>BY133</f>
        <v>0</v>
      </c>
      <c r="BI133">
        <f>J133</f>
        <v>0</v>
      </c>
      <c r="BJ133">
        <f>BF133*BG133*BH133</f>
        <v>0</v>
      </c>
      <c r="BK133">
        <f>(BI133-BA133)/BH133</f>
        <v>0</v>
      </c>
      <c r="BL133">
        <f>(AY133-BE133)/BE133</f>
        <v>0</v>
      </c>
      <c r="BM133">
        <f>AX133/(AZ133+AX133/BE133)</f>
        <v>0</v>
      </c>
      <c r="BN133" t="s">
        <v>286</v>
      </c>
      <c r="BO133">
        <v>0</v>
      </c>
      <c r="BP133">
        <f>IF(BO133&lt;&gt;0, BO133, BM133)</f>
        <v>0</v>
      </c>
      <c r="BQ133">
        <f>1-BP133/BE133</f>
        <v>0</v>
      </c>
      <c r="BR133">
        <f>(BE133-BD133)/(BE133-BP133)</f>
        <v>0</v>
      </c>
      <c r="BS133">
        <f>(AY133-BE133)/(AY133-BP133)</f>
        <v>0</v>
      </c>
      <c r="BT133">
        <f>(BE133-BD133)/(BE133-AX133)</f>
        <v>0</v>
      </c>
      <c r="BU133">
        <f>(AY133-BE133)/(AY133-AX133)</f>
        <v>0</v>
      </c>
      <c r="BV133">
        <f>(BR133*BP133/BD133)</f>
        <v>0</v>
      </c>
      <c r="BW133">
        <f>(1-BV133)</f>
        <v>0</v>
      </c>
      <c r="BX133">
        <f>$B$11*CW133+$C$11*CX133+$F$11*CY133*(1-DB133)</f>
        <v>0</v>
      </c>
      <c r="BY133">
        <f>BX133*BZ133</f>
        <v>0</v>
      </c>
      <c r="BZ133">
        <f>($B$11*$D$9+$C$11*$D$9+$F$11*((DL133+DD133)/MAX(DL133+DD133+DM133, 0.1)*$I$9+DM133/MAX(DL133+DD133+DM133, 0.1)*$J$9))/($B$11+$C$11+$F$11)</f>
        <v>0</v>
      </c>
      <c r="CA133">
        <f>($B$11*$K$9+$C$11*$K$9+$F$11*((DL133+DD133)/MAX(DL133+DD133+DM133, 0.1)*$P$9+DM133/MAX(DL133+DD133+DM133, 0.1)*$Q$9))/($B$11+$C$11+$F$11)</f>
        <v>0</v>
      </c>
      <c r="CB133">
        <v>9</v>
      </c>
      <c r="CC133">
        <v>0.5</v>
      </c>
      <c r="CD133" t="s">
        <v>287</v>
      </c>
      <c r="CE133">
        <v>2</v>
      </c>
      <c r="CF133" t="b">
        <v>1</v>
      </c>
      <c r="CG133">
        <v>1617083124.125</v>
      </c>
      <c r="CH133">
        <v>375.854</v>
      </c>
      <c r="CI133">
        <v>394.28475</v>
      </c>
      <c r="CJ133">
        <v>21.655425</v>
      </c>
      <c r="CK133">
        <v>19.96825</v>
      </c>
      <c r="CL133">
        <v>371.53325</v>
      </c>
      <c r="CM133">
        <v>21.677325</v>
      </c>
      <c r="CN133">
        <v>600.02975</v>
      </c>
      <c r="CO133">
        <v>101.1155</v>
      </c>
      <c r="CP133">
        <v>0.04668435</v>
      </c>
      <c r="CQ133">
        <v>26.7738</v>
      </c>
      <c r="CR133">
        <v>26.192375</v>
      </c>
      <c r="CS133">
        <v>999.9</v>
      </c>
      <c r="CT133">
        <v>0</v>
      </c>
      <c r="CU133">
        <v>0</v>
      </c>
      <c r="CV133">
        <v>9989.22</v>
      </c>
      <c r="CW133">
        <v>0</v>
      </c>
      <c r="CX133">
        <v>36.90595</v>
      </c>
      <c r="CY133">
        <v>1200.05</v>
      </c>
      <c r="CZ133">
        <v>0.967009</v>
      </c>
      <c r="DA133">
        <v>0.0329912</v>
      </c>
      <c r="DB133">
        <v>0</v>
      </c>
      <c r="DC133">
        <v>2.784375</v>
      </c>
      <c r="DD133">
        <v>0</v>
      </c>
      <c r="DE133">
        <v>3500.2025</v>
      </c>
      <c r="DF133">
        <v>10372.725</v>
      </c>
      <c r="DG133">
        <v>40.64025</v>
      </c>
      <c r="DH133">
        <v>43.48425</v>
      </c>
      <c r="DI133">
        <v>42.3435</v>
      </c>
      <c r="DJ133">
        <v>41.578</v>
      </c>
      <c r="DK133">
        <v>40.6715</v>
      </c>
      <c r="DL133">
        <v>1160.46</v>
      </c>
      <c r="DM133">
        <v>39.59</v>
      </c>
      <c r="DN133">
        <v>0</v>
      </c>
      <c r="DO133">
        <v>1617083125.8</v>
      </c>
      <c r="DP133">
        <v>0</v>
      </c>
      <c r="DQ133">
        <v>2.62863846153846</v>
      </c>
      <c r="DR133">
        <v>0.246413685552156</v>
      </c>
      <c r="DS133">
        <v>-19.2027350568627</v>
      </c>
      <c r="DT133">
        <v>3502.41307692308</v>
      </c>
      <c r="DU133">
        <v>15</v>
      </c>
      <c r="DV133">
        <v>1617082512</v>
      </c>
      <c r="DW133" t="s">
        <v>288</v>
      </c>
      <c r="DX133">
        <v>1617082511</v>
      </c>
      <c r="DY133">
        <v>1617082512</v>
      </c>
      <c r="DZ133">
        <v>2</v>
      </c>
      <c r="EA133">
        <v>-0.012</v>
      </c>
      <c r="EB133">
        <v>-0.035</v>
      </c>
      <c r="EC133">
        <v>4.321</v>
      </c>
      <c r="ED133">
        <v>-0.022</v>
      </c>
      <c r="EE133">
        <v>400</v>
      </c>
      <c r="EF133">
        <v>20</v>
      </c>
      <c r="EG133">
        <v>0.13</v>
      </c>
      <c r="EH133">
        <v>0.05</v>
      </c>
      <c r="EI133">
        <v>100</v>
      </c>
      <c r="EJ133">
        <v>100</v>
      </c>
      <c r="EK133">
        <v>4.32</v>
      </c>
      <c r="EL133">
        <v>-0.022</v>
      </c>
      <c r="EM133">
        <v>4.32055000000003</v>
      </c>
      <c r="EN133">
        <v>0</v>
      </c>
      <c r="EO133">
        <v>0</v>
      </c>
      <c r="EP133">
        <v>0</v>
      </c>
      <c r="EQ133">
        <v>-0.0219400000000007</v>
      </c>
      <c r="ER133">
        <v>0</v>
      </c>
      <c r="ES133">
        <v>0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10.2</v>
      </c>
      <c r="EZ133">
        <v>10.2</v>
      </c>
      <c r="FA133">
        <v>18</v>
      </c>
      <c r="FB133">
        <v>646.692</v>
      </c>
      <c r="FC133">
        <v>393.129</v>
      </c>
      <c r="FD133">
        <v>24.9995</v>
      </c>
      <c r="FE133">
        <v>27.8043</v>
      </c>
      <c r="FF133">
        <v>30</v>
      </c>
      <c r="FG133">
        <v>27.8162</v>
      </c>
      <c r="FH133">
        <v>27.8546</v>
      </c>
      <c r="FI133">
        <v>21.103</v>
      </c>
      <c r="FJ133">
        <v>22.482</v>
      </c>
      <c r="FK133">
        <v>45.3457</v>
      </c>
      <c r="FL133">
        <v>25</v>
      </c>
      <c r="FM133">
        <v>409.243</v>
      </c>
      <c r="FN133">
        <v>20</v>
      </c>
      <c r="FO133">
        <v>96.8613</v>
      </c>
      <c r="FP133">
        <v>99.4313</v>
      </c>
    </row>
    <row r="134" spans="1:172">
      <c r="A134">
        <v>118</v>
      </c>
      <c r="B134">
        <v>1617083128</v>
      </c>
      <c r="C134">
        <v>235.5</v>
      </c>
      <c r="D134" t="s">
        <v>521</v>
      </c>
      <c r="E134" t="s">
        <v>522</v>
      </c>
      <c r="F134">
        <v>2</v>
      </c>
      <c r="G134">
        <v>1617083126.75</v>
      </c>
      <c r="H134">
        <f>(I134)/1000</f>
        <v>0</v>
      </c>
      <c r="I134">
        <f>IF(CF134, AL134, AF134)</f>
        <v>0</v>
      </c>
      <c r="J134">
        <f>IF(CF134, AG134, AE134)</f>
        <v>0</v>
      </c>
      <c r="K134">
        <f>CH134 - IF(AS134&gt;1, J134*CB134*100.0/(AU134*CV134), 0)</f>
        <v>0</v>
      </c>
      <c r="L134">
        <f>((R134-H134/2)*K134-J134)/(R134+H134/2)</f>
        <v>0</v>
      </c>
      <c r="M134">
        <f>L134*(CO134+CP134)/1000.0</f>
        <v>0</v>
      </c>
      <c r="N134">
        <f>(CH134 - IF(AS134&gt;1, J134*CB134*100.0/(AU134*CV134), 0))*(CO134+CP134)/1000.0</f>
        <v>0</v>
      </c>
      <c r="O134">
        <f>2.0/((1/Q134-1/P134)+SIGN(Q134)*SQRT((1/Q134-1/P134)*(1/Q134-1/P134) + 4*CC134/((CC134+1)*(CC134+1))*(2*1/Q134*1/P134-1/P134*1/P134)))</f>
        <v>0</v>
      </c>
      <c r="P134">
        <f>IF(LEFT(CD134,1)&lt;&gt;"0",IF(LEFT(CD134,1)="1",3.0,CE134),$D$5+$E$5*(CV134*CO134/($K$5*1000))+$F$5*(CV134*CO134/($K$5*1000))*MAX(MIN(CB134,$J$5),$I$5)*MAX(MIN(CB134,$J$5),$I$5)+$G$5*MAX(MIN(CB134,$J$5),$I$5)*(CV134*CO134/($K$5*1000))+$H$5*(CV134*CO134/($K$5*1000))*(CV134*CO134/($K$5*1000)))</f>
        <v>0</v>
      </c>
      <c r="Q134">
        <f>H134*(1000-(1000*0.61365*exp(17.502*U134/(240.97+U134))/(CO134+CP134)+CJ134)/2)/(1000*0.61365*exp(17.502*U134/(240.97+U134))/(CO134+CP134)-CJ134)</f>
        <v>0</v>
      </c>
      <c r="R134">
        <f>1/((CC134+1)/(O134/1.6)+1/(P134/1.37)) + CC134/((CC134+1)/(O134/1.6) + CC134/(P134/1.37))</f>
        <v>0</v>
      </c>
      <c r="S134">
        <f>(BX134*CA134)</f>
        <v>0</v>
      </c>
      <c r="T134">
        <f>(CQ134+(S134+2*0.95*5.67E-8*(((CQ134+$B$7)+273)^4-(CQ134+273)^4)-44100*H134)/(1.84*29.3*P134+8*0.95*5.67E-8*(CQ134+273)^3))</f>
        <v>0</v>
      </c>
      <c r="U134">
        <f>($C$7*CR134+$D$7*CS134+$E$7*T134)</f>
        <v>0</v>
      </c>
      <c r="V134">
        <f>0.61365*exp(17.502*U134/(240.97+U134))</f>
        <v>0</v>
      </c>
      <c r="W134">
        <f>(X134/Y134*100)</f>
        <v>0</v>
      </c>
      <c r="X134">
        <f>CJ134*(CO134+CP134)/1000</f>
        <v>0</v>
      </c>
      <c r="Y134">
        <f>0.61365*exp(17.502*CQ134/(240.97+CQ134))</f>
        <v>0</v>
      </c>
      <c r="Z134">
        <f>(V134-CJ134*(CO134+CP134)/1000)</f>
        <v>0</v>
      </c>
      <c r="AA134">
        <f>(-H134*44100)</f>
        <v>0</v>
      </c>
      <c r="AB134">
        <f>2*29.3*P134*0.92*(CQ134-U134)</f>
        <v>0</v>
      </c>
      <c r="AC134">
        <f>2*0.95*5.67E-8*(((CQ134+$B$7)+273)^4-(U134+273)^4)</f>
        <v>0</v>
      </c>
      <c r="AD134">
        <f>S134+AC134+AA134+AB134</f>
        <v>0</v>
      </c>
      <c r="AE134">
        <f>CN134*AS134*(CI134-CH134*(1000-AS134*CK134)/(1000-AS134*CJ134))/(100*CB134)</f>
        <v>0</v>
      </c>
      <c r="AF134">
        <f>1000*CN134*AS134*(CJ134-CK134)/(100*CB134*(1000-AS134*CJ134))</f>
        <v>0</v>
      </c>
      <c r="AG134">
        <f>(AH134 - AI134 - CO134*1E3/(8.314*(CQ134+273.15)) * AK134/CN134 * AJ134) * CN134/(100*CB134) * (1000 - CK134)/1000</f>
        <v>0</v>
      </c>
      <c r="AH134">
        <v>405.564646767387</v>
      </c>
      <c r="AI134">
        <v>389.742733333333</v>
      </c>
      <c r="AJ134">
        <v>1.6538065526161</v>
      </c>
      <c r="AK134">
        <v>66.5001345329119</v>
      </c>
      <c r="AL134">
        <f>(AN134 - AM134 + CO134*1E3/(8.314*(CQ134+273.15)) * AP134/CN134 * AO134) * CN134/(100*CB134) * 1000/(1000 - AN134)</f>
        <v>0</v>
      </c>
      <c r="AM134">
        <v>19.9684639106494</v>
      </c>
      <c r="AN134">
        <v>21.6533533333333</v>
      </c>
      <c r="AO134">
        <v>-6.7809523797294e-06</v>
      </c>
      <c r="AP134">
        <v>79.88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MAX(0,($B$13+$C$13*CV134)/(1+$D$13*CV134)*CO134/(CQ134+273)*$E$13)</f>
        <v>0</v>
      </c>
      <c r="AV134" t="s">
        <v>286</v>
      </c>
      <c r="AW134" t="s">
        <v>286</v>
      </c>
      <c r="AX134">
        <v>0</v>
      </c>
      <c r="AY134">
        <v>0</v>
      </c>
      <c r="AZ134">
        <f>1-AX134/AY134</f>
        <v>0</v>
      </c>
      <c r="BA134">
        <v>0</v>
      </c>
      <c r="BB134" t="s">
        <v>286</v>
      </c>
      <c r="BC134" t="s">
        <v>286</v>
      </c>
      <c r="BD134">
        <v>0</v>
      </c>
      <c r="BE134">
        <v>0</v>
      </c>
      <c r="BF134">
        <f>1-BD134/BE134</f>
        <v>0</v>
      </c>
      <c r="BG134">
        <v>0.5</v>
      </c>
      <c r="BH134">
        <f>BY134</f>
        <v>0</v>
      </c>
      <c r="BI134">
        <f>J134</f>
        <v>0</v>
      </c>
      <c r="BJ134">
        <f>BF134*BG134*BH134</f>
        <v>0</v>
      </c>
      <c r="BK134">
        <f>(BI134-BA134)/BH134</f>
        <v>0</v>
      </c>
      <c r="BL134">
        <f>(AY134-BE134)/BE134</f>
        <v>0</v>
      </c>
      <c r="BM134">
        <f>AX134/(AZ134+AX134/BE134)</f>
        <v>0</v>
      </c>
      <c r="BN134" t="s">
        <v>286</v>
      </c>
      <c r="BO134">
        <v>0</v>
      </c>
      <c r="BP134">
        <f>IF(BO134&lt;&gt;0, BO134, BM134)</f>
        <v>0</v>
      </c>
      <c r="BQ134">
        <f>1-BP134/BE134</f>
        <v>0</v>
      </c>
      <c r="BR134">
        <f>(BE134-BD134)/(BE134-BP134)</f>
        <v>0</v>
      </c>
      <c r="BS134">
        <f>(AY134-BE134)/(AY134-BP134)</f>
        <v>0</v>
      </c>
      <c r="BT134">
        <f>(BE134-BD134)/(BE134-AX134)</f>
        <v>0</v>
      </c>
      <c r="BU134">
        <f>(AY134-BE134)/(AY134-AX134)</f>
        <v>0</v>
      </c>
      <c r="BV134">
        <f>(BR134*BP134/BD134)</f>
        <v>0</v>
      </c>
      <c r="BW134">
        <f>(1-BV134)</f>
        <v>0</v>
      </c>
      <c r="BX134">
        <f>$B$11*CW134+$C$11*CX134+$F$11*CY134*(1-DB134)</f>
        <v>0</v>
      </c>
      <c r="BY134">
        <f>BX134*BZ134</f>
        <v>0</v>
      </c>
      <c r="BZ134">
        <f>($B$11*$D$9+$C$11*$D$9+$F$11*((DL134+DD134)/MAX(DL134+DD134+DM134, 0.1)*$I$9+DM134/MAX(DL134+DD134+DM134, 0.1)*$J$9))/($B$11+$C$11+$F$11)</f>
        <v>0</v>
      </c>
      <c r="CA134">
        <f>($B$11*$K$9+$C$11*$K$9+$F$11*((DL134+DD134)/MAX(DL134+DD134+DM134, 0.1)*$P$9+DM134/MAX(DL134+DD134+DM134, 0.1)*$Q$9))/($B$11+$C$11+$F$11)</f>
        <v>0</v>
      </c>
      <c r="CB134">
        <v>9</v>
      </c>
      <c r="CC134">
        <v>0.5</v>
      </c>
      <c r="CD134" t="s">
        <v>287</v>
      </c>
      <c r="CE134">
        <v>2</v>
      </c>
      <c r="CF134" t="b">
        <v>1</v>
      </c>
      <c r="CG134">
        <v>1617083126.75</v>
      </c>
      <c r="CH134">
        <v>380.09075</v>
      </c>
      <c r="CI134">
        <v>398.79325</v>
      </c>
      <c r="CJ134">
        <v>21.653925</v>
      </c>
      <c r="CK134">
        <v>19.968825</v>
      </c>
      <c r="CL134">
        <v>375.7705</v>
      </c>
      <c r="CM134">
        <v>21.675875</v>
      </c>
      <c r="CN134">
        <v>600.0015</v>
      </c>
      <c r="CO134">
        <v>101.11575</v>
      </c>
      <c r="CP134">
        <v>0.046776525</v>
      </c>
      <c r="CQ134">
        <v>26.776025</v>
      </c>
      <c r="CR134">
        <v>26.190025</v>
      </c>
      <c r="CS134">
        <v>999.9</v>
      </c>
      <c r="CT134">
        <v>0</v>
      </c>
      <c r="CU134">
        <v>0</v>
      </c>
      <c r="CV134">
        <v>9989.535</v>
      </c>
      <c r="CW134">
        <v>0</v>
      </c>
      <c r="CX134">
        <v>36.678525</v>
      </c>
      <c r="CY134">
        <v>1199.9275</v>
      </c>
      <c r="CZ134">
        <v>0.9670055</v>
      </c>
      <c r="DA134">
        <v>0.03299465</v>
      </c>
      <c r="DB134">
        <v>0</v>
      </c>
      <c r="DC134">
        <v>2.65765</v>
      </c>
      <c r="DD134">
        <v>0</v>
      </c>
      <c r="DE134">
        <v>3499.11</v>
      </c>
      <c r="DF134">
        <v>10371.675</v>
      </c>
      <c r="DG134">
        <v>40.656</v>
      </c>
      <c r="DH134">
        <v>43.4685</v>
      </c>
      <c r="DI134">
        <v>42.312</v>
      </c>
      <c r="DJ134">
        <v>41.531</v>
      </c>
      <c r="DK134">
        <v>40.687</v>
      </c>
      <c r="DL134">
        <v>1160.3375</v>
      </c>
      <c r="DM134">
        <v>39.59</v>
      </c>
      <c r="DN134">
        <v>0</v>
      </c>
      <c r="DO134">
        <v>1617083128.8</v>
      </c>
      <c r="DP134">
        <v>0</v>
      </c>
      <c r="DQ134">
        <v>2.630612</v>
      </c>
      <c r="DR134">
        <v>0.473838479004273</v>
      </c>
      <c r="DS134">
        <v>-20.3661538863354</v>
      </c>
      <c r="DT134">
        <v>3501.3192</v>
      </c>
      <c r="DU134">
        <v>15</v>
      </c>
      <c r="DV134">
        <v>1617082512</v>
      </c>
      <c r="DW134" t="s">
        <v>288</v>
      </c>
      <c r="DX134">
        <v>1617082511</v>
      </c>
      <c r="DY134">
        <v>1617082512</v>
      </c>
      <c r="DZ134">
        <v>2</v>
      </c>
      <c r="EA134">
        <v>-0.012</v>
      </c>
      <c r="EB134">
        <v>-0.035</v>
      </c>
      <c r="EC134">
        <v>4.321</v>
      </c>
      <c r="ED134">
        <v>-0.022</v>
      </c>
      <c r="EE134">
        <v>400</v>
      </c>
      <c r="EF134">
        <v>20</v>
      </c>
      <c r="EG134">
        <v>0.13</v>
      </c>
      <c r="EH134">
        <v>0.05</v>
      </c>
      <c r="EI134">
        <v>100</v>
      </c>
      <c r="EJ134">
        <v>100</v>
      </c>
      <c r="EK134">
        <v>4.321</v>
      </c>
      <c r="EL134">
        <v>-0.0219</v>
      </c>
      <c r="EM134">
        <v>4.32055000000003</v>
      </c>
      <c r="EN134">
        <v>0</v>
      </c>
      <c r="EO134">
        <v>0</v>
      </c>
      <c r="EP134">
        <v>0</v>
      </c>
      <c r="EQ134">
        <v>-0.0219400000000007</v>
      </c>
      <c r="ER134">
        <v>0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10.3</v>
      </c>
      <c r="EZ134">
        <v>10.3</v>
      </c>
      <c r="FA134">
        <v>18</v>
      </c>
      <c r="FB134">
        <v>646.637</v>
      </c>
      <c r="FC134">
        <v>393.005</v>
      </c>
      <c r="FD134">
        <v>24.9995</v>
      </c>
      <c r="FE134">
        <v>27.8028</v>
      </c>
      <c r="FF134">
        <v>29.9999</v>
      </c>
      <c r="FG134">
        <v>27.8148</v>
      </c>
      <c r="FH134">
        <v>27.8537</v>
      </c>
      <c r="FI134">
        <v>21.2719</v>
      </c>
      <c r="FJ134">
        <v>22.482</v>
      </c>
      <c r="FK134">
        <v>45.3457</v>
      </c>
      <c r="FL134">
        <v>25</v>
      </c>
      <c r="FM134">
        <v>415.955</v>
      </c>
      <c r="FN134">
        <v>20</v>
      </c>
      <c r="FO134">
        <v>96.8614</v>
      </c>
      <c r="FP134">
        <v>99.4318</v>
      </c>
    </row>
    <row r="135" spans="1:172">
      <c r="A135">
        <v>119</v>
      </c>
      <c r="B135">
        <v>1617083130</v>
      </c>
      <c r="C135">
        <v>237.5</v>
      </c>
      <c r="D135" t="s">
        <v>523</v>
      </c>
      <c r="E135" t="s">
        <v>524</v>
      </c>
      <c r="F135">
        <v>2</v>
      </c>
      <c r="G135">
        <v>1617083129</v>
      </c>
      <c r="H135">
        <f>(I135)/1000</f>
        <v>0</v>
      </c>
      <c r="I135">
        <f>IF(CF135, AL135, AF135)</f>
        <v>0</v>
      </c>
      <c r="J135">
        <f>IF(CF135, AG135, AE135)</f>
        <v>0</v>
      </c>
      <c r="K135">
        <f>CH135 - IF(AS135&gt;1, J135*CB135*100.0/(AU135*CV135), 0)</f>
        <v>0</v>
      </c>
      <c r="L135">
        <f>((R135-H135/2)*K135-J135)/(R135+H135/2)</f>
        <v>0</v>
      </c>
      <c r="M135">
        <f>L135*(CO135+CP135)/1000.0</f>
        <v>0</v>
      </c>
      <c r="N135">
        <f>(CH135 - IF(AS135&gt;1, J135*CB135*100.0/(AU135*CV135), 0))*(CO135+CP135)/1000.0</f>
        <v>0</v>
      </c>
      <c r="O135">
        <f>2.0/((1/Q135-1/P135)+SIGN(Q135)*SQRT((1/Q135-1/P135)*(1/Q135-1/P135) + 4*CC135/((CC135+1)*(CC135+1))*(2*1/Q135*1/P135-1/P135*1/P135)))</f>
        <v>0</v>
      </c>
      <c r="P135">
        <f>IF(LEFT(CD135,1)&lt;&gt;"0",IF(LEFT(CD135,1)="1",3.0,CE135),$D$5+$E$5*(CV135*CO135/($K$5*1000))+$F$5*(CV135*CO135/($K$5*1000))*MAX(MIN(CB135,$J$5),$I$5)*MAX(MIN(CB135,$J$5),$I$5)+$G$5*MAX(MIN(CB135,$J$5),$I$5)*(CV135*CO135/($K$5*1000))+$H$5*(CV135*CO135/($K$5*1000))*(CV135*CO135/($K$5*1000)))</f>
        <v>0</v>
      </c>
      <c r="Q135">
        <f>H135*(1000-(1000*0.61365*exp(17.502*U135/(240.97+U135))/(CO135+CP135)+CJ135)/2)/(1000*0.61365*exp(17.502*U135/(240.97+U135))/(CO135+CP135)-CJ135)</f>
        <v>0</v>
      </c>
      <c r="R135">
        <f>1/((CC135+1)/(O135/1.6)+1/(P135/1.37)) + CC135/((CC135+1)/(O135/1.6) + CC135/(P135/1.37))</f>
        <v>0</v>
      </c>
      <c r="S135">
        <f>(BX135*CA135)</f>
        <v>0</v>
      </c>
      <c r="T135">
        <f>(CQ135+(S135+2*0.95*5.67E-8*(((CQ135+$B$7)+273)^4-(CQ135+273)^4)-44100*H135)/(1.84*29.3*P135+8*0.95*5.67E-8*(CQ135+273)^3))</f>
        <v>0</v>
      </c>
      <c r="U135">
        <f>($C$7*CR135+$D$7*CS135+$E$7*T135)</f>
        <v>0</v>
      </c>
      <c r="V135">
        <f>0.61365*exp(17.502*U135/(240.97+U135))</f>
        <v>0</v>
      </c>
      <c r="W135">
        <f>(X135/Y135*100)</f>
        <v>0</v>
      </c>
      <c r="X135">
        <f>CJ135*(CO135+CP135)/1000</f>
        <v>0</v>
      </c>
      <c r="Y135">
        <f>0.61365*exp(17.502*CQ135/(240.97+CQ135))</f>
        <v>0</v>
      </c>
      <c r="Z135">
        <f>(V135-CJ135*(CO135+CP135)/1000)</f>
        <v>0</v>
      </c>
      <c r="AA135">
        <f>(-H135*44100)</f>
        <v>0</v>
      </c>
      <c r="AB135">
        <f>2*29.3*P135*0.92*(CQ135-U135)</f>
        <v>0</v>
      </c>
      <c r="AC135">
        <f>2*0.95*5.67E-8*(((CQ135+$B$7)+273)^4-(U135+273)^4)</f>
        <v>0</v>
      </c>
      <c r="AD135">
        <f>S135+AC135+AA135+AB135</f>
        <v>0</v>
      </c>
      <c r="AE135">
        <f>CN135*AS135*(CI135-CH135*(1000-AS135*CK135)/(1000-AS135*CJ135))/(100*CB135)</f>
        <v>0</v>
      </c>
      <c r="AF135">
        <f>1000*CN135*AS135*(CJ135-CK135)/(100*CB135*(1000-AS135*CJ135))</f>
        <v>0</v>
      </c>
      <c r="AG135">
        <f>(AH135 - AI135 - CO135*1E3/(8.314*(CQ135+273.15)) * AK135/CN135 * AJ135) * CN135/(100*CB135) * (1000 - CK135)/1000</f>
        <v>0</v>
      </c>
      <c r="AH135">
        <v>409.090066591392</v>
      </c>
      <c r="AI135">
        <v>393.059763636364</v>
      </c>
      <c r="AJ135">
        <v>1.66159304320382</v>
      </c>
      <c r="AK135">
        <v>66.5001345329119</v>
      </c>
      <c r="AL135">
        <f>(AN135 - AM135 + CO135*1E3/(8.314*(CQ135+273.15)) * AP135/CN135 * AO135) * CN135/(100*CB135) * 1000/(1000 - AN135)</f>
        <v>0</v>
      </c>
      <c r="AM135">
        <v>19.9687068055411</v>
      </c>
      <c r="AN135">
        <v>21.6526733333333</v>
      </c>
      <c r="AO135">
        <v>-7.86324786323899e-05</v>
      </c>
      <c r="AP135">
        <v>79.88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MAX(0,($B$13+$C$13*CV135)/(1+$D$13*CV135)*CO135/(CQ135+273)*$E$13)</f>
        <v>0</v>
      </c>
      <c r="AV135" t="s">
        <v>286</v>
      </c>
      <c r="AW135" t="s">
        <v>286</v>
      </c>
      <c r="AX135">
        <v>0</v>
      </c>
      <c r="AY135">
        <v>0</v>
      </c>
      <c r="AZ135">
        <f>1-AX135/AY135</f>
        <v>0</v>
      </c>
      <c r="BA135">
        <v>0</v>
      </c>
      <c r="BB135" t="s">
        <v>286</v>
      </c>
      <c r="BC135" t="s">
        <v>286</v>
      </c>
      <c r="BD135">
        <v>0</v>
      </c>
      <c r="BE135">
        <v>0</v>
      </c>
      <c r="BF135">
        <f>1-BD135/BE135</f>
        <v>0</v>
      </c>
      <c r="BG135">
        <v>0.5</v>
      </c>
      <c r="BH135">
        <f>BY135</f>
        <v>0</v>
      </c>
      <c r="BI135">
        <f>J135</f>
        <v>0</v>
      </c>
      <c r="BJ135">
        <f>BF135*BG135*BH135</f>
        <v>0</v>
      </c>
      <c r="BK135">
        <f>(BI135-BA135)/BH135</f>
        <v>0</v>
      </c>
      <c r="BL135">
        <f>(AY135-BE135)/BE135</f>
        <v>0</v>
      </c>
      <c r="BM135">
        <f>AX135/(AZ135+AX135/BE135)</f>
        <v>0</v>
      </c>
      <c r="BN135" t="s">
        <v>286</v>
      </c>
      <c r="BO135">
        <v>0</v>
      </c>
      <c r="BP135">
        <f>IF(BO135&lt;&gt;0, BO135, BM135)</f>
        <v>0</v>
      </c>
      <c r="BQ135">
        <f>1-BP135/BE135</f>
        <v>0</v>
      </c>
      <c r="BR135">
        <f>(BE135-BD135)/(BE135-BP135)</f>
        <v>0</v>
      </c>
      <c r="BS135">
        <f>(AY135-BE135)/(AY135-BP135)</f>
        <v>0</v>
      </c>
      <c r="BT135">
        <f>(BE135-BD135)/(BE135-AX135)</f>
        <v>0</v>
      </c>
      <c r="BU135">
        <f>(AY135-BE135)/(AY135-AX135)</f>
        <v>0</v>
      </c>
      <c r="BV135">
        <f>(BR135*BP135/BD135)</f>
        <v>0</v>
      </c>
      <c r="BW135">
        <f>(1-BV135)</f>
        <v>0</v>
      </c>
      <c r="BX135">
        <f>$B$11*CW135+$C$11*CX135+$F$11*CY135*(1-DB135)</f>
        <v>0</v>
      </c>
      <c r="BY135">
        <f>BX135*BZ135</f>
        <v>0</v>
      </c>
      <c r="BZ135">
        <f>($B$11*$D$9+$C$11*$D$9+$F$11*((DL135+DD135)/MAX(DL135+DD135+DM135, 0.1)*$I$9+DM135/MAX(DL135+DD135+DM135, 0.1)*$J$9))/($B$11+$C$11+$F$11)</f>
        <v>0</v>
      </c>
      <c r="CA135">
        <f>($B$11*$K$9+$C$11*$K$9+$F$11*((DL135+DD135)/MAX(DL135+DD135+DM135, 0.1)*$P$9+DM135/MAX(DL135+DD135+DM135, 0.1)*$Q$9))/($B$11+$C$11+$F$11)</f>
        <v>0</v>
      </c>
      <c r="CB135">
        <v>9</v>
      </c>
      <c r="CC135">
        <v>0.5</v>
      </c>
      <c r="CD135" t="s">
        <v>287</v>
      </c>
      <c r="CE135">
        <v>2</v>
      </c>
      <c r="CF135" t="b">
        <v>1</v>
      </c>
      <c r="CG135">
        <v>1617083129</v>
      </c>
      <c r="CH135">
        <v>383.731</v>
      </c>
      <c r="CI135">
        <v>402.666666666667</v>
      </c>
      <c r="CJ135">
        <v>21.6527</v>
      </c>
      <c r="CK135">
        <v>19.9685</v>
      </c>
      <c r="CL135">
        <v>379.41</v>
      </c>
      <c r="CM135">
        <v>21.6746666666667</v>
      </c>
      <c r="CN135">
        <v>599.99</v>
      </c>
      <c r="CO135">
        <v>101.116</v>
      </c>
      <c r="CP135">
        <v>0.0466011666666667</v>
      </c>
      <c r="CQ135">
        <v>26.7760333333333</v>
      </c>
      <c r="CR135">
        <v>26.1932</v>
      </c>
      <c r="CS135">
        <v>999.9</v>
      </c>
      <c r="CT135">
        <v>0</v>
      </c>
      <c r="CU135">
        <v>0</v>
      </c>
      <c r="CV135">
        <v>10005.6333333333</v>
      </c>
      <c r="CW135">
        <v>0</v>
      </c>
      <c r="CX135">
        <v>36.5645</v>
      </c>
      <c r="CY135">
        <v>1200.05666666667</v>
      </c>
      <c r="CZ135">
        <v>0.967009</v>
      </c>
      <c r="DA135">
        <v>0.0329912</v>
      </c>
      <c r="DB135">
        <v>0</v>
      </c>
      <c r="DC135">
        <v>2.71126666666667</v>
      </c>
      <c r="DD135">
        <v>0</v>
      </c>
      <c r="DE135">
        <v>3499.37666666667</v>
      </c>
      <c r="DF135">
        <v>10372.8</v>
      </c>
      <c r="DG135">
        <v>40.583</v>
      </c>
      <c r="DH135">
        <v>43.5</v>
      </c>
      <c r="DI135">
        <v>42.333</v>
      </c>
      <c r="DJ135">
        <v>41.5206666666667</v>
      </c>
      <c r="DK135">
        <v>40.687</v>
      </c>
      <c r="DL135">
        <v>1160.46666666667</v>
      </c>
      <c r="DM135">
        <v>39.59</v>
      </c>
      <c r="DN135">
        <v>0</v>
      </c>
      <c r="DO135">
        <v>1617083130.6</v>
      </c>
      <c r="DP135">
        <v>0</v>
      </c>
      <c r="DQ135">
        <v>2.63293461538462</v>
      </c>
      <c r="DR135">
        <v>0.787094028232535</v>
      </c>
      <c r="DS135">
        <v>-19.9941880313652</v>
      </c>
      <c r="DT135">
        <v>3500.93423076923</v>
      </c>
      <c r="DU135">
        <v>15</v>
      </c>
      <c r="DV135">
        <v>1617082512</v>
      </c>
      <c r="DW135" t="s">
        <v>288</v>
      </c>
      <c r="DX135">
        <v>1617082511</v>
      </c>
      <c r="DY135">
        <v>1617082512</v>
      </c>
      <c r="DZ135">
        <v>2</v>
      </c>
      <c r="EA135">
        <v>-0.012</v>
      </c>
      <c r="EB135">
        <v>-0.035</v>
      </c>
      <c r="EC135">
        <v>4.321</v>
      </c>
      <c r="ED135">
        <v>-0.022</v>
      </c>
      <c r="EE135">
        <v>400</v>
      </c>
      <c r="EF135">
        <v>20</v>
      </c>
      <c r="EG135">
        <v>0.13</v>
      </c>
      <c r="EH135">
        <v>0.05</v>
      </c>
      <c r="EI135">
        <v>100</v>
      </c>
      <c r="EJ135">
        <v>100</v>
      </c>
      <c r="EK135">
        <v>4.321</v>
      </c>
      <c r="EL135">
        <v>-0.0219</v>
      </c>
      <c r="EM135">
        <v>4.32055000000003</v>
      </c>
      <c r="EN135">
        <v>0</v>
      </c>
      <c r="EO135">
        <v>0</v>
      </c>
      <c r="EP135">
        <v>0</v>
      </c>
      <c r="EQ135">
        <v>-0.0219400000000007</v>
      </c>
      <c r="ER135">
        <v>0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10.3</v>
      </c>
      <c r="EZ135">
        <v>10.3</v>
      </c>
      <c r="FA135">
        <v>18</v>
      </c>
      <c r="FB135">
        <v>646.914</v>
      </c>
      <c r="FC135">
        <v>392.938</v>
      </c>
      <c r="FD135">
        <v>24.9994</v>
      </c>
      <c r="FE135">
        <v>27.8018</v>
      </c>
      <c r="FF135">
        <v>29.9999</v>
      </c>
      <c r="FG135">
        <v>27.8136</v>
      </c>
      <c r="FH135">
        <v>27.8525</v>
      </c>
      <c r="FI135">
        <v>21.4386</v>
      </c>
      <c r="FJ135">
        <v>22.482</v>
      </c>
      <c r="FK135">
        <v>45.3457</v>
      </c>
      <c r="FL135">
        <v>25</v>
      </c>
      <c r="FM135">
        <v>415.955</v>
      </c>
      <c r="FN135">
        <v>20</v>
      </c>
      <c r="FO135">
        <v>96.861</v>
      </c>
      <c r="FP135">
        <v>99.4314</v>
      </c>
    </row>
    <row r="136" spans="1:172">
      <c r="A136">
        <v>120</v>
      </c>
      <c r="B136">
        <v>1617083132</v>
      </c>
      <c r="C136">
        <v>239.5</v>
      </c>
      <c r="D136" t="s">
        <v>525</v>
      </c>
      <c r="E136" t="s">
        <v>526</v>
      </c>
      <c r="F136">
        <v>2</v>
      </c>
      <c r="G136">
        <v>1617083130.625</v>
      </c>
      <c r="H136">
        <f>(I136)/1000</f>
        <v>0</v>
      </c>
      <c r="I136">
        <f>IF(CF136, AL136, AF136)</f>
        <v>0</v>
      </c>
      <c r="J136">
        <f>IF(CF136, AG136, AE136)</f>
        <v>0</v>
      </c>
      <c r="K136">
        <f>CH136 - IF(AS136&gt;1, J136*CB136*100.0/(AU136*CV136), 0)</f>
        <v>0</v>
      </c>
      <c r="L136">
        <f>((R136-H136/2)*K136-J136)/(R136+H136/2)</f>
        <v>0</v>
      </c>
      <c r="M136">
        <f>L136*(CO136+CP136)/1000.0</f>
        <v>0</v>
      </c>
      <c r="N136">
        <f>(CH136 - IF(AS136&gt;1, J136*CB136*100.0/(AU136*CV136), 0))*(CO136+CP136)/1000.0</f>
        <v>0</v>
      </c>
      <c r="O136">
        <f>2.0/((1/Q136-1/P136)+SIGN(Q136)*SQRT((1/Q136-1/P136)*(1/Q136-1/P136) + 4*CC136/((CC136+1)*(CC136+1))*(2*1/Q136*1/P136-1/P136*1/P136)))</f>
        <v>0</v>
      </c>
      <c r="P136">
        <f>IF(LEFT(CD136,1)&lt;&gt;"0",IF(LEFT(CD136,1)="1",3.0,CE136),$D$5+$E$5*(CV136*CO136/($K$5*1000))+$F$5*(CV136*CO136/($K$5*1000))*MAX(MIN(CB136,$J$5),$I$5)*MAX(MIN(CB136,$J$5),$I$5)+$G$5*MAX(MIN(CB136,$J$5),$I$5)*(CV136*CO136/($K$5*1000))+$H$5*(CV136*CO136/($K$5*1000))*(CV136*CO136/($K$5*1000)))</f>
        <v>0</v>
      </c>
      <c r="Q136">
        <f>H136*(1000-(1000*0.61365*exp(17.502*U136/(240.97+U136))/(CO136+CP136)+CJ136)/2)/(1000*0.61365*exp(17.502*U136/(240.97+U136))/(CO136+CP136)-CJ136)</f>
        <v>0</v>
      </c>
      <c r="R136">
        <f>1/((CC136+1)/(O136/1.6)+1/(P136/1.37)) + CC136/((CC136+1)/(O136/1.6) + CC136/(P136/1.37))</f>
        <v>0</v>
      </c>
      <c r="S136">
        <f>(BX136*CA136)</f>
        <v>0</v>
      </c>
      <c r="T136">
        <f>(CQ136+(S136+2*0.95*5.67E-8*(((CQ136+$B$7)+273)^4-(CQ136+273)^4)-44100*H136)/(1.84*29.3*P136+8*0.95*5.67E-8*(CQ136+273)^3))</f>
        <v>0</v>
      </c>
      <c r="U136">
        <f>($C$7*CR136+$D$7*CS136+$E$7*T136)</f>
        <v>0</v>
      </c>
      <c r="V136">
        <f>0.61365*exp(17.502*U136/(240.97+U136))</f>
        <v>0</v>
      </c>
      <c r="W136">
        <f>(X136/Y136*100)</f>
        <v>0</v>
      </c>
      <c r="X136">
        <f>CJ136*(CO136+CP136)/1000</f>
        <v>0</v>
      </c>
      <c r="Y136">
        <f>0.61365*exp(17.502*CQ136/(240.97+CQ136))</f>
        <v>0</v>
      </c>
      <c r="Z136">
        <f>(V136-CJ136*(CO136+CP136)/1000)</f>
        <v>0</v>
      </c>
      <c r="AA136">
        <f>(-H136*44100)</f>
        <v>0</v>
      </c>
      <c r="AB136">
        <f>2*29.3*P136*0.92*(CQ136-U136)</f>
        <v>0</v>
      </c>
      <c r="AC136">
        <f>2*0.95*5.67E-8*(((CQ136+$B$7)+273)^4-(U136+273)^4)</f>
        <v>0</v>
      </c>
      <c r="AD136">
        <f>S136+AC136+AA136+AB136</f>
        <v>0</v>
      </c>
      <c r="AE136">
        <f>CN136*AS136*(CI136-CH136*(1000-AS136*CK136)/(1000-AS136*CJ136))/(100*CB136)</f>
        <v>0</v>
      </c>
      <c r="AF136">
        <f>1000*CN136*AS136*(CJ136-CK136)/(100*CB136*(1000-AS136*CJ136))</f>
        <v>0</v>
      </c>
      <c r="AG136">
        <f>(AH136 - AI136 - CO136*1E3/(8.314*(CQ136+273.15)) * AK136/CN136 * AJ136) * CN136/(100*CB136) * (1000 - CK136)/1000</f>
        <v>0</v>
      </c>
      <c r="AH136">
        <v>412.58965379658</v>
      </c>
      <c r="AI136">
        <v>396.490236363636</v>
      </c>
      <c r="AJ136">
        <v>1.70920863838527</v>
      </c>
      <c r="AK136">
        <v>66.5001345329119</v>
      </c>
      <c r="AL136">
        <f>(AN136 - AM136 + CO136*1E3/(8.314*(CQ136+273.15)) * AP136/CN136 * AO136) * CN136/(100*CB136) * 1000/(1000 - AN136)</f>
        <v>0</v>
      </c>
      <c r="AM136">
        <v>19.968561838961</v>
      </c>
      <c r="AN136">
        <v>21.6536636363636</v>
      </c>
      <c r="AO136">
        <v>-5.65073995771252e-05</v>
      </c>
      <c r="AP136">
        <v>79.88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MAX(0,($B$13+$C$13*CV136)/(1+$D$13*CV136)*CO136/(CQ136+273)*$E$13)</f>
        <v>0</v>
      </c>
      <c r="AV136" t="s">
        <v>286</v>
      </c>
      <c r="AW136" t="s">
        <v>286</v>
      </c>
      <c r="AX136">
        <v>0</v>
      </c>
      <c r="AY136">
        <v>0</v>
      </c>
      <c r="AZ136">
        <f>1-AX136/AY136</f>
        <v>0</v>
      </c>
      <c r="BA136">
        <v>0</v>
      </c>
      <c r="BB136" t="s">
        <v>286</v>
      </c>
      <c r="BC136" t="s">
        <v>286</v>
      </c>
      <c r="BD136">
        <v>0</v>
      </c>
      <c r="BE136">
        <v>0</v>
      </c>
      <c r="BF136">
        <f>1-BD136/BE136</f>
        <v>0</v>
      </c>
      <c r="BG136">
        <v>0.5</v>
      </c>
      <c r="BH136">
        <f>BY136</f>
        <v>0</v>
      </c>
      <c r="BI136">
        <f>J136</f>
        <v>0</v>
      </c>
      <c r="BJ136">
        <f>BF136*BG136*BH136</f>
        <v>0</v>
      </c>
      <c r="BK136">
        <f>(BI136-BA136)/BH136</f>
        <v>0</v>
      </c>
      <c r="BL136">
        <f>(AY136-BE136)/BE136</f>
        <v>0</v>
      </c>
      <c r="BM136">
        <f>AX136/(AZ136+AX136/BE136)</f>
        <v>0</v>
      </c>
      <c r="BN136" t="s">
        <v>286</v>
      </c>
      <c r="BO136">
        <v>0</v>
      </c>
      <c r="BP136">
        <f>IF(BO136&lt;&gt;0, BO136, BM136)</f>
        <v>0</v>
      </c>
      <c r="BQ136">
        <f>1-BP136/BE136</f>
        <v>0</v>
      </c>
      <c r="BR136">
        <f>(BE136-BD136)/(BE136-BP136)</f>
        <v>0</v>
      </c>
      <c r="BS136">
        <f>(AY136-BE136)/(AY136-BP136)</f>
        <v>0</v>
      </c>
      <c r="BT136">
        <f>(BE136-BD136)/(BE136-AX136)</f>
        <v>0</v>
      </c>
      <c r="BU136">
        <f>(AY136-BE136)/(AY136-AX136)</f>
        <v>0</v>
      </c>
      <c r="BV136">
        <f>(BR136*BP136/BD136)</f>
        <v>0</v>
      </c>
      <c r="BW136">
        <f>(1-BV136)</f>
        <v>0</v>
      </c>
      <c r="BX136">
        <f>$B$11*CW136+$C$11*CX136+$F$11*CY136*(1-DB136)</f>
        <v>0</v>
      </c>
      <c r="BY136">
        <f>BX136*BZ136</f>
        <v>0</v>
      </c>
      <c r="BZ136">
        <f>($B$11*$D$9+$C$11*$D$9+$F$11*((DL136+DD136)/MAX(DL136+DD136+DM136, 0.1)*$I$9+DM136/MAX(DL136+DD136+DM136, 0.1)*$J$9))/($B$11+$C$11+$F$11)</f>
        <v>0</v>
      </c>
      <c r="CA136">
        <f>($B$11*$K$9+$C$11*$K$9+$F$11*((DL136+DD136)/MAX(DL136+DD136+DM136, 0.1)*$P$9+DM136/MAX(DL136+DD136+DM136, 0.1)*$Q$9))/($B$11+$C$11+$F$11)</f>
        <v>0</v>
      </c>
      <c r="CB136">
        <v>9</v>
      </c>
      <c r="CC136">
        <v>0.5</v>
      </c>
      <c r="CD136" t="s">
        <v>287</v>
      </c>
      <c r="CE136">
        <v>2</v>
      </c>
      <c r="CF136" t="b">
        <v>1</v>
      </c>
      <c r="CG136">
        <v>1617083130.625</v>
      </c>
      <c r="CH136">
        <v>386.43575</v>
      </c>
      <c r="CI136">
        <v>405.4765</v>
      </c>
      <c r="CJ136">
        <v>21.653075</v>
      </c>
      <c r="CK136">
        <v>19.96885</v>
      </c>
      <c r="CL136">
        <v>382.115</v>
      </c>
      <c r="CM136">
        <v>21.67505</v>
      </c>
      <c r="CN136">
        <v>600.0525</v>
      </c>
      <c r="CO136">
        <v>101.1155</v>
      </c>
      <c r="CP136">
        <v>0.04660585</v>
      </c>
      <c r="CQ136">
        <v>26.776225</v>
      </c>
      <c r="CR136">
        <v>26.194075</v>
      </c>
      <c r="CS136">
        <v>999.9</v>
      </c>
      <c r="CT136">
        <v>0</v>
      </c>
      <c r="CU136">
        <v>0</v>
      </c>
      <c r="CV136">
        <v>10009.525</v>
      </c>
      <c r="CW136">
        <v>0</v>
      </c>
      <c r="CX136">
        <v>36.4549</v>
      </c>
      <c r="CY136">
        <v>1200.0575</v>
      </c>
      <c r="CZ136">
        <v>0.96700725</v>
      </c>
      <c r="DA136">
        <v>0.032992925</v>
      </c>
      <c r="DB136">
        <v>0</v>
      </c>
      <c r="DC136">
        <v>2.800925</v>
      </c>
      <c r="DD136">
        <v>0</v>
      </c>
      <c r="DE136">
        <v>3499.0125</v>
      </c>
      <c r="DF136">
        <v>10372.775</v>
      </c>
      <c r="DG136">
        <v>40.62475</v>
      </c>
      <c r="DH136">
        <v>43.5</v>
      </c>
      <c r="DI136">
        <v>42.35925</v>
      </c>
      <c r="DJ136">
        <v>41.5155</v>
      </c>
      <c r="DK136">
        <v>40.687</v>
      </c>
      <c r="DL136">
        <v>1160.465</v>
      </c>
      <c r="DM136">
        <v>39.5925</v>
      </c>
      <c r="DN136">
        <v>0</v>
      </c>
      <c r="DO136">
        <v>1617083132.4</v>
      </c>
      <c r="DP136">
        <v>0</v>
      </c>
      <c r="DQ136">
        <v>2.665136</v>
      </c>
      <c r="DR136">
        <v>0.820030774638505</v>
      </c>
      <c r="DS136">
        <v>-16.8961538104604</v>
      </c>
      <c r="DT136">
        <v>3500.2956</v>
      </c>
      <c r="DU136">
        <v>15</v>
      </c>
      <c r="DV136">
        <v>1617082512</v>
      </c>
      <c r="DW136" t="s">
        <v>288</v>
      </c>
      <c r="DX136">
        <v>1617082511</v>
      </c>
      <c r="DY136">
        <v>1617082512</v>
      </c>
      <c r="DZ136">
        <v>2</v>
      </c>
      <c r="EA136">
        <v>-0.012</v>
      </c>
      <c r="EB136">
        <v>-0.035</v>
      </c>
      <c r="EC136">
        <v>4.321</v>
      </c>
      <c r="ED136">
        <v>-0.022</v>
      </c>
      <c r="EE136">
        <v>400</v>
      </c>
      <c r="EF136">
        <v>20</v>
      </c>
      <c r="EG136">
        <v>0.13</v>
      </c>
      <c r="EH136">
        <v>0.05</v>
      </c>
      <c r="EI136">
        <v>100</v>
      </c>
      <c r="EJ136">
        <v>100</v>
      </c>
      <c r="EK136">
        <v>4.321</v>
      </c>
      <c r="EL136">
        <v>-0.022</v>
      </c>
      <c r="EM136">
        <v>4.32055000000003</v>
      </c>
      <c r="EN136">
        <v>0</v>
      </c>
      <c r="EO136">
        <v>0</v>
      </c>
      <c r="EP136">
        <v>0</v>
      </c>
      <c r="EQ136">
        <v>-0.0219400000000007</v>
      </c>
      <c r="ER136">
        <v>0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10.3</v>
      </c>
      <c r="EZ136">
        <v>10.3</v>
      </c>
      <c r="FA136">
        <v>18</v>
      </c>
      <c r="FB136">
        <v>646.959</v>
      </c>
      <c r="FC136">
        <v>392.963</v>
      </c>
      <c r="FD136">
        <v>24.9995</v>
      </c>
      <c r="FE136">
        <v>27.801</v>
      </c>
      <c r="FF136">
        <v>29.9999</v>
      </c>
      <c r="FG136">
        <v>27.8124</v>
      </c>
      <c r="FH136">
        <v>27.8519</v>
      </c>
      <c r="FI136">
        <v>21.5956</v>
      </c>
      <c r="FJ136">
        <v>22.482</v>
      </c>
      <c r="FK136">
        <v>45.3457</v>
      </c>
      <c r="FL136">
        <v>25</v>
      </c>
      <c r="FM136">
        <v>419.353</v>
      </c>
      <c r="FN136">
        <v>20</v>
      </c>
      <c r="FO136">
        <v>96.8609</v>
      </c>
      <c r="FP136">
        <v>99.4316</v>
      </c>
    </row>
    <row r="137" spans="1:172">
      <c r="A137">
        <v>121</v>
      </c>
      <c r="B137">
        <v>1617083134</v>
      </c>
      <c r="C137">
        <v>241.5</v>
      </c>
      <c r="D137" t="s">
        <v>527</v>
      </c>
      <c r="E137" t="s">
        <v>528</v>
      </c>
      <c r="F137">
        <v>2</v>
      </c>
      <c r="G137">
        <v>1617083133</v>
      </c>
      <c r="H137">
        <f>(I137)/1000</f>
        <v>0</v>
      </c>
      <c r="I137">
        <f>IF(CF137, AL137, AF137)</f>
        <v>0</v>
      </c>
      <c r="J137">
        <f>IF(CF137, AG137, AE137)</f>
        <v>0</v>
      </c>
      <c r="K137">
        <f>CH137 - IF(AS137&gt;1, J137*CB137*100.0/(AU137*CV137), 0)</f>
        <v>0</v>
      </c>
      <c r="L137">
        <f>((R137-H137/2)*K137-J137)/(R137+H137/2)</f>
        <v>0</v>
      </c>
      <c r="M137">
        <f>L137*(CO137+CP137)/1000.0</f>
        <v>0</v>
      </c>
      <c r="N137">
        <f>(CH137 - IF(AS137&gt;1, J137*CB137*100.0/(AU137*CV137), 0))*(CO137+CP137)/1000.0</f>
        <v>0</v>
      </c>
      <c r="O137">
        <f>2.0/((1/Q137-1/P137)+SIGN(Q137)*SQRT((1/Q137-1/P137)*(1/Q137-1/P137) + 4*CC137/((CC137+1)*(CC137+1))*(2*1/Q137*1/P137-1/P137*1/P137)))</f>
        <v>0</v>
      </c>
      <c r="P137">
        <f>IF(LEFT(CD137,1)&lt;&gt;"0",IF(LEFT(CD137,1)="1",3.0,CE137),$D$5+$E$5*(CV137*CO137/($K$5*1000))+$F$5*(CV137*CO137/($K$5*1000))*MAX(MIN(CB137,$J$5),$I$5)*MAX(MIN(CB137,$J$5),$I$5)+$G$5*MAX(MIN(CB137,$J$5),$I$5)*(CV137*CO137/($K$5*1000))+$H$5*(CV137*CO137/($K$5*1000))*(CV137*CO137/($K$5*1000)))</f>
        <v>0</v>
      </c>
      <c r="Q137">
        <f>H137*(1000-(1000*0.61365*exp(17.502*U137/(240.97+U137))/(CO137+CP137)+CJ137)/2)/(1000*0.61365*exp(17.502*U137/(240.97+U137))/(CO137+CP137)-CJ137)</f>
        <v>0</v>
      </c>
      <c r="R137">
        <f>1/((CC137+1)/(O137/1.6)+1/(P137/1.37)) + CC137/((CC137+1)/(O137/1.6) + CC137/(P137/1.37))</f>
        <v>0</v>
      </c>
      <c r="S137">
        <f>(BX137*CA137)</f>
        <v>0</v>
      </c>
      <c r="T137">
        <f>(CQ137+(S137+2*0.95*5.67E-8*(((CQ137+$B$7)+273)^4-(CQ137+273)^4)-44100*H137)/(1.84*29.3*P137+8*0.95*5.67E-8*(CQ137+273)^3))</f>
        <v>0</v>
      </c>
      <c r="U137">
        <f>($C$7*CR137+$D$7*CS137+$E$7*T137)</f>
        <v>0</v>
      </c>
      <c r="V137">
        <f>0.61365*exp(17.502*U137/(240.97+U137))</f>
        <v>0</v>
      </c>
      <c r="W137">
        <f>(X137/Y137*100)</f>
        <v>0</v>
      </c>
      <c r="X137">
        <f>CJ137*(CO137+CP137)/1000</f>
        <v>0</v>
      </c>
      <c r="Y137">
        <f>0.61365*exp(17.502*CQ137/(240.97+CQ137))</f>
        <v>0</v>
      </c>
      <c r="Z137">
        <f>(V137-CJ137*(CO137+CP137)/1000)</f>
        <v>0</v>
      </c>
      <c r="AA137">
        <f>(-H137*44100)</f>
        <v>0</v>
      </c>
      <c r="AB137">
        <f>2*29.3*P137*0.92*(CQ137-U137)</f>
        <v>0</v>
      </c>
      <c r="AC137">
        <f>2*0.95*5.67E-8*(((CQ137+$B$7)+273)^4-(U137+273)^4)</f>
        <v>0</v>
      </c>
      <c r="AD137">
        <f>S137+AC137+AA137+AB137</f>
        <v>0</v>
      </c>
      <c r="AE137">
        <f>CN137*AS137*(CI137-CH137*(1000-AS137*CK137)/(1000-AS137*CJ137))/(100*CB137)</f>
        <v>0</v>
      </c>
      <c r="AF137">
        <f>1000*CN137*AS137*(CJ137-CK137)/(100*CB137*(1000-AS137*CJ137))</f>
        <v>0</v>
      </c>
      <c r="AG137">
        <f>(AH137 - AI137 - CO137*1E3/(8.314*(CQ137+273.15)) * AK137/CN137 * AJ137) * CN137/(100*CB137) * (1000 - CK137)/1000</f>
        <v>0</v>
      </c>
      <c r="AH137">
        <v>416.242166923704</v>
      </c>
      <c r="AI137">
        <v>399.931157575757</v>
      </c>
      <c r="AJ137">
        <v>1.72315510335176</v>
      </c>
      <c r="AK137">
        <v>66.5001345329119</v>
      </c>
      <c r="AL137">
        <f>(AN137 - AM137 + CO137*1E3/(8.314*(CQ137+273.15)) * AP137/CN137 * AO137) * CN137/(100*CB137) * 1000/(1000 - AN137)</f>
        <v>0</v>
      </c>
      <c r="AM137">
        <v>19.9690738247619</v>
      </c>
      <c r="AN137">
        <v>21.6513824242424</v>
      </c>
      <c r="AO137">
        <v>2.93642811097468e-05</v>
      </c>
      <c r="AP137">
        <v>79.88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MAX(0,($B$13+$C$13*CV137)/(1+$D$13*CV137)*CO137/(CQ137+273)*$E$13)</f>
        <v>0</v>
      </c>
      <c r="AV137" t="s">
        <v>286</v>
      </c>
      <c r="AW137" t="s">
        <v>286</v>
      </c>
      <c r="AX137">
        <v>0</v>
      </c>
      <c r="AY137">
        <v>0</v>
      </c>
      <c r="AZ137">
        <f>1-AX137/AY137</f>
        <v>0</v>
      </c>
      <c r="BA137">
        <v>0</v>
      </c>
      <c r="BB137" t="s">
        <v>286</v>
      </c>
      <c r="BC137" t="s">
        <v>286</v>
      </c>
      <c r="BD137">
        <v>0</v>
      </c>
      <c r="BE137">
        <v>0</v>
      </c>
      <c r="BF137">
        <f>1-BD137/BE137</f>
        <v>0</v>
      </c>
      <c r="BG137">
        <v>0.5</v>
      </c>
      <c r="BH137">
        <f>BY137</f>
        <v>0</v>
      </c>
      <c r="BI137">
        <f>J137</f>
        <v>0</v>
      </c>
      <c r="BJ137">
        <f>BF137*BG137*BH137</f>
        <v>0</v>
      </c>
      <c r="BK137">
        <f>(BI137-BA137)/BH137</f>
        <v>0</v>
      </c>
      <c r="BL137">
        <f>(AY137-BE137)/BE137</f>
        <v>0</v>
      </c>
      <c r="BM137">
        <f>AX137/(AZ137+AX137/BE137)</f>
        <v>0</v>
      </c>
      <c r="BN137" t="s">
        <v>286</v>
      </c>
      <c r="BO137">
        <v>0</v>
      </c>
      <c r="BP137">
        <f>IF(BO137&lt;&gt;0, BO137, BM137)</f>
        <v>0</v>
      </c>
      <c r="BQ137">
        <f>1-BP137/BE137</f>
        <v>0</v>
      </c>
      <c r="BR137">
        <f>(BE137-BD137)/(BE137-BP137)</f>
        <v>0</v>
      </c>
      <c r="BS137">
        <f>(AY137-BE137)/(AY137-BP137)</f>
        <v>0</v>
      </c>
      <c r="BT137">
        <f>(BE137-BD137)/(BE137-AX137)</f>
        <v>0</v>
      </c>
      <c r="BU137">
        <f>(AY137-BE137)/(AY137-AX137)</f>
        <v>0</v>
      </c>
      <c r="BV137">
        <f>(BR137*BP137/BD137)</f>
        <v>0</v>
      </c>
      <c r="BW137">
        <f>(1-BV137)</f>
        <v>0</v>
      </c>
      <c r="BX137">
        <f>$B$11*CW137+$C$11*CX137+$F$11*CY137*(1-DB137)</f>
        <v>0</v>
      </c>
      <c r="BY137">
        <f>BX137*BZ137</f>
        <v>0</v>
      </c>
      <c r="BZ137">
        <f>($B$11*$D$9+$C$11*$D$9+$F$11*((DL137+DD137)/MAX(DL137+DD137+DM137, 0.1)*$I$9+DM137/MAX(DL137+DD137+DM137, 0.1)*$J$9))/($B$11+$C$11+$F$11)</f>
        <v>0</v>
      </c>
      <c r="CA137">
        <f>($B$11*$K$9+$C$11*$K$9+$F$11*((DL137+DD137)/MAX(DL137+DD137+DM137, 0.1)*$P$9+DM137/MAX(DL137+DD137+DM137, 0.1)*$Q$9))/($B$11+$C$11+$F$11)</f>
        <v>0</v>
      </c>
      <c r="CB137">
        <v>9</v>
      </c>
      <c r="CC137">
        <v>0.5</v>
      </c>
      <c r="CD137" t="s">
        <v>287</v>
      </c>
      <c r="CE137">
        <v>2</v>
      </c>
      <c r="CF137" t="b">
        <v>1</v>
      </c>
      <c r="CG137">
        <v>1617083133</v>
      </c>
      <c r="CH137">
        <v>390.427</v>
      </c>
      <c r="CI137">
        <v>409.904666666667</v>
      </c>
      <c r="CJ137">
        <v>21.6519666666667</v>
      </c>
      <c r="CK137">
        <v>19.9685333333333</v>
      </c>
      <c r="CL137">
        <v>386.106</v>
      </c>
      <c r="CM137">
        <v>21.6739333333333</v>
      </c>
      <c r="CN137">
        <v>600.047333333333</v>
      </c>
      <c r="CO137">
        <v>101.115</v>
      </c>
      <c r="CP137">
        <v>0.0467588333333333</v>
      </c>
      <c r="CQ137">
        <v>26.7761333333333</v>
      </c>
      <c r="CR137">
        <v>26.1940666666667</v>
      </c>
      <c r="CS137">
        <v>999.9</v>
      </c>
      <c r="CT137">
        <v>0</v>
      </c>
      <c r="CU137">
        <v>0</v>
      </c>
      <c r="CV137">
        <v>9995</v>
      </c>
      <c r="CW137">
        <v>0</v>
      </c>
      <c r="CX137">
        <v>36.2800333333333</v>
      </c>
      <c r="CY137">
        <v>1199.89</v>
      </c>
      <c r="CZ137">
        <v>0.967004333333333</v>
      </c>
      <c r="DA137">
        <v>0.0329958</v>
      </c>
      <c r="DB137">
        <v>0</v>
      </c>
      <c r="DC137">
        <v>2.63836666666667</v>
      </c>
      <c r="DD137">
        <v>0</v>
      </c>
      <c r="DE137">
        <v>3498.29333333333</v>
      </c>
      <c r="DF137">
        <v>10371.3666666667</v>
      </c>
      <c r="DG137">
        <v>40.6663333333333</v>
      </c>
      <c r="DH137">
        <v>43.5</v>
      </c>
      <c r="DI137">
        <v>42.312</v>
      </c>
      <c r="DJ137">
        <v>41.562</v>
      </c>
      <c r="DK137">
        <v>40.6456666666667</v>
      </c>
      <c r="DL137">
        <v>1160.3</v>
      </c>
      <c r="DM137">
        <v>39.59</v>
      </c>
      <c r="DN137">
        <v>0</v>
      </c>
      <c r="DO137">
        <v>1617083134.8</v>
      </c>
      <c r="DP137">
        <v>0</v>
      </c>
      <c r="DQ137">
        <v>2.67634</v>
      </c>
      <c r="DR137">
        <v>0.215830773814609</v>
      </c>
      <c r="DS137">
        <v>-13.6130769369992</v>
      </c>
      <c r="DT137">
        <v>3499.6692</v>
      </c>
      <c r="DU137">
        <v>15</v>
      </c>
      <c r="DV137">
        <v>1617082512</v>
      </c>
      <c r="DW137" t="s">
        <v>288</v>
      </c>
      <c r="DX137">
        <v>1617082511</v>
      </c>
      <c r="DY137">
        <v>1617082512</v>
      </c>
      <c r="DZ137">
        <v>2</v>
      </c>
      <c r="EA137">
        <v>-0.012</v>
      </c>
      <c r="EB137">
        <v>-0.035</v>
      </c>
      <c r="EC137">
        <v>4.321</v>
      </c>
      <c r="ED137">
        <v>-0.022</v>
      </c>
      <c r="EE137">
        <v>400</v>
      </c>
      <c r="EF137">
        <v>20</v>
      </c>
      <c r="EG137">
        <v>0.13</v>
      </c>
      <c r="EH137">
        <v>0.05</v>
      </c>
      <c r="EI137">
        <v>100</v>
      </c>
      <c r="EJ137">
        <v>100</v>
      </c>
      <c r="EK137">
        <v>4.321</v>
      </c>
      <c r="EL137">
        <v>-0.0219</v>
      </c>
      <c r="EM137">
        <v>4.32055000000003</v>
      </c>
      <c r="EN137">
        <v>0</v>
      </c>
      <c r="EO137">
        <v>0</v>
      </c>
      <c r="EP137">
        <v>0</v>
      </c>
      <c r="EQ137">
        <v>-0.0219400000000007</v>
      </c>
      <c r="ER137">
        <v>0</v>
      </c>
      <c r="ES137">
        <v>0</v>
      </c>
      <c r="ET137">
        <v>0</v>
      </c>
      <c r="EU137">
        <v>-1</v>
      </c>
      <c r="EV137">
        <v>-1</v>
      </c>
      <c r="EW137">
        <v>-1</v>
      </c>
      <c r="EX137">
        <v>-1</v>
      </c>
      <c r="EY137">
        <v>10.4</v>
      </c>
      <c r="EZ137">
        <v>10.4</v>
      </c>
      <c r="FA137">
        <v>18</v>
      </c>
      <c r="FB137">
        <v>646.811</v>
      </c>
      <c r="FC137">
        <v>393.085</v>
      </c>
      <c r="FD137">
        <v>24.9995</v>
      </c>
      <c r="FE137">
        <v>27.7998</v>
      </c>
      <c r="FF137">
        <v>29.9999</v>
      </c>
      <c r="FG137">
        <v>27.8115</v>
      </c>
      <c r="FH137">
        <v>27.8507</v>
      </c>
      <c r="FI137">
        <v>21.7402</v>
      </c>
      <c r="FJ137">
        <v>22.482</v>
      </c>
      <c r="FK137">
        <v>44.9705</v>
      </c>
      <c r="FL137">
        <v>25</v>
      </c>
      <c r="FM137">
        <v>422.748</v>
      </c>
      <c r="FN137">
        <v>20</v>
      </c>
      <c r="FO137">
        <v>96.8607</v>
      </c>
      <c r="FP137">
        <v>99.4322</v>
      </c>
    </row>
    <row r="138" spans="1:172">
      <c r="A138">
        <v>122</v>
      </c>
      <c r="B138">
        <v>1617083136</v>
      </c>
      <c r="C138">
        <v>243.5</v>
      </c>
      <c r="D138" t="s">
        <v>529</v>
      </c>
      <c r="E138" t="s">
        <v>530</v>
      </c>
      <c r="F138">
        <v>2</v>
      </c>
      <c r="G138">
        <v>1617083134.625</v>
      </c>
      <c r="H138">
        <f>(I138)/1000</f>
        <v>0</v>
      </c>
      <c r="I138">
        <f>IF(CF138, AL138, AF138)</f>
        <v>0</v>
      </c>
      <c r="J138">
        <f>IF(CF138, AG138, AE138)</f>
        <v>0</v>
      </c>
      <c r="K138">
        <f>CH138 - IF(AS138&gt;1, J138*CB138*100.0/(AU138*CV138), 0)</f>
        <v>0</v>
      </c>
      <c r="L138">
        <f>((R138-H138/2)*K138-J138)/(R138+H138/2)</f>
        <v>0</v>
      </c>
      <c r="M138">
        <f>L138*(CO138+CP138)/1000.0</f>
        <v>0</v>
      </c>
      <c r="N138">
        <f>(CH138 - IF(AS138&gt;1, J138*CB138*100.0/(AU138*CV138), 0))*(CO138+CP138)/1000.0</f>
        <v>0</v>
      </c>
      <c r="O138">
        <f>2.0/((1/Q138-1/P138)+SIGN(Q138)*SQRT((1/Q138-1/P138)*(1/Q138-1/P138) + 4*CC138/((CC138+1)*(CC138+1))*(2*1/Q138*1/P138-1/P138*1/P138)))</f>
        <v>0</v>
      </c>
      <c r="P138">
        <f>IF(LEFT(CD138,1)&lt;&gt;"0",IF(LEFT(CD138,1)="1",3.0,CE138),$D$5+$E$5*(CV138*CO138/($K$5*1000))+$F$5*(CV138*CO138/($K$5*1000))*MAX(MIN(CB138,$J$5),$I$5)*MAX(MIN(CB138,$J$5),$I$5)+$G$5*MAX(MIN(CB138,$J$5),$I$5)*(CV138*CO138/($K$5*1000))+$H$5*(CV138*CO138/($K$5*1000))*(CV138*CO138/($K$5*1000)))</f>
        <v>0</v>
      </c>
      <c r="Q138">
        <f>H138*(1000-(1000*0.61365*exp(17.502*U138/(240.97+U138))/(CO138+CP138)+CJ138)/2)/(1000*0.61365*exp(17.502*U138/(240.97+U138))/(CO138+CP138)-CJ138)</f>
        <v>0</v>
      </c>
      <c r="R138">
        <f>1/((CC138+1)/(O138/1.6)+1/(P138/1.37)) + CC138/((CC138+1)/(O138/1.6) + CC138/(P138/1.37))</f>
        <v>0</v>
      </c>
      <c r="S138">
        <f>(BX138*CA138)</f>
        <v>0</v>
      </c>
      <c r="T138">
        <f>(CQ138+(S138+2*0.95*5.67E-8*(((CQ138+$B$7)+273)^4-(CQ138+273)^4)-44100*H138)/(1.84*29.3*P138+8*0.95*5.67E-8*(CQ138+273)^3))</f>
        <v>0</v>
      </c>
      <c r="U138">
        <f>($C$7*CR138+$D$7*CS138+$E$7*T138)</f>
        <v>0</v>
      </c>
      <c r="V138">
        <f>0.61365*exp(17.502*U138/(240.97+U138))</f>
        <v>0</v>
      </c>
      <c r="W138">
        <f>(X138/Y138*100)</f>
        <v>0</v>
      </c>
      <c r="X138">
        <f>CJ138*(CO138+CP138)/1000</f>
        <v>0</v>
      </c>
      <c r="Y138">
        <f>0.61365*exp(17.502*CQ138/(240.97+CQ138))</f>
        <v>0</v>
      </c>
      <c r="Z138">
        <f>(V138-CJ138*(CO138+CP138)/1000)</f>
        <v>0</v>
      </c>
      <c r="AA138">
        <f>(-H138*44100)</f>
        <v>0</v>
      </c>
      <c r="AB138">
        <f>2*29.3*P138*0.92*(CQ138-U138)</f>
        <v>0</v>
      </c>
      <c r="AC138">
        <f>2*0.95*5.67E-8*(((CQ138+$B$7)+273)^4-(U138+273)^4)</f>
        <v>0</v>
      </c>
      <c r="AD138">
        <f>S138+AC138+AA138+AB138</f>
        <v>0</v>
      </c>
      <c r="AE138">
        <f>CN138*AS138*(CI138-CH138*(1000-AS138*CK138)/(1000-AS138*CJ138))/(100*CB138)</f>
        <v>0</v>
      </c>
      <c r="AF138">
        <f>1000*CN138*AS138*(CJ138-CK138)/(100*CB138*(1000-AS138*CJ138))</f>
        <v>0</v>
      </c>
      <c r="AG138">
        <f>(AH138 - AI138 - CO138*1E3/(8.314*(CQ138+273.15)) * AK138/CN138 * AJ138) * CN138/(100*CB138) * (1000 - CK138)/1000</f>
        <v>0</v>
      </c>
      <c r="AH138">
        <v>420.240282180839</v>
      </c>
      <c r="AI138">
        <v>403.511745454546</v>
      </c>
      <c r="AJ138">
        <v>1.78659137204892</v>
      </c>
      <c r="AK138">
        <v>66.5001345329119</v>
      </c>
      <c r="AL138">
        <f>(AN138 - AM138 + CO138*1E3/(8.314*(CQ138+273.15)) * AP138/CN138 * AO138) * CN138/(100*CB138) * 1000/(1000 - AN138)</f>
        <v>0</v>
      </c>
      <c r="AM138">
        <v>19.9685785471862</v>
      </c>
      <c r="AN138">
        <v>21.6485048484848</v>
      </c>
      <c r="AO138">
        <v>-6.74462269753864e-05</v>
      </c>
      <c r="AP138">
        <v>79.88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MAX(0,($B$13+$C$13*CV138)/(1+$D$13*CV138)*CO138/(CQ138+273)*$E$13)</f>
        <v>0</v>
      </c>
      <c r="AV138" t="s">
        <v>286</v>
      </c>
      <c r="AW138" t="s">
        <v>286</v>
      </c>
      <c r="AX138">
        <v>0</v>
      </c>
      <c r="AY138">
        <v>0</v>
      </c>
      <c r="AZ138">
        <f>1-AX138/AY138</f>
        <v>0</v>
      </c>
      <c r="BA138">
        <v>0</v>
      </c>
      <c r="BB138" t="s">
        <v>286</v>
      </c>
      <c r="BC138" t="s">
        <v>286</v>
      </c>
      <c r="BD138">
        <v>0</v>
      </c>
      <c r="BE138">
        <v>0</v>
      </c>
      <c r="BF138">
        <f>1-BD138/BE138</f>
        <v>0</v>
      </c>
      <c r="BG138">
        <v>0.5</v>
      </c>
      <c r="BH138">
        <f>BY138</f>
        <v>0</v>
      </c>
      <c r="BI138">
        <f>J138</f>
        <v>0</v>
      </c>
      <c r="BJ138">
        <f>BF138*BG138*BH138</f>
        <v>0</v>
      </c>
      <c r="BK138">
        <f>(BI138-BA138)/BH138</f>
        <v>0</v>
      </c>
      <c r="BL138">
        <f>(AY138-BE138)/BE138</f>
        <v>0</v>
      </c>
      <c r="BM138">
        <f>AX138/(AZ138+AX138/BE138)</f>
        <v>0</v>
      </c>
      <c r="BN138" t="s">
        <v>286</v>
      </c>
      <c r="BO138">
        <v>0</v>
      </c>
      <c r="BP138">
        <f>IF(BO138&lt;&gt;0, BO138, BM138)</f>
        <v>0</v>
      </c>
      <c r="BQ138">
        <f>1-BP138/BE138</f>
        <v>0</v>
      </c>
      <c r="BR138">
        <f>(BE138-BD138)/(BE138-BP138)</f>
        <v>0</v>
      </c>
      <c r="BS138">
        <f>(AY138-BE138)/(AY138-BP138)</f>
        <v>0</v>
      </c>
      <c r="BT138">
        <f>(BE138-BD138)/(BE138-AX138)</f>
        <v>0</v>
      </c>
      <c r="BU138">
        <f>(AY138-BE138)/(AY138-AX138)</f>
        <v>0</v>
      </c>
      <c r="BV138">
        <f>(BR138*BP138/BD138)</f>
        <v>0</v>
      </c>
      <c r="BW138">
        <f>(1-BV138)</f>
        <v>0</v>
      </c>
      <c r="BX138">
        <f>$B$11*CW138+$C$11*CX138+$F$11*CY138*(1-DB138)</f>
        <v>0</v>
      </c>
      <c r="BY138">
        <f>BX138*BZ138</f>
        <v>0</v>
      </c>
      <c r="BZ138">
        <f>($B$11*$D$9+$C$11*$D$9+$F$11*((DL138+DD138)/MAX(DL138+DD138+DM138, 0.1)*$I$9+DM138/MAX(DL138+DD138+DM138, 0.1)*$J$9))/($B$11+$C$11+$F$11)</f>
        <v>0</v>
      </c>
      <c r="CA138">
        <f>($B$11*$K$9+$C$11*$K$9+$F$11*((DL138+DD138)/MAX(DL138+DD138+DM138, 0.1)*$P$9+DM138/MAX(DL138+DD138+DM138, 0.1)*$Q$9))/($B$11+$C$11+$F$11)</f>
        <v>0</v>
      </c>
      <c r="CB138">
        <v>9</v>
      </c>
      <c r="CC138">
        <v>0.5</v>
      </c>
      <c r="CD138" t="s">
        <v>287</v>
      </c>
      <c r="CE138">
        <v>2</v>
      </c>
      <c r="CF138" t="b">
        <v>1</v>
      </c>
      <c r="CG138">
        <v>1617083134.625</v>
      </c>
      <c r="CH138">
        <v>393.236</v>
      </c>
      <c r="CI138">
        <v>413.12275</v>
      </c>
      <c r="CJ138">
        <v>21.649975</v>
      </c>
      <c r="CK138">
        <v>19.9677</v>
      </c>
      <c r="CL138">
        <v>388.91525</v>
      </c>
      <c r="CM138">
        <v>21.671925</v>
      </c>
      <c r="CN138">
        <v>599.981</v>
      </c>
      <c r="CO138">
        <v>101.115</v>
      </c>
      <c r="CP138">
        <v>0.046957475</v>
      </c>
      <c r="CQ138">
        <v>26.77415</v>
      </c>
      <c r="CR138">
        <v>26.195625</v>
      </c>
      <c r="CS138">
        <v>999.9</v>
      </c>
      <c r="CT138">
        <v>0</v>
      </c>
      <c r="CU138">
        <v>0</v>
      </c>
      <c r="CV138">
        <v>9992.97</v>
      </c>
      <c r="CW138">
        <v>0</v>
      </c>
      <c r="CX138">
        <v>36.194525</v>
      </c>
      <c r="CY138">
        <v>1199.99</v>
      </c>
      <c r="CZ138">
        <v>0.96700725</v>
      </c>
      <c r="DA138">
        <v>0.032992925</v>
      </c>
      <c r="DB138">
        <v>0</v>
      </c>
      <c r="DC138">
        <v>2.545225</v>
      </c>
      <c r="DD138">
        <v>0</v>
      </c>
      <c r="DE138">
        <v>3498.8075</v>
      </c>
      <c r="DF138">
        <v>10372.25</v>
      </c>
      <c r="DG138">
        <v>40.656</v>
      </c>
      <c r="DH138">
        <v>43.5</v>
      </c>
      <c r="DI138">
        <v>42.32775</v>
      </c>
      <c r="DJ138">
        <v>41.5935</v>
      </c>
      <c r="DK138">
        <v>40.625</v>
      </c>
      <c r="DL138">
        <v>1160.4</v>
      </c>
      <c r="DM138">
        <v>39.59</v>
      </c>
      <c r="DN138">
        <v>0</v>
      </c>
      <c r="DO138">
        <v>1617083136.6</v>
      </c>
      <c r="DP138">
        <v>0</v>
      </c>
      <c r="DQ138">
        <v>2.67283076923077</v>
      </c>
      <c r="DR138">
        <v>-0.316547006792029</v>
      </c>
      <c r="DS138">
        <v>-9.98085469431729</v>
      </c>
      <c r="DT138">
        <v>3499.42769230769</v>
      </c>
      <c r="DU138">
        <v>15</v>
      </c>
      <c r="DV138">
        <v>1617082512</v>
      </c>
      <c r="DW138" t="s">
        <v>288</v>
      </c>
      <c r="DX138">
        <v>1617082511</v>
      </c>
      <c r="DY138">
        <v>1617082512</v>
      </c>
      <c r="DZ138">
        <v>2</v>
      </c>
      <c r="EA138">
        <v>-0.012</v>
      </c>
      <c r="EB138">
        <v>-0.035</v>
      </c>
      <c r="EC138">
        <v>4.321</v>
      </c>
      <c r="ED138">
        <v>-0.022</v>
      </c>
      <c r="EE138">
        <v>400</v>
      </c>
      <c r="EF138">
        <v>20</v>
      </c>
      <c r="EG138">
        <v>0.13</v>
      </c>
      <c r="EH138">
        <v>0.05</v>
      </c>
      <c r="EI138">
        <v>100</v>
      </c>
      <c r="EJ138">
        <v>100</v>
      </c>
      <c r="EK138">
        <v>4.321</v>
      </c>
      <c r="EL138">
        <v>-0.022</v>
      </c>
      <c r="EM138">
        <v>4.32055000000003</v>
      </c>
      <c r="EN138">
        <v>0</v>
      </c>
      <c r="EO138">
        <v>0</v>
      </c>
      <c r="EP138">
        <v>0</v>
      </c>
      <c r="EQ138">
        <v>-0.0219400000000007</v>
      </c>
      <c r="ER138">
        <v>0</v>
      </c>
      <c r="ES138">
        <v>0</v>
      </c>
      <c r="ET138">
        <v>0</v>
      </c>
      <c r="EU138">
        <v>-1</v>
      </c>
      <c r="EV138">
        <v>-1</v>
      </c>
      <c r="EW138">
        <v>-1</v>
      </c>
      <c r="EX138">
        <v>-1</v>
      </c>
      <c r="EY138">
        <v>10.4</v>
      </c>
      <c r="EZ138">
        <v>10.4</v>
      </c>
      <c r="FA138">
        <v>18</v>
      </c>
      <c r="FB138">
        <v>646.821</v>
      </c>
      <c r="FC138">
        <v>393.047</v>
      </c>
      <c r="FD138">
        <v>24.9995</v>
      </c>
      <c r="FE138">
        <v>27.7992</v>
      </c>
      <c r="FF138">
        <v>29.9998</v>
      </c>
      <c r="FG138">
        <v>27.8107</v>
      </c>
      <c r="FH138">
        <v>27.8497</v>
      </c>
      <c r="FI138">
        <v>21.8574</v>
      </c>
      <c r="FJ138">
        <v>22.482</v>
      </c>
      <c r="FK138">
        <v>44.9705</v>
      </c>
      <c r="FL138">
        <v>25</v>
      </c>
      <c r="FM138">
        <v>426.166</v>
      </c>
      <c r="FN138">
        <v>20</v>
      </c>
      <c r="FO138">
        <v>96.8613</v>
      </c>
      <c r="FP138">
        <v>99.4328</v>
      </c>
    </row>
    <row r="139" spans="1:172">
      <c r="A139">
        <v>123</v>
      </c>
      <c r="B139">
        <v>1617083138</v>
      </c>
      <c r="C139">
        <v>245.5</v>
      </c>
      <c r="D139" t="s">
        <v>531</v>
      </c>
      <c r="E139" t="s">
        <v>532</v>
      </c>
      <c r="F139">
        <v>2</v>
      </c>
      <c r="G139">
        <v>1617083137</v>
      </c>
      <c r="H139">
        <f>(I139)/1000</f>
        <v>0</v>
      </c>
      <c r="I139">
        <f>IF(CF139, AL139, AF139)</f>
        <v>0</v>
      </c>
      <c r="J139">
        <f>IF(CF139, AG139, AE139)</f>
        <v>0</v>
      </c>
      <c r="K139">
        <f>CH139 - IF(AS139&gt;1, J139*CB139*100.0/(AU139*CV139), 0)</f>
        <v>0</v>
      </c>
      <c r="L139">
        <f>((R139-H139/2)*K139-J139)/(R139+H139/2)</f>
        <v>0</v>
      </c>
      <c r="M139">
        <f>L139*(CO139+CP139)/1000.0</f>
        <v>0</v>
      </c>
      <c r="N139">
        <f>(CH139 - IF(AS139&gt;1, J139*CB139*100.0/(AU139*CV139), 0))*(CO139+CP139)/1000.0</f>
        <v>0</v>
      </c>
      <c r="O139">
        <f>2.0/((1/Q139-1/P139)+SIGN(Q139)*SQRT((1/Q139-1/P139)*(1/Q139-1/P139) + 4*CC139/((CC139+1)*(CC139+1))*(2*1/Q139*1/P139-1/P139*1/P139)))</f>
        <v>0</v>
      </c>
      <c r="P139">
        <f>IF(LEFT(CD139,1)&lt;&gt;"0",IF(LEFT(CD139,1)="1",3.0,CE139),$D$5+$E$5*(CV139*CO139/($K$5*1000))+$F$5*(CV139*CO139/($K$5*1000))*MAX(MIN(CB139,$J$5),$I$5)*MAX(MIN(CB139,$J$5),$I$5)+$G$5*MAX(MIN(CB139,$J$5),$I$5)*(CV139*CO139/($K$5*1000))+$H$5*(CV139*CO139/($K$5*1000))*(CV139*CO139/($K$5*1000)))</f>
        <v>0</v>
      </c>
      <c r="Q139">
        <f>H139*(1000-(1000*0.61365*exp(17.502*U139/(240.97+U139))/(CO139+CP139)+CJ139)/2)/(1000*0.61365*exp(17.502*U139/(240.97+U139))/(CO139+CP139)-CJ139)</f>
        <v>0</v>
      </c>
      <c r="R139">
        <f>1/((CC139+1)/(O139/1.6)+1/(P139/1.37)) + CC139/((CC139+1)/(O139/1.6) + CC139/(P139/1.37))</f>
        <v>0</v>
      </c>
      <c r="S139">
        <f>(BX139*CA139)</f>
        <v>0</v>
      </c>
      <c r="T139">
        <f>(CQ139+(S139+2*0.95*5.67E-8*(((CQ139+$B$7)+273)^4-(CQ139+273)^4)-44100*H139)/(1.84*29.3*P139+8*0.95*5.67E-8*(CQ139+273)^3))</f>
        <v>0</v>
      </c>
      <c r="U139">
        <f>($C$7*CR139+$D$7*CS139+$E$7*T139)</f>
        <v>0</v>
      </c>
      <c r="V139">
        <f>0.61365*exp(17.502*U139/(240.97+U139))</f>
        <v>0</v>
      </c>
      <c r="W139">
        <f>(X139/Y139*100)</f>
        <v>0</v>
      </c>
      <c r="X139">
        <f>CJ139*(CO139+CP139)/1000</f>
        <v>0</v>
      </c>
      <c r="Y139">
        <f>0.61365*exp(17.502*CQ139/(240.97+CQ139))</f>
        <v>0</v>
      </c>
      <c r="Z139">
        <f>(V139-CJ139*(CO139+CP139)/1000)</f>
        <v>0</v>
      </c>
      <c r="AA139">
        <f>(-H139*44100)</f>
        <v>0</v>
      </c>
      <c r="AB139">
        <f>2*29.3*P139*0.92*(CQ139-U139)</f>
        <v>0</v>
      </c>
      <c r="AC139">
        <f>2*0.95*5.67E-8*(((CQ139+$B$7)+273)^4-(U139+273)^4)</f>
        <v>0</v>
      </c>
      <c r="AD139">
        <f>S139+AC139+AA139+AB139</f>
        <v>0</v>
      </c>
      <c r="AE139">
        <f>CN139*AS139*(CI139-CH139*(1000-AS139*CK139)/(1000-AS139*CJ139))/(100*CB139)</f>
        <v>0</v>
      </c>
      <c r="AF139">
        <f>1000*CN139*AS139*(CJ139-CK139)/(100*CB139*(1000-AS139*CJ139))</f>
        <v>0</v>
      </c>
      <c r="AG139">
        <f>(AH139 - AI139 - CO139*1E3/(8.314*(CQ139+273.15)) * AK139/CN139 * AJ139) * CN139/(100*CB139) * (1000 - CK139)/1000</f>
        <v>0</v>
      </c>
      <c r="AH139">
        <v>424.18887336572</v>
      </c>
      <c r="AI139">
        <v>407.213442424242</v>
      </c>
      <c r="AJ139">
        <v>1.84570964965201</v>
      </c>
      <c r="AK139">
        <v>66.5001345329119</v>
      </c>
      <c r="AL139">
        <f>(AN139 - AM139 + CO139*1E3/(8.314*(CQ139+273.15)) * AP139/CN139 * AO139) * CN139/(100*CB139) * 1000/(1000 - AN139)</f>
        <v>0</v>
      </c>
      <c r="AM139">
        <v>19.9668430607792</v>
      </c>
      <c r="AN139">
        <v>21.6460533333333</v>
      </c>
      <c r="AO139">
        <v>-0.000113696969696527</v>
      </c>
      <c r="AP139">
        <v>79.88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MAX(0,($B$13+$C$13*CV139)/(1+$D$13*CV139)*CO139/(CQ139+273)*$E$13)</f>
        <v>0</v>
      </c>
      <c r="AV139" t="s">
        <v>286</v>
      </c>
      <c r="AW139" t="s">
        <v>286</v>
      </c>
      <c r="AX139">
        <v>0</v>
      </c>
      <c r="AY139">
        <v>0</v>
      </c>
      <c r="AZ139">
        <f>1-AX139/AY139</f>
        <v>0</v>
      </c>
      <c r="BA139">
        <v>0</v>
      </c>
      <c r="BB139" t="s">
        <v>286</v>
      </c>
      <c r="BC139" t="s">
        <v>286</v>
      </c>
      <c r="BD139">
        <v>0</v>
      </c>
      <c r="BE139">
        <v>0</v>
      </c>
      <c r="BF139">
        <f>1-BD139/BE139</f>
        <v>0</v>
      </c>
      <c r="BG139">
        <v>0.5</v>
      </c>
      <c r="BH139">
        <f>BY139</f>
        <v>0</v>
      </c>
      <c r="BI139">
        <f>J139</f>
        <v>0</v>
      </c>
      <c r="BJ139">
        <f>BF139*BG139*BH139</f>
        <v>0</v>
      </c>
      <c r="BK139">
        <f>(BI139-BA139)/BH139</f>
        <v>0</v>
      </c>
      <c r="BL139">
        <f>(AY139-BE139)/BE139</f>
        <v>0</v>
      </c>
      <c r="BM139">
        <f>AX139/(AZ139+AX139/BE139)</f>
        <v>0</v>
      </c>
      <c r="BN139" t="s">
        <v>286</v>
      </c>
      <c r="BO139">
        <v>0</v>
      </c>
      <c r="BP139">
        <f>IF(BO139&lt;&gt;0, BO139, BM139)</f>
        <v>0</v>
      </c>
      <c r="BQ139">
        <f>1-BP139/BE139</f>
        <v>0</v>
      </c>
      <c r="BR139">
        <f>(BE139-BD139)/(BE139-BP139)</f>
        <v>0</v>
      </c>
      <c r="BS139">
        <f>(AY139-BE139)/(AY139-BP139)</f>
        <v>0</v>
      </c>
      <c r="BT139">
        <f>(BE139-BD139)/(BE139-AX139)</f>
        <v>0</v>
      </c>
      <c r="BU139">
        <f>(AY139-BE139)/(AY139-AX139)</f>
        <v>0</v>
      </c>
      <c r="BV139">
        <f>(BR139*BP139/BD139)</f>
        <v>0</v>
      </c>
      <c r="BW139">
        <f>(1-BV139)</f>
        <v>0</v>
      </c>
      <c r="BX139">
        <f>$B$11*CW139+$C$11*CX139+$F$11*CY139*(1-DB139)</f>
        <v>0</v>
      </c>
      <c r="BY139">
        <f>BX139*BZ139</f>
        <v>0</v>
      </c>
      <c r="BZ139">
        <f>($B$11*$D$9+$C$11*$D$9+$F$11*((DL139+DD139)/MAX(DL139+DD139+DM139, 0.1)*$I$9+DM139/MAX(DL139+DD139+DM139, 0.1)*$J$9))/($B$11+$C$11+$F$11)</f>
        <v>0</v>
      </c>
      <c r="CA139">
        <f>($B$11*$K$9+$C$11*$K$9+$F$11*((DL139+DD139)/MAX(DL139+DD139+DM139, 0.1)*$P$9+DM139/MAX(DL139+DD139+DM139, 0.1)*$Q$9))/($B$11+$C$11+$F$11)</f>
        <v>0</v>
      </c>
      <c r="CB139">
        <v>9</v>
      </c>
      <c r="CC139">
        <v>0.5</v>
      </c>
      <c r="CD139" t="s">
        <v>287</v>
      </c>
      <c r="CE139">
        <v>2</v>
      </c>
      <c r="CF139" t="b">
        <v>1</v>
      </c>
      <c r="CG139">
        <v>1617083137</v>
      </c>
      <c r="CH139">
        <v>397.486666666667</v>
      </c>
      <c r="CI139">
        <v>417.527666666667</v>
      </c>
      <c r="CJ139">
        <v>21.6467333333333</v>
      </c>
      <c r="CK139">
        <v>19.9620666666667</v>
      </c>
      <c r="CL139">
        <v>393.166666666667</v>
      </c>
      <c r="CM139">
        <v>21.6686666666667</v>
      </c>
      <c r="CN139">
        <v>599.999666666667</v>
      </c>
      <c r="CO139">
        <v>101.115333333333</v>
      </c>
      <c r="CP139">
        <v>0.0468616333333333</v>
      </c>
      <c r="CQ139">
        <v>26.7734</v>
      </c>
      <c r="CR139">
        <v>26.1910666666667</v>
      </c>
      <c r="CS139">
        <v>999.9</v>
      </c>
      <c r="CT139">
        <v>0</v>
      </c>
      <c r="CU139">
        <v>0</v>
      </c>
      <c r="CV139">
        <v>10015.2</v>
      </c>
      <c r="CW139">
        <v>0</v>
      </c>
      <c r="CX139">
        <v>36.1028</v>
      </c>
      <c r="CY139">
        <v>1199.89666666667</v>
      </c>
      <c r="CZ139">
        <v>0.967004333333333</v>
      </c>
      <c r="DA139">
        <v>0.0329958</v>
      </c>
      <c r="DB139">
        <v>0</v>
      </c>
      <c r="DC139">
        <v>2.94113333333333</v>
      </c>
      <c r="DD139">
        <v>0</v>
      </c>
      <c r="DE139">
        <v>3497.99666666667</v>
      </c>
      <c r="DF139">
        <v>10371.3666666667</v>
      </c>
      <c r="DG139">
        <v>40.625</v>
      </c>
      <c r="DH139">
        <v>43.5</v>
      </c>
      <c r="DI139">
        <v>42.312</v>
      </c>
      <c r="DJ139">
        <v>41.5416666666667</v>
      </c>
      <c r="DK139">
        <v>40.6663333333333</v>
      </c>
      <c r="DL139">
        <v>1160.30666666667</v>
      </c>
      <c r="DM139">
        <v>39.59</v>
      </c>
      <c r="DN139">
        <v>0</v>
      </c>
      <c r="DO139">
        <v>1617083138.4</v>
      </c>
      <c r="DP139">
        <v>0</v>
      </c>
      <c r="DQ139">
        <v>2.70166</v>
      </c>
      <c r="DR139">
        <v>-0.107053851002132</v>
      </c>
      <c r="DS139">
        <v>-6.89692304721398</v>
      </c>
      <c r="DT139">
        <v>3499.0596</v>
      </c>
      <c r="DU139">
        <v>15</v>
      </c>
      <c r="DV139">
        <v>1617082512</v>
      </c>
      <c r="DW139" t="s">
        <v>288</v>
      </c>
      <c r="DX139">
        <v>1617082511</v>
      </c>
      <c r="DY139">
        <v>1617082512</v>
      </c>
      <c r="DZ139">
        <v>2</v>
      </c>
      <c r="EA139">
        <v>-0.012</v>
      </c>
      <c r="EB139">
        <v>-0.035</v>
      </c>
      <c r="EC139">
        <v>4.321</v>
      </c>
      <c r="ED139">
        <v>-0.022</v>
      </c>
      <c r="EE139">
        <v>400</v>
      </c>
      <c r="EF139">
        <v>20</v>
      </c>
      <c r="EG139">
        <v>0.13</v>
      </c>
      <c r="EH139">
        <v>0.05</v>
      </c>
      <c r="EI139">
        <v>100</v>
      </c>
      <c r="EJ139">
        <v>100</v>
      </c>
      <c r="EK139">
        <v>4.321</v>
      </c>
      <c r="EL139">
        <v>-0.0219</v>
      </c>
      <c r="EM139">
        <v>4.32055000000003</v>
      </c>
      <c r="EN139">
        <v>0</v>
      </c>
      <c r="EO139">
        <v>0</v>
      </c>
      <c r="EP139">
        <v>0</v>
      </c>
      <c r="EQ139">
        <v>-0.0219400000000007</v>
      </c>
      <c r="ER139">
        <v>0</v>
      </c>
      <c r="ES139">
        <v>0</v>
      </c>
      <c r="ET139">
        <v>0</v>
      </c>
      <c r="EU139">
        <v>-1</v>
      </c>
      <c r="EV139">
        <v>-1</v>
      </c>
      <c r="EW139">
        <v>-1</v>
      </c>
      <c r="EX139">
        <v>-1</v>
      </c>
      <c r="EY139">
        <v>10.4</v>
      </c>
      <c r="EZ139">
        <v>10.4</v>
      </c>
      <c r="FA139">
        <v>18</v>
      </c>
      <c r="FB139">
        <v>646.943</v>
      </c>
      <c r="FC139">
        <v>392.78</v>
      </c>
      <c r="FD139">
        <v>24.9995</v>
      </c>
      <c r="FE139">
        <v>27.7981</v>
      </c>
      <c r="FF139">
        <v>29.9999</v>
      </c>
      <c r="FG139">
        <v>27.8095</v>
      </c>
      <c r="FH139">
        <v>27.849</v>
      </c>
      <c r="FI139">
        <v>21.9809</v>
      </c>
      <c r="FJ139">
        <v>22.482</v>
      </c>
      <c r="FK139">
        <v>44.9705</v>
      </c>
      <c r="FL139">
        <v>25</v>
      </c>
      <c r="FM139">
        <v>429.543</v>
      </c>
      <c r="FN139">
        <v>20</v>
      </c>
      <c r="FO139">
        <v>96.8624</v>
      </c>
      <c r="FP139">
        <v>99.4331</v>
      </c>
    </row>
    <row r="140" spans="1:172">
      <c r="A140">
        <v>124</v>
      </c>
      <c r="B140">
        <v>1617083140</v>
      </c>
      <c r="C140">
        <v>247.5</v>
      </c>
      <c r="D140" t="s">
        <v>533</v>
      </c>
      <c r="E140" t="s">
        <v>534</v>
      </c>
      <c r="F140">
        <v>2</v>
      </c>
      <c r="G140">
        <v>1617083138.625</v>
      </c>
      <c r="H140">
        <f>(I140)/1000</f>
        <v>0</v>
      </c>
      <c r="I140">
        <f>IF(CF140, AL140, AF140)</f>
        <v>0</v>
      </c>
      <c r="J140">
        <f>IF(CF140, AG140, AE140)</f>
        <v>0</v>
      </c>
      <c r="K140">
        <f>CH140 - IF(AS140&gt;1, J140*CB140*100.0/(AU140*CV140), 0)</f>
        <v>0</v>
      </c>
      <c r="L140">
        <f>((R140-H140/2)*K140-J140)/(R140+H140/2)</f>
        <v>0</v>
      </c>
      <c r="M140">
        <f>L140*(CO140+CP140)/1000.0</f>
        <v>0</v>
      </c>
      <c r="N140">
        <f>(CH140 - IF(AS140&gt;1, J140*CB140*100.0/(AU140*CV140), 0))*(CO140+CP140)/1000.0</f>
        <v>0</v>
      </c>
      <c r="O140">
        <f>2.0/((1/Q140-1/P140)+SIGN(Q140)*SQRT((1/Q140-1/P140)*(1/Q140-1/P140) + 4*CC140/((CC140+1)*(CC140+1))*(2*1/Q140*1/P140-1/P140*1/P140)))</f>
        <v>0</v>
      </c>
      <c r="P140">
        <f>IF(LEFT(CD140,1)&lt;&gt;"0",IF(LEFT(CD140,1)="1",3.0,CE140),$D$5+$E$5*(CV140*CO140/($K$5*1000))+$F$5*(CV140*CO140/($K$5*1000))*MAX(MIN(CB140,$J$5),$I$5)*MAX(MIN(CB140,$J$5),$I$5)+$G$5*MAX(MIN(CB140,$J$5),$I$5)*(CV140*CO140/($K$5*1000))+$H$5*(CV140*CO140/($K$5*1000))*(CV140*CO140/($K$5*1000)))</f>
        <v>0</v>
      </c>
      <c r="Q140">
        <f>H140*(1000-(1000*0.61365*exp(17.502*U140/(240.97+U140))/(CO140+CP140)+CJ140)/2)/(1000*0.61365*exp(17.502*U140/(240.97+U140))/(CO140+CP140)-CJ140)</f>
        <v>0</v>
      </c>
      <c r="R140">
        <f>1/((CC140+1)/(O140/1.6)+1/(P140/1.37)) + CC140/((CC140+1)/(O140/1.6) + CC140/(P140/1.37))</f>
        <v>0</v>
      </c>
      <c r="S140">
        <f>(BX140*CA140)</f>
        <v>0</v>
      </c>
      <c r="T140">
        <f>(CQ140+(S140+2*0.95*5.67E-8*(((CQ140+$B$7)+273)^4-(CQ140+273)^4)-44100*H140)/(1.84*29.3*P140+8*0.95*5.67E-8*(CQ140+273)^3))</f>
        <v>0</v>
      </c>
      <c r="U140">
        <f>($C$7*CR140+$D$7*CS140+$E$7*T140)</f>
        <v>0</v>
      </c>
      <c r="V140">
        <f>0.61365*exp(17.502*U140/(240.97+U140))</f>
        <v>0</v>
      </c>
      <c r="W140">
        <f>(X140/Y140*100)</f>
        <v>0</v>
      </c>
      <c r="X140">
        <f>CJ140*(CO140+CP140)/1000</f>
        <v>0</v>
      </c>
      <c r="Y140">
        <f>0.61365*exp(17.502*CQ140/(240.97+CQ140))</f>
        <v>0</v>
      </c>
      <c r="Z140">
        <f>(V140-CJ140*(CO140+CP140)/1000)</f>
        <v>0</v>
      </c>
      <c r="AA140">
        <f>(-H140*44100)</f>
        <v>0</v>
      </c>
      <c r="AB140">
        <f>2*29.3*P140*0.92*(CQ140-U140)</f>
        <v>0</v>
      </c>
      <c r="AC140">
        <f>2*0.95*5.67E-8*(((CQ140+$B$7)+273)^4-(U140+273)^4)</f>
        <v>0</v>
      </c>
      <c r="AD140">
        <f>S140+AC140+AA140+AB140</f>
        <v>0</v>
      </c>
      <c r="AE140">
        <f>CN140*AS140*(CI140-CH140*(1000-AS140*CK140)/(1000-AS140*CJ140))/(100*CB140)</f>
        <v>0</v>
      </c>
      <c r="AF140">
        <f>1000*CN140*AS140*(CJ140-CK140)/(100*CB140*(1000-AS140*CJ140))</f>
        <v>0</v>
      </c>
      <c r="AG140">
        <f>(AH140 - AI140 - CO140*1E3/(8.314*(CQ140+273.15)) * AK140/CN140 * AJ140) * CN140/(100*CB140) * (1000 - CK140)/1000</f>
        <v>0</v>
      </c>
      <c r="AH140">
        <v>427.695869353626</v>
      </c>
      <c r="AI140">
        <v>410.793218181818</v>
      </c>
      <c r="AJ140">
        <v>1.79973359344166</v>
      </c>
      <c r="AK140">
        <v>66.5001345329119</v>
      </c>
      <c r="AL140">
        <f>(AN140 - AM140 + CO140*1E3/(8.314*(CQ140+273.15)) * AP140/CN140 * AO140) * CN140/(100*CB140) * 1000/(1000 - AN140)</f>
        <v>0</v>
      </c>
      <c r="AM140">
        <v>19.9601661347186</v>
      </c>
      <c r="AN140">
        <v>21.6395096969697</v>
      </c>
      <c r="AO140">
        <v>-9.5946584488341e-05</v>
      </c>
      <c r="AP140">
        <v>79.88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MAX(0,($B$13+$C$13*CV140)/(1+$D$13*CV140)*CO140/(CQ140+273)*$E$13)</f>
        <v>0</v>
      </c>
      <c r="AV140" t="s">
        <v>286</v>
      </c>
      <c r="AW140" t="s">
        <v>286</v>
      </c>
      <c r="AX140">
        <v>0</v>
      </c>
      <c r="AY140">
        <v>0</v>
      </c>
      <c r="AZ140">
        <f>1-AX140/AY140</f>
        <v>0</v>
      </c>
      <c r="BA140">
        <v>0</v>
      </c>
      <c r="BB140" t="s">
        <v>286</v>
      </c>
      <c r="BC140" t="s">
        <v>286</v>
      </c>
      <c r="BD140">
        <v>0</v>
      </c>
      <c r="BE140">
        <v>0</v>
      </c>
      <c r="BF140">
        <f>1-BD140/BE140</f>
        <v>0</v>
      </c>
      <c r="BG140">
        <v>0.5</v>
      </c>
      <c r="BH140">
        <f>BY140</f>
        <v>0</v>
      </c>
      <c r="BI140">
        <f>J140</f>
        <v>0</v>
      </c>
      <c r="BJ140">
        <f>BF140*BG140*BH140</f>
        <v>0</v>
      </c>
      <c r="BK140">
        <f>(BI140-BA140)/BH140</f>
        <v>0</v>
      </c>
      <c r="BL140">
        <f>(AY140-BE140)/BE140</f>
        <v>0</v>
      </c>
      <c r="BM140">
        <f>AX140/(AZ140+AX140/BE140)</f>
        <v>0</v>
      </c>
      <c r="BN140" t="s">
        <v>286</v>
      </c>
      <c r="BO140">
        <v>0</v>
      </c>
      <c r="BP140">
        <f>IF(BO140&lt;&gt;0, BO140, BM140)</f>
        <v>0</v>
      </c>
      <c r="BQ140">
        <f>1-BP140/BE140</f>
        <v>0</v>
      </c>
      <c r="BR140">
        <f>(BE140-BD140)/(BE140-BP140)</f>
        <v>0</v>
      </c>
      <c r="BS140">
        <f>(AY140-BE140)/(AY140-BP140)</f>
        <v>0</v>
      </c>
      <c r="BT140">
        <f>(BE140-BD140)/(BE140-AX140)</f>
        <v>0</v>
      </c>
      <c r="BU140">
        <f>(AY140-BE140)/(AY140-AX140)</f>
        <v>0</v>
      </c>
      <c r="BV140">
        <f>(BR140*BP140/BD140)</f>
        <v>0</v>
      </c>
      <c r="BW140">
        <f>(1-BV140)</f>
        <v>0</v>
      </c>
      <c r="BX140">
        <f>$B$11*CW140+$C$11*CX140+$F$11*CY140*(1-DB140)</f>
        <v>0</v>
      </c>
      <c r="BY140">
        <f>BX140*BZ140</f>
        <v>0</v>
      </c>
      <c r="BZ140">
        <f>($B$11*$D$9+$C$11*$D$9+$F$11*((DL140+DD140)/MAX(DL140+DD140+DM140, 0.1)*$I$9+DM140/MAX(DL140+DD140+DM140, 0.1)*$J$9))/($B$11+$C$11+$F$11)</f>
        <v>0</v>
      </c>
      <c r="CA140">
        <f>($B$11*$K$9+$C$11*$K$9+$F$11*((DL140+DD140)/MAX(DL140+DD140+DM140, 0.1)*$P$9+DM140/MAX(DL140+DD140+DM140, 0.1)*$Q$9))/($B$11+$C$11+$F$11)</f>
        <v>0</v>
      </c>
      <c r="CB140">
        <v>9</v>
      </c>
      <c r="CC140">
        <v>0.5</v>
      </c>
      <c r="CD140" t="s">
        <v>287</v>
      </c>
      <c r="CE140">
        <v>2</v>
      </c>
      <c r="CF140" t="b">
        <v>1</v>
      </c>
      <c r="CG140">
        <v>1617083138.625</v>
      </c>
      <c r="CH140">
        <v>400.37125</v>
      </c>
      <c r="CI140">
        <v>420.13775</v>
      </c>
      <c r="CJ140">
        <v>21.642275</v>
      </c>
      <c r="CK140">
        <v>19.955775</v>
      </c>
      <c r="CL140">
        <v>396.05125</v>
      </c>
      <c r="CM140">
        <v>21.6642</v>
      </c>
      <c r="CN140">
        <v>600.0615</v>
      </c>
      <c r="CO140">
        <v>101.11675</v>
      </c>
      <c r="CP140">
        <v>0.0464754</v>
      </c>
      <c r="CQ140">
        <v>26.774425</v>
      </c>
      <c r="CR140">
        <v>26.1901</v>
      </c>
      <c r="CS140">
        <v>999.9</v>
      </c>
      <c r="CT140">
        <v>0</v>
      </c>
      <c r="CU140">
        <v>0</v>
      </c>
      <c r="CV140">
        <v>9999.375</v>
      </c>
      <c r="CW140">
        <v>0</v>
      </c>
      <c r="CX140">
        <v>36.0365</v>
      </c>
      <c r="CY140">
        <v>1199.995</v>
      </c>
      <c r="CZ140">
        <v>0.96700725</v>
      </c>
      <c r="DA140">
        <v>0.032992925</v>
      </c>
      <c r="DB140">
        <v>0</v>
      </c>
      <c r="DC140">
        <v>2.7808</v>
      </c>
      <c r="DD140">
        <v>0</v>
      </c>
      <c r="DE140">
        <v>3498.75</v>
      </c>
      <c r="DF140">
        <v>10372.25</v>
      </c>
      <c r="DG140">
        <v>40.6405</v>
      </c>
      <c r="DH140">
        <v>43.5</v>
      </c>
      <c r="DI140">
        <v>42.312</v>
      </c>
      <c r="DJ140">
        <v>41.578</v>
      </c>
      <c r="DK140">
        <v>40.656</v>
      </c>
      <c r="DL140">
        <v>1160.405</v>
      </c>
      <c r="DM140">
        <v>39.59</v>
      </c>
      <c r="DN140">
        <v>0</v>
      </c>
      <c r="DO140">
        <v>1617083140.8</v>
      </c>
      <c r="DP140">
        <v>0</v>
      </c>
      <c r="DQ140">
        <v>2.700624</v>
      </c>
      <c r="DR140">
        <v>0.203161524310359</v>
      </c>
      <c r="DS140">
        <v>-2.36076919977092</v>
      </c>
      <c r="DT140">
        <v>3498.8396</v>
      </c>
      <c r="DU140">
        <v>15</v>
      </c>
      <c r="DV140">
        <v>1617082512</v>
      </c>
      <c r="DW140" t="s">
        <v>288</v>
      </c>
      <c r="DX140">
        <v>1617082511</v>
      </c>
      <c r="DY140">
        <v>1617082512</v>
      </c>
      <c r="DZ140">
        <v>2</v>
      </c>
      <c r="EA140">
        <v>-0.012</v>
      </c>
      <c r="EB140">
        <v>-0.035</v>
      </c>
      <c r="EC140">
        <v>4.321</v>
      </c>
      <c r="ED140">
        <v>-0.022</v>
      </c>
      <c r="EE140">
        <v>400</v>
      </c>
      <c r="EF140">
        <v>20</v>
      </c>
      <c r="EG140">
        <v>0.13</v>
      </c>
      <c r="EH140">
        <v>0.05</v>
      </c>
      <c r="EI140">
        <v>100</v>
      </c>
      <c r="EJ140">
        <v>100</v>
      </c>
      <c r="EK140">
        <v>4.321</v>
      </c>
      <c r="EL140">
        <v>-0.0219</v>
      </c>
      <c r="EM140">
        <v>4.32055000000003</v>
      </c>
      <c r="EN140">
        <v>0</v>
      </c>
      <c r="EO140">
        <v>0</v>
      </c>
      <c r="EP140">
        <v>0</v>
      </c>
      <c r="EQ140">
        <v>-0.0219400000000007</v>
      </c>
      <c r="ER140">
        <v>0</v>
      </c>
      <c r="ES140">
        <v>0</v>
      </c>
      <c r="ET140">
        <v>0</v>
      </c>
      <c r="EU140">
        <v>-1</v>
      </c>
      <c r="EV140">
        <v>-1</v>
      </c>
      <c r="EW140">
        <v>-1</v>
      </c>
      <c r="EX140">
        <v>-1</v>
      </c>
      <c r="EY140">
        <v>10.5</v>
      </c>
      <c r="EZ140">
        <v>10.5</v>
      </c>
      <c r="FA140">
        <v>18</v>
      </c>
      <c r="FB140">
        <v>646.956</v>
      </c>
      <c r="FC140">
        <v>392.742</v>
      </c>
      <c r="FD140">
        <v>24.9994</v>
      </c>
      <c r="FE140">
        <v>27.7969</v>
      </c>
      <c r="FF140">
        <v>30</v>
      </c>
      <c r="FG140">
        <v>27.8089</v>
      </c>
      <c r="FH140">
        <v>27.8478</v>
      </c>
      <c r="FI140">
        <v>22.1134</v>
      </c>
      <c r="FJ140">
        <v>22.482</v>
      </c>
      <c r="FK140">
        <v>44.9705</v>
      </c>
      <c r="FL140">
        <v>25</v>
      </c>
      <c r="FM140">
        <v>432.93</v>
      </c>
      <c r="FN140">
        <v>20</v>
      </c>
      <c r="FO140">
        <v>96.8626</v>
      </c>
      <c r="FP140">
        <v>99.433</v>
      </c>
    </row>
    <row r="141" spans="1:172">
      <c r="A141">
        <v>125</v>
      </c>
      <c r="B141">
        <v>1617083142</v>
      </c>
      <c r="C141">
        <v>249.5</v>
      </c>
      <c r="D141" t="s">
        <v>535</v>
      </c>
      <c r="E141" t="s">
        <v>536</v>
      </c>
      <c r="F141">
        <v>2</v>
      </c>
      <c r="G141">
        <v>1617083141</v>
      </c>
      <c r="H141">
        <f>(I141)/1000</f>
        <v>0</v>
      </c>
      <c r="I141">
        <f>IF(CF141, AL141, AF141)</f>
        <v>0</v>
      </c>
      <c r="J141">
        <f>IF(CF141, AG141, AE141)</f>
        <v>0</v>
      </c>
      <c r="K141">
        <f>CH141 - IF(AS141&gt;1, J141*CB141*100.0/(AU141*CV141), 0)</f>
        <v>0</v>
      </c>
      <c r="L141">
        <f>((R141-H141/2)*K141-J141)/(R141+H141/2)</f>
        <v>0</v>
      </c>
      <c r="M141">
        <f>L141*(CO141+CP141)/1000.0</f>
        <v>0</v>
      </c>
      <c r="N141">
        <f>(CH141 - IF(AS141&gt;1, J141*CB141*100.0/(AU141*CV141), 0))*(CO141+CP141)/1000.0</f>
        <v>0</v>
      </c>
      <c r="O141">
        <f>2.0/((1/Q141-1/P141)+SIGN(Q141)*SQRT((1/Q141-1/P141)*(1/Q141-1/P141) + 4*CC141/((CC141+1)*(CC141+1))*(2*1/Q141*1/P141-1/P141*1/P141)))</f>
        <v>0</v>
      </c>
      <c r="P141">
        <f>IF(LEFT(CD141,1)&lt;&gt;"0",IF(LEFT(CD141,1)="1",3.0,CE141),$D$5+$E$5*(CV141*CO141/($K$5*1000))+$F$5*(CV141*CO141/($K$5*1000))*MAX(MIN(CB141,$J$5),$I$5)*MAX(MIN(CB141,$J$5),$I$5)+$G$5*MAX(MIN(CB141,$J$5),$I$5)*(CV141*CO141/($K$5*1000))+$H$5*(CV141*CO141/($K$5*1000))*(CV141*CO141/($K$5*1000)))</f>
        <v>0</v>
      </c>
      <c r="Q141">
        <f>H141*(1000-(1000*0.61365*exp(17.502*U141/(240.97+U141))/(CO141+CP141)+CJ141)/2)/(1000*0.61365*exp(17.502*U141/(240.97+U141))/(CO141+CP141)-CJ141)</f>
        <v>0</v>
      </c>
      <c r="R141">
        <f>1/((CC141+1)/(O141/1.6)+1/(P141/1.37)) + CC141/((CC141+1)/(O141/1.6) + CC141/(P141/1.37))</f>
        <v>0</v>
      </c>
      <c r="S141">
        <f>(BX141*CA141)</f>
        <v>0</v>
      </c>
      <c r="T141">
        <f>(CQ141+(S141+2*0.95*5.67E-8*(((CQ141+$B$7)+273)^4-(CQ141+273)^4)-44100*H141)/(1.84*29.3*P141+8*0.95*5.67E-8*(CQ141+273)^3))</f>
        <v>0</v>
      </c>
      <c r="U141">
        <f>($C$7*CR141+$D$7*CS141+$E$7*T141)</f>
        <v>0</v>
      </c>
      <c r="V141">
        <f>0.61365*exp(17.502*U141/(240.97+U141))</f>
        <v>0</v>
      </c>
      <c r="W141">
        <f>(X141/Y141*100)</f>
        <v>0</v>
      </c>
      <c r="X141">
        <f>CJ141*(CO141+CP141)/1000</f>
        <v>0</v>
      </c>
      <c r="Y141">
        <f>0.61365*exp(17.502*CQ141/(240.97+CQ141))</f>
        <v>0</v>
      </c>
      <c r="Z141">
        <f>(V141-CJ141*(CO141+CP141)/1000)</f>
        <v>0</v>
      </c>
      <c r="AA141">
        <f>(-H141*44100)</f>
        <v>0</v>
      </c>
      <c r="AB141">
        <f>2*29.3*P141*0.92*(CQ141-U141)</f>
        <v>0</v>
      </c>
      <c r="AC141">
        <f>2*0.95*5.67E-8*(((CQ141+$B$7)+273)^4-(U141+273)^4)</f>
        <v>0</v>
      </c>
      <c r="AD141">
        <f>S141+AC141+AA141+AB141</f>
        <v>0</v>
      </c>
      <c r="AE141">
        <f>CN141*AS141*(CI141-CH141*(1000-AS141*CK141)/(1000-AS141*CJ141))/(100*CB141)</f>
        <v>0</v>
      </c>
      <c r="AF141">
        <f>1000*CN141*AS141*(CJ141-CK141)/(100*CB141*(1000-AS141*CJ141))</f>
        <v>0</v>
      </c>
      <c r="AG141">
        <f>(AH141 - AI141 - CO141*1E3/(8.314*(CQ141+273.15)) * AK141/CN141 * AJ141) * CN141/(100*CB141) * (1000 - CK141)/1000</f>
        <v>0</v>
      </c>
      <c r="AH141">
        <v>430.805512606786</v>
      </c>
      <c r="AI141">
        <v>414.207109090909</v>
      </c>
      <c r="AJ141">
        <v>1.71582291932248</v>
      </c>
      <c r="AK141">
        <v>66.5001345329119</v>
      </c>
      <c r="AL141">
        <f>(AN141 - AM141 + CO141*1E3/(8.314*(CQ141+273.15)) * AP141/CN141 * AO141) * CN141/(100*CB141) * 1000/(1000 - AN141)</f>
        <v>0</v>
      </c>
      <c r="AM141">
        <v>19.9528993257143</v>
      </c>
      <c r="AN141">
        <v>21.6344272727273</v>
      </c>
      <c r="AO141">
        <v>-0.00307824242424355</v>
      </c>
      <c r="AP141">
        <v>79.88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MAX(0,($B$13+$C$13*CV141)/(1+$D$13*CV141)*CO141/(CQ141+273)*$E$13)</f>
        <v>0</v>
      </c>
      <c r="AV141" t="s">
        <v>286</v>
      </c>
      <c r="AW141" t="s">
        <v>286</v>
      </c>
      <c r="AX141">
        <v>0</v>
      </c>
      <c r="AY141">
        <v>0</v>
      </c>
      <c r="AZ141">
        <f>1-AX141/AY141</f>
        <v>0</v>
      </c>
      <c r="BA141">
        <v>0</v>
      </c>
      <c r="BB141" t="s">
        <v>286</v>
      </c>
      <c r="BC141" t="s">
        <v>286</v>
      </c>
      <c r="BD141">
        <v>0</v>
      </c>
      <c r="BE141">
        <v>0</v>
      </c>
      <c r="BF141">
        <f>1-BD141/BE141</f>
        <v>0</v>
      </c>
      <c r="BG141">
        <v>0.5</v>
      </c>
      <c r="BH141">
        <f>BY141</f>
        <v>0</v>
      </c>
      <c r="BI141">
        <f>J141</f>
        <v>0</v>
      </c>
      <c r="BJ141">
        <f>BF141*BG141*BH141</f>
        <v>0</v>
      </c>
      <c r="BK141">
        <f>(BI141-BA141)/BH141</f>
        <v>0</v>
      </c>
      <c r="BL141">
        <f>(AY141-BE141)/BE141</f>
        <v>0</v>
      </c>
      <c r="BM141">
        <f>AX141/(AZ141+AX141/BE141)</f>
        <v>0</v>
      </c>
      <c r="BN141" t="s">
        <v>286</v>
      </c>
      <c r="BO141">
        <v>0</v>
      </c>
      <c r="BP141">
        <f>IF(BO141&lt;&gt;0, BO141, BM141)</f>
        <v>0</v>
      </c>
      <c r="BQ141">
        <f>1-BP141/BE141</f>
        <v>0</v>
      </c>
      <c r="BR141">
        <f>(BE141-BD141)/(BE141-BP141)</f>
        <v>0</v>
      </c>
      <c r="BS141">
        <f>(AY141-BE141)/(AY141-BP141)</f>
        <v>0</v>
      </c>
      <c r="BT141">
        <f>(BE141-BD141)/(BE141-AX141)</f>
        <v>0</v>
      </c>
      <c r="BU141">
        <f>(AY141-BE141)/(AY141-AX141)</f>
        <v>0</v>
      </c>
      <c r="BV141">
        <f>(BR141*BP141/BD141)</f>
        <v>0</v>
      </c>
      <c r="BW141">
        <f>(1-BV141)</f>
        <v>0</v>
      </c>
      <c r="BX141">
        <f>$B$11*CW141+$C$11*CX141+$F$11*CY141*(1-DB141)</f>
        <v>0</v>
      </c>
      <c r="BY141">
        <f>BX141*BZ141</f>
        <v>0</v>
      </c>
      <c r="BZ141">
        <f>($B$11*$D$9+$C$11*$D$9+$F$11*((DL141+DD141)/MAX(DL141+DD141+DM141, 0.1)*$I$9+DM141/MAX(DL141+DD141+DM141, 0.1)*$J$9))/($B$11+$C$11+$F$11)</f>
        <v>0</v>
      </c>
      <c r="CA141">
        <f>($B$11*$K$9+$C$11*$K$9+$F$11*((DL141+DD141)/MAX(DL141+DD141+DM141, 0.1)*$P$9+DM141/MAX(DL141+DD141+DM141, 0.1)*$Q$9))/($B$11+$C$11+$F$11)</f>
        <v>0</v>
      </c>
      <c r="CB141">
        <v>9</v>
      </c>
      <c r="CC141">
        <v>0.5</v>
      </c>
      <c r="CD141" t="s">
        <v>287</v>
      </c>
      <c r="CE141">
        <v>2</v>
      </c>
      <c r="CF141" t="b">
        <v>1</v>
      </c>
      <c r="CG141">
        <v>1617083141</v>
      </c>
      <c r="CH141">
        <v>404.419666666667</v>
      </c>
      <c r="CI141">
        <v>423.708333333333</v>
      </c>
      <c r="CJ141">
        <v>21.6356</v>
      </c>
      <c r="CK141">
        <v>19.9510333333333</v>
      </c>
      <c r="CL141">
        <v>400.098666666667</v>
      </c>
      <c r="CM141">
        <v>21.6575333333333</v>
      </c>
      <c r="CN141">
        <v>600.026</v>
      </c>
      <c r="CO141">
        <v>101.116</v>
      </c>
      <c r="CP141">
        <v>0.0463557333333333</v>
      </c>
      <c r="CQ141">
        <v>26.7724666666667</v>
      </c>
      <c r="CR141">
        <v>26.1953333333333</v>
      </c>
      <c r="CS141">
        <v>999.9</v>
      </c>
      <c r="CT141">
        <v>0</v>
      </c>
      <c r="CU141">
        <v>0</v>
      </c>
      <c r="CV141">
        <v>9980</v>
      </c>
      <c r="CW141">
        <v>0</v>
      </c>
      <c r="CX141">
        <v>35.9539666666667</v>
      </c>
      <c r="CY141">
        <v>1199.89333333333</v>
      </c>
      <c r="CZ141">
        <v>0.967004333333333</v>
      </c>
      <c r="DA141">
        <v>0.0329958</v>
      </c>
      <c r="DB141">
        <v>0</v>
      </c>
      <c r="DC141">
        <v>2.68953333333333</v>
      </c>
      <c r="DD141">
        <v>0</v>
      </c>
      <c r="DE141">
        <v>3498.56666666667</v>
      </c>
      <c r="DF141">
        <v>10371.4</v>
      </c>
      <c r="DG141">
        <v>40.583</v>
      </c>
      <c r="DH141">
        <v>43.5</v>
      </c>
      <c r="DI141">
        <v>42.333</v>
      </c>
      <c r="DJ141">
        <v>41.562</v>
      </c>
      <c r="DK141">
        <v>40.6456666666667</v>
      </c>
      <c r="DL141">
        <v>1160.30333333333</v>
      </c>
      <c r="DM141">
        <v>39.59</v>
      </c>
      <c r="DN141">
        <v>0</v>
      </c>
      <c r="DO141">
        <v>1617083142.6</v>
      </c>
      <c r="DP141">
        <v>0</v>
      </c>
      <c r="DQ141">
        <v>2.69223076923077</v>
      </c>
      <c r="DR141">
        <v>0.0856273354449337</v>
      </c>
      <c r="DS141">
        <v>-1.53196579275238</v>
      </c>
      <c r="DT141">
        <v>3498.85346153846</v>
      </c>
      <c r="DU141">
        <v>15</v>
      </c>
      <c r="DV141">
        <v>1617082512</v>
      </c>
      <c r="DW141" t="s">
        <v>288</v>
      </c>
      <c r="DX141">
        <v>1617082511</v>
      </c>
      <c r="DY141">
        <v>1617082512</v>
      </c>
      <c r="DZ141">
        <v>2</v>
      </c>
      <c r="EA141">
        <v>-0.012</v>
      </c>
      <c r="EB141">
        <v>-0.035</v>
      </c>
      <c r="EC141">
        <v>4.321</v>
      </c>
      <c r="ED141">
        <v>-0.022</v>
      </c>
      <c r="EE141">
        <v>400</v>
      </c>
      <c r="EF141">
        <v>20</v>
      </c>
      <c r="EG141">
        <v>0.13</v>
      </c>
      <c r="EH141">
        <v>0.05</v>
      </c>
      <c r="EI141">
        <v>100</v>
      </c>
      <c r="EJ141">
        <v>100</v>
      </c>
      <c r="EK141">
        <v>4.32</v>
      </c>
      <c r="EL141">
        <v>-0.0219</v>
      </c>
      <c r="EM141">
        <v>4.32055000000003</v>
      </c>
      <c r="EN141">
        <v>0</v>
      </c>
      <c r="EO141">
        <v>0</v>
      </c>
      <c r="EP141">
        <v>0</v>
      </c>
      <c r="EQ141">
        <v>-0.0219400000000007</v>
      </c>
      <c r="ER141">
        <v>0</v>
      </c>
      <c r="ES141">
        <v>0</v>
      </c>
      <c r="ET141">
        <v>0</v>
      </c>
      <c r="EU141">
        <v>-1</v>
      </c>
      <c r="EV141">
        <v>-1</v>
      </c>
      <c r="EW141">
        <v>-1</v>
      </c>
      <c r="EX141">
        <v>-1</v>
      </c>
      <c r="EY141">
        <v>10.5</v>
      </c>
      <c r="EZ141">
        <v>10.5</v>
      </c>
      <c r="FA141">
        <v>18</v>
      </c>
      <c r="FB141">
        <v>646.903</v>
      </c>
      <c r="FC141">
        <v>392.84</v>
      </c>
      <c r="FD141">
        <v>24.9994</v>
      </c>
      <c r="FE141">
        <v>27.7957</v>
      </c>
      <c r="FF141">
        <v>30</v>
      </c>
      <c r="FG141">
        <v>27.8077</v>
      </c>
      <c r="FH141">
        <v>27.8473</v>
      </c>
      <c r="FI141">
        <v>22.2491</v>
      </c>
      <c r="FJ141">
        <v>22.482</v>
      </c>
      <c r="FK141">
        <v>44.9705</v>
      </c>
      <c r="FL141">
        <v>25</v>
      </c>
      <c r="FM141">
        <v>436.296</v>
      </c>
      <c r="FN141">
        <v>20</v>
      </c>
      <c r="FO141">
        <v>96.8623</v>
      </c>
      <c r="FP141">
        <v>99.4336</v>
      </c>
    </row>
    <row r="142" spans="1:172">
      <c r="A142">
        <v>126</v>
      </c>
      <c r="B142">
        <v>1617083144</v>
      </c>
      <c r="C142">
        <v>251.5</v>
      </c>
      <c r="D142" t="s">
        <v>537</v>
      </c>
      <c r="E142" t="s">
        <v>538</v>
      </c>
      <c r="F142">
        <v>2</v>
      </c>
      <c r="G142">
        <v>1617083142.625</v>
      </c>
      <c r="H142">
        <f>(I142)/1000</f>
        <v>0</v>
      </c>
      <c r="I142">
        <f>IF(CF142, AL142, AF142)</f>
        <v>0</v>
      </c>
      <c r="J142">
        <f>IF(CF142, AG142, AE142)</f>
        <v>0</v>
      </c>
      <c r="K142">
        <f>CH142 - IF(AS142&gt;1, J142*CB142*100.0/(AU142*CV142), 0)</f>
        <v>0</v>
      </c>
      <c r="L142">
        <f>((R142-H142/2)*K142-J142)/(R142+H142/2)</f>
        <v>0</v>
      </c>
      <c r="M142">
        <f>L142*(CO142+CP142)/1000.0</f>
        <v>0</v>
      </c>
      <c r="N142">
        <f>(CH142 - IF(AS142&gt;1, J142*CB142*100.0/(AU142*CV142), 0))*(CO142+CP142)/1000.0</f>
        <v>0</v>
      </c>
      <c r="O142">
        <f>2.0/((1/Q142-1/P142)+SIGN(Q142)*SQRT((1/Q142-1/P142)*(1/Q142-1/P142) + 4*CC142/((CC142+1)*(CC142+1))*(2*1/Q142*1/P142-1/P142*1/P142)))</f>
        <v>0</v>
      </c>
      <c r="P142">
        <f>IF(LEFT(CD142,1)&lt;&gt;"0",IF(LEFT(CD142,1)="1",3.0,CE142),$D$5+$E$5*(CV142*CO142/($K$5*1000))+$F$5*(CV142*CO142/($K$5*1000))*MAX(MIN(CB142,$J$5),$I$5)*MAX(MIN(CB142,$J$5),$I$5)+$G$5*MAX(MIN(CB142,$J$5),$I$5)*(CV142*CO142/($K$5*1000))+$H$5*(CV142*CO142/($K$5*1000))*(CV142*CO142/($K$5*1000)))</f>
        <v>0</v>
      </c>
      <c r="Q142">
        <f>H142*(1000-(1000*0.61365*exp(17.502*U142/(240.97+U142))/(CO142+CP142)+CJ142)/2)/(1000*0.61365*exp(17.502*U142/(240.97+U142))/(CO142+CP142)-CJ142)</f>
        <v>0</v>
      </c>
      <c r="R142">
        <f>1/((CC142+1)/(O142/1.6)+1/(P142/1.37)) + CC142/((CC142+1)/(O142/1.6) + CC142/(P142/1.37))</f>
        <v>0</v>
      </c>
      <c r="S142">
        <f>(BX142*CA142)</f>
        <v>0</v>
      </c>
      <c r="T142">
        <f>(CQ142+(S142+2*0.95*5.67E-8*(((CQ142+$B$7)+273)^4-(CQ142+273)^4)-44100*H142)/(1.84*29.3*P142+8*0.95*5.67E-8*(CQ142+273)^3))</f>
        <v>0</v>
      </c>
      <c r="U142">
        <f>($C$7*CR142+$D$7*CS142+$E$7*T142)</f>
        <v>0</v>
      </c>
      <c r="V142">
        <f>0.61365*exp(17.502*U142/(240.97+U142))</f>
        <v>0</v>
      </c>
      <c r="W142">
        <f>(X142/Y142*100)</f>
        <v>0</v>
      </c>
      <c r="X142">
        <f>CJ142*(CO142+CP142)/1000</f>
        <v>0</v>
      </c>
      <c r="Y142">
        <f>0.61365*exp(17.502*CQ142/(240.97+CQ142))</f>
        <v>0</v>
      </c>
      <c r="Z142">
        <f>(V142-CJ142*(CO142+CP142)/1000)</f>
        <v>0</v>
      </c>
      <c r="AA142">
        <f>(-H142*44100)</f>
        <v>0</v>
      </c>
      <c r="AB142">
        <f>2*29.3*P142*0.92*(CQ142-U142)</f>
        <v>0</v>
      </c>
      <c r="AC142">
        <f>2*0.95*5.67E-8*(((CQ142+$B$7)+273)^4-(U142+273)^4)</f>
        <v>0</v>
      </c>
      <c r="AD142">
        <f>S142+AC142+AA142+AB142</f>
        <v>0</v>
      </c>
      <c r="AE142">
        <f>CN142*AS142*(CI142-CH142*(1000-AS142*CK142)/(1000-AS142*CJ142))/(100*CB142)</f>
        <v>0</v>
      </c>
      <c r="AF142">
        <f>1000*CN142*AS142*(CJ142-CK142)/(100*CB142*(1000-AS142*CJ142))</f>
        <v>0</v>
      </c>
      <c r="AG142">
        <f>(AH142 - AI142 - CO142*1E3/(8.314*(CQ142+273.15)) * AK142/CN142 * AJ142) * CN142/(100*CB142) * (1000 - CK142)/1000</f>
        <v>0</v>
      </c>
      <c r="AH142">
        <v>433.837151150444</v>
      </c>
      <c r="AI142">
        <v>417.511478787879</v>
      </c>
      <c r="AJ142">
        <v>1.65093431216516</v>
      </c>
      <c r="AK142">
        <v>66.5001345329119</v>
      </c>
      <c r="AL142">
        <f>(AN142 - AM142 + CO142*1E3/(8.314*(CQ142+273.15)) * AP142/CN142 * AO142) * CN142/(100*CB142) * 1000/(1000 - AN142)</f>
        <v>0</v>
      </c>
      <c r="AM142">
        <v>19.95087068329</v>
      </c>
      <c r="AN142">
        <v>21.6316787878788</v>
      </c>
      <c r="AO142">
        <v>-0.00262951515151183</v>
      </c>
      <c r="AP142">
        <v>79.88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MAX(0,($B$13+$C$13*CV142)/(1+$D$13*CV142)*CO142/(CQ142+273)*$E$13)</f>
        <v>0</v>
      </c>
      <c r="AV142" t="s">
        <v>286</v>
      </c>
      <c r="AW142" t="s">
        <v>286</v>
      </c>
      <c r="AX142">
        <v>0</v>
      </c>
      <c r="AY142">
        <v>0</v>
      </c>
      <c r="AZ142">
        <f>1-AX142/AY142</f>
        <v>0</v>
      </c>
      <c r="BA142">
        <v>0</v>
      </c>
      <c r="BB142" t="s">
        <v>286</v>
      </c>
      <c r="BC142" t="s">
        <v>286</v>
      </c>
      <c r="BD142">
        <v>0</v>
      </c>
      <c r="BE142">
        <v>0</v>
      </c>
      <c r="BF142">
        <f>1-BD142/BE142</f>
        <v>0</v>
      </c>
      <c r="BG142">
        <v>0.5</v>
      </c>
      <c r="BH142">
        <f>BY142</f>
        <v>0</v>
      </c>
      <c r="BI142">
        <f>J142</f>
        <v>0</v>
      </c>
      <c r="BJ142">
        <f>BF142*BG142*BH142</f>
        <v>0</v>
      </c>
      <c r="BK142">
        <f>(BI142-BA142)/BH142</f>
        <v>0</v>
      </c>
      <c r="BL142">
        <f>(AY142-BE142)/BE142</f>
        <v>0</v>
      </c>
      <c r="BM142">
        <f>AX142/(AZ142+AX142/BE142)</f>
        <v>0</v>
      </c>
      <c r="BN142" t="s">
        <v>286</v>
      </c>
      <c r="BO142">
        <v>0</v>
      </c>
      <c r="BP142">
        <f>IF(BO142&lt;&gt;0, BO142, BM142)</f>
        <v>0</v>
      </c>
      <c r="BQ142">
        <f>1-BP142/BE142</f>
        <v>0</v>
      </c>
      <c r="BR142">
        <f>(BE142-BD142)/(BE142-BP142)</f>
        <v>0</v>
      </c>
      <c r="BS142">
        <f>(AY142-BE142)/(AY142-BP142)</f>
        <v>0</v>
      </c>
      <c r="BT142">
        <f>(BE142-BD142)/(BE142-AX142)</f>
        <v>0</v>
      </c>
      <c r="BU142">
        <f>(AY142-BE142)/(AY142-AX142)</f>
        <v>0</v>
      </c>
      <c r="BV142">
        <f>(BR142*BP142/BD142)</f>
        <v>0</v>
      </c>
      <c r="BW142">
        <f>(1-BV142)</f>
        <v>0</v>
      </c>
      <c r="BX142">
        <f>$B$11*CW142+$C$11*CX142+$F$11*CY142*(1-DB142)</f>
        <v>0</v>
      </c>
      <c r="BY142">
        <f>BX142*BZ142</f>
        <v>0</v>
      </c>
      <c r="BZ142">
        <f>($B$11*$D$9+$C$11*$D$9+$F$11*((DL142+DD142)/MAX(DL142+DD142+DM142, 0.1)*$I$9+DM142/MAX(DL142+DD142+DM142, 0.1)*$J$9))/($B$11+$C$11+$F$11)</f>
        <v>0</v>
      </c>
      <c r="CA142">
        <f>($B$11*$K$9+$C$11*$K$9+$F$11*((DL142+DD142)/MAX(DL142+DD142+DM142, 0.1)*$P$9+DM142/MAX(DL142+DD142+DM142, 0.1)*$Q$9))/($B$11+$C$11+$F$11)</f>
        <v>0</v>
      </c>
      <c r="CB142">
        <v>9</v>
      </c>
      <c r="CC142">
        <v>0.5</v>
      </c>
      <c r="CD142" t="s">
        <v>287</v>
      </c>
      <c r="CE142">
        <v>2</v>
      </c>
      <c r="CF142" t="b">
        <v>1</v>
      </c>
      <c r="CG142">
        <v>1617083142.625</v>
      </c>
      <c r="CH142">
        <v>407.075</v>
      </c>
      <c r="CI142">
        <v>426.17475</v>
      </c>
      <c r="CJ142">
        <v>21.6329</v>
      </c>
      <c r="CK142">
        <v>19.950125</v>
      </c>
      <c r="CL142">
        <v>402.75425</v>
      </c>
      <c r="CM142">
        <v>21.65485</v>
      </c>
      <c r="CN142">
        <v>600.0195</v>
      </c>
      <c r="CO142">
        <v>101.1165</v>
      </c>
      <c r="CP142">
        <v>0.046354025</v>
      </c>
      <c r="CQ142">
        <v>26.7711</v>
      </c>
      <c r="CR142">
        <v>26.201525</v>
      </c>
      <c r="CS142">
        <v>999.9</v>
      </c>
      <c r="CT142">
        <v>0</v>
      </c>
      <c r="CU142">
        <v>0</v>
      </c>
      <c r="CV142">
        <v>9983.9075</v>
      </c>
      <c r="CW142">
        <v>0</v>
      </c>
      <c r="CX142">
        <v>35.9063</v>
      </c>
      <c r="CY142">
        <v>1200.06</v>
      </c>
      <c r="CZ142">
        <v>0.967009</v>
      </c>
      <c r="DA142">
        <v>0.0329912</v>
      </c>
      <c r="DB142">
        <v>0</v>
      </c>
      <c r="DC142">
        <v>2.736075</v>
      </c>
      <c r="DD142">
        <v>0</v>
      </c>
      <c r="DE142">
        <v>3499.525</v>
      </c>
      <c r="DF142">
        <v>10372.8</v>
      </c>
      <c r="DG142">
        <v>40.64025</v>
      </c>
      <c r="DH142">
        <v>43.4685</v>
      </c>
      <c r="DI142">
        <v>42.32775</v>
      </c>
      <c r="DJ142">
        <v>41.562</v>
      </c>
      <c r="DK142">
        <v>40.625</v>
      </c>
      <c r="DL142">
        <v>1160.47</v>
      </c>
      <c r="DM142">
        <v>39.59</v>
      </c>
      <c r="DN142">
        <v>0</v>
      </c>
      <c r="DO142">
        <v>1617083144.4</v>
      </c>
      <c r="DP142">
        <v>0</v>
      </c>
      <c r="DQ142">
        <v>2.69076</v>
      </c>
      <c r="DR142">
        <v>-0.413392324421977</v>
      </c>
      <c r="DS142">
        <v>2.33923078184097</v>
      </c>
      <c r="DT142">
        <v>3498.85</v>
      </c>
      <c r="DU142">
        <v>15</v>
      </c>
      <c r="DV142">
        <v>1617082512</v>
      </c>
      <c r="DW142" t="s">
        <v>288</v>
      </c>
      <c r="DX142">
        <v>1617082511</v>
      </c>
      <c r="DY142">
        <v>1617082512</v>
      </c>
      <c r="DZ142">
        <v>2</v>
      </c>
      <c r="EA142">
        <v>-0.012</v>
      </c>
      <c r="EB142">
        <v>-0.035</v>
      </c>
      <c r="EC142">
        <v>4.321</v>
      </c>
      <c r="ED142">
        <v>-0.022</v>
      </c>
      <c r="EE142">
        <v>400</v>
      </c>
      <c r="EF142">
        <v>20</v>
      </c>
      <c r="EG142">
        <v>0.13</v>
      </c>
      <c r="EH142">
        <v>0.05</v>
      </c>
      <c r="EI142">
        <v>100</v>
      </c>
      <c r="EJ142">
        <v>100</v>
      </c>
      <c r="EK142">
        <v>4.32</v>
      </c>
      <c r="EL142">
        <v>-0.022</v>
      </c>
      <c r="EM142">
        <v>4.32055000000003</v>
      </c>
      <c r="EN142">
        <v>0</v>
      </c>
      <c r="EO142">
        <v>0</v>
      </c>
      <c r="EP142">
        <v>0</v>
      </c>
      <c r="EQ142">
        <v>-0.0219400000000007</v>
      </c>
      <c r="ER142">
        <v>0</v>
      </c>
      <c r="ES142">
        <v>0</v>
      </c>
      <c r="ET142">
        <v>0</v>
      </c>
      <c r="EU142">
        <v>-1</v>
      </c>
      <c r="EV142">
        <v>-1</v>
      </c>
      <c r="EW142">
        <v>-1</v>
      </c>
      <c r="EX142">
        <v>-1</v>
      </c>
      <c r="EY142">
        <v>10.6</v>
      </c>
      <c r="EZ142">
        <v>10.5</v>
      </c>
      <c r="FA142">
        <v>18</v>
      </c>
      <c r="FB142">
        <v>646.949</v>
      </c>
      <c r="FC142">
        <v>392.947</v>
      </c>
      <c r="FD142">
        <v>24.9995</v>
      </c>
      <c r="FE142">
        <v>27.7947</v>
      </c>
      <c r="FF142">
        <v>29.9999</v>
      </c>
      <c r="FG142">
        <v>27.8068</v>
      </c>
      <c r="FH142">
        <v>27.8461</v>
      </c>
      <c r="FI142">
        <v>22.3854</v>
      </c>
      <c r="FJ142">
        <v>22.482</v>
      </c>
      <c r="FK142">
        <v>44.9705</v>
      </c>
      <c r="FL142">
        <v>25</v>
      </c>
      <c r="FM142">
        <v>439.654</v>
      </c>
      <c r="FN142">
        <v>20</v>
      </c>
      <c r="FO142">
        <v>96.8628</v>
      </c>
      <c r="FP142">
        <v>99.4333</v>
      </c>
    </row>
    <row r="143" spans="1:172">
      <c r="A143">
        <v>127</v>
      </c>
      <c r="B143">
        <v>1617083146</v>
      </c>
      <c r="C143">
        <v>253.5</v>
      </c>
      <c r="D143" t="s">
        <v>539</v>
      </c>
      <c r="E143" t="s">
        <v>540</v>
      </c>
      <c r="F143">
        <v>2</v>
      </c>
      <c r="G143">
        <v>1617083145</v>
      </c>
      <c r="H143">
        <f>(I143)/1000</f>
        <v>0</v>
      </c>
      <c r="I143">
        <f>IF(CF143, AL143, AF143)</f>
        <v>0</v>
      </c>
      <c r="J143">
        <f>IF(CF143, AG143, AE143)</f>
        <v>0</v>
      </c>
      <c r="K143">
        <f>CH143 - IF(AS143&gt;1, J143*CB143*100.0/(AU143*CV143), 0)</f>
        <v>0</v>
      </c>
      <c r="L143">
        <f>((R143-H143/2)*K143-J143)/(R143+H143/2)</f>
        <v>0</v>
      </c>
      <c r="M143">
        <f>L143*(CO143+CP143)/1000.0</f>
        <v>0</v>
      </c>
      <c r="N143">
        <f>(CH143 - IF(AS143&gt;1, J143*CB143*100.0/(AU143*CV143), 0))*(CO143+CP143)/1000.0</f>
        <v>0</v>
      </c>
      <c r="O143">
        <f>2.0/((1/Q143-1/P143)+SIGN(Q143)*SQRT((1/Q143-1/P143)*(1/Q143-1/P143) + 4*CC143/((CC143+1)*(CC143+1))*(2*1/Q143*1/P143-1/P143*1/P143)))</f>
        <v>0</v>
      </c>
      <c r="P143">
        <f>IF(LEFT(CD143,1)&lt;&gt;"0",IF(LEFT(CD143,1)="1",3.0,CE143),$D$5+$E$5*(CV143*CO143/($K$5*1000))+$F$5*(CV143*CO143/($K$5*1000))*MAX(MIN(CB143,$J$5),$I$5)*MAX(MIN(CB143,$J$5),$I$5)+$G$5*MAX(MIN(CB143,$J$5),$I$5)*(CV143*CO143/($K$5*1000))+$H$5*(CV143*CO143/($K$5*1000))*(CV143*CO143/($K$5*1000)))</f>
        <v>0</v>
      </c>
      <c r="Q143">
        <f>H143*(1000-(1000*0.61365*exp(17.502*U143/(240.97+U143))/(CO143+CP143)+CJ143)/2)/(1000*0.61365*exp(17.502*U143/(240.97+U143))/(CO143+CP143)-CJ143)</f>
        <v>0</v>
      </c>
      <c r="R143">
        <f>1/((CC143+1)/(O143/1.6)+1/(P143/1.37)) + CC143/((CC143+1)/(O143/1.6) + CC143/(P143/1.37))</f>
        <v>0</v>
      </c>
      <c r="S143">
        <f>(BX143*CA143)</f>
        <v>0</v>
      </c>
      <c r="T143">
        <f>(CQ143+(S143+2*0.95*5.67E-8*(((CQ143+$B$7)+273)^4-(CQ143+273)^4)-44100*H143)/(1.84*29.3*P143+8*0.95*5.67E-8*(CQ143+273)^3))</f>
        <v>0</v>
      </c>
      <c r="U143">
        <f>($C$7*CR143+$D$7*CS143+$E$7*T143)</f>
        <v>0</v>
      </c>
      <c r="V143">
        <f>0.61365*exp(17.502*U143/(240.97+U143))</f>
        <v>0</v>
      </c>
      <c r="W143">
        <f>(X143/Y143*100)</f>
        <v>0</v>
      </c>
      <c r="X143">
        <f>CJ143*(CO143+CP143)/1000</f>
        <v>0</v>
      </c>
      <c r="Y143">
        <f>0.61365*exp(17.502*CQ143/(240.97+CQ143))</f>
        <v>0</v>
      </c>
      <c r="Z143">
        <f>(V143-CJ143*(CO143+CP143)/1000)</f>
        <v>0</v>
      </c>
      <c r="AA143">
        <f>(-H143*44100)</f>
        <v>0</v>
      </c>
      <c r="AB143">
        <f>2*29.3*P143*0.92*(CQ143-U143)</f>
        <v>0</v>
      </c>
      <c r="AC143">
        <f>2*0.95*5.67E-8*(((CQ143+$B$7)+273)^4-(U143+273)^4)</f>
        <v>0</v>
      </c>
      <c r="AD143">
        <f>S143+AC143+AA143+AB143</f>
        <v>0</v>
      </c>
      <c r="AE143">
        <f>CN143*AS143*(CI143-CH143*(1000-AS143*CK143)/(1000-AS143*CJ143))/(100*CB143)</f>
        <v>0</v>
      </c>
      <c r="AF143">
        <f>1000*CN143*AS143*(CJ143-CK143)/(100*CB143*(1000-AS143*CJ143))</f>
        <v>0</v>
      </c>
      <c r="AG143">
        <f>(AH143 - AI143 - CO143*1E3/(8.314*(CQ143+273.15)) * AK143/CN143 * AJ143) * CN143/(100*CB143) * (1000 - CK143)/1000</f>
        <v>0</v>
      </c>
      <c r="AH143">
        <v>437.009275500033</v>
      </c>
      <c r="AI143">
        <v>420.75273939394</v>
      </c>
      <c r="AJ143">
        <v>1.61946246872793</v>
      </c>
      <c r="AK143">
        <v>66.5001345329119</v>
      </c>
      <c r="AL143">
        <f>(AN143 - AM143 + CO143*1E3/(8.314*(CQ143+273.15)) * AP143/CN143 * AO143) * CN143/(100*CB143) * 1000/(1000 - AN143)</f>
        <v>0</v>
      </c>
      <c r="AM143">
        <v>19.9492786344589</v>
      </c>
      <c r="AN143">
        <v>21.626996969697</v>
      </c>
      <c r="AO143">
        <v>-0.000842354978353595</v>
      </c>
      <c r="AP143">
        <v>79.88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MAX(0,($B$13+$C$13*CV143)/(1+$D$13*CV143)*CO143/(CQ143+273)*$E$13)</f>
        <v>0</v>
      </c>
      <c r="AV143" t="s">
        <v>286</v>
      </c>
      <c r="AW143" t="s">
        <v>286</v>
      </c>
      <c r="AX143">
        <v>0</v>
      </c>
      <c r="AY143">
        <v>0</v>
      </c>
      <c r="AZ143">
        <f>1-AX143/AY143</f>
        <v>0</v>
      </c>
      <c r="BA143">
        <v>0</v>
      </c>
      <c r="BB143" t="s">
        <v>286</v>
      </c>
      <c r="BC143" t="s">
        <v>286</v>
      </c>
      <c r="BD143">
        <v>0</v>
      </c>
      <c r="BE143">
        <v>0</v>
      </c>
      <c r="BF143">
        <f>1-BD143/BE143</f>
        <v>0</v>
      </c>
      <c r="BG143">
        <v>0.5</v>
      </c>
      <c r="BH143">
        <f>BY143</f>
        <v>0</v>
      </c>
      <c r="BI143">
        <f>J143</f>
        <v>0</v>
      </c>
      <c r="BJ143">
        <f>BF143*BG143*BH143</f>
        <v>0</v>
      </c>
      <c r="BK143">
        <f>(BI143-BA143)/BH143</f>
        <v>0</v>
      </c>
      <c r="BL143">
        <f>(AY143-BE143)/BE143</f>
        <v>0</v>
      </c>
      <c r="BM143">
        <f>AX143/(AZ143+AX143/BE143)</f>
        <v>0</v>
      </c>
      <c r="BN143" t="s">
        <v>286</v>
      </c>
      <c r="BO143">
        <v>0</v>
      </c>
      <c r="BP143">
        <f>IF(BO143&lt;&gt;0, BO143, BM143)</f>
        <v>0</v>
      </c>
      <c r="BQ143">
        <f>1-BP143/BE143</f>
        <v>0</v>
      </c>
      <c r="BR143">
        <f>(BE143-BD143)/(BE143-BP143)</f>
        <v>0</v>
      </c>
      <c r="BS143">
        <f>(AY143-BE143)/(AY143-BP143)</f>
        <v>0</v>
      </c>
      <c r="BT143">
        <f>(BE143-BD143)/(BE143-AX143)</f>
        <v>0</v>
      </c>
      <c r="BU143">
        <f>(AY143-BE143)/(AY143-AX143)</f>
        <v>0</v>
      </c>
      <c r="BV143">
        <f>(BR143*BP143/BD143)</f>
        <v>0</v>
      </c>
      <c r="BW143">
        <f>(1-BV143)</f>
        <v>0</v>
      </c>
      <c r="BX143">
        <f>$B$11*CW143+$C$11*CX143+$F$11*CY143*(1-DB143)</f>
        <v>0</v>
      </c>
      <c r="BY143">
        <f>BX143*BZ143</f>
        <v>0</v>
      </c>
      <c r="BZ143">
        <f>($B$11*$D$9+$C$11*$D$9+$F$11*((DL143+DD143)/MAX(DL143+DD143+DM143, 0.1)*$I$9+DM143/MAX(DL143+DD143+DM143, 0.1)*$J$9))/($B$11+$C$11+$F$11)</f>
        <v>0</v>
      </c>
      <c r="CA143">
        <f>($B$11*$K$9+$C$11*$K$9+$F$11*((DL143+DD143)/MAX(DL143+DD143+DM143, 0.1)*$P$9+DM143/MAX(DL143+DD143+DM143, 0.1)*$Q$9))/($B$11+$C$11+$F$11)</f>
        <v>0</v>
      </c>
      <c r="CB143">
        <v>9</v>
      </c>
      <c r="CC143">
        <v>0.5</v>
      </c>
      <c r="CD143" t="s">
        <v>287</v>
      </c>
      <c r="CE143">
        <v>2</v>
      </c>
      <c r="CF143" t="b">
        <v>1</v>
      </c>
      <c r="CG143">
        <v>1617083145</v>
      </c>
      <c r="CH143">
        <v>410.866666666667</v>
      </c>
      <c r="CI143">
        <v>429.922333333333</v>
      </c>
      <c r="CJ143">
        <v>21.6282333333333</v>
      </c>
      <c r="CK143">
        <v>19.9478666666667</v>
      </c>
      <c r="CL143">
        <v>406.545666666667</v>
      </c>
      <c r="CM143">
        <v>21.6501666666667</v>
      </c>
      <c r="CN143">
        <v>599.978</v>
      </c>
      <c r="CO143">
        <v>101.117333333333</v>
      </c>
      <c r="CP143">
        <v>0.0466581</v>
      </c>
      <c r="CQ143">
        <v>26.7707</v>
      </c>
      <c r="CR143">
        <v>26.2030666666667</v>
      </c>
      <c r="CS143">
        <v>999.9</v>
      </c>
      <c r="CT143">
        <v>0</v>
      </c>
      <c r="CU143">
        <v>0</v>
      </c>
      <c r="CV143">
        <v>9972.5</v>
      </c>
      <c r="CW143">
        <v>0</v>
      </c>
      <c r="CX143">
        <v>35.8124333333333</v>
      </c>
      <c r="CY143">
        <v>1200.06</v>
      </c>
      <c r="CZ143">
        <v>0.967009</v>
      </c>
      <c r="DA143">
        <v>0.0329912</v>
      </c>
      <c r="DB143">
        <v>0</v>
      </c>
      <c r="DC143">
        <v>2.71363333333333</v>
      </c>
      <c r="DD143">
        <v>0</v>
      </c>
      <c r="DE143">
        <v>3500.59666666667</v>
      </c>
      <c r="DF143">
        <v>10372.8</v>
      </c>
      <c r="DG143">
        <v>40.625</v>
      </c>
      <c r="DH143">
        <v>43.5</v>
      </c>
      <c r="DI143">
        <v>42.354</v>
      </c>
      <c r="DJ143">
        <v>41.604</v>
      </c>
      <c r="DK143">
        <v>40.625</v>
      </c>
      <c r="DL143">
        <v>1160.47</v>
      </c>
      <c r="DM143">
        <v>39.59</v>
      </c>
      <c r="DN143">
        <v>0</v>
      </c>
      <c r="DO143">
        <v>1617083146.8</v>
      </c>
      <c r="DP143">
        <v>0</v>
      </c>
      <c r="DQ143">
        <v>2.674744</v>
      </c>
      <c r="DR143">
        <v>0.0475845977501502</v>
      </c>
      <c r="DS143">
        <v>8.65923079520208</v>
      </c>
      <c r="DT143">
        <v>3499.1248</v>
      </c>
      <c r="DU143">
        <v>15</v>
      </c>
      <c r="DV143">
        <v>1617082512</v>
      </c>
      <c r="DW143" t="s">
        <v>288</v>
      </c>
      <c r="DX143">
        <v>1617082511</v>
      </c>
      <c r="DY143">
        <v>1617082512</v>
      </c>
      <c r="DZ143">
        <v>2</v>
      </c>
      <c r="EA143">
        <v>-0.012</v>
      </c>
      <c r="EB143">
        <v>-0.035</v>
      </c>
      <c r="EC143">
        <v>4.321</v>
      </c>
      <c r="ED143">
        <v>-0.022</v>
      </c>
      <c r="EE143">
        <v>400</v>
      </c>
      <c r="EF143">
        <v>20</v>
      </c>
      <c r="EG143">
        <v>0.13</v>
      </c>
      <c r="EH143">
        <v>0.05</v>
      </c>
      <c r="EI143">
        <v>100</v>
      </c>
      <c r="EJ143">
        <v>100</v>
      </c>
      <c r="EK143">
        <v>4.32</v>
      </c>
      <c r="EL143">
        <v>-0.022</v>
      </c>
      <c r="EM143">
        <v>4.32055000000003</v>
      </c>
      <c r="EN143">
        <v>0</v>
      </c>
      <c r="EO143">
        <v>0</v>
      </c>
      <c r="EP143">
        <v>0</v>
      </c>
      <c r="EQ143">
        <v>-0.0219400000000007</v>
      </c>
      <c r="ER143">
        <v>0</v>
      </c>
      <c r="ES143">
        <v>0</v>
      </c>
      <c r="ET143">
        <v>0</v>
      </c>
      <c r="EU143">
        <v>-1</v>
      </c>
      <c r="EV143">
        <v>-1</v>
      </c>
      <c r="EW143">
        <v>-1</v>
      </c>
      <c r="EX143">
        <v>-1</v>
      </c>
      <c r="EY143">
        <v>10.6</v>
      </c>
      <c r="EZ143">
        <v>10.6</v>
      </c>
      <c r="FA143">
        <v>18</v>
      </c>
      <c r="FB143">
        <v>646.707</v>
      </c>
      <c r="FC143">
        <v>393.07</v>
      </c>
      <c r="FD143">
        <v>24.9995</v>
      </c>
      <c r="FE143">
        <v>27.7939</v>
      </c>
      <c r="FF143">
        <v>29.9999</v>
      </c>
      <c r="FG143">
        <v>27.806</v>
      </c>
      <c r="FH143">
        <v>27.8451</v>
      </c>
      <c r="FI143">
        <v>22.5254</v>
      </c>
      <c r="FJ143">
        <v>22.482</v>
      </c>
      <c r="FK143">
        <v>44.9705</v>
      </c>
      <c r="FL143">
        <v>25</v>
      </c>
      <c r="FM143">
        <v>443.034</v>
      </c>
      <c r="FN143">
        <v>20</v>
      </c>
      <c r="FO143">
        <v>96.8641</v>
      </c>
      <c r="FP143">
        <v>99.4327</v>
      </c>
    </row>
    <row r="144" spans="1:172">
      <c r="A144">
        <v>128</v>
      </c>
      <c r="B144">
        <v>1617083148</v>
      </c>
      <c r="C144">
        <v>255.5</v>
      </c>
      <c r="D144" t="s">
        <v>541</v>
      </c>
      <c r="E144" t="s">
        <v>542</v>
      </c>
      <c r="F144">
        <v>2</v>
      </c>
      <c r="G144">
        <v>1617083146.625</v>
      </c>
      <c r="H144">
        <f>(I144)/1000</f>
        <v>0</v>
      </c>
      <c r="I144">
        <f>IF(CF144, AL144, AF144)</f>
        <v>0</v>
      </c>
      <c r="J144">
        <f>IF(CF144, AG144, AE144)</f>
        <v>0</v>
      </c>
      <c r="K144">
        <f>CH144 - IF(AS144&gt;1, J144*CB144*100.0/(AU144*CV144), 0)</f>
        <v>0</v>
      </c>
      <c r="L144">
        <f>((R144-H144/2)*K144-J144)/(R144+H144/2)</f>
        <v>0</v>
      </c>
      <c r="M144">
        <f>L144*(CO144+CP144)/1000.0</f>
        <v>0</v>
      </c>
      <c r="N144">
        <f>(CH144 - IF(AS144&gt;1, J144*CB144*100.0/(AU144*CV144), 0))*(CO144+CP144)/1000.0</f>
        <v>0</v>
      </c>
      <c r="O144">
        <f>2.0/((1/Q144-1/P144)+SIGN(Q144)*SQRT((1/Q144-1/P144)*(1/Q144-1/P144) + 4*CC144/((CC144+1)*(CC144+1))*(2*1/Q144*1/P144-1/P144*1/P144)))</f>
        <v>0</v>
      </c>
      <c r="P144">
        <f>IF(LEFT(CD144,1)&lt;&gt;"0",IF(LEFT(CD144,1)="1",3.0,CE144),$D$5+$E$5*(CV144*CO144/($K$5*1000))+$F$5*(CV144*CO144/($K$5*1000))*MAX(MIN(CB144,$J$5),$I$5)*MAX(MIN(CB144,$J$5),$I$5)+$G$5*MAX(MIN(CB144,$J$5),$I$5)*(CV144*CO144/($K$5*1000))+$H$5*(CV144*CO144/($K$5*1000))*(CV144*CO144/($K$5*1000)))</f>
        <v>0</v>
      </c>
      <c r="Q144">
        <f>H144*(1000-(1000*0.61365*exp(17.502*U144/(240.97+U144))/(CO144+CP144)+CJ144)/2)/(1000*0.61365*exp(17.502*U144/(240.97+U144))/(CO144+CP144)-CJ144)</f>
        <v>0</v>
      </c>
      <c r="R144">
        <f>1/((CC144+1)/(O144/1.6)+1/(P144/1.37)) + CC144/((CC144+1)/(O144/1.6) + CC144/(P144/1.37))</f>
        <v>0</v>
      </c>
      <c r="S144">
        <f>(BX144*CA144)</f>
        <v>0</v>
      </c>
      <c r="T144">
        <f>(CQ144+(S144+2*0.95*5.67E-8*(((CQ144+$B$7)+273)^4-(CQ144+273)^4)-44100*H144)/(1.84*29.3*P144+8*0.95*5.67E-8*(CQ144+273)^3))</f>
        <v>0</v>
      </c>
      <c r="U144">
        <f>($C$7*CR144+$D$7*CS144+$E$7*T144)</f>
        <v>0</v>
      </c>
      <c r="V144">
        <f>0.61365*exp(17.502*U144/(240.97+U144))</f>
        <v>0</v>
      </c>
      <c r="W144">
        <f>(X144/Y144*100)</f>
        <v>0</v>
      </c>
      <c r="X144">
        <f>CJ144*(CO144+CP144)/1000</f>
        <v>0</v>
      </c>
      <c r="Y144">
        <f>0.61365*exp(17.502*CQ144/(240.97+CQ144))</f>
        <v>0</v>
      </c>
      <c r="Z144">
        <f>(V144-CJ144*(CO144+CP144)/1000)</f>
        <v>0</v>
      </c>
      <c r="AA144">
        <f>(-H144*44100)</f>
        <v>0</v>
      </c>
      <c r="AB144">
        <f>2*29.3*P144*0.92*(CQ144-U144)</f>
        <v>0</v>
      </c>
      <c r="AC144">
        <f>2*0.95*5.67E-8*(((CQ144+$B$7)+273)^4-(U144+273)^4)</f>
        <v>0</v>
      </c>
      <c r="AD144">
        <f>S144+AC144+AA144+AB144</f>
        <v>0</v>
      </c>
      <c r="AE144">
        <f>CN144*AS144*(CI144-CH144*(1000-AS144*CK144)/(1000-AS144*CJ144))/(100*CB144)</f>
        <v>0</v>
      </c>
      <c r="AF144">
        <f>1000*CN144*AS144*(CJ144-CK144)/(100*CB144*(1000-AS144*CJ144))</f>
        <v>0</v>
      </c>
      <c r="AG144">
        <f>(AH144 - AI144 - CO144*1E3/(8.314*(CQ144+273.15)) * AK144/CN144 * AJ144) * CN144/(100*CB144) * (1000 - CK144)/1000</f>
        <v>0</v>
      </c>
      <c r="AH144">
        <v>440.304441912334</v>
      </c>
      <c r="AI144">
        <v>423.989939393939</v>
      </c>
      <c r="AJ144">
        <v>1.61817525501659</v>
      </c>
      <c r="AK144">
        <v>66.5001345329119</v>
      </c>
      <c r="AL144">
        <f>(AN144 - AM144 + CO144*1E3/(8.314*(CQ144+273.15)) * AP144/CN144 * AO144) * CN144/(100*CB144) * 1000/(1000 - AN144)</f>
        <v>0</v>
      </c>
      <c r="AM144">
        <v>19.947395912381</v>
      </c>
      <c r="AN144">
        <v>21.6234696969697</v>
      </c>
      <c r="AO144">
        <v>-0.00132391919191789</v>
      </c>
      <c r="AP144">
        <v>79.88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MAX(0,($B$13+$C$13*CV144)/(1+$D$13*CV144)*CO144/(CQ144+273)*$E$13)</f>
        <v>0</v>
      </c>
      <c r="AV144" t="s">
        <v>286</v>
      </c>
      <c r="AW144" t="s">
        <v>286</v>
      </c>
      <c r="AX144">
        <v>0</v>
      </c>
      <c r="AY144">
        <v>0</v>
      </c>
      <c r="AZ144">
        <f>1-AX144/AY144</f>
        <v>0</v>
      </c>
      <c r="BA144">
        <v>0</v>
      </c>
      <c r="BB144" t="s">
        <v>286</v>
      </c>
      <c r="BC144" t="s">
        <v>286</v>
      </c>
      <c r="BD144">
        <v>0</v>
      </c>
      <c r="BE144">
        <v>0</v>
      </c>
      <c r="BF144">
        <f>1-BD144/BE144</f>
        <v>0</v>
      </c>
      <c r="BG144">
        <v>0.5</v>
      </c>
      <c r="BH144">
        <f>BY144</f>
        <v>0</v>
      </c>
      <c r="BI144">
        <f>J144</f>
        <v>0</v>
      </c>
      <c r="BJ144">
        <f>BF144*BG144*BH144</f>
        <v>0</v>
      </c>
      <c r="BK144">
        <f>(BI144-BA144)/BH144</f>
        <v>0</v>
      </c>
      <c r="BL144">
        <f>(AY144-BE144)/BE144</f>
        <v>0</v>
      </c>
      <c r="BM144">
        <f>AX144/(AZ144+AX144/BE144)</f>
        <v>0</v>
      </c>
      <c r="BN144" t="s">
        <v>286</v>
      </c>
      <c r="BO144">
        <v>0</v>
      </c>
      <c r="BP144">
        <f>IF(BO144&lt;&gt;0, BO144, BM144)</f>
        <v>0</v>
      </c>
      <c r="BQ144">
        <f>1-BP144/BE144</f>
        <v>0</v>
      </c>
      <c r="BR144">
        <f>(BE144-BD144)/(BE144-BP144)</f>
        <v>0</v>
      </c>
      <c r="BS144">
        <f>(AY144-BE144)/(AY144-BP144)</f>
        <v>0</v>
      </c>
      <c r="BT144">
        <f>(BE144-BD144)/(BE144-AX144)</f>
        <v>0</v>
      </c>
      <c r="BU144">
        <f>(AY144-BE144)/(AY144-AX144)</f>
        <v>0</v>
      </c>
      <c r="BV144">
        <f>(BR144*BP144/BD144)</f>
        <v>0</v>
      </c>
      <c r="BW144">
        <f>(1-BV144)</f>
        <v>0</v>
      </c>
      <c r="BX144">
        <f>$B$11*CW144+$C$11*CX144+$F$11*CY144*(1-DB144)</f>
        <v>0</v>
      </c>
      <c r="BY144">
        <f>BX144*BZ144</f>
        <v>0</v>
      </c>
      <c r="BZ144">
        <f>($B$11*$D$9+$C$11*$D$9+$F$11*((DL144+DD144)/MAX(DL144+DD144+DM144, 0.1)*$I$9+DM144/MAX(DL144+DD144+DM144, 0.1)*$J$9))/($B$11+$C$11+$F$11)</f>
        <v>0</v>
      </c>
      <c r="CA144">
        <f>($B$11*$K$9+$C$11*$K$9+$F$11*((DL144+DD144)/MAX(DL144+DD144+DM144, 0.1)*$P$9+DM144/MAX(DL144+DD144+DM144, 0.1)*$Q$9))/($B$11+$C$11+$F$11)</f>
        <v>0</v>
      </c>
      <c r="CB144">
        <v>9</v>
      </c>
      <c r="CC144">
        <v>0.5</v>
      </c>
      <c r="CD144" t="s">
        <v>287</v>
      </c>
      <c r="CE144">
        <v>2</v>
      </c>
      <c r="CF144" t="b">
        <v>1</v>
      </c>
      <c r="CG144">
        <v>1617083146.625</v>
      </c>
      <c r="CH144">
        <v>413.43525</v>
      </c>
      <c r="CI144">
        <v>432.59525</v>
      </c>
      <c r="CJ144">
        <v>21.625125</v>
      </c>
      <c r="CK144">
        <v>19.94705</v>
      </c>
      <c r="CL144">
        <v>409.115</v>
      </c>
      <c r="CM144">
        <v>21.64705</v>
      </c>
      <c r="CN144">
        <v>599.93475</v>
      </c>
      <c r="CO144">
        <v>101.1175</v>
      </c>
      <c r="CP144">
        <v>0.046882375</v>
      </c>
      <c r="CQ144">
        <v>26.77175</v>
      </c>
      <c r="CR144">
        <v>26.195875</v>
      </c>
      <c r="CS144">
        <v>999.9</v>
      </c>
      <c r="CT144">
        <v>0</v>
      </c>
      <c r="CU144">
        <v>0</v>
      </c>
      <c r="CV144">
        <v>9981.25</v>
      </c>
      <c r="CW144">
        <v>0</v>
      </c>
      <c r="CX144">
        <v>35.7387</v>
      </c>
      <c r="CY144">
        <v>1199.995</v>
      </c>
      <c r="CZ144">
        <v>0.96700725</v>
      </c>
      <c r="DA144">
        <v>0.032992925</v>
      </c>
      <c r="DB144">
        <v>0</v>
      </c>
      <c r="DC144">
        <v>2.6467</v>
      </c>
      <c r="DD144">
        <v>0</v>
      </c>
      <c r="DE144">
        <v>3500.9475</v>
      </c>
      <c r="DF144">
        <v>10372.275</v>
      </c>
      <c r="DG144">
        <v>40.609</v>
      </c>
      <c r="DH144">
        <v>43.531</v>
      </c>
      <c r="DI144">
        <v>42.375</v>
      </c>
      <c r="DJ144">
        <v>41.62475</v>
      </c>
      <c r="DK144">
        <v>40.625</v>
      </c>
      <c r="DL144">
        <v>1160.405</v>
      </c>
      <c r="DM144">
        <v>39.59</v>
      </c>
      <c r="DN144">
        <v>0</v>
      </c>
      <c r="DO144">
        <v>1617083148.6</v>
      </c>
      <c r="DP144">
        <v>0</v>
      </c>
      <c r="DQ144">
        <v>2.65665</v>
      </c>
      <c r="DR144">
        <v>-0.231046170169477</v>
      </c>
      <c r="DS144">
        <v>11.6167521479587</v>
      </c>
      <c r="DT144">
        <v>3499.37192307692</v>
      </c>
      <c r="DU144">
        <v>15</v>
      </c>
      <c r="DV144">
        <v>1617082512</v>
      </c>
      <c r="DW144" t="s">
        <v>288</v>
      </c>
      <c r="DX144">
        <v>1617082511</v>
      </c>
      <c r="DY144">
        <v>1617082512</v>
      </c>
      <c r="DZ144">
        <v>2</v>
      </c>
      <c r="EA144">
        <v>-0.012</v>
      </c>
      <c r="EB144">
        <v>-0.035</v>
      </c>
      <c r="EC144">
        <v>4.321</v>
      </c>
      <c r="ED144">
        <v>-0.022</v>
      </c>
      <c r="EE144">
        <v>400</v>
      </c>
      <c r="EF144">
        <v>20</v>
      </c>
      <c r="EG144">
        <v>0.13</v>
      </c>
      <c r="EH144">
        <v>0.05</v>
      </c>
      <c r="EI144">
        <v>100</v>
      </c>
      <c r="EJ144">
        <v>100</v>
      </c>
      <c r="EK144">
        <v>4.321</v>
      </c>
      <c r="EL144">
        <v>-0.0219</v>
      </c>
      <c r="EM144">
        <v>4.32055000000003</v>
      </c>
      <c r="EN144">
        <v>0</v>
      </c>
      <c r="EO144">
        <v>0</v>
      </c>
      <c r="EP144">
        <v>0</v>
      </c>
      <c r="EQ144">
        <v>-0.0219400000000007</v>
      </c>
      <c r="ER144">
        <v>0</v>
      </c>
      <c r="ES144">
        <v>0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10.6</v>
      </c>
      <c r="EZ144">
        <v>10.6</v>
      </c>
      <c r="FA144">
        <v>18</v>
      </c>
      <c r="FB144">
        <v>646.674</v>
      </c>
      <c r="FC144">
        <v>392.978</v>
      </c>
      <c r="FD144">
        <v>24.9995</v>
      </c>
      <c r="FE144">
        <v>27.7927</v>
      </c>
      <c r="FF144">
        <v>29.9999</v>
      </c>
      <c r="FG144">
        <v>27.8048</v>
      </c>
      <c r="FH144">
        <v>27.8443</v>
      </c>
      <c r="FI144">
        <v>22.663</v>
      </c>
      <c r="FJ144">
        <v>22.482</v>
      </c>
      <c r="FK144">
        <v>44.9705</v>
      </c>
      <c r="FL144">
        <v>25</v>
      </c>
      <c r="FM144">
        <v>446.395</v>
      </c>
      <c r="FN144">
        <v>20</v>
      </c>
      <c r="FO144">
        <v>96.8646</v>
      </c>
      <c r="FP144">
        <v>99.4329</v>
      </c>
    </row>
    <row r="145" spans="1:172">
      <c r="A145">
        <v>129</v>
      </c>
      <c r="B145">
        <v>1617083150</v>
      </c>
      <c r="C145">
        <v>257.5</v>
      </c>
      <c r="D145" t="s">
        <v>543</v>
      </c>
      <c r="E145" t="s">
        <v>544</v>
      </c>
      <c r="F145">
        <v>2</v>
      </c>
      <c r="G145">
        <v>1617083149</v>
      </c>
      <c r="H145">
        <f>(I145)/1000</f>
        <v>0</v>
      </c>
      <c r="I145">
        <f>IF(CF145, AL145, AF145)</f>
        <v>0</v>
      </c>
      <c r="J145">
        <f>IF(CF145, AG145, AE145)</f>
        <v>0</v>
      </c>
      <c r="K145">
        <f>CH145 - IF(AS145&gt;1, J145*CB145*100.0/(AU145*CV145), 0)</f>
        <v>0</v>
      </c>
      <c r="L145">
        <f>((R145-H145/2)*K145-J145)/(R145+H145/2)</f>
        <v>0</v>
      </c>
      <c r="M145">
        <f>L145*(CO145+CP145)/1000.0</f>
        <v>0</v>
      </c>
      <c r="N145">
        <f>(CH145 - IF(AS145&gt;1, J145*CB145*100.0/(AU145*CV145), 0))*(CO145+CP145)/1000.0</f>
        <v>0</v>
      </c>
      <c r="O145">
        <f>2.0/((1/Q145-1/P145)+SIGN(Q145)*SQRT((1/Q145-1/P145)*(1/Q145-1/P145) + 4*CC145/((CC145+1)*(CC145+1))*(2*1/Q145*1/P145-1/P145*1/P145)))</f>
        <v>0</v>
      </c>
      <c r="P145">
        <f>IF(LEFT(CD145,1)&lt;&gt;"0",IF(LEFT(CD145,1)="1",3.0,CE145),$D$5+$E$5*(CV145*CO145/($K$5*1000))+$F$5*(CV145*CO145/($K$5*1000))*MAX(MIN(CB145,$J$5),$I$5)*MAX(MIN(CB145,$J$5),$I$5)+$G$5*MAX(MIN(CB145,$J$5),$I$5)*(CV145*CO145/($K$5*1000))+$H$5*(CV145*CO145/($K$5*1000))*(CV145*CO145/($K$5*1000)))</f>
        <v>0</v>
      </c>
      <c r="Q145">
        <f>H145*(1000-(1000*0.61365*exp(17.502*U145/(240.97+U145))/(CO145+CP145)+CJ145)/2)/(1000*0.61365*exp(17.502*U145/(240.97+U145))/(CO145+CP145)-CJ145)</f>
        <v>0</v>
      </c>
      <c r="R145">
        <f>1/((CC145+1)/(O145/1.6)+1/(P145/1.37)) + CC145/((CC145+1)/(O145/1.6) + CC145/(P145/1.37))</f>
        <v>0</v>
      </c>
      <c r="S145">
        <f>(BX145*CA145)</f>
        <v>0</v>
      </c>
      <c r="T145">
        <f>(CQ145+(S145+2*0.95*5.67E-8*(((CQ145+$B$7)+273)^4-(CQ145+273)^4)-44100*H145)/(1.84*29.3*P145+8*0.95*5.67E-8*(CQ145+273)^3))</f>
        <v>0</v>
      </c>
      <c r="U145">
        <f>($C$7*CR145+$D$7*CS145+$E$7*T145)</f>
        <v>0</v>
      </c>
      <c r="V145">
        <f>0.61365*exp(17.502*U145/(240.97+U145))</f>
        <v>0</v>
      </c>
      <c r="W145">
        <f>(X145/Y145*100)</f>
        <v>0</v>
      </c>
      <c r="X145">
        <f>CJ145*(CO145+CP145)/1000</f>
        <v>0</v>
      </c>
      <c r="Y145">
        <f>0.61365*exp(17.502*CQ145/(240.97+CQ145))</f>
        <v>0</v>
      </c>
      <c r="Z145">
        <f>(V145-CJ145*(CO145+CP145)/1000)</f>
        <v>0</v>
      </c>
      <c r="AA145">
        <f>(-H145*44100)</f>
        <v>0</v>
      </c>
      <c r="AB145">
        <f>2*29.3*P145*0.92*(CQ145-U145)</f>
        <v>0</v>
      </c>
      <c r="AC145">
        <f>2*0.95*5.67E-8*(((CQ145+$B$7)+273)^4-(U145+273)^4)</f>
        <v>0</v>
      </c>
      <c r="AD145">
        <f>S145+AC145+AA145+AB145</f>
        <v>0</v>
      </c>
      <c r="AE145">
        <f>CN145*AS145*(CI145-CH145*(1000-AS145*CK145)/(1000-AS145*CJ145))/(100*CB145)</f>
        <v>0</v>
      </c>
      <c r="AF145">
        <f>1000*CN145*AS145*(CJ145-CK145)/(100*CB145*(1000-AS145*CJ145))</f>
        <v>0</v>
      </c>
      <c r="AG145">
        <f>(AH145 - AI145 - CO145*1E3/(8.314*(CQ145+273.15)) * AK145/CN145 * AJ145) * CN145/(100*CB145) * (1000 - CK145)/1000</f>
        <v>0</v>
      </c>
      <c r="AH145">
        <v>443.710914992813</v>
      </c>
      <c r="AI145">
        <v>427.293436363637</v>
      </c>
      <c r="AJ145">
        <v>1.64747414531358</v>
      </c>
      <c r="AK145">
        <v>66.5001345329119</v>
      </c>
      <c r="AL145">
        <f>(AN145 - AM145 + CO145*1E3/(8.314*(CQ145+273.15)) * AP145/CN145 * AO145) * CN145/(100*CB145) * 1000/(1000 - AN145)</f>
        <v>0</v>
      </c>
      <c r="AM145">
        <v>19.947105075671</v>
      </c>
      <c r="AN145">
        <v>21.6199418181818</v>
      </c>
      <c r="AO145">
        <v>-0.00200206060605077</v>
      </c>
      <c r="AP145">
        <v>79.88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MAX(0,($B$13+$C$13*CV145)/(1+$D$13*CV145)*CO145/(CQ145+273)*$E$13)</f>
        <v>0</v>
      </c>
      <c r="AV145" t="s">
        <v>286</v>
      </c>
      <c r="AW145" t="s">
        <v>286</v>
      </c>
      <c r="AX145">
        <v>0</v>
      </c>
      <c r="AY145">
        <v>0</v>
      </c>
      <c r="AZ145">
        <f>1-AX145/AY145</f>
        <v>0</v>
      </c>
      <c r="BA145">
        <v>0</v>
      </c>
      <c r="BB145" t="s">
        <v>286</v>
      </c>
      <c r="BC145" t="s">
        <v>286</v>
      </c>
      <c r="BD145">
        <v>0</v>
      </c>
      <c r="BE145">
        <v>0</v>
      </c>
      <c r="BF145">
        <f>1-BD145/BE145</f>
        <v>0</v>
      </c>
      <c r="BG145">
        <v>0.5</v>
      </c>
      <c r="BH145">
        <f>BY145</f>
        <v>0</v>
      </c>
      <c r="BI145">
        <f>J145</f>
        <v>0</v>
      </c>
      <c r="BJ145">
        <f>BF145*BG145*BH145</f>
        <v>0</v>
      </c>
      <c r="BK145">
        <f>(BI145-BA145)/BH145</f>
        <v>0</v>
      </c>
      <c r="BL145">
        <f>(AY145-BE145)/BE145</f>
        <v>0</v>
      </c>
      <c r="BM145">
        <f>AX145/(AZ145+AX145/BE145)</f>
        <v>0</v>
      </c>
      <c r="BN145" t="s">
        <v>286</v>
      </c>
      <c r="BO145">
        <v>0</v>
      </c>
      <c r="BP145">
        <f>IF(BO145&lt;&gt;0, BO145, BM145)</f>
        <v>0</v>
      </c>
      <c r="BQ145">
        <f>1-BP145/BE145</f>
        <v>0</v>
      </c>
      <c r="BR145">
        <f>(BE145-BD145)/(BE145-BP145)</f>
        <v>0</v>
      </c>
      <c r="BS145">
        <f>(AY145-BE145)/(AY145-BP145)</f>
        <v>0</v>
      </c>
      <c r="BT145">
        <f>(BE145-BD145)/(BE145-AX145)</f>
        <v>0</v>
      </c>
      <c r="BU145">
        <f>(AY145-BE145)/(AY145-AX145)</f>
        <v>0</v>
      </c>
      <c r="BV145">
        <f>(BR145*BP145/BD145)</f>
        <v>0</v>
      </c>
      <c r="BW145">
        <f>(1-BV145)</f>
        <v>0</v>
      </c>
      <c r="BX145">
        <f>$B$11*CW145+$C$11*CX145+$F$11*CY145*(1-DB145)</f>
        <v>0</v>
      </c>
      <c r="BY145">
        <f>BX145*BZ145</f>
        <v>0</v>
      </c>
      <c r="BZ145">
        <f>($B$11*$D$9+$C$11*$D$9+$F$11*((DL145+DD145)/MAX(DL145+DD145+DM145, 0.1)*$I$9+DM145/MAX(DL145+DD145+DM145, 0.1)*$J$9))/($B$11+$C$11+$F$11)</f>
        <v>0</v>
      </c>
      <c r="CA145">
        <f>($B$11*$K$9+$C$11*$K$9+$F$11*((DL145+DD145)/MAX(DL145+DD145+DM145, 0.1)*$P$9+DM145/MAX(DL145+DD145+DM145, 0.1)*$Q$9))/($B$11+$C$11+$F$11)</f>
        <v>0</v>
      </c>
      <c r="CB145">
        <v>9</v>
      </c>
      <c r="CC145">
        <v>0.5</v>
      </c>
      <c r="CD145" t="s">
        <v>287</v>
      </c>
      <c r="CE145">
        <v>2</v>
      </c>
      <c r="CF145" t="b">
        <v>1</v>
      </c>
      <c r="CG145">
        <v>1617083149</v>
      </c>
      <c r="CH145">
        <v>417.245</v>
      </c>
      <c r="CI145">
        <v>436.592333333333</v>
      </c>
      <c r="CJ145">
        <v>21.6208333333333</v>
      </c>
      <c r="CK145">
        <v>19.9474333333333</v>
      </c>
      <c r="CL145">
        <v>412.924666666667</v>
      </c>
      <c r="CM145">
        <v>21.6428</v>
      </c>
      <c r="CN145">
        <v>600.071</v>
      </c>
      <c r="CO145">
        <v>101.117333333333</v>
      </c>
      <c r="CP145">
        <v>0.0471772333333333</v>
      </c>
      <c r="CQ145">
        <v>26.7759</v>
      </c>
      <c r="CR145">
        <v>26.1952333333333</v>
      </c>
      <c r="CS145">
        <v>999.9</v>
      </c>
      <c r="CT145">
        <v>0</v>
      </c>
      <c r="CU145">
        <v>0</v>
      </c>
      <c r="CV145">
        <v>10001.2333333333</v>
      </c>
      <c r="CW145">
        <v>0</v>
      </c>
      <c r="CX145">
        <v>35.6562333333333</v>
      </c>
      <c r="CY145">
        <v>1200.06</v>
      </c>
      <c r="CZ145">
        <v>0.967009</v>
      </c>
      <c r="DA145">
        <v>0.0329912</v>
      </c>
      <c r="DB145">
        <v>0</v>
      </c>
      <c r="DC145">
        <v>2.9072</v>
      </c>
      <c r="DD145">
        <v>0</v>
      </c>
      <c r="DE145">
        <v>3502.26333333333</v>
      </c>
      <c r="DF145">
        <v>10372.8</v>
      </c>
      <c r="DG145">
        <v>40.625</v>
      </c>
      <c r="DH145">
        <v>43.5</v>
      </c>
      <c r="DI145">
        <v>42.3333333333333</v>
      </c>
      <c r="DJ145">
        <v>41.7706666666667</v>
      </c>
      <c r="DK145">
        <v>40.6456666666667</v>
      </c>
      <c r="DL145">
        <v>1160.47</v>
      </c>
      <c r="DM145">
        <v>39.59</v>
      </c>
      <c r="DN145">
        <v>0</v>
      </c>
      <c r="DO145">
        <v>1617083150.4</v>
      </c>
      <c r="DP145">
        <v>0</v>
      </c>
      <c r="DQ145">
        <v>2.674684</v>
      </c>
      <c r="DR145">
        <v>-0.463000019705599</v>
      </c>
      <c r="DS145">
        <v>16.8961538409727</v>
      </c>
      <c r="DT145">
        <v>3499.888</v>
      </c>
      <c r="DU145">
        <v>15</v>
      </c>
      <c r="DV145">
        <v>1617082512</v>
      </c>
      <c r="DW145" t="s">
        <v>288</v>
      </c>
      <c r="DX145">
        <v>1617082511</v>
      </c>
      <c r="DY145">
        <v>1617082512</v>
      </c>
      <c r="DZ145">
        <v>2</v>
      </c>
      <c r="EA145">
        <v>-0.012</v>
      </c>
      <c r="EB145">
        <v>-0.035</v>
      </c>
      <c r="EC145">
        <v>4.321</v>
      </c>
      <c r="ED145">
        <v>-0.022</v>
      </c>
      <c r="EE145">
        <v>400</v>
      </c>
      <c r="EF145">
        <v>20</v>
      </c>
      <c r="EG145">
        <v>0.13</v>
      </c>
      <c r="EH145">
        <v>0.05</v>
      </c>
      <c r="EI145">
        <v>100</v>
      </c>
      <c r="EJ145">
        <v>100</v>
      </c>
      <c r="EK145">
        <v>4.321</v>
      </c>
      <c r="EL145">
        <v>-0.022</v>
      </c>
      <c r="EM145">
        <v>4.32055000000003</v>
      </c>
      <c r="EN145">
        <v>0</v>
      </c>
      <c r="EO145">
        <v>0</v>
      </c>
      <c r="EP145">
        <v>0</v>
      </c>
      <c r="EQ145">
        <v>-0.0219400000000007</v>
      </c>
      <c r="ER145">
        <v>0</v>
      </c>
      <c r="ES145">
        <v>0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10.7</v>
      </c>
      <c r="EZ145">
        <v>10.6</v>
      </c>
      <c r="FA145">
        <v>18</v>
      </c>
      <c r="FB145">
        <v>646.803</v>
      </c>
      <c r="FC145">
        <v>392.852</v>
      </c>
      <c r="FD145">
        <v>24.9995</v>
      </c>
      <c r="FE145">
        <v>27.7915</v>
      </c>
      <c r="FF145">
        <v>29.9999</v>
      </c>
      <c r="FG145">
        <v>27.8042</v>
      </c>
      <c r="FH145">
        <v>27.8432</v>
      </c>
      <c r="FI145">
        <v>22.8009</v>
      </c>
      <c r="FJ145">
        <v>22.482</v>
      </c>
      <c r="FK145">
        <v>44.9705</v>
      </c>
      <c r="FL145">
        <v>25</v>
      </c>
      <c r="FM145">
        <v>449.798</v>
      </c>
      <c r="FN145">
        <v>20</v>
      </c>
      <c r="FO145">
        <v>96.8645</v>
      </c>
      <c r="FP145">
        <v>99.4332</v>
      </c>
    </row>
    <row r="146" spans="1:172">
      <c r="A146">
        <v>130</v>
      </c>
      <c r="B146">
        <v>1617083152</v>
      </c>
      <c r="C146">
        <v>259.5</v>
      </c>
      <c r="D146" t="s">
        <v>545</v>
      </c>
      <c r="E146" t="s">
        <v>546</v>
      </c>
      <c r="F146">
        <v>2</v>
      </c>
      <c r="G146">
        <v>1617083150.625</v>
      </c>
      <c r="H146">
        <f>(I146)/1000</f>
        <v>0</v>
      </c>
      <c r="I146">
        <f>IF(CF146, AL146, AF146)</f>
        <v>0</v>
      </c>
      <c r="J146">
        <f>IF(CF146, AG146, AE146)</f>
        <v>0</v>
      </c>
      <c r="K146">
        <f>CH146 - IF(AS146&gt;1, J146*CB146*100.0/(AU146*CV146), 0)</f>
        <v>0</v>
      </c>
      <c r="L146">
        <f>((R146-H146/2)*K146-J146)/(R146+H146/2)</f>
        <v>0</v>
      </c>
      <c r="M146">
        <f>L146*(CO146+CP146)/1000.0</f>
        <v>0</v>
      </c>
      <c r="N146">
        <f>(CH146 - IF(AS146&gt;1, J146*CB146*100.0/(AU146*CV146), 0))*(CO146+CP146)/1000.0</f>
        <v>0</v>
      </c>
      <c r="O146">
        <f>2.0/((1/Q146-1/P146)+SIGN(Q146)*SQRT((1/Q146-1/P146)*(1/Q146-1/P146) + 4*CC146/((CC146+1)*(CC146+1))*(2*1/Q146*1/P146-1/P146*1/P146)))</f>
        <v>0</v>
      </c>
      <c r="P146">
        <f>IF(LEFT(CD146,1)&lt;&gt;"0",IF(LEFT(CD146,1)="1",3.0,CE146),$D$5+$E$5*(CV146*CO146/($K$5*1000))+$F$5*(CV146*CO146/($K$5*1000))*MAX(MIN(CB146,$J$5),$I$5)*MAX(MIN(CB146,$J$5),$I$5)+$G$5*MAX(MIN(CB146,$J$5),$I$5)*(CV146*CO146/($K$5*1000))+$H$5*(CV146*CO146/($K$5*1000))*(CV146*CO146/($K$5*1000)))</f>
        <v>0</v>
      </c>
      <c r="Q146">
        <f>H146*(1000-(1000*0.61365*exp(17.502*U146/(240.97+U146))/(CO146+CP146)+CJ146)/2)/(1000*0.61365*exp(17.502*U146/(240.97+U146))/(CO146+CP146)-CJ146)</f>
        <v>0</v>
      </c>
      <c r="R146">
        <f>1/((CC146+1)/(O146/1.6)+1/(P146/1.37)) + CC146/((CC146+1)/(O146/1.6) + CC146/(P146/1.37))</f>
        <v>0</v>
      </c>
      <c r="S146">
        <f>(BX146*CA146)</f>
        <v>0</v>
      </c>
      <c r="T146">
        <f>(CQ146+(S146+2*0.95*5.67E-8*(((CQ146+$B$7)+273)^4-(CQ146+273)^4)-44100*H146)/(1.84*29.3*P146+8*0.95*5.67E-8*(CQ146+273)^3))</f>
        <v>0</v>
      </c>
      <c r="U146">
        <f>($C$7*CR146+$D$7*CS146+$E$7*T146)</f>
        <v>0</v>
      </c>
      <c r="V146">
        <f>0.61365*exp(17.502*U146/(240.97+U146))</f>
        <v>0</v>
      </c>
      <c r="W146">
        <f>(X146/Y146*100)</f>
        <v>0</v>
      </c>
      <c r="X146">
        <f>CJ146*(CO146+CP146)/1000</f>
        <v>0</v>
      </c>
      <c r="Y146">
        <f>0.61365*exp(17.502*CQ146/(240.97+CQ146))</f>
        <v>0</v>
      </c>
      <c r="Z146">
        <f>(V146-CJ146*(CO146+CP146)/1000)</f>
        <v>0</v>
      </c>
      <c r="AA146">
        <f>(-H146*44100)</f>
        <v>0</v>
      </c>
      <c r="AB146">
        <f>2*29.3*P146*0.92*(CQ146-U146)</f>
        <v>0</v>
      </c>
      <c r="AC146">
        <f>2*0.95*5.67E-8*(((CQ146+$B$7)+273)^4-(U146+273)^4)</f>
        <v>0</v>
      </c>
      <c r="AD146">
        <f>S146+AC146+AA146+AB146</f>
        <v>0</v>
      </c>
      <c r="AE146">
        <f>CN146*AS146*(CI146-CH146*(1000-AS146*CK146)/(1000-AS146*CJ146))/(100*CB146)</f>
        <v>0</v>
      </c>
      <c r="AF146">
        <f>1000*CN146*AS146*(CJ146-CK146)/(100*CB146*(1000-AS146*CJ146))</f>
        <v>0</v>
      </c>
      <c r="AG146">
        <f>(AH146 - AI146 - CO146*1E3/(8.314*(CQ146+273.15)) * AK146/CN146 * AJ146) * CN146/(100*CB146) * (1000 - CK146)/1000</f>
        <v>0</v>
      </c>
      <c r="AH146">
        <v>447.183237187251</v>
      </c>
      <c r="AI146">
        <v>430.617981818182</v>
      </c>
      <c r="AJ146">
        <v>1.66266267603506</v>
      </c>
      <c r="AK146">
        <v>66.5001345329119</v>
      </c>
      <c r="AL146">
        <f>(AN146 - AM146 + CO146*1E3/(8.314*(CQ146+273.15)) * AP146/CN146 * AO146) * CN146/(100*CB146) * 1000/(1000 - AN146)</f>
        <v>0</v>
      </c>
      <c r="AM146">
        <v>19.9471332058875</v>
      </c>
      <c r="AN146">
        <v>21.6171593939394</v>
      </c>
      <c r="AO146">
        <v>-0.000993766233757863</v>
      </c>
      <c r="AP146">
        <v>79.88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MAX(0,($B$13+$C$13*CV146)/(1+$D$13*CV146)*CO146/(CQ146+273)*$E$13)</f>
        <v>0</v>
      </c>
      <c r="AV146" t="s">
        <v>286</v>
      </c>
      <c r="AW146" t="s">
        <v>286</v>
      </c>
      <c r="AX146">
        <v>0</v>
      </c>
      <c r="AY146">
        <v>0</v>
      </c>
      <c r="AZ146">
        <f>1-AX146/AY146</f>
        <v>0</v>
      </c>
      <c r="BA146">
        <v>0</v>
      </c>
      <c r="BB146" t="s">
        <v>286</v>
      </c>
      <c r="BC146" t="s">
        <v>286</v>
      </c>
      <c r="BD146">
        <v>0</v>
      </c>
      <c r="BE146">
        <v>0</v>
      </c>
      <c r="BF146">
        <f>1-BD146/BE146</f>
        <v>0</v>
      </c>
      <c r="BG146">
        <v>0.5</v>
      </c>
      <c r="BH146">
        <f>BY146</f>
        <v>0</v>
      </c>
      <c r="BI146">
        <f>J146</f>
        <v>0</v>
      </c>
      <c r="BJ146">
        <f>BF146*BG146*BH146</f>
        <v>0</v>
      </c>
      <c r="BK146">
        <f>(BI146-BA146)/BH146</f>
        <v>0</v>
      </c>
      <c r="BL146">
        <f>(AY146-BE146)/BE146</f>
        <v>0</v>
      </c>
      <c r="BM146">
        <f>AX146/(AZ146+AX146/BE146)</f>
        <v>0</v>
      </c>
      <c r="BN146" t="s">
        <v>286</v>
      </c>
      <c r="BO146">
        <v>0</v>
      </c>
      <c r="BP146">
        <f>IF(BO146&lt;&gt;0, BO146, BM146)</f>
        <v>0</v>
      </c>
      <c r="BQ146">
        <f>1-BP146/BE146</f>
        <v>0</v>
      </c>
      <c r="BR146">
        <f>(BE146-BD146)/(BE146-BP146)</f>
        <v>0</v>
      </c>
      <c r="BS146">
        <f>(AY146-BE146)/(AY146-BP146)</f>
        <v>0</v>
      </c>
      <c r="BT146">
        <f>(BE146-BD146)/(BE146-AX146)</f>
        <v>0</v>
      </c>
      <c r="BU146">
        <f>(AY146-BE146)/(AY146-AX146)</f>
        <v>0</v>
      </c>
      <c r="BV146">
        <f>(BR146*BP146/BD146)</f>
        <v>0</v>
      </c>
      <c r="BW146">
        <f>(1-BV146)</f>
        <v>0</v>
      </c>
      <c r="BX146">
        <f>$B$11*CW146+$C$11*CX146+$F$11*CY146*(1-DB146)</f>
        <v>0</v>
      </c>
      <c r="BY146">
        <f>BX146*BZ146</f>
        <v>0</v>
      </c>
      <c r="BZ146">
        <f>($B$11*$D$9+$C$11*$D$9+$F$11*((DL146+DD146)/MAX(DL146+DD146+DM146, 0.1)*$I$9+DM146/MAX(DL146+DD146+DM146, 0.1)*$J$9))/($B$11+$C$11+$F$11)</f>
        <v>0</v>
      </c>
      <c r="CA146">
        <f>($B$11*$K$9+$C$11*$K$9+$F$11*((DL146+DD146)/MAX(DL146+DD146+DM146, 0.1)*$P$9+DM146/MAX(DL146+DD146+DM146, 0.1)*$Q$9))/($B$11+$C$11+$F$11)</f>
        <v>0</v>
      </c>
      <c r="CB146">
        <v>9</v>
      </c>
      <c r="CC146">
        <v>0.5</v>
      </c>
      <c r="CD146" t="s">
        <v>287</v>
      </c>
      <c r="CE146">
        <v>2</v>
      </c>
      <c r="CF146" t="b">
        <v>1</v>
      </c>
      <c r="CG146">
        <v>1617083150.625</v>
      </c>
      <c r="CH146">
        <v>419.88375</v>
      </c>
      <c r="CI146">
        <v>439.36275</v>
      </c>
      <c r="CJ146">
        <v>21.618275</v>
      </c>
      <c r="CK146">
        <v>19.94705</v>
      </c>
      <c r="CL146">
        <v>415.5635</v>
      </c>
      <c r="CM146">
        <v>21.6402</v>
      </c>
      <c r="CN146">
        <v>600.043</v>
      </c>
      <c r="CO146">
        <v>101.118</v>
      </c>
      <c r="CP146">
        <v>0.0471904</v>
      </c>
      <c r="CQ146">
        <v>26.7758</v>
      </c>
      <c r="CR146">
        <v>26.19415</v>
      </c>
      <c r="CS146">
        <v>999.9</v>
      </c>
      <c r="CT146">
        <v>0</v>
      </c>
      <c r="CU146">
        <v>0</v>
      </c>
      <c r="CV146">
        <v>10004.525</v>
      </c>
      <c r="CW146">
        <v>0</v>
      </c>
      <c r="CX146">
        <v>35.63115</v>
      </c>
      <c r="CY146">
        <v>1199.995</v>
      </c>
      <c r="CZ146">
        <v>0.96700725</v>
      </c>
      <c r="DA146">
        <v>0.032992925</v>
      </c>
      <c r="DB146">
        <v>0</v>
      </c>
      <c r="DC146">
        <v>2.96235</v>
      </c>
      <c r="DD146">
        <v>0</v>
      </c>
      <c r="DE146">
        <v>3502.605</v>
      </c>
      <c r="DF146">
        <v>10372.25</v>
      </c>
      <c r="DG146">
        <v>40.6405</v>
      </c>
      <c r="DH146">
        <v>43.5</v>
      </c>
      <c r="DI146">
        <v>42.3435</v>
      </c>
      <c r="DJ146">
        <v>41.67175</v>
      </c>
      <c r="DK146">
        <v>40.656</v>
      </c>
      <c r="DL146">
        <v>1160.405</v>
      </c>
      <c r="DM146">
        <v>39.59</v>
      </c>
      <c r="DN146">
        <v>0</v>
      </c>
      <c r="DO146">
        <v>1617083152.8</v>
      </c>
      <c r="DP146">
        <v>0</v>
      </c>
      <c r="DQ146">
        <v>2.702992</v>
      </c>
      <c r="DR146">
        <v>0.468676904236582</v>
      </c>
      <c r="DS146">
        <v>20.8376923688277</v>
      </c>
      <c r="DT146">
        <v>3500.5988</v>
      </c>
      <c r="DU146">
        <v>15</v>
      </c>
      <c r="DV146">
        <v>1617082512</v>
      </c>
      <c r="DW146" t="s">
        <v>288</v>
      </c>
      <c r="DX146">
        <v>1617082511</v>
      </c>
      <c r="DY146">
        <v>1617082512</v>
      </c>
      <c r="DZ146">
        <v>2</v>
      </c>
      <c r="EA146">
        <v>-0.012</v>
      </c>
      <c r="EB146">
        <v>-0.035</v>
      </c>
      <c r="EC146">
        <v>4.321</v>
      </c>
      <c r="ED146">
        <v>-0.022</v>
      </c>
      <c r="EE146">
        <v>400</v>
      </c>
      <c r="EF146">
        <v>20</v>
      </c>
      <c r="EG146">
        <v>0.13</v>
      </c>
      <c r="EH146">
        <v>0.05</v>
      </c>
      <c r="EI146">
        <v>100</v>
      </c>
      <c r="EJ146">
        <v>100</v>
      </c>
      <c r="EK146">
        <v>4.321</v>
      </c>
      <c r="EL146">
        <v>-0.0219</v>
      </c>
      <c r="EM146">
        <v>4.32055000000003</v>
      </c>
      <c r="EN146">
        <v>0</v>
      </c>
      <c r="EO146">
        <v>0</v>
      </c>
      <c r="EP146">
        <v>0</v>
      </c>
      <c r="EQ146">
        <v>-0.0219400000000007</v>
      </c>
      <c r="ER146">
        <v>0</v>
      </c>
      <c r="ES146">
        <v>0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10.7</v>
      </c>
      <c r="EZ146">
        <v>10.7</v>
      </c>
      <c r="FA146">
        <v>18</v>
      </c>
      <c r="FB146">
        <v>646.789</v>
      </c>
      <c r="FC146">
        <v>392.975</v>
      </c>
      <c r="FD146">
        <v>24.9996</v>
      </c>
      <c r="FE146">
        <v>27.7904</v>
      </c>
      <c r="FF146">
        <v>29.9999</v>
      </c>
      <c r="FG146">
        <v>27.803</v>
      </c>
      <c r="FH146">
        <v>27.842</v>
      </c>
      <c r="FI146">
        <v>22.941</v>
      </c>
      <c r="FJ146">
        <v>22.482</v>
      </c>
      <c r="FK146">
        <v>44.9705</v>
      </c>
      <c r="FL146">
        <v>25</v>
      </c>
      <c r="FM146">
        <v>453.206</v>
      </c>
      <c r="FN146">
        <v>20</v>
      </c>
      <c r="FO146">
        <v>96.8642</v>
      </c>
      <c r="FP146">
        <v>99.434</v>
      </c>
    </row>
    <row r="147" spans="1:172">
      <c r="A147">
        <v>131</v>
      </c>
      <c r="B147">
        <v>1617083154</v>
      </c>
      <c r="C147">
        <v>261.5</v>
      </c>
      <c r="D147" t="s">
        <v>547</v>
      </c>
      <c r="E147" t="s">
        <v>548</v>
      </c>
      <c r="F147">
        <v>2</v>
      </c>
      <c r="G147">
        <v>1617083153</v>
      </c>
      <c r="H147">
        <f>(I147)/1000</f>
        <v>0</v>
      </c>
      <c r="I147">
        <f>IF(CF147, AL147, AF147)</f>
        <v>0</v>
      </c>
      <c r="J147">
        <f>IF(CF147, AG147, AE147)</f>
        <v>0</v>
      </c>
      <c r="K147">
        <f>CH147 - IF(AS147&gt;1, J147*CB147*100.0/(AU147*CV147), 0)</f>
        <v>0</v>
      </c>
      <c r="L147">
        <f>((R147-H147/2)*K147-J147)/(R147+H147/2)</f>
        <v>0</v>
      </c>
      <c r="M147">
        <f>L147*(CO147+CP147)/1000.0</f>
        <v>0</v>
      </c>
      <c r="N147">
        <f>(CH147 - IF(AS147&gt;1, J147*CB147*100.0/(AU147*CV147), 0))*(CO147+CP147)/1000.0</f>
        <v>0</v>
      </c>
      <c r="O147">
        <f>2.0/((1/Q147-1/P147)+SIGN(Q147)*SQRT((1/Q147-1/P147)*(1/Q147-1/P147) + 4*CC147/((CC147+1)*(CC147+1))*(2*1/Q147*1/P147-1/P147*1/P147)))</f>
        <v>0</v>
      </c>
      <c r="P147">
        <f>IF(LEFT(CD147,1)&lt;&gt;"0",IF(LEFT(CD147,1)="1",3.0,CE147),$D$5+$E$5*(CV147*CO147/($K$5*1000))+$F$5*(CV147*CO147/($K$5*1000))*MAX(MIN(CB147,$J$5),$I$5)*MAX(MIN(CB147,$J$5),$I$5)+$G$5*MAX(MIN(CB147,$J$5),$I$5)*(CV147*CO147/($K$5*1000))+$H$5*(CV147*CO147/($K$5*1000))*(CV147*CO147/($K$5*1000)))</f>
        <v>0</v>
      </c>
      <c r="Q147">
        <f>H147*(1000-(1000*0.61365*exp(17.502*U147/(240.97+U147))/(CO147+CP147)+CJ147)/2)/(1000*0.61365*exp(17.502*U147/(240.97+U147))/(CO147+CP147)-CJ147)</f>
        <v>0</v>
      </c>
      <c r="R147">
        <f>1/((CC147+1)/(O147/1.6)+1/(P147/1.37)) + CC147/((CC147+1)/(O147/1.6) + CC147/(P147/1.37))</f>
        <v>0</v>
      </c>
      <c r="S147">
        <f>(BX147*CA147)</f>
        <v>0</v>
      </c>
      <c r="T147">
        <f>(CQ147+(S147+2*0.95*5.67E-8*(((CQ147+$B$7)+273)^4-(CQ147+273)^4)-44100*H147)/(1.84*29.3*P147+8*0.95*5.67E-8*(CQ147+273)^3))</f>
        <v>0</v>
      </c>
      <c r="U147">
        <f>($C$7*CR147+$D$7*CS147+$E$7*T147)</f>
        <v>0</v>
      </c>
      <c r="V147">
        <f>0.61365*exp(17.502*U147/(240.97+U147))</f>
        <v>0</v>
      </c>
      <c r="W147">
        <f>(X147/Y147*100)</f>
        <v>0</v>
      </c>
      <c r="X147">
        <f>CJ147*(CO147+CP147)/1000</f>
        <v>0</v>
      </c>
      <c r="Y147">
        <f>0.61365*exp(17.502*CQ147/(240.97+CQ147))</f>
        <v>0</v>
      </c>
      <c r="Z147">
        <f>(V147-CJ147*(CO147+CP147)/1000)</f>
        <v>0</v>
      </c>
      <c r="AA147">
        <f>(-H147*44100)</f>
        <v>0</v>
      </c>
      <c r="AB147">
        <f>2*29.3*P147*0.92*(CQ147-U147)</f>
        <v>0</v>
      </c>
      <c r="AC147">
        <f>2*0.95*5.67E-8*(((CQ147+$B$7)+273)^4-(U147+273)^4)</f>
        <v>0</v>
      </c>
      <c r="AD147">
        <f>S147+AC147+AA147+AB147</f>
        <v>0</v>
      </c>
      <c r="AE147">
        <f>CN147*AS147*(CI147-CH147*(1000-AS147*CK147)/(1000-AS147*CJ147))/(100*CB147)</f>
        <v>0</v>
      </c>
      <c r="AF147">
        <f>1000*CN147*AS147*(CJ147-CK147)/(100*CB147*(1000-AS147*CJ147))</f>
        <v>0</v>
      </c>
      <c r="AG147">
        <f>(AH147 - AI147 - CO147*1E3/(8.314*(CQ147+273.15)) * AK147/CN147 * AJ147) * CN147/(100*CB147) * (1000 - CK147)/1000</f>
        <v>0</v>
      </c>
      <c r="AH147">
        <v>450.646210038448</v>
      </c>
      <c r="AI147">
        <v>433.94643030303</v>
      </c>
      <c r="AJ147">
        <v>1.66292521679879</v>
      </c>
      <c r="AK147">
        <v>66.5001345329119</v>
      </c>
      <c r="AL147">
        <f>(AN147 - AM147 + CO147*1E3/(8.314*(CQ147+273.15)) * AP147/CN147 * AO147) * CN147/(100*CB147) * 1000/(1000 - AN147)</f>
        <v>0</v>
      </c>
      <c r="AM147">
        <v>19.9467905977489</v>
      </c>
      <c r="AN147">
        <v>21.6168260606061</v>
      </c>
      <c r="AO147">
        <v>-0.000381002754818365</v>
      </c>
      <c r="AP147">
        <v>79.88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MAX(0,($B$13+$C$13*CV147)/(1+$D$13*CV147)*CO147/(CQ147+273)*$E$13)</f>
        <v>0</v>
      </c>
      <c r="AV147" t="s">
        <v>286</v>
      </c>
      <c r="AW147" t="s">
        <v>286</v>
      </c>
      <c r="AX147">
        <v>0</v>
      </c>
      <c r="AY147">
        <v>0</v>
      </c>
      <c r="AZ147">
        <f>1-AX147/AY147</f>
        <v>0</v>
      </c>
      <c r="BA147">
        <v>0</v>
      </c>
      <c r="BB147" t="s">
        <v>286</v>
      </c>
      <c r="BC147" t="s">
        <v>286</v>
      </c>
      <c r="BD147">
        <v>0</v>
      </c>
      <c r="BE147">
        <v>0</v>
      </c>
      <c r="BF147">
        <f>1-BD147/BE147</f>
        <v>0</v>
      </c>
      <c r="BG147">
        <v>0.5</v>
      </c>
      <c r="BH147">
        <f>BY147</f>
        <v>0</v>
      </c>
      <c r="BI147">
        <f>J147</f>
        <v>0</v>
      </c>
      <c r="BJ147">
        <f>BF147*BG147*BH147</f>
        <v>0</v>
      </c>
      <c r="BK147">
        <f>(BI147-BA147)/BH147</f>
        <v>0</v>
      </c>
      <c r="BL147">
        <f>(AY147-BE147)/BE147</f>
        <v>0</v>
      </c>
      <c r="BM147">
        <f>AX147/(AZ147+AX147/BE147)</f>
        <v>0</v>
      </c>
      <c r="BN147" t="s">
        <v>286</v>
      </c>
      <c r="BO147">
        <v>0</v>
      </c>
      <c r="BP147">
        <f>IF(BO147&lt;&gt;0, BO147, BM147)</f>
        <v>0</v>
      </c>
      <c r="BQ147">
        <f>1-BP147/BE147</f>
        <v>0</v>
      </c>
      <c r="BR147">
        <f>(BE147-BD147)/(BE147-BP147)</f>
        <v>0</v>
      </c>
      <c r="BS147">
        <f>(AY147-BE147)/(AY147-BP147)</f>
        <v>0</v>
      </c>
      <c r="BT147">
        <f>(BE147-BD147)/(BE147-AX147)</f>
        <v>0</v>
      </c>
      <c r="BU147">
        <f>(AY147-BE147)/(AY147-AX147)</f>
        <v>0</v>
      </c>
      <c r="BV147">
        <f>(BR147*BP147/BD147)</f>
        <v>0</v>
      </c>
      <c r="BW147">
        <f>(1-BV147)</f>
        <v>0</v>
      </c>
      <c r="BX147">
        <f>$B$11*CW147+$C$11*CX147+$F$11*CY147*(1-DB147)</f>
        <v>0</v>
      </c>
      <c r="BY147">
        <f>BX147*BZ147</f>
        <v>0</v>
      </c>
      <c r="BZ147">
        <f>($B$11*$D$9+$C$11*$D$9+$F$11*((DL147+DD147)/MAX(DL147+DD147+DM147, 0.1)*$I$9+DM147/MAX(DL147+DD147+DM147, 0.1)*$J$9))/($B$11+$C$11+$F$11)</f>
        <v>0</v>
      </c>
      <c r="CA147">
        <f>($B$11*$K$9+$C$11*$K$9+$F$11*((DL147+DD147)/MAX(DL147+DD147+DM147, 0.1)*$P$9+DM147/MAX(DL147+DD147+DM147, 0.1)*$Q$9))/($B$11+$C$11+$F$11)</f>
        <v>0</v>
      </c>
      <c r="CB147">
        <v>9</v>
      </c>
      <c r="CC147">
        <v>0.5</v>
      </c>
      <c r="CD147" t="s">
        <v>287</v>
      </c>
      <c r="CE147">
        <v>2</v>
      </c>
      <c r="CF147" t="b">
        <v>1</v>
      </c>
      <c r="CG147">
        <v>1617083153</v>
      </c>
      <c r="CH147">
        <v>423.751666666667</v>
      </c>
      <c r="CI147">
        <v>443.369333333333</v>
      </c>
      <c r="CJ147">
        <v>21.6169333333333</v>
      </c>
      <c r="CK147">
        <v>19.9456666666667</v>
      </c>
      <c r="CL147">
        <v>419.431</v>
      </c>
      <c r="CM147">
        <v>21.6388333333333</v>
      </c>
      <c r="CN147">
        <v>600.009666666667</v>
      </c>
      <c r="CO147">
        <v>101.118</v>
      </c>
      <c r="CP147">
        <v>0.047072</v>
      </c>
      <c r="CQ147">
        <v>26.7751333333333</v>
      </c>
      <c r="CR147">
        <v>26.1901333333333</v>
      </c>
      <c r="CS147">
        <v>999.9</v>
      </c>
      <c r="CT147">
        <v>0</v>
      </c>
      <c r="CU147">
        <v>0</v>
      </c>
      <c r="CV147">
        <v>9998.12666666667</v>
      </c>
      <c r="CW147">
        <v>0</v>
      </c>
      <c r="CX147">
        <v>35.5985333333333</v>
      </c>
      <c r="CY147">
        <v>1200.06</v>
      </c>
      <c r="CZ147">
        <v>0.967009</v>
      </c>
      <c r="DA147">
        <v>0.0329912</v>
      </c>
      <c r="DB147">
        <v>0</v>
      </c>
      <c r="DC147">
        <v>2.74073333333333</v>
      </c>
      <c r="DD147">
        <v>0</v>
      </c>
      <c r="DE147">
        <v>3503.67</v>
      </c>
      <c r="DF147">
        <v>10372.8333333333</v>
      </c>
      <c r="DG147">
        <v>40.583</v>
      </c>
      <c r="DH147">
        <v>43.5413333333333</v>
      </c>
      <c r="DI147">
        <v>42.2706666666667</v>
      </c>
      <c r="DJ147">
        <v>41.6873333333333</v>
      </c>
      <c r="DK147">
        <v>40.6456666666667</v>
      </c>
      <c r="DL147">
        <v>1160.47</v>
      </c>
      <c r="DM147">
        <v>39.59</v>
      </c>
      <c r="DN147">
        <v>0</v>
      </c>
      <c r="DO147">
        <v>1617083154.6</v>
      </c>
      <c r="DP147">
        <v>0</v>
      </c>
      <c r="DQ147">
        <v>2.69377307692308</v>
      </c>
      <c r="DR147">
        <v>-0.0232102741374871</v>
      </c>
      <c r="DS147">
        <v>22.9213675423698</v>
      </c>
      <c r="DT147">
        <v>3501.07269230769</v>
      </c>
      <c r="DU147">
        <v>15</v>
      </c>
      <c r="DV147">
        <v>1617082512</v>
      </c>
      <c r="DW147" t="s">
        <v>288</v>
      </c>
      <c r="DX147">
        <v>1617082511</v>
      </c>
      <c r="DY147">
        <v>1617082512</v>
      </c>
      <c r="DZ147">
        <v>2</v>
      </c>
      <c r="EA147">
        <v>-0.012</v>
      </c>
      <c r="EB147">
        <v>-0.035</v>
      </c>
      <c r="EC147">
        <v>4.321</v>
      </c>
      <c r="ED147">
        <v>-0.022</v>
      </c>
      <c r="EE147">
        <v>400</v>
      </c>
      <c r="EF147">
        <v>20</v>
      </c>
      <c r="EG147">
        <v>0.13</v>
      </c>
      <c r="EH147">
        <v>0.05</v>
      </c>
      <c r="EI147">
        <v>100</v>
      </c>
      <c r="EJ147">
        <v>100</v>
      </c>
      <c r="EK147">
        <v>4.32</v>
      </c>
      <c r="EL147">
        <v>-0.0219</v>
      </c>
      <c r="EM147">
        <v>4.32055000000003</v>
      </c>
      <c r="EN147">
        <v>0</v>
      </c>
      <c r="EO147">
        <v>0</v>
      </c>
      <c r="EP147">
        <v>0</v>
      </c>
      <c r="EQ147">
        <v>-0.0219400000000007</v>
      </c>
      <c r="ER147">
        <v>0</v>
      </c>
      <c r="ES147">
        <v>0</v>
      </c>
      <c r="ET147">
        <v>0</v>
      </c>
      <c r="EU147">
        <v>-1</v>
      </c>
      <c r="EV147">
        <v>-1</v>
      </c>
      <c r="EW147">
        <v>-1</v>
      </c>
      <c r="EX147">
        <v>-1</v>
      </c>
      <c r="EY147">
        <v>10.7</v>
      </c>
      <c r="EZ147">
        <v>10.7</v>
      </c>
      <c r="FA147">
        <v>18</v>
      </c>
      <c r="FB147">
        <v>646.716</v>
      </c>
      <c r="FC147">
        <v>393.053</v>
      </c>
      <c r="FD147">
        <v>24.9997</v>
      </c>
      <c r="FE147">
        <v>27.7898</v>
      </c>
      <c r="FF147">
        <v>29.9999</v>
      </c>
      <c r="FG147">
        <v>27.8019</v>
      </c>
      <c r="FH147">
        <v>27.8408</v>
      </c>
      <c r="FI147">
        <v>23.0772</v>
      </c>
      <c r="FJ147">
        <v>22.482</v>
      </c>
      <c r="FK147">
        <v>44.9705</v>
      </c>
      <c r="FL147">
        <v>25</v>
      </c>
      <c r="FM147">
        <v>456.577</v>
      </c>
      <c r="FN147">
        <v>20</v>
      </c>
      <c r="FO147">
        <v>96.8642</v>
      </c>
      <c r="FP147">
        <v>99.4338</v>
      </c>
    </row>
    <row r="148" spans="1:172">
      <c r="A148">
        <v>132</v>
      </c>
      <c r="B148">
        <v>1617083156</v>
      </c>
      <c r="C148">
        <v>263.5</v>
      </c>
      <c r="D148" t="s">
        <v>549</v>
      </c>
      <c r="E148" t="s">
        <v>550</v>
      </c>
      <c r="F148">
        <v>2</v>
      </c>
      <c r="G148">
        <v>1617083154.625</v>
      </c>
      <c r="H148">
        <f>(I148)/1000</f>
        <v>0</v>
      </c>
      <c r="I148">
        <f>IF(CF148, AL148, AF148)</f>
        <v>0</v>
      </c>
      <c r="J148">
        <f>IF(CF148, AG148, AE148)</f>
        <v>0</v>
      </c>
      <c r="K148">
        <f>CH148 - IF(AS148&gt;1, J148*CB148*100.0/(AU148*CV148), 0)</f>
        <v>0</v>
      </c>
      <c r="L148">
        <f>((R148-H148/2)*K148-J148)/(R148+H148/2)</f>
        <v>0</v>
      </c>
      <c r="M148">
        <f>L148*(CO148+CP148)/1000.0</f>
        <v>0</v>
      </c>
      <c r="N148">
        <f>(CH148 - IF(AS148&gt;1, J148*CB148*100.0/(AU148*CV148), 0))*(CO148+CP148)/1000.0</f>
        <v>0</v>
      </c>
      <c r="O148">
        <f>2.0/((1/Q148-1/P148)+SIGN(Q148)*SQRT((1/Q148-1/P148)*(1/Q148-1/P148) + 4*CC148/((CC148+1)*(CC148+1))*(2*1/Q148*1/P148-1/P148*1/P148)))</f>
        <v>0</v>
      </c>
      <c r="P148">
        <f>IF(LEFT(CD148,1)&lt;&gt;"0",IF(LEFT(CD148,1)="1",3.0,CE148),$D$5+$E$5*(CV148*CO148/($K$5*1000))+$F$5*(CV148*CO148/($K$5*1000))*MAX(MIN(CB148,$J$5),$I$5)*MAX(MIN(CB148,$J$5),$I$5)+$G$5*MAX(MIN(CB148,$J$5),$I$5)*(CV148*CO148/($K$5*1000))+$H$5*(CV148*CO148/($K$5*1000))*(CV148*CO148/($K$5*1000)))</f>
        <v>0</v>
      </c>
      <c r="Q148">
        <f>H148*(1000-(1000*0.61365*exp(17.502*U148/(240.97+U148))/(CO148+CP148)+CJ148)/2)/(1000*0.61365*exp(17.502*U148/(240.97+U148))/(CO148+CP148)-CJ148)</f>
        <v>0</v>
      </c>
      <c r="R148">
        <f>1/((CC148+1)/(O148/1.6)+1/(P148/1.37)) + CC148/((CC148+1)/(O148/1.6) + CC148/(P148/1.37))</f>
        <v>0</v>
      </c>
      <c r="S148">
        <f>(BX148*CA148)</f>
        <v>0</v>
      </c>
      <c r="T148">
        <f>(CQ148+(S148+2*0.95*5.67E-8*(((CQ148+$B$7)+273)^4-(CQ148+273)^4)-44100*H148)/(1.84*29.3*P148+8*0.95*5.67E-8*(CQ148+273)^3))</f>
        <v>0</v>
      </c>
      <c r="U148">
        <f>($C$7*CR148+$D$7*CS148+$E$7*T148)</f>
        <v>0</v>
      </c>
      <c r="V148">
        <f>0.61365*exp(17.502*U148/(240.97+U148))</f>
        <v>0</v>
      </c>
      <c r="W148">
        <f>(X148/Y148*100)</f>
        <v>0</v>
      </c>
      <c r="X148">
        <f>CJ148*(CO148+CP148)/1000</f>
        <v>0</v>
      </c>
      <c r="Y148">
        <f>0.61365*exp(17.502*CQ148/(240.97+CQ148))</f>
        <v>0</v>
      </c>
      <c r="Z148">
        <f>(V148-CJ148*(CO148+CP148)/1000)</f>
        <v>0</v>
      </c>
      <c r="AA148">
        <f>(-H148*44100)</f>
        <v>0</v>
      </c>
      <c r="AB148">
        <f>2*29.3*P148*0.92*(CQ148-U148)</f>
        <v>0</v>
      </c>
      <c r="AC148">
        <f>2*0.95*5.67E-8*(((CQ148+$B$7)+273)^4-(U148+273)^4)</f>
        <v>0</v>
      </c>
      <c r="AD148">
        <f>S148+AC148+AA148+AB148</f>
        <v>0</v>
      </c>
      <c r="AE148">
        <f>CN148*AS148*(CI148-CH148*(1000-AS148*CK148)/(1000-AS148*CJ148))/(100*CB148)</f>
        <v>0</v>
      </c>
      <c r="AF148">
        <f>1000*CN148*AS148*(CJ148-CK148)/(100*CB148*(1000-AS148*CJ148))</f>
        <v>0</v>
      </c>
      <c r="AG148">
        <f>(AH148 - AI148 - CO148*1E3/(8.314*(CQ148+273.15)) * AK148/CN148 * AJ148) * CN148/(100*CB148) * (1000 - CK148)/1000</f>
        <v>0</v>
      </c>
      <c r="AH148">
        <v>454.089179798104</v>
      </c>
      <c r="AI148">
        <v>437.276606060606</v>
      </c>
      <c r="AJ148">
        <v>1.66295316165433</v>
      </c>
      <c r="AK148">
        <v>66.5001345329119</v>
      </c>
      <c r="AL148">
        <f>(AN148 - AM148 + CO148*1E3/(8.314*(CQ148+273.15)) * AP148/CN148 * AO148) * CN148/(100*CB148) * 1000/(1000 - AN148)</f>
        <v>0</v>
      </c>
      <c r="AM148">
        <v>19.9454838874459</v>
      </c>
      <c r="AN148">
        <v>21.6160103030303</v>
      </c>
      <c r="AO148">
        <v>-0.00011167676767723</v>
      </c>
      <c r="AP148">
        <v>79.88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MAX(0,($B$13+$C$13*CV148)/(1+$D$13*CV148)*CO148/(CQ148+273)*$E$13)</f>
        <v>0</v>
      </c>
      <c r="AV148" t="s">
        <v>286</v>
      </c>
      <c r="AW148" t="s">
        <v>286</v>
      </c>
      <c r="AX148">
        <v>0</v>
      </c>
      <c r="AY148">
        <v>0</v>
      </c>
      <c r="AZ148">
        <f>1-AX148/AY148</f>
        <v>0</v>
      </c>
      <c r="BA148">
        <v>0</v>
      </c>
      <c r="BB148" t="s">
        <v>286</v>
      </c>
      <c r="BC148" t="s">
        <v>286</v>
      </c>
      <c r="BD148">
        <v>0</v>
      </c>
      <c r="BE148">
        <v>0</v>
      </c>
      <c r="BF148">
        <f>1-BD148/BE148</f>
        <v>0</v>
      </c>
      <c r="BG148">
        <v>0.5</v>
      </c>
      <c r="BH148">
        <f>BY148</f>
        <v>0</v>
      </c>
      <c r="BI148">
        <f>J148</f>
        <v>0</v>
      </c>
      <c r="BJ148">
        <f>BF148*BG148*BH148</f>
        <v>0</v>
      </c>
      <c r="BK148">
        <f>(BI148-BA148)/BH148</f>
        <v>0</v>
      </c>
      <c r="BL148">
        <f>(AY148-BE148)/BE148</f>
        <v>0</v>
      </c>
      <c r="BM148">
        <f>AX148/(AZ148+AX148/BE148)</f>
        <v>0</v>
      </c>
      <c r="BN148" t="s">
        <v>286</v>
      </c>
      <c r="BO148">
        <v>0</v>
      </c>
      <c r="BP148">
        <f>IF(BO148&lt;&gt;0, BO148, BM148)</f>
        <v>0</v>
      </c>
      <c r="BQ148">
        <f>1-BP148/BE148</f>
        <v>0</v>
      </c>
      <c r="BR148">
        <f>(BE148-BD148)/(BE148-BP148)</f>
        <v>0</v>
      </c>
      <c r="BS148">
        <f>(AY148-BE148)/(AY148-BP148)</f>
        <v>0</v>
      </c>
      <c r="BT148">
        <f>(BE148-BD148)/(BE148-AX148)</f>
        <v>0</v>
      </c>
      <c r="BU148">
        <f>(AY148-BE148)/(AY148-AX148)</f>
        <v>0</v>
      </c>
      <c r="BV148">
        <f>(BR148*BP148/BD148)</f>
        <v>0</v>
      </c>
      <c r="BW148">
        <f>(1-BV148)</f>
        <v>0</v>
      </c>
      <c r="BX148">
        <f>$B$11*CW148+$C$11*CX148+$F$11*CY148*(1-DB148)</f>
        <v>0</v>
      </c>
      <c r="BY148">
        <f>BX148*BZ148</f>
        <v>0</v>
      </c>
      <c r="BZ148">
        <f>($B$11*$D$9+$C$11*$D$9+$F$11*((DL148+DD148)/MAX(DL148+DD148+DM148, 0.1)*$I$9+DM148/MAX(DL148+DD148+DM148, 0.1)*$J$9))/($B$11+$C$11+$F$11)</f>
        <v>0</v>
      </c>
      <c r="CA148">
        <f>($B$11*$K$9+$C$11*$K$9+$F$11*((DL148+DD148)/MAX(DL148+DD148+DM148, 0.1)*$P$9+DM148/MAX(DL148+DD148+DM148, 0.1)*$Q$9))/($B$11+$C$11+$F$11)</f>
        <v>0</v>
      </c>
      <c r="CB148">
        <v>9</v>
      </c>
      <c r="CC148">
        <v>0.5</v>
      </c>
      <c r="CD148" t="s">
        <v>287</v>
      </c>
      <c r="CE148">
        <v>2</v>
      </c>
      <c r="CF148" t="b">
        <v>1</v>
      </c>
      <c r="CG148">
        <v>1617083154.625</v>
      </c>
      <c r="CH148">
        <v>426.39875</v>
      </c>
      <c r="CI148">
        <v>446.12075</v>
      </c>
      <c r="CJ148">
        <v>21.61635</v>
      </c>
      <c r="CK148">
        <v>19.94475</v>
      </c>
      <c r="CL148">
        <v>422.07825</v>
      </c>
      <c r="CM148">
        <v>21.638275</v>
      </c>
      <c r="CN148">
        <v>600.019</v>
      </c>
      <c r="CO148">
        <v>101.11725</v>
      </c>
      <c r="CP148">
        <v>0.0470679</v>
      </c>
      <c r="CQ148">
        <v>26.7761</v>
      </c>
      <c r="CR148">
        <v>26.191625</v>
      </c>
      <c r="CS148">
        <v>999.9</v>
      </c>
      <c r="CT148">
        <v>0</v>
      </c>
      <c r="CU148">
        <v>0</v>
      </c>
      <c r="CV148">
        <v>9998.895</v>
      </c>
      <c r="CW148">
        <v>0</v>
      </c>
      <c r="CX148">
        <v>35.570025</v>
      </c>
      <c r="CY148">
        <v>1200.06</v>
      </c>
      <c r="CZ148">
        <v>0.96700725</v>
      </c>
      <c r="DA148">
        <v>0.032992925</v>
      </c>
      <c r="DB148">
        <v>0</v>
      </c>
      <c r="DC148">
        <v>2.72785</v>
      </c>
      <c r="DD148">
        <v>0</v>
      </c>
      <c r="DE148">
        <v>3504.04</v>
      </c>
      <c r="DF148">
        <v>10372.825</v>
      </c>
      <c r="DG148">
        <v>40.60925</v>
      </c>
      <c r="DH148">
        <v>43.484</v>
      </c>
      <c r="DI148">
        <v>42.34375</v>
      </c>
      <c r="DJ148">
        <v>41.5465</v>
      </c>
      <c r="DK148">
        <v>40.6405</v>
      </c>
      <c r="DL148">
        <v>1160.4675</v>
      </c>
      <c r="DM148">
        <v>39.5925</v>
      </c>
      <c r="DN148">
        <v>0</v>
      </c>
      <c r="DO148">
        <v>1617083156.4</v>
      </c>
      <c r="DP148">
        <v>0</v>
      </c>
      <c r="DQ148">
        <v>2.663872</v>
      </c>
      <c r="DR148">
        <v>0.0514692161668026</v>
      </c>
      <c r="DS148">
        <v>23.1623076882112</v>
      </c>
      <c r="DT148">
        <v>3501.8632</v>
      </c>
      <c r="DU148">
        <v>15</v>
      </c>
      <c r="DV148">
        <v>1617082512</v>
      </c>
      <c r="DW148" t="s">
        <v>288</v>
      </c>
      <c r="DX148">
        <v>1617082511</v>
      </c>
      <c r="DY148">
        <v>1617082512</v>
      </c>
      <c r="DZ148">
        <v>2</v>
      </c>
      <c r="EA148">
        <v>-0.012</v>
      </c>
      <c r="EB148">
        <v>-0.035</v>
      </c>
      <c r="EC148">
        <v>4.321</v>
      </c>
      <c r="ED148">
        <v>-0.022</v>
      </c>
      <c r="EE148">
        <v>400</v>
      </c>
      <c r="EF148">
        <v>20</v>
      </c>
      <c r="EG148">
        <v>0.13</v>
      </c>
      <c r="EH148">
        <v>0.05</v>
      </c>
      <c r="EI148">
        <v>100</v>
      </c>
      <c r="EJ148">
        <v>100</v>
      </c>
      <c r="EK148">
        <v>4.321</v>
      </c>
      <c r="EL148">
        <v>-0.0219</v>
      </c>
      <c r="EM148">
        <v>4.32055000000003</v>
      </c>
      <c r="EN148">
        <v>0</v>
      </c>
      <c r="EO148">
        <v>0</v>
      </c>
      <c r="EP148">
        <v>0</v>
      </c>
      <c r="EQ148">
        <v>-0.0219400000000007</v>
      </c>
      <c r="ER148">
        <v>0</v>
      </c>
      <c r="ES148">
        <v>0</v>
      </c>
      <c r="ET148">
        <v>0</v>
      </c>
      <c r="EU148">
        <v>-1</v>
      </c>
      <c r="EV148">
        <v>-1</v>
      </c>
      <c r="EW148">
        <v>-1</v>
      </c>
      <c r="EX148">
        <v>-1</v>
      </c>
      <c r="EY148">
        <v>10.8</v>
      </c>
      <c r="EZ148">
        <v>10.7</v>
      </c>
      <c r="FA148">
        <v>18</v>
      </c>
      <c r="FB148">
        <v>646.702</v>
      </c>
      <c r="FC148">
        <v>392.991</v>
      </c>
      <c r="FD148">
        <v>24.9997</v>
      </c>
      <c r="FE148">
        <v>27.7886</v>
      </c>
      <c r="FF148">
        <v>29.9999</v>
      </c>
      <c r="FG148">
        <v>27.8007</v>
      </c>
      <c r="FH148">
        <v>27.8403</v>
      </c>
      <c r="FI148">
        <v>23.2158</v>
      </c>
      <c r="FJ148">
        <v>22.482</v>
      </c>
      <c r="FK148">
        <v>44.9705</v>
      </c>
      <c r="FL148">
        <v>25</v>
      </c>
      <c r="FM148">
        <v>459.964</v>
      </c>
      <c r="FN148">
        <v>20</v>
      </c>
      <c r="FO148">
        <v>96.8645</v>
      </c>
      <c r="FP148">
        <v>99.4338</v>
      </c>
    </row>
    <row r="149" spans="1:172">
      <c r="A149">
        <v>133</v>
      </c>
      <c r="B149">
        <v>1617083158</v>
      </c>
      <c r="C149">
        <v>265.5</v>
      </c>
      <c r="D149" t="s">
        <v>551</v>
      </c>
      <c r="E149" t="s">
        <v>552</v>
      </c>
      <c r="F149">
        <v>2</v>
      </c>
      <c r="G149">
        <v>1617083157</v>
      </c>
      <c r="H149">
        <f>(I149)/1000</f>
        <v>0</v>
      </c>
      <c r="I149">
        <f>IF(CF149, AL149, AF149)</f>
        <v>0</v>
      </c>
      <c r="J149">
        <f>IF(CF149, AG149, AE149)</f>
        <v>0</v>
      </c>
      <c r="K149">
        <f>CH149 - IF(AS149&gt;1, J149*CB149*100.0/(AU149*CV149), 0)</f>
        <v>0</v>
      </c>
      <c r="L149">
        <f>((R149-H149/2)*K149-J149)/(R149+H149/2)</f>
        <v>0</v>
      </c>
      <c r="M149">
        <f>L149*(CO149+CP149)/1000.0</f>
        <v>0</v>
      </c>
      <c r="N149">
        <f>(CH149 - IF(AS149&gt;1, J149*CB149*100.0/(AU149*CV149), 0))*(CO149+CP149)/1000.0</f>
        <v>0</v>
      </c>
      <c r="O149">
        <f>2.0/((1/Q149-1/P149)+SIGN(Q149)*SQRT((1/Q149-1/P149)*(1/Q149-1/P149) + 4*CC149/((CC149+1)*(CC149+1))*(2*1/Q149*1/P149-1/P149*1/P149)))</f>
        <v>0</v>
      </c>
      <c r="P149">
        <f>IF(LEFT(CD149,1)&lt;&gt;"0",IF(LEFT(CD149,1)="1",3.0,CE149),$D$5+$E$5*(CV149*CO149/($K$5*1000))+$F$5*(CV149*CO149/($K$5*1000))*MAX(MIN(CB149,$J$5),$I$5)*MAX(MIN(CB149,$J$5),$I$5)+$G$5*MAX(MIN(CB149,$J$5),$I$5)*(CV149*CO149/($K$5*1000))+$H$5*(CV149*CO149/($K$5*1000))*(CV149*CO149/($K$5*1000)))</f>
        <v>0</v>
      </c>
      <c r="Q149">
        <f>H149*(1000-(1000*0.61365*exp(17.502*U149/(240.97+U149))/(CO149+CP149)+CJ149)/2)/(1000*0.61365*exp(17.502*U149/(240.97+U149))/(CO149+CP149)-CJ149)</f>
        <v>0</v>
      </c>
      <c r="R149">
        <f>1/((CC149+1)/(O149/1.6)+1/(P149/1.37)) + CC149/((CC149+1)/(O149/1.6) + CC149/(P149/1.37))</f>
        <v>0</v>
      </c>
      <c r="S149">
        <f>(BX149*CA149)</f>
        <v>0</v>
      </c>
      <c r="T149">
        <f>(CQ149+(S149+2*0.95*5.67E-8*(((CQ149+$B$7)+273)^4-(CQ149+273)^4)-44100*H149)/(1.84*29.3*P149+8*0.95*5.67E-8*(CQ149+273)^3))</f>
        <v>0</v>
      </c>
      <c r="U149">
        <f>($C$7*CR149+$D$7*CS149+$E$7*T149)</f>
        <v>0</v>
      </c>
      <c r="V149">
        <f>0.61365*exp(17.502*U149/(240.97+U149))</f>
        <v>0</v>
      </c>
      <c r="W149">
        <f>(X149/Y149*100)</f>
        <v>0</v>
      </c>
      <c r="X149">
        <f>CJ149*(CO149+CP149)/1000</f>
        <v>0</v>
      </c>
      <c r="Y149">
        <f>0.61365*exp(17.502*CQ149/(240.97+CQ149))</f>
        <v>0</v>
      </c>
      <c r="Z149">
        <f>(V149-CJ149*(CO149+CP149)/1000)</f>
        <v>0</v>
      </c>
      <c r="AA149">
        <f>(-H149*44100)</f>
        <v>0</v>
      </c>
      <c r="AB149">
        <f>2*29.3*P149*0.92*(CQ149-U149)</f>
        <v>0</v>
      </c>
      <c r="AC149">
        <f>2*0.95*5.67E-8*(((CQ149+$B$7)+273)^4-(U149+273)^4)</f>
        <v>0</v>
      </c>
      <c r="AD149">
        <f>S149+AC149+AA149+AB149</f>
        <v>0</v>
      </c>
      <c r="AE149">
        <f>CN149*AS149*(CI149-CH149*(1000-AS149*CK149)/(1000-AS149*CJ149))/(100*CB149)</f>
        <v>0</v>
      </c>
      <c r="AF149">
        <f>1000*CN149*AS149*(CJ149-CK149)/(100*CB149*(1000-AS149*CJ149))</f>
        <v>0</v>
      </c>
      <c r="AG149">
        <f>(AH149 - AI149 - CO149*1E3/(8.314*(CQ149+273.15)) * AK149/CN149 * AJ149) * CN149/(100*CB149) * (1000 - CK149)/1000</f>
        <v>0</v>
      </c>
      <c r="AH149">
        <v>457.550053385401</v>
      </c>
      <c r="AI149">
        <v>440.617</v>
      </c>
      <c r="AJ149">
        <v>1.67089968105617</v>
      </c>
      <c r="AK149">
        <v>66.5001345329119</v>
      </c>
      <c r="AL149">
        <f>(AN149 - AM149 + CO149*1E3/(8.314*(CQ149+273.15)) * AP149/CN149 * AO149) * CN149/(100*CB149) * 1000/(1000 - AN149)</f>
        <v>0</v>
      </c>
      <c r="AM149">
        <v>19.9442693347186</v>
      </c>
      <c r="AN149">
        <v>21.6104981818182</v>
      </c>
      <c r="AO149">
        <v>-0.000101460925039728</v>
      </c>
      <c r="AP149">
        <v>79.88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MAX(0,($B$13+$C$13*CV149)/(1+$D$13*CV149)*CO149/(CQ149+273)*$E$13)</f>
        <v>0</v>
      </c>
      <c r="AV149" t="s">
        <v>286</v>
      </c>
      <c r="AW149" t="s">
        <v>286</v>
      </c>
      <c r="AX149">
        <v>0</v>
      </c>
      <c r="AY149">
        <v>0</v>
      </c>
      <c r="AZ149">
        <f>1-AX149/AY149</f>
        <v>0</v>
      </c>
      <c r="BA149">
        <v>0</v>
      </c>
      <c r="BB149" t="s">
        <v>286</v>
      </c>
      <c r="BC149" t="s">
        <v>286</v>
      </c>
      <c r="BD149">
        <v>0</v>
      </c>
      <c r="BE149">
        <v>0</v>
      </c>
      <c r="BF149">
        <f>1-BD149/BE149</f>
        <v>0</v>
      </c>
      <c r="BG149">
        <v>0.5</v>
      </c>
      <c r="BH149">
        <f>BY149</f>
        <v>0</v>
      </c>
      <c r="BI149">
        <f>J149</f>
        <v>0</v>
      </c>
      <c r="BJ149">
        <f>BF149*BG149*BH149</f>
        <v>0</v>
      </c>
      <c r="BK149">
        <f>(BI149-BA149)/BH149</f>
        <v>0</v>
      </c>
      <c r="BL149">
        <f>(AY149-BE149)/BE149</f>
        <v>0</v>
      </c>
      <c r="BM149">
        <f>AX149/(AZ149+AX149/BE149)</f>
        <v>0</v>
      </c>
      <c r="BN149" t="s">
        <v>286</v>
      </c>
      <c r="BO149">
        <v>0</v>
      </c>
      <c r="BP149">
        <f>IF(BO149&lt;&gt;0, BO149, BM149)</f>
        <v>0</v>
      </c>
      <c r="BQ149">
        <f>1-BP149/BE149</f>
        <v>0</v>
      </c>
      <c r="BR149">
        <f>(BE149-BD149)/(BE149-BP149)</f>
        <v>0</v>
      </c>
      <c r="BS149">
        <f>(AY149-BE149)/(AY149-BP149)</f>
        <v>0</v>
      </c>
      <c r="BT149">
        <f>(BE149-BD149)/(BE149-AX149)</f>
        <v>0</v>
      </c>
      <c r="BU149">
        <f>(AY149-BE149)/(AY149-AX149)</f>
        <v>0</v>
      </c>
      <c r="BV149">
        <f>(BR149*BP149/BD149)</f>
        <v>0</v>
      </c>
      <c r="BW149">
        <f>(1-BV149)</f>
        <v>0</v>
      </c>
      <c r="BX149">
        <f>$B$11*CW149+$C$11*CX149+$F$11*CY149*(1-DB149)</f>
        <v>0</v>
      </c>
      <c r="BY149">
        <f>BX149*BZ149</f>
        <v>0</v>
      </c>
      <c r="BZ149">
        <f>($B$11*$D$9+$C$11*$D$9+$F$11*((DL149+DD149)/MAX(DL149+DD149+DM149, 0.1)*$I$9+DM149/MAX(DL149+DD149+DM149, 0.1)*$J$9))/($B$11+$C$11+$F$11)</f>
        <v>0</v>
      </c>
      <c r="CA149">
        <f>($B$11*$K$9+$C$11*$K$9+$F$11*((DL149+DD149)/MAX(DL149+DD149+DM149, 0.1)*$P$9+DM149/MAX(DL149+DD149+DM149, 0.1)*$Q$9))/($B$11+$C$11+$F$11)</f>
        <v>0</v>
      </c>
      <c r="CB149">
        <v>9</v>
      </c>
      <c r="CC149">
        <v>0.5</v>
      </c>
      <c r="CD149" t="s">
        <v>287</v>
      </c>
      <c r="CE149">
        <v>2</v>
      </c>
      <c r="CF149" t="b">
        <v>1</v>
      </c>
      <c r="CG149">
        <v>1617083157</v>
      </c>
      <c r="CH149">
        <v>430.274</v>
      </c>
      <c r="CI149">
        <v>450.154333333333</v>
      </c>
      <c r="CJ149">
        <v>21.612</v>
      </c>
      <c r="CK149">
        <v>19.9437666666667</v>
      </c>
      <c r="CL149">
        <v>425.953333333333</v>
      </c>
      <c r="CM149">
        <v>21.6339</v>
      </c>
      <c r="CN149">
        <v>600.015333333333</v>
      </c>
      <c r="CO149">
        <v>101.117</v>
      </c>
      <c r="CP149">
        <v>0.0467815</v>
      </c>
      <c r="CQ149">
        <v>26.7728666666667</v>
      </c>
      <c r="CR149">
        <v>26.1918</v>
      </c>
      <c r="CS149">
        <v>999.9</v>
      </c>
      <c r="CT149">
        <v>0</v>
      </c>
      <c r="CU149">
        <v>0</v>
      </c>
      <c r="CV149">
        <v>10020.6333333333</v>
      </c>
      <c r="CW149">
        <v>0</v>
      </c>
      <c r="CX149">
        <v>35.4996</v>
      </c>
      <c r="CY149">
        <v>1199.89333333333</v>
      </c>
      <c r="CZ149">
        <v>0.967004333333333</v>
      </c>
      <c r="DA149">
        <v>0.0329958</v>
      </c>
      <c r="DB149">
        <v>0</v>
      </c>
      <c r="DC149">
        <v>2.49383333333333</v>
      </c>
      <c r="DD149">
        <v>0</v>
      </c>
      <c r="DE149">
        <v>3504.33333333333</v>
      </c>
      <c r="DF149">
        <v>10371.3333333333</v>
      </c>
      <c r="DG149">
        <v>40.583</v>
      </c>
      <c r="DH149">
        <v>43.458</v>
      </c>
      <c r="DI149">
        <v>42.3333333333333</v>
      </c>
      <c r="DJ149">
        <v>41.562</v>
      </c>
      <c r="DK149">
        <v>40.625</v>
      </c>
      <c r="DL149">
        <v>1160.30333333333</v>
      </c>
      <c r="DM149">
        <v>39.59</v>
      </c>
      <c r="DN149">
        <v>0</v>
      </c>
      <c r="DO149">
        <v>1617083158.8</v>
      </c>
      <c r="DP149">
        <v>0</v>
      </c>
      <c r="DQ149">
        <v>2.648268</v>
      </c>
      <c r="DR149">
        <v>-0.225500011558103</v>
      </c>
      <c r="DS149">
        <v>21.8138462235812</v>
      </c>
      <c r="DT149">
        <v>3502.6828</v>
      </c>
      <c r="DU149">
        <v>15</v>
      </c>
      <c r="DV149">
        <v>1617082512</v>
      </c>
      <c r="DW149" t="s">
        <v>288</v>
      </c>
      <c r="DX149">
        <v>1617082511</v>
      </c>
      <c r="DY149">
        <v>1617082512</v>
      </c>
      <c r="DZ149">
        <v>2</v>
      </c>
      <c r="EA149">
        <v>-0.012</v>
      </c>
      <c r="EB149">
        <v>-0.035</v>
      </c>
      <c r="EC149">
        <v>4.321</v>
      </c>
      <c r="ED149">
        <v>-0.022</v>
      </c>
      <c r="EE149">
        <v>400</v>
      </c>
      <c r="EF149">
        <v>20</v>
      </c>
      <c r="EG149">
        <v>0.13</v>
      </c>
      <c r="EH149">
        <v>0.05</v>
      </c>
      <c r="EI149">
        <v>100</v>
      </c>
      <c r="EJ149">
        <v>100</v>
      </c>
      <c r="EK149">
        <v>4.32</v>
      </c>
      <c r="EL149">
        <v>-0.022</v>
      </c>
      <c r="EM149">
        <v>4.32055000000003</v>
      </c>
      <c r="EN149">
        <v>0</v>
      </c>
      <c r="EO149">
        <v>0</v>
      </c>
      <c r="EP149">
        <v>0</v>
      </c>
      <c r="EQ149">
        <v>-0.0219400000000007</v>
      </c>
      <c r="ER149">
        <v>0</v>
      </c>
      <c r="ES149">
        <v>0</v>
      </c>
      <c r="ET149">
        <v>0</v>
      </c>
      <c r="EU149">
        <v>-1</v>
      </c>
      <c r="EV149">
        <v>-1</v>
      </c>
      <c r="EW149">
        <v>-1</v>
      </c>
      <c r="EX149">
        <v>-1</v>
      </c>
      <c r="EY149">
        <v>10.8</v>
      </c>
      <c r="EZ149">
        <v>10.8</v>
      </c>
      <c r="FA149">
        <v>18</v>
      </c>
      <c r="FB149">
        <v>646.943</v>
      </c>
      <c r="FC149">
        <v>392.923</v>
      </c>
      <c r="FD149">
        <v>24.9997</v>
      </c>
      <c r="FE149">
        <v>27.7874</v>
      </c>
      <c r="FF149">
        <v>30</v>
      </c>
      <c r="FG149">
        <v>27.7998</v>
      </c>
      <c r="FH149">
        <v>27.8391</v>
      </c>
      <c r="FI149">
        <v>23.3539</v>
      </c>
      <c r="FJ149">
        <v>22.482</v>
      </c>
      <c r="FK149">
        <v>44.9705</v>
      </c>
      <c r="FL149">
        <v>25</v>
      </c>
      <c r="FM149">
        <v>463.348</v>
      </c>
      <c r="FN149">
        <v>20</v>
      </c>
      <c r="FO149">
        <v>96.864</v>
      </c>
      <c r="FP149">
        <v>99.4352</v>
      </c>
    </row>
    <row r="150" spans="1:172">
      <c r="A150">
        <v>134</v>
      </c>
      <c r="B150">
        <v>1617083160</v>
      </c>
      <c r="C150">
        <v>267.5</v>
      </c>
      <c r="D150" t="s">
        <v>553</v>
      </c>
      <c r="E150" t="s">
        <v>554</v>
      </c>
      <c r="F150">
        <v>2</v>
      </c>
      <c r="G150">
        <v>1617083158.625</v>
      </c>
      <c r="H150">
        <f>(I150)/1000</f>
        <v>0</v>
      </c>
      <c r="I150">
        <f>IF(CF150, AL150, AF150)</f>
        <v>0</v>
      </c>
      <c r="J150">
        <f>IF(CF150, AG150, AE150)</f>
        <v>0</v>
      </c>
      <c r="K150">
        <f>CH150 - IF(AS150&gt;1, J150*CB150*100.0/(AU150*CV150), 0)</f>
        <v>0</v>
      </c>
      <c r="L150">
        <f>((R150-H150/2)*K150-J150)/(R150+H150/2)</f>
        <v>0</v>
      </c>
      <c r="M150">
        <f>L150*(CO150+CP150)/1000.0</f>
        <v>0</v>
      </c>
      <c r="N150">
        <f>(CH150 - IF(AS150&gt;1, J150*CB150*100.0/(AU150*CV150), 0))*(CO150+CP150)/1000.0</f>
        <v>0</v>
      </c>
      <c r="O150">
        <f>2.0/((1/Q150-1/P150)+SIGN(Q150)*SQRT((1/Q150-1/P150)*(1/Q150-1/P150) + 4*CC150/((CC150+1)*(CC150+1))*(2*1/Q150*1/P150-1/P150*1/P150)))</f>
        <v>0</v>
      </c>
      <c r="P150">
        <f>IF(LEFT(CD150,1)&lt;&gt;"0",IF(LEFT(CD150,1)="1",3.0,CE150),$D$5+$E$5*(CV150*CO150/($K$5*1000))+$F$5*(CV150*CO150/($K$5*1000))*MAX(MIN(CB150,$J$5),$I$5)*MAX(MIN(CB150,$J$5),$I$5)+$G$5*MAX(MIN(CB150,$J$5),$I$5)*(CV150*CO150/($K$5*1000))+$H$5*(CV150*CO150/($K$5*1000))*(CV150*CO150/($K$5*1000)))</f>
        <v>0</v>
      </c>
      <c r="Q150">
        <f>H150*(1000-(1000*0.61365*exp(17.502*U150/(240.97+U150))/(CO150+CP150)+CJ150)/2)/(1000*0.61365*exp(17.502*U150/(240.97+U150))/(CO150+CP150)-CJ150)</f>
        <v>0</v>
      </c>
      <c r="R150">
        <f>1/((CC150+1)/(O150/1.6)+1/(P150/1.37)) + CC150/((CC150+1)/(O150/1.6) + CC150/(P150/1.37))</f>
        <v>0</v>
      </c>
      <c r="S150">
        <f>(BX150*CA150)</f>
        <v>0</v>
      </c>
      <c r="T150">
        <f>(CQ150+(S150+2*0.95*5.67E-8*(((CQ150+$B$7)+273)^4-(CQ150+273)^4)-44100*H150)/(1.84*29.3*P150+8*0.95*5.67E-8*(CQ150+273)^3))</f>
        <v>0</v>
      </c>
      <c r="U150">
        <f>($C$7*CR150+$D$7*CS150+$E$7*T150)</f>
        <v>0</v>
      </c>
      <c r="V150">
        <f>0.61365*exp(17.502*U150/(240.97+U150))</f>
        <v>0</v>
      </c>
      <c r="W150">
        <f>(X150/Y150*100)</f>
        <v>0</v>
      </c>
      <c r="X150">
        <f>CJ150*(CO150+CP150)/1000</f>
        <v>0</v>
      </c>
      <c r="Y150">
        <f>0.61365*exp(17.502*CQ150/(240.97+CQ150))</f>
        <v>0</v>
      </c>
      <c r="Z150">
        <f>(V150-CJ150*(CO150+CP150)/1000)</f>
        <v>0</v>
      </c>
      <c r="AA150">
        <f>(-H150*44100)</f>
        <v>0</v>
      </c>
      <c r="AB150">
        <f>2*29.3*P150*0.92*(CQ150-U150)</f>
        <v>0</v>
      </c>
      <c r="AC150">
        <f>2*0.95*5.67E-8*(((CQ150+$B$7)+273)^4-(U150+273)^4)</f>
        <v>0</v>
      </c>
      <c r="AD150">
        <f>S150+AC150+AA150+AB150</f>
        <v>0</v>
      </c>
      <c r="AE150">
        <f>CN150*AS150*(CI150-CH150*(1000-AS150*CK150)/(1000-AS150*CJ150))/(100*CB150)</f>
        <v>0</v>
      </c>
      <c r="AF150">
        <f>1000*CN150*AS150*(CJ150-CK150)/(100*CB150*(1000-AS150*CJ150))</f>
        <v>0</v>
      </c>
      <c r="AG150">
        <f>(AH150 - AI150 - CO150*1E3/(8.314*(CQ150+273.15)) * AK150/CN150 * AJ150) * CN150/(100*CB150) * (1000 - CK150)/1000</f>
        <v>0</v>
      </c>
      <c r="AH150">
        <v>461.005574084126</v>
      </c>
      <c r="AI150">
        <v>443.992818181818</v>
      </c>
      <c r="AJ150">
        <v>1.68645627629045</v>
      </c>
      <c r="AK150">
        <v>66.5001345329119</v>
      </c>
      <c r="AL150">
        <f>(AN150 - AM150 + CO150*1E3/(8.314*(CQ150+273.15)) * AP150/CN150 * AO150) * CN150/(100*CB150) * 1000/(1000 - AN150)</f>
        <v>0</v>
      </c>
      <c r="AM150">
        <v>19.9437309915152</v>
      </c>
      <c r="AN150">
        <v>21.6075242424242</v>
      </c>
      <c r="AO150">
        <v>-0.00246769696969865</v>
      </c>
      <c r="AP150">
        <v>79.88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MAX(0,($B$13+$C$13*CV150)/(1+$D$13*CV150)*CO150/(CQ150+273)*$E$13)</f>
        <v>0</v>
      </c>
      <c r="AV150" t="s">
        <v>286</v>
      </c>
      <c r="AW150" t="s">
        <v>286</v>
      </c>
      <c r="AX150">
        <v>0</v>
      </c>
      <c r="AY150">
        <v>0</v>
      </c>
      <c r="AZ150">
        <f>1-AX150/AY150</f>
        <v>0</v>
      </c>
      <c r="BA150">
        <v>0</v>
      </c>
      <c r="BB150" t="s">
        <v>286</v>
      </c>
      <c r="BC150" t="s">
        <v>286</v>
      </c>
      <c r="BD150">
        <v>0</v>
      </c>
      <c r="BE150">
        <v>0</v>
      </c>
      <c r="BF150">
        <f>1-BD150/BE150</f>
        <v>0</v>
      </c>
      <c r="BG150">
        <v>0.5</v>
      </c>
      <c r="BH150">
        <f>BY150</f>
        <v>0</v>
      </c>
      <c r="BI150">
        <f>J150</f>
        <v>0</v>
      </c>
      <c r="BJ150">
        <f>BF150*BG150*BH150</f>
        <v>0</v>
      </c>
      <c r="BK150">
        <f>(BI150-BA150)/BH150</f>
        <v>0</v>
      </c>
      <c r="BL150">
        <f>(AY150-BE150)/BE150</f>
        <v>0</v>
      </c>
      <c r="BM150">
        <f>AX150/(AZ150+AX150/BE150)</f>
        <v>0</v>
      </c>
      <c r="BN150" t="s">
        <v>286</v>
      </c>
      <c r="BO150">
        <v>0</v>
      </c>
      <c r="BP150">
        <f>IF(BO150&lt;&gt;0, BO150, BM150)</f>
        <v>0</v>
      </c>
      <c r="BQ150">
        <f>1-BP150/BE150</f>
        <v>0</v>
      </c>
      <c r="BR150">
        <f>(BE150-BD150)/(BE150-BP150)</f>
        <v>0</v>
      </c>
      <c r="BS150">
        <f>(AY150-BE150)/(AY150-BP150)</f>
        <v>0</v>
      </c>
      <c r="BT150">
        <f>(BE150-BD150)/(BE150-AX150)</f>
        <v>0</v>
      </c>
      <c r="BU150">
        <f>(AY150-BE150)/(AY150-AX150)</f>
        <v>0</v>
      </c>
      <c r="BV150">
        <f>(BR150*BP150/BD150)</f>
        <v>0</v>
      </c>
      <c r="BW150">
        <f>(1-BV150)</f>
        <v>0</v>
      </c>
      <c r="BX150">
        <f>$B$11*CW150+$C$11*CX150+$F$11*CY150*(1-DB150)</f>
        <v>0</v>
      </c>
      <c r="BY150">
        <f>BX150*BZ150</f>
        <v>0</v>
      </c>
      <c r="BZ150">
        <f>($B$11*$D$9+$C$11*$D$9+$F$11*((DL150+DD150)/MAX(DL150+DD150+DM150, 0.1)*$I$9+DM150/MAX(DL150+DD150+DM150, 0.1)*$J$9))/($B$11+$C$11+$F$11)</f>
        <v>0</v>
      </c>
      <c r="CA150">
        <f>($B$11*$K$9+$C$11*$K$9+$F$11*((DL150+DD150)/MAX(DL150+DD150+DM150, 0.1)*$P$9+DM150/MAX(DL150+DD150+DM150, 0.1)*$Q$9))/($B$11+$C$11+$F$11)</f>
        <v>0</v>
      </c>
      <c r="CB150">
        <v>9</v>
      </c>
      <c r="CC150">
        <v>0.5</v>
      </c>
      <c r="CD150" t="s">
        <v>287</v>
      </c>
      <c r="CE150">
        <v>2</v>
      </c>
      <c r="CF150" t="b">
        <v>1</v>
      </c>
      <c r="CG150">
        <v>1617083158.625</v>
      </c>
      <c r="CH150">
        <v>432.953</v>
      </c>
      <c r="CI150">
        <v>452.89675</v>
      </c>
      <c r="CJ150">
        <v>21.608875</v>
      </c>
      <c r="CK150">
        <v>19.943425</v>
      </c>
      <c r="CL150">
        <v>428.633</v>
      </c>
      <c r="CM150">
        <v>21.630775</v>
      </c>
      <c r="CN150">
        <v>600.0245</v>
      </c>
      <c r="CO150">
        <v>101.11675</v>
      </c>
      <c r="CP150">
        <v>0.046768725</v>
      </c>
      <c r="CQ150">
        <v>26.7709</v>
      </c>
      <c r="CR150">
        <v>26.193175</v>
      </c>
      <c r="CS150">
        <v>999.9</v>
      </c>
      <c r="CT150">
        <v>0</v>
      </c>
      <c r="CU150">
        <v>0</v>
      </c>
      <c r="CV150">
        <v>10016.55</v>
      </c>
      <c r="CW150">
        <v>0</v>
      </c>
      <c r="CX150">
        <v>35.4584</v>
      </c>
      <c r="CY150">
        <v>1200</v>
      </c>
      <c r="CZ150">
        <v>0.96700725</v>
      </c>
      <c r="DA150">
        <v>0.032992925</v>
      </c>
      <c r="DB150">
        <v>0</v>
      </c>
      <c r="DC150">
        <v>2.5666</v>
      </c>
      <c r="DD150">
        <v>0</v>
      </c>
      <c r="DE150">
        <v>3505.4475</v>
      </c>
      <c r="DF150">
        <v>10372.275</v>
      </c>
      <c r="DG150">
        <v>40.5935</v>
      </c>
      <c r="DH150">
        <v>43.48425</v>
      </c>
      <c r="DI150">
        <v>42.328</v>
      </c>
      <c r="DJ150">
        <v>41.562</v>
      </c>
      <c r="DK150">
        <v>40.6715</v>
      </c>
      <c r="DL150">
        <v>1160.41</v>
      </c>
      <c r="DM150">
        <v>39.59</v>
      </c>
      <c r="DN150">
        <v>0</v>
      </c>
      <c r="DO150">
        <v>1617083160.6</v>
      </c>
      <c r="DP150">
        <v>0</v>
      </c>
      <c r="DQ150">
        <v>2.64981923076923</v>
      </c>
      <c r="DR150">
        <v>-0.489589751069496</v>
      </c>
      <c r="DS150">
        <v>22.0321367897062</v>
      </c>
      <c r="DT150">
        <v>3503.29692307692</v>
      </c>
      <c r="DU150">
        <v>15</v>
      </c>
      <c r="DV150">
        <v>1617082512</v>
      </c>
      <c r="DW150" t="s">
        <v>288</v>
      </c>
      <c r="DX150">
        <v>1617082511</v>
      </c>
      <c r="DY150">
        <v>1617082512</v>
      </c>
      <c r="DZ150">
        <v>2</v>
      </c>
      <c r="EA150">
        <v>-0.012</v>
      </c>
      <c r="EB150">
        <v>-0.035</v>
      </c>
      <c r="EC150">
        <v>4.321</v>
      </c>
      <c r="ED150">
        <v>-0.022</v>
      </c>
      <c r="EE150">
        <v>400</v>
      </c>
      <c r="EF150">
        <v>20</v>
      </c>
      <c r="EG150">
        <v>0.13</v>
      </c>
      <c r="EH150">
        <v>0.05</v>
      </c>
      <c r="EI150">
        <v>100</v>
      </c>
      <c r="EJ150">
        <v>100</v>
      </c>
      <c r="EK150">
        <v>4.321</v>
      </c>
      <c r="EL150">
        <v>-0.0219</v>
      </c>
      <c r="EM150">
        <v>4.32055000000003</v>
      </c>
      <c r="EN150">
        <v>0</v>
      </c>
      <c r="EO150">
        <v>0</v>
      </c>
      <c r="EP150">
        <v>0</v>
      </c>
      <c r="EQ150">
        <v>-0.0219400000000007</v>
      </c>
      <c r="ER150">
        <v>0</v>
      </c>
      <c r="ES150">
        <v>0</v>
      </c>
      <c r="ET150">
        <v>0</v>
      </c>
      <c r="EU150">
        <v>-1</v>
      </c>
      <c r="EV150">
        <v>-1</v>
      </c>
      <c r="EW150">
        <v>-1</v>
      </c>
      <c r="EX150">
        <v>-1</v>
      </c>
      <c r="EY150">
        <v>10.8</v>
      </c>
      <c r="EZ150">
        <v>10.8</v>
      </c>
      <c r="FA150">
        <v>18</v>
      </c>
      <c r="FB150">
        <v>646.914</v>
      </c>
      <c r="FC150">
        <v>392.973</v>
      </c>
      <c r="FD150">
        <v>24.9997</v>
      </c>
      <c r="FE150">
        <v>27.7862</v>
      </c>
      <c r="FF150">
        <v>30</v>
      </c>
      <c r="FG150">
        <v>27.7989</v>
      </c>
      <c r="FH150">
        <v>27.838</v>
      </c>
      <c r="FI150">
        <v>23.4795</v>
      </c>
      <c r="FJ150">
        <v>22.482</v>
      </c>
      <c r="FK150">
        <v>44.9705</v>
      </c>
      <c r="FL150">
        <v>25</v>
      </c>
      <c r="FM150">
        <v>466.713</v>
      </c>
      <c r="FN150">
        <v>20</v>
      </c>
      <c r="FO150">
        <v>96.8641</v>
      </c>
      <c r="FP150">
        <v>99.4358</v>
      </c>
    </row>
    <row r="151" spans="1:172">
      <c r="A151">
        <v>135</v>
      </c>
      <c r="B151">
        <v>1617083162</v>
      </c>
      <c r="C151">
        <v>269.5</v>
      </c>
      <c r="D151" t="s">
        <v>555</v>
      </c>
      <c r="E151" t="s">
        <v>556</v>
      </c>
      <c r="F151">
        <v>2</v>
      </c>
      <c r="G151">
        <v>1617083161</v>
      </c>
      <c r="H151">
        <f>(I151)/1000</f>
        <v>0</v>
      </c>
      <c r="I151">
        <f>IF(CF151, AL151, AF151)</f>
        <v>0</v>
      </c>
      <c r="J151">
        <f>IF(CF151, AG151, AE151)</f>
        <v>0</v>
      </c>
      <c r="K151">
        <f>CH151 - IF(AS151&gt;1, J151*CB151*100.0/(AU151*CV151), 0)</f>
        <v>0</v>
      </c>
      <c r="L151">
        <f>((R151-H151/2)*K151-J151)/(R151+H151/2)</f>
        <v>0</v>
      </c>
      <c r="M151">
        <f>L151*(CO151+CP151)/1000.0</f>
        <v>0</v>
      </c>
      <c r="N151">
        <f>(CH151 - IF(AS151&gt;1, J151*CB151*100.0/(AU151*CV151), 0))*(CO151+CP151)/1000.0</f>
        <v>0</v>
      </c>
      <c r="O151">
        <f>2.0/((1/Q151-1/P151)+SIGN(Q151)*SQRT((1/Q151-1/P151)*(1/Q151-1/P151) + 4*CC151/((CC151+1)*(CC151+1))*(2*1/Q151*1/P151-1/P151*1/P151)))</f>
        <v>0</v>
      </c>
      <c r="P151">
        <f>IF(LEFT(CD151,1)&lt;&gt;"0",IF(LEFT(CD151,1)="1",3.0,CE151),$D$5+$E$5*(CV151*CO151/($K$5*1000))+$F$5*(CV151*CO151/($K$5*1000))*MAX(MIN(CB151,$J$5),$I$5)*MAX(MIN(CB151,$J$5),$I$5)+$G$5*MAX(MIN(CB151,$J$5),$I$5)*(CV151*CO151/($K$5*1000))+$H$5*(CV151*CO151/($K$5*1000))*(CV151*CO151/($K$5*1000)))</f>
        <v>0</v>
      </c>
      <c r="Q151">
        <f>H151*(1000-(1000*0.61365*exp(17.502*U151/(240.97+U151))/(CO151+CP151)+CJ151)/2)/(1000*0.61365*exp(17.502*U151/(240.97+U151))/(CO151+CP151)-CJ151)</f>
        <v>0</v>
      </c>
      <c r="R151">
        <f>1/((CC151+1)/(O151/1.6)+1/(P151/1.37)) + CC151/((CC151+1)/(O151/1.6) + CC151/(P151/1.37))</f>
        <v>0</v>
      </c>
      <c r="S151">
        <f>(BX151*CA151)</f>
        <v>0</v>
      </c>
      <c r="T151">
        <f>(CQ151+(S151+2*0.95*5.67E-8*(((CQ151+$B$7)+273)^4-(CQ151+273)^4)-44100*H151)/(1.84*29.3*P151+8*0.95*5.67E-8*(CQ151+273)^3))</f>
        <v>0</v>
      </c>
      <c r="U151">
        <f>($C$7*CR151+$D$7*CS151+$E$7*T151)</f>
        <v>0</v>
      </c>
      <c r="V151">
        <f>0.61365*exp(17.502*U151/(240.97+U151))</f>
        <v>0</v>
      </c>
      <c r="W151">
        <f>(X151/Y151*100)</f>
        <v>0</v>
      </c>
      <c r="X151">
        <f>CJ151*(CO151+CP151)/1000</f>
        <v>0</v>
      </c>
      <c r="Y151">
        <f>0.61365*exp(17.502*CQ151/(240.97+CQ151))</f>
        <v>0</v>
      </c>
      <c r="Z151">
        <f>(V151-CJ151*(CO151+CP151)/1000)</f>
        <v>0</v>
      </c>
      <c r="AA151">
        <f>(-H151*44100)</f>
        <v>0</v>
      </c>
      <c r="AB151">
        <f>2*29.3*P151*0.92*(CQ151-U151)</f>
        <v>0</v>
      </c>
      <c r="AC151">
        <f>2*0.95*5.67E-8*(((CQ151+$B$7)+273)^4-(U151+273)^4)</f>
        <v>0</v>
      </c>
      <c r="AD151">
        <f>S151+AC151+AA151+AB151</f>
        <v>0</v>
      </c>
      <c r="AE151">
        <f>CN151*AS151*(CI151-CH151*(1000-AS151*CK151)/(1000-AS151*CJ151))/(100*CB151)</f>
        <v>0</v>
      </c>
      <c r="AF151">
        <f>1000*CN151*AS151*(CJ151-CK151)/(100*CB151*(1000-AS151*CJ151))</f>
        <v>0</v>
      </c>
      <c r="AG151">
        <f>(AH151 - AI151 - CO151*1E3/(8.314*(CQ151+273.15)) * AK151/CN151 * AJ151) * CN151/(100*CB151) * (1000 - CK151)/1000</f>
        <v>0</v>
      </c>
      <c r="AH151">
        <v>464.44060995043</v>
      </c>
      <c r="AI151">
        <v>447.341890909091</v>
      </c>
      <c r="AJ151">
        <v>1.67704051943702</v>
      </c>
      <c r="AK151">
        <v>66.5001345329119</v>
      </c>
      <c r="AL151">
        <f>(AN151 - AM151 + CO151*1E3/(8.314*(CQ151+273.15)) * AP151/CN151 * AO151) * CN151/(100*CB151) * 1000/(1000 - AN151)</f>
        <v>0</v>
      </c>
      <c r="AM151">
        <v>19.9432569187879</v>
      </c>
      <c r="AN151">
        <v>21.6057866666667</v>
      </c>
      <c r="AO151">
        <v>-0.00115244444444266</v>
      </c>
      <c r="AP151">
        <v>79.88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MAX(0,($B$13+$C$13*CV151)/(1+$D$13*CV151)*CO151/(CQ151+273)*$E$13)</f>
        <v>0</v>
      </c>
      <c r="AV151" t="s">
        <v>286</v>
      </c>
      <c r="AW151" t="s">
        <v>286</v>
      </c>
      <c r="AX151">
        <v>0</v>
      </c>
      <c r="AY151">
        <v>0</v>
      </c>
      <c r="AZ151">
        <f>1-AX151/AY151</f>
        <v>0</v>
      </c>
      <c r="BA151">
        <v>0</v>
      </c>
      <c r="BB151" t="s">
        <v>286</v>
      </c>
      <c r="BC151" t="s">
        <v>286</v>
      </c>
      <c r="BD151">
        <v>0</v>
      </c>
      <c r="BE151">
        <v>0</v>
      </c>
      <c r="BF151">
        <f>1-BD151/BE151</f>
        <v>0</v>
      </c>
      <c r="BG151">
        <v>0.5</v>
      </c>
      <c r="BH151">
        <f>BY151</f>
        <v>0</v>
      </c>
      <c r="BI151">
        <f>J151</f>
        <v>0</v>
      </c>
      <c r="BJ151">
        <f>BF151*BG151*BH151</f>
        <v>0</v>
      </c>
      <c r="BK151">
        <f>(BI151-BA151)/BH151</f>
        <v>0</v>
      </c>
      <c r="BL151">
        <f>(AY151-BE151)/BE151</f>
        <v>0</v>
      </c>
      <c r="BM151">
        <f>AX151/(AZ151+AX151/BE151)</f>
        <v>0</v>
      </c>
      <c r="BN151" t="s">
        <v>286</v>
      </c>
      <c r="BO151">
        <v>0</v>
      </c>
      <c r="BP151">
        <f>IF(BO151&lt;&gt;0, BO151, BM151)</f>
        <v>0</v>
      </c>
      <c r="BQ151">
        <f>1-BP151/BE151</f>
        <v>0</v>
      </c>
      <c r="BR151">
        <f>(BE151-BD151)/(BE151-BP151)</f>
        <v>0</v>
      </c>
      <c r="BS151">
        <f>(AY151-BE151)/(AY151-BP151)</f>
        <v>0</v>
      </c>
      <c r="BT151">
        <f>(BE151-BD151)/(BE151-AX151)</f>
        <v>0</v>
      </c>
      <c r="BU151">
        <f>(AY151-BE151)/(AY151-AX151)</f>
        <v>0</v>
      </c>
      <c r="BV151">
        <f>(BR151*BP151/BD151)</f>
        <v>0</v>
      </c>
      <c r="BW151">
        <f>(1-BV151)</f>
        <v>0</v>
      </c>
      <c r="BX151">
        <f>$B$11*CW151+$C$11*CX151+$F$11*CY151*(1-DB151)</f>
        <v>0</v>
      </c>
      <c r="BY151">
        <f>BX151*BZ151</f>
        <v>0</v>
      </c>
      <c r="BZ151">
        <f>($B$11*$D$9+$C$11*$D$9+$F$11*((DL151+DD151)/MAX(DL151+DD151+DM151, 0.1)*$I$9+DM151/MAX(DL151+DD151+DM151, 0.1)*$J$9))/($B$11+$C$11+$F$11)</f>
        <v>0</v>
      </c>
      <c r="CA151">
        <f>($B$11*$K$9+$C$11*$K$9+$F$11*((DL151+DD151)/MAX(DL151+DD151+DM151, 0.1)*$P$9+DM151/MAX(DL151+DD151+DM151, 0.1)*$Q$9))/($B$11+$C$11+$F$11)</f>
        <v>0</v>
      </c>
      <c r="CB151">
        <v>9</v>
      </c>
      <c r="CC151">
        <v>0.5</v>
      </c>
      <c r="CD151" t="s">
        <v>287</v>
      </c>
      <c r="CE151">
        <v>2</v>
      </c>
      <c r="CF151" t="b">
        <v>1</v>
      </c>
      <c r="CG151">
        <v>1617083161</v>
      </c>
      <c r="CH151">
        <v>436.858333333333</v>
      </c>
      <c r="CI151">
        <v>456.890666666667</v>
      </c>
      <c r="CJ151">
        <v>21.606</v>
      </c>
      <c r="CK151">
        <v>19.9429333333333</v>
      </c>
      <c r="CL151">
        <v>432.537666666667</v>
      </c>
      <c r="CM151">
        <v>21.6279333333333</v>
      </c>
      <c r="CN151">
        <v>600.040666666667</v>
      </c>
      <c r="CO151">
        <v>101.116</v>
      </c>
      <c r="CP151">
        <v>0.0465024</v>
      </c>
      <c r="CQ151">
        <v>26.7731666666667</v>
      </c>
      <c r="CR151">
        <v>26.1973333333333</v>
      </c>
      <c r="CS151">
        <v>999.9</v>
      </c>
      <c r="CT151">
        <v>0</v>
      </c>
      <c r="CU151">
        <v>0</v>
      </c>
      <c r="CV151">
        <v>10020.4666666667</v>
      </c>
      <c r="CW151">
        <v>0</v>
      </c>
      <c r="CX151">
        <v>35.4158</v>
      </c>
      <c r="CY151">
        <v>1199.98666666667</v>
      </c>
      <c r="CZ151">
        <v>0.967006666666667</v>
      </c>
      <c r="DA151">
        <v>0.0329935</v>
      </c>
      <c r="DB151">
        <v>0</v>
      </c>
      <c r="DC151">
        <v>2.4783</v>
      </c>
      <c r="DD151">
        <v>0</v>
      </c>
      <c r="DE151">
        <v>3506.58333333333</v>
      </c>
      <c r="DF151">
        <v>10372.1666666667</v>
      </c>
      <c r="DG151">
        <v>40.625</v>
      </c>
      <c r="DH151">
        <v>43.5</v>
      </c>
      <c r="DI151">
        <v>42.333</v>
      </c>
      <c r="DJ151">
        <v>41.562</v>
      </c>
      <c r="DK151">
        <v>40.6456666666667</v>
      </c>
      <c r="DL151">
        <v>1160.39666666667</v>
      </c>
      <c r="DM151">
        <v>39.59</v>
      </c>
      <c r="DN151">
        <v>0</v>
      </c>
      <c r="DO151">
        <v>1617083162.4</v>
      </c>
      <c r="DP151">
        <v>0</v>
      </c>
      <c r="DQ151">
        <v>2.64638</v>
      </c>
      <c r="DR151">
        <v>-0.923753847700643</v>
      </c>
      <c r="DS151">
        <v>22.9815384595947</v>
      </c>
      <c r="DT151">
        <v>3504.0716</v>
      </c>
      <c r="DU151">
        <v>15</v>
      </c>
      <c r="DV151">
        <v>1617082512</v>
      </c>
      <c r="DW151" t="s">
        <v>288</v>
      </c>
      <c r="DX151">
        <v>1617082511</v>
      </c>
      <c r="DY151">
        <v>1617082512</v>
      </c>
      <c r="DZ151">
        <v>2</v>
      </c>
      <c r="EA151">
        <v>-0.012</v>
      </c>
      <c r="EB151">
        <v>-0.035</v>
      </c>
      <c r="EC151">
        <v>4.321</v>
      </c>
      <c r="ED151">
        <v>-0.022</v>
      </c>
      <c r="EE151">
        <v>400</v>
      </c>
      <c r="EF151">
        <v>20</v>
      </c>
      <c r="EG151">
        <v>0.13</v>
      </c>
      <c r="EH151">
        <v>0.05</v>
      </c>
      <c r="EI151">
        <v>100</v>
      </c>
      <c r="EJ151">
        <v>100</v>
      </c>
      <c r="EK151">
        <v>4.32</v>
      </c>
      <c r="EL151">
        <v>-0.0219</v>
      </c>
      <c r="EM151">
        <v>4.32055000000003</v>
      </c>
      <c r="EN151">
        <v>0</v>
      </c>
      <c r="EO151">
        <v>0</v>
      </c>
      <c r="EP151">
        <v>0</v>
      </c>
      <c r="EQ151">
        <v>-0.0219400000000007</v>
      </c>
      <c r="ER151">
        <v>0</v>
      </c>
      <c r="ES151">
        <v>0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10.8</v>
      </c>
      <c r="EZ151">
        <v>10.8</v>
      </c>
      <c r="FA151">
        <v>18</v>
      </c>
      <c r="FB151">
        <v>646.803</v>
      </c>
      <c r="FC151">
        <v>392.954</v>
      </c>
      <c r="FD151">
        <v>24.9997</v>
      </c>
      <c r="FE151">
        <v>27.7853</v>
      </c>
      <c r="FF151">
        <v>29.9999</v>
      </c>
      <c r="FG151">
        <v>27.7978</v>
      </c>
      <c r="FH151">
        <v>27.8373</v>
      </c>
      <c r="FI151">
        <v>23.6049</v>
      </c>
      <c r="FJ151">
        <v>22.482</v>
      </c>
      <c r="FK151">
        <v>44.9705</v>
      </c>
      <c r="FL151">
        <v>25</v>
      </c>
      <c r="FM151">
        <v>470.093</v>
      </c>
      <c r="FN151">
        <v>20</v>
      </c>
      <c r="FO151">
        <v>96.8645</v>
      </c>
      <c r="FP151">
        <v>99.4361</v>
      </c>
    </row>
    <row r="152" spans="1:172">
      <c r="A152">
        <v>136</v>
      </c>
      <c r="B152">
        <v>1617083164</v>
      </c>
      <c r="C152">
        <v>271.5</v>
      </c>
      <c r="D152" t="s">
        <v>557</v>
      </c>
      <c r="E152" t="s">
        <v>558</v>
      </c>
      <c r="F152">
        <v>2</v>
      </c>
      <c r="G152">
        <v>1617083162.625</v>
      </c>
      <c r="H152">
        <f>(I152)/1000</f>
        <v>0</v>
      </c>
      <c r="I152">
        <f>IF(CF152, AL152, AF152)</f>
        <v>0</v>
      </c>
      <c r="J152">
        <f>IF(CF152, AG152, AE152)</f>
        <v>0</v>
      </c>
      <c r="K152">
        <f>CH152 - IF(AS152&gt;1, J152*CB152*100.0/(AU152*CV152), 0)</f>
        <v>0</v>
      </c>
      <c r="L152">
        <f>((R152-H152/2)*K152-J152)/(R152+H152/2)</f>
        <v>0</v>
      </c>
      <c r="M152">
        <f>L152*(CO152+CP152)/1000.0</f>
        <v>0</v>
      </c>
      <c r="N152">
        <f>(CH152 - IF(AS152&gt;1, J152*CB152*100.0/(AU152*CV152), 0))*(CO152+CP152)/1000.0</f>
        <v>0</v>
      </c>
      <c r="O152">
        <f>2.0/((1/Q152-1/P152)+SIGN(Q152)*SQRT((1/Q152-1/P152)*(1/Q152-1/P152) + 4*CC152/((CC152+1)*(CC152+1))*(2*1/Q152*1/P152-1/P152*1/P152)))</f>
        <v>0</v>
      </c>
      <c r="P152">
        <f>IF(LEFT(CD152,1)&lt;&gt;"0",IF(LEFT(CD152,1)="1",3.0,CE152),$D$5+$E$5*(CV152*CO152/($K$5*1000))+$F$5*(CV152*CO152/($K$5*1000))*MAX(MIN(CB152,$J$5),$I$5)*MAX(MIN(CB152,$J$5),$I$5)+$G$5*MAX(MIN(CB152,$J$5),$I$5)*(CV152*CO152/($K$5*1000))+$H$5*(CV152*CO152/($K$5*1000))*(CV152*CO152/($K$5*1000)))</f>
        <v>0</v>
      </c>
      <c r="Q152">
        <f>H152*(1000-(1000*0.61365*exp(17.502*U152/(240.97+U152))/(CO152+CP152)+CJ152)/2)/(1000*0.61365*exp(17.502*U152/(240.97+U152))/(CO152+CP152)-CJ152)</f>
        <v>0</v>
      </c>
      <c r="R152">
        <f>1/((CC152+1)/(O152/1.6)+1/(P152/1.37)) + CC152/((CC152+1)/(O152/1.6) + CC152/(P152/1.37))</f>
        <v>0</v>
      </c>
      <c r="S152">
        <f>(BX152*CA152)</f>
        <v>0</v>
      </c>
      <c r="T152">
        <f>(CQ152+(S152+2*0.95*5.67E-8*(((CQ152+$B$7)+273)^4-(CQ152+273)^4)-44100*H152)/(1.84*29.3*P152+8*0.95*5.67E-8*(CQ152+273)^3))</f>
        <v>0</v>
      </c>
      <c r="U152">
        <f>($C$7*CR152+$D$7*CS152+$E$7*T152)</f>
        <v>0</v>
      </c>
      <c r="V152">
        <f>0.61365*exp(17.502*U152/(240.97+U152))</f>
        <v>0</v>
      </c>
      <c r="W152">
        <f>(X152/Y152*100)</f>
        <v>0</v>
      </c>
      <c r="X152">
        <f>CJ152*(CO152+CP152)/1000</f>
        <v>0</v>
      </c>
      <c r="Y152">
        <f>0.61365*exp(17.502*CQ152/(240.97+CQ152))</f>
        <v>0</v>
      </c>
      <c r="Z152">
        <f>(V152-CJ152*(CO152+CP152)/1000)</f>
        <v>0</v>
      </c>
      <c r="AA152">
        <f>(-H152*44100)</f>
        <v>0</v>
      </c>
      <c r="AB152">
        <f>2*29.3*P152*0.92*(CQ152-U152)</f>
        <v>0</v>
      </c>
      <c r="AC152">
        <f>2*0.95*5.67E-8*(((CQ152+$B$7)+273)^4-(U152+273)^4)</f>
        <v>0</v>
      </c>
      <c r="AD152">
        <f>S152+AC152+AA152+AB152</f>
        <v>0</v>
      </c>
      <c r="AE152">
        <f>CN152*AS152*(CI152-CH152*(1000-AS152*CK152)/(1000-AS152*CJ152))/(100*CB152)</f>
        <v>0</v>
      </c>
      <c r="AF152">
        <f>1000*CN152*AS152*(CJ152-CK152)/(100*CB152*(1000-AS152*CJ152))</f>
        <v>0</v>
      </c>
      <c r="AG152">
        <f>(AH152 - AI152 - CO152*1E3/(8.314*(CQ152+273.15)) * AK152/CN152 * AJ152) * CN152/(100*CB152) * (1000 - CK152)/1000</f>
        <v>0</v>
      </c>
      <c r="AH152">
        <v>467.849250305637</v>
      </c>
      <c r="AI152">
        <v>450.695424242424</v>
      </c>
      <c r="AJ152">
        <v>1.67893442103596</v>
      </c>
      <c r="AK152">
        <v>66.5001345329119</v>
      </c>
      <c r="AL152">
        <f>(AN152 - AM152 + CO152*1E3/(8.314*(CQ152+273.15)) * AP152/CN152 * AO152) * CN152/(100*CB152) * 1000/(1000 - AN152)</f>
        <v>0</v>
      </c>
      <c r="AM152">
        <v>19.9424739328139</v>
      </c>
      <c r="AN152">
        <v>21.6008642424242</v>
      </c>
      <c r="AO152">
        <v>-0.00041454545454485</v>
      </c>
      <c r="AP152">
        <v>79.88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MAX(0,($B$13+$C$13*CV152)/(1+$D$13*CV152)*CO152/(CQ152+273)*$E$13)</f>
        <v>0</v>
      </c>
      <c r="AV152" t="s">
        <v>286</v>
      </c>
      <c r="AW152" t="s">
        <v>286</v>
      </c>
      <c r="AX152">
        <v>0</v>
      </c>
      <c r="AY152">
        <v>0</v>
      </c>
      <c r="AZ152">
        <f>1-AX152/AY152</f>
        <v>0</v>
      </c>
      <c r="BA152">
        <v>0</v>
      </c>
      <c r="BB152" t="s">
        <v>286</v>
      </c>
      <c r="BC152" t="s">
        <v>286</v>
      </c>
      <c r="BD152">
        <v>0</v>
      </c>
      <c r="BE152">
        <v>0</v>
      </c>
      <c r="BF152">
        <f>1-BD152/BE152</f>
        <v>0</v>
      </c>
      <c r="BG152">
        <v>0.5</v>
      </c>
      <c r="BH152">
        <f>BY152</f>
        <v>0</v>
      </c>
      <c r="BI152">
        <f>J152</f>
        <v>0</v>
      </c>
      <c r="BJ152">
        <f>BF152*BG152*BH152</f>
        <v>0</v>
      </c>
      <c r="BK152">
        <f>(BI152-BA152)/BH152</f>
        <v>0</v>
      </c>
      <c r="BL152">
        <f>(AY152-BE152)/BE152</f>
        <v>0</v>
      </c>
      <c r="BM152">
        <f>AX152/(AZ152+AX152/BE152)</f>
        <v>0</v>
      </c>
      <c r="BN152" t="s">
        <v>286</v>
      </c>
      <c r="BO152">
        <v>0</v>
      </c>
      <c r="BP152">
        <f>IF(BO152&lt;&gt;0, BO152, BM152)</f>
        <v>0</v>
      </c>
      <c r="BQ152">
        <f>1-BP152/BE152</f>
        <v>0</v>
      </c>
      <c r="BR152">
        <f>(BE152-BD152)/(BE152-BP152)</f>
        <v>0</v>
      </c>
      <c r="BS152">
        <f>(AY152-BE152)/(AY152-BP152)</f>
        <v>0</v>
      </c>
      <c r="BT152">
        <f>(BE152-BD152)/(BE152-AX152)</f>
        <v>0</v>
      </c>
      <c r="BU152">
        <f>(AY152-BE152)/(AY152-AX152)</f>
        <v>0</v>
      </c>
      <c r="BV152">
        <f>(BR152*BP152/BD152)</f>
        <v>0</v>
      </c>
      <c r="BW152">
        <f>(1-BV152)</f>
        <v>0</v>
      </c>
      <c r="BX152">
        <f>$B$11*CW152+$C$11*CX152+$F$11*CY152*(1-DB152)</f>
        <v>0</v>
      </c>
      <c r="BY152">
        <f>BX152*BZ152</f>
        <v>0</v>
      </c>
      <c r="BZ152">
        <f>($B$11*$D$9+$C$11*$D$9+$F$11*((DL152+DD152)/MAX(DL152+DD152+DM152, 0.1)*$I$9+DM152/MAX(DL152+DD152+DM152, 0.1)*$J$9))/($B$11+$C$11+$F$11)</f>
        <v>0</v>
      </c>
      <c r="CA152">
        <f>($B$11*$K$9+$C$11*$K$9+$F$11*((DL152+DD152)/MAX(DL152+DD152+DM152, 0.1)*$P$9+DM152/MAX(DL152+DD152+DM152, 0.1)*$Q$9))/($B$11+$C$11+$F$11)</f>
        <v>0</v>
      </c>
      <c r="CB152">
        <v>9</v>
      </c>
      <c r="CC152">
        <v>0.5</v>
      </c>
      <c r="CD152" t="s">
        <v>287</v>
      </c>
      <c r="CE152">
        <v>2</v>
      </c>
      <c r="CF152" t="b">
        <v>1</v>
      </c>
      <c r="CG152">
        <v>1617083162.625</v>
      </c>
      <c r="CH152">
        <v>439.521</v>
      </c>
      <c r="CI152">
        <v>459.56475</v>
      </c>
      <c r="CJ152">
        <v>21.60305</v>
      </c>
      <c r="CK152">
        <v>19.94195</v>
      </c>
      <c r="CL152">
        <v>435.20075</v>
      </c>
      <c r="CM152">
        <v>21.625025</v>
      </c>
      <c r="CN152">
        <v>600.05975</v>
      </c>
      <c r="CO152">
        <v>101.11775</v>
      </c>
      <c r="CP152">
        <v>0.0463222</v>
      </c>
      <c r="CQ152">
        <v>26.773825</v>
      </c>
      <c r="CR152">
        <v>26.199575</v>
      </c>
      <c r="CS152">
        <v>999.9</v>
      </c>
      <c r="CT152">
        <v>0</v>
      </c>
      <c r="CU152">
        <v>0</v>
      </c>
      <c r="CV152">
        <v>10018.1</v>
      </c>
      <c r="CW152">
        <v>0</v>
      </c>
      <c r="CX152">
        <v>35.351575</v>
      </c>
      <c r="CY152">
        <v>1200.005</v>
      </c>
      <c r="CZ152">
        <v>0.96700725</v>
      </c>
      <c r="DA152">
        <v>0.032992925</v>
      </c>
      <c r="DB152">
        <v>0</v>
      </c>
      <c r="DC152">
        <v>2.713325</v>
      </c>
      <c r="DD152">
        <v>0</v>
      </c>
      <c r="DE152">
        <v>3507.2275</v>
      </c>
      <c r="DF152">
        <v>10372.35</v>
      </c>
      <c r="DG152">
        <v>40.625</v>
      </c>
      <c r="DH152">
        <v>43.5155</v>
      </c>
      <c r="DI152">
        <v>42.32775</v>
      </c>
      <c r="DJ152">
        <v>41.57775</v>
      </c>
      <c r="DK152">
        <v>40.67175</v>
      </c>
      <c r="DL152">
        <v>1160.415</v>
      </c>
      <c r="DM152">
        <v>39.59</v>
      </c>
      <c r="DN152">
        <v>0</v>
      </c>
      <c r="DO152">
        <v>1617083164.8</v>
      </c>
      <c r="DP152">
        <v>0</v>
      </c>
      <c r="DQ152">
        <v>2.65214</v>
      </c>
      <c r="DR152">
        <v>-0.183500008838299</v>
      </c>
      <c r="DS152">
        <v>22.710769284842</v>
      </c>
      <c r="DT152">
        <v>3505.0376</v>
      </c>
      <c r="DU152">
        <v>15</v>
      </c>
      <c r="DV152">
        <v>1617082512</v>
      </c>
      <c r="DW152" t="s">
        <v>288</v>
      </c>
      <c r="DX152">
        <v>1617082511</v>
      </c>
      <c r="DY152">
        <v>1617082512</v>
      </c>
      <c r="DZ152">
        <v>2</v>
      </c>
      <c r="EA152">
        <v>-0.012</v>
      </c>
      <c r="EB152">
        <v>-0.035</v>
      </c>
      <c r="EC152">
        <v>4.321</v>
      </c>
      <c r="ED152">
        <v>-0.022</v>
      </c>
      <c r="EE152">
        <v>400</v>
      </c>
      <c r="EF152">
        <v>20</v>
      </c>
      <c r="EG152">
        <v>0.13</v>
      </c>
      <c r="EH152">
        <v>0.05</v>
      </c>
      <c r="EI152">
        <v>100</v>
      </c>
      <c r="EJ152">
        <v>100</v>
      </c>
      <c r="EK152">
        <v>4.32</v>
      </c>
      <c r="EL152">
        <v>-0.0219</v>
      </c>
      <c r="EM152">
        <v>4.32055000000003</v>
      </c>
      <c r="EN152">
        <v>0</v>
      </c>
      <c r="EO152">
        <v>0</v>
      </c>
      <c r="EP152">
        <v>0</v>
      </c>
      <c r="EQ152">
        <v>-0.0219400000000007</v>
      </c>
      <c r="ER152">
        <v>0</v>
      </c>
      <c r="ES152">
        <v>0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10.9</v>
      </c>
      <c r="EZ152">
        <v>10.9</v>
      </c>
      <c r="FA152">
        <v>18</v>
      </c>
      <c r="FB152">
        <v>646.835</v>
      </c>
      <c r="FC152">
        <v>392.901</v>
      </c>
      <c r="FD152">
        <v>24.9996</v>
      </c>
      <c r="FE152">
        <v>27.7845</v>
      </c>
      <c r="FF152">
        <v>29.9999</v>
      </c>
      <c r="FG152">
        <v>27.7972</v>
      </c>
      <c r="FH152">
        <v>27.8362</v>
      </c>
      <c r="FI152">
        <v>23.7368</v>
      </c>
      <c r="FJ152">
        <v>22.482</v>
      </c>
      <c r="FK152">
        <v>44.9705</v>
      </c>
      <c r="FL152">
        <v>25</v>
      </c>
      <c r="FM152">
        <v>473.463</v>
      </c>
      <c r="FN152">
        <v>20</v>
      </c>
      <c r="FO152">
        <v>96.8647</v>
      </c>
      <c r="FP152">
        <v>99.4361</v>
      </c>
    </row>
    <row r="153" spans="1:172">
      <c r="A153">
        <v>137</v>
      </c>
      <c r="B153">
        <v>1617083166</v>
      </c>
      <c r="C153">
        <v>273.5</v>
      </c>
      <c r="D153" t="s">
        <v>559</v>
      </c>
      <c r="E153" t="s">
        <v>560</v>
      </c>
      <c r="F153">
        <v>2</v>
      </c>
      <c r="G153">
        <v>1617083165</v>
      </c>
      <c r="H153">
        <f>(I153)/1000</f>
        <v>0</v>
      </c>
      <c r="I153">
        <f>IF(CF153, AL153, AF153)</f>
        <v>0</v>
      </c>
      <c r="J153">
        <f>IF(CF153, AG153, AE153)</f>
        <v>0</v>
      </c>
      <c r="K153">
        <f>CH153 - IF(AS153&gt;1, J153*CB153*100.0/(AU153*CV153), 0)</f>
        <v>0</v>
      </c>
      <c r="L153">
        <f>((R153-H153/2)*K153-J153)/(R153+H153/2)</f>
        <v>0</v>
      </c>
      <c r="M153">
        <f>L153*(CO153+CP153)/1000.0</f>
        <v>0</v>
      </c>
      <c r="N153">
        <f>(CH153 - IF(AS153&gt;1, J153*CB153*100.0/(AU153*CV153), 0))*(CO153+CP153)/1000.0</f>
        <v>0</v>
      </c>
      <c r="O153">
        <f>2.0/((1/Q153-1/P153)+SIGN(Q153)*SQRT((1/Q153-1/P153)*(1/Q153-1/P153) + 4*CC153/((CC153+1)*(CC153+1))*(2*1/Q153*1/P153-1/P153*1/P153)))</f>
        <v>0</v>
      </c>
      <c r="P153">
        <f>IF(LEFT(CD153,1)&lt;&gt;"0",IF(LEFT(CD153,1)="1",3.0,CE153),$D$5+$E$5*(CV153*CO153/($K$5*1000))+$F$5*(CV153*CO153/($K$5*1000))*MAX(MIN(CB153,$J$5),$I$5)*MAX(MIN(CB153,$J$5),$I$5)+$G$5*MAX(MIN(CB153,$J$5),$I$5)*(CV153*CO153/($K$5*1000))+$H$5*(CV153*CO153/($K$5*1000))*(CV153*CO153/($K$5*1000)))</f>
        <v>0</v>
      </c>
      <c r="Q153">
        <f>H153*(1000-(1000*0.61365*exp(17.502*U153/(240.97+U153))/(CO153+CP153)+CJ153)/2)/(1000*0.61365*exp(17.502*U153/(240.97+U153))/(CO153+CP153)-CJ153)</f>
        <v>0</v>
      </c>
      <c r="R153">
        <f>1/((CC153+1)/(O153/1.6)+1/(P153/1.37)) + CC153/((CC153+1)/(O153/1.6) + CC153/(P153/1.37))</f>
        <v>0</v>
      </c>
      <c r="S153">
        <f>(BX153*CA153)</f>
        <v>0</v>
      </c>
      <c r="T153">
        <f>(CQ153+(S153+2*0.95*5.67E-8*(((CQ153+$B$7)+273)^4-(CQ153+273)^4)-44100*H153)/(1.84*29.3*P153+8*0.95*5.67E-8*(CQ153+273)^3))</f>
        <v>0</v>
      </c>
      <c r="U153">
        <f>($C$7*CR153+$D$7*CS153+$E$7*T153)</f>
        <v>0</v>
      </c>
      <c r="V153">
        <f>0.61365*exp(17.502*U153/(240.97+U153))</f>
        <v>0</v>
      </c>
      <c r="W153">
        <f>(X153/Y153*100)</f>
        <v>0</v>
      </c>
      <c r="X153">
        <f>CJ153*(CO153+CP153)/1000</f>
        <v>0</v>
      </c>
      <c r="Y153">
        <f>0.61365*exp(17.502*CQ153/(240.97+CQ153))</f>
        <v>0</v>
      </c>
      <c r="Z153">
        <f>(V153-CJ153*(CO153+CP153)/1000)</f>
        <v>0</v>
      </c>
      <c r="AA153">
        <f>(-H153*44100)</f>
        <v>0</v>
      </c>
      <c r="AB153">
        <f>2*29.3*P153*0.92*(CQ153-U153)</f>
        <v>0</v>
      </c>
      <c r="AC153">
        <f>2*0.95*5.67E-8*(((CQ153+$B$7)+273)^4-(U153+273)^4)</f>
        <v>0</v>
      </c>
      <c r="AD153">
        <f>S153+AC153+AA153+AB153</f>
        <v>0</v>
      </c>
      <c r="AE153">
        <f>CN153*AS153*(CI153-CH153*(1000-AS153*CK153)/(1000-AS153*CJ153))/(100*CB153)</f>
        <v>0</v>
      </c>
      <c r="AF153">
        <f>1000*CN153*AS153*(CJ153-CK153)/(100*CB153*(1000-AS153*CJ153))</f>
        <v>0</v>
      </c>
      <c r="AG153">
        <f>(AH153 - AI153 - CO153*1E3/(8.314*(CQ153+273.15)) * AK153/CN153 * AJ153) * CN153/(100*CB153) * (1000 - CK153)/1000</f>
        <v>0</v>
      </c>
      <c r="AH153">
        <v>471.151905605466</v>
      </c>
      <c r="AI153">
        <v>454.026296969697</v>
      </c>
      <c r="AJ153">
        <v>1.66624146306808</v>
      </c>
      <c r="AK153">
        <v>66.5001345329119</v>
      </c>
      <c r="AL153">
        <f>(AN153 - AM153 + CO153*1E3/(8.314*(CQ153+273.15)) * AP153/CN153 * AO153) * CN153/(100*CB153) * 1000/(1000 - AN153)</f>
        <v>0</v>
      </c>
      <c r="AM153">
        <v>19.9416056869264</v>
      </c>
      <c r="AN153">
        <v>21.5974951515151</v>
      </c>
      <c r="AO153">
        <v>-0.00234339393939783</v>
      </c>
      <c r="AP153">
        <v>79.88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MAX(0,($B$13+$C$13*CV153)/(1+$D$13*CV153)*CO153/(CQ153+273)*$E$13)</f>
        <v>0</v>
      </c>
      <c r="AV153" t="s">
        <v>286</v>
      </c>
      <c r="AW153" t="s">
        <v>286</v>
      </c>
      <c r="AX153">
        <v>0</v>
      </c>
      <c r="AY153">
        <v>0</v>
      </c>
      <c r="AZ153">
        <f>1-AX153/AY153</f>
        <v>0</v>
      </c>
      <c r="BA153">
        <v>0</v>
      </c>
      <c r="BB153" t="s">
        <v>286</v>
      </c>
      <c r="BC153" t="s">
        <v>286</v>
      </c>
      <c r="BD153">
        <v>0</v>
      </c>
      <c r="BE153">
        <v>0</v>
      </c>
      <c r="BF153">
        <f>1-BD153/BE153</f>
        <v>0</v>
      </c>
      <c r="BG153">
        <v>0.5</v>
      </c>
      <c r="BH153">
        <f>BY153</f>
        <v>0</v>
      </c>
      <c r="BI153">
        <f>J153</f>
        <v>0</v>
      </c>
      <c r="BJ153">
        <f>BF153*BG153*BH153</f>
        <v>0</v>
      </c>
      <c r="BK153">
        <f>(BI153-BA153)/BH153</f>
        <v>0</v>
      </c>
      <c r="BL153">
        <f>(AY153-BE153)/BE153</f>
        <v>0</v>
      </c>
      <c r="BM153">
        <f>AX153/(AZ153+AX153/BE153)</f>
        <v>0</v>
      </c>
      <c r="BN153" t="s">
        <v>286</v>
      </c>
      <c r="BO153">
        <v>0</v>
      </c>
      <c r="BP153">
        <f>IF(BO153&lt;&gt;0, BO153, BM153)</f>
        <v>0</v>
      </c>
      <c r="BQ153">
        <f>1-BP153/BE153</f>
        <v>0</v>
      </c>
      <c r="BR153">
        <f>(BE153-BD153)/(BE153-BP153)</f>
        <v>0</v>
      </c>
      <c r="BS153">
        <f>(AY153-BE153)/(AY153-BP153)</f>
        <v>0</v>
      </c>
      <c r="BT153">
        <f>(BE153-BD153)/(BE153-AX153)</f>
        <v>0</v>
      </c>
      <c r="BU153">
        <f>(AY153-BE153)/(AY153-AX153)</f>
        <v>0</v>
      </c>
      <c r="BV153">
        <f>(BR153*BP153/BD153)</f>
        <v>0</v>
      </c>
      <c r="BW153">
        <f>(1-BV153)</f>
        <v>0</v>
      </c>
      <c r="BX153">
        <f>$B$11*CW153+$C$11*CX153+$F$11*CY153*(1-DB153)</f>
        <v>0</v>
      </c>
      <c r="BY153">
        <f>BX153*BZ153</f>
        <v>0</v>
      </c>
      <c r="BZ153">
        <f>($B$11*$D$9+$C$11*$D$9+$F$11*((DL153+DD153)/MAX(DL153+DD153+DM153, 0.1)*$I$9+DM153/MAX(DL153+DD153+DM153, 0.1)*$J$9))/($B$11+$C$11+$F$11)</f>
        <v>0</v>
      </c>
      <c r="CA153">
        <f>($B$11*$K$9+$C$11*$K$9+$F$11*((DL153+DD153)/MAX(DL153+DD153+DM153, 0.1)*$P$9+DM153/MAX(DL153+DD153+DM153, 0.1)*$Q$9))/($B$11+$C$11+$F$11)</f>
        <v>0</v>
      </c>
      <c r="CB153">
        <v>9</v>
      </c>
      <c r="CC153">
        <v>0.5</v>
      </c>
      <c r="CD153" t="s">
        <v>287</v>
      </c>
      <c r="CE153">
        <v>2</v>
      </c>
      <c r="CF153" t="b">
        <v>1</v>
      </c>
      <c r="CG153">
        <v>1617083165</v>
      </c>
      <c r="CH153">
        <v>443.408666666667</v>
      </c>
      <c r="CI153">
        <v>463.366666666667</v>
      </c>
      <c r="CJ153">
        <v>21.5983333333333</v>
      </c>
      <c r="CK153">
        <v>19.9413</v>
      </c>
      <c r="CL153">
        <v>439.087666666667</v>
      </c>
      <c r="CM153">
        <v>21.6202666666667</v>
      </c>
      <c r="CN153">
        <v>600.058333333333</v>
      </c>
      <c r="CO153">
        <v>101.120333333333</v>
      </c>
      <c r="CP153">
        <v>0.04671</v>
      </c>
      <c r="CQ153">
        <v>26.7713666666667</v>
      </c>
      <c r="CR153">
        <v>26.2002333333333</v>
      </c>
      <c r="CS153">
        <v>999.9</v>
      </c>
      <c r="CT153">
        <v>0</v>
      </c>
      <c r="CU153">
        <v>0</v>
      </c>
      <c r="CV153">
        <v>9986.87333333333</v>
      </c>
      <c r="CW153">
        <v>0</v>
      </c>
      <c r="CX153">
        <v>35.2536333333333</v>
      </c>
      <c r="CY153">
        <v>1200.06666666667</v>
      </c>
      <c r="CZ153">
        <v>0.967006666666667</v>
      </c>
      <c r="DA153">
        <v>0.0329935</v>
      </c>
      <c r="DB153">
        <v>0</v>
      </c>
      <c r="DC153">
        <v>2.69066666666667</v>
      </c>
      <c r="DD153">
        <v>0</v>
      </c>
      <c r="DE153">
        <v>3508.73</v>
      </c>
      <c r="DF153">
        <v>10372.8666666667</v>
      </c>
      <c r="DG153">
        <v>40.625</v>
      </c>
      <c r="DH153">
        <v>43.5</v>
      </c>
      <c r="DI153">
        <v>42.333</v>
      </c>
      <c r="DJ153">
        <v>41.604</v>
      </c>
      <c r="DK153">
        <v>40.6666666666667</v>
      </c>
      <c r="DL153">
        <v>1160.47333333333</v>
      </c>
      <c r="DM153">
        <v>39.5933333333333</v>
      </c>
      <c r="DN153">
        <v>0</v>
      </c>
      <c r="DO153">
        <v>1617083166.6</v>
      </c>
      <c r="DP153">
        <v>0</v>
      </c>
      <c r="DQ153">
        <v>2.63014615384615</v>
      </c>
      <c r="DR153">
        <v>-0.110208547751433</v>
      </c>
      <c r="DS153">
        <v>25.5600000074106</v>
      </c>
      <c r="DT153">
        <v>3505.67807692308</v>
      </c>
      <c r="DU153">
        <v>15</v>
      </c>
      <c r="DV153">
        <v>1617082512</v>
      </c>
      <c r="DW153" t="s">
        <v>288</v>
      </c>
      <c r="DX153">
        <v>1617082511</v>
      </c>
      <c r="DY153">
        <v>1617082512</v>
      </c>
      <c r="DZ153">
        <v>2</v>
      </c>
      <c r="EA153">
        <v>-0.012</v>
      </c>
      <c r="EB153">
        <v>-0.035</v>
      </c>
      <c r="EC153">
        <v>4.321</v>
      </c>
      <c r="ED153">
        <v>-0.022</v>
      </c>
      <c r="EE153">
        <v>400</v>
      </c>
      <c r="EF153">
        <v>20</v>
      </c>
      <c r="EG153">
        <v>0.13</v>
      </c>
      <c r="EH153">
        <v>0.05</v>
      </c>
      <c r="EI153">
        <v>100</v>
      </c>
      <c r="EJ153">
        <v>100</v>
      </c>
      <c r="EK153">
        <v>4.32</v>
      </c>
      <c r="EL153">
        <v>-0.0219</v>
      </c>
      <c r="EM153">
        <v>4.32055000000003</v>
      </c>
      <c r="EN153">
        <v>0</v>
      </c>
      <c r="EO153">
        <v>0</v>
      </c>
      <c r="EP153">
        <v>0</v>
      </c>
      <c r="EQ153">
        <v>-0.0219400000000007</v>
      </c>
      <c r="ER153">
        <v>0</v>
      </c>
      <c r="ES153">
        <v>0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10.9</v>
      </c>
      <c r="EZ153">
        <v>10.9</v>
      </c>
      <c r="FA153">
        <v>18</v>
      </c>
      <c r="FB153">
        <v>646.706</v>
      </c>
      <c r="FC153">
        <v>392.941</v>
      </c>
      <c r="FD153">
        <v>24.9995</v>
      </c>
      <c r="FE153">
        <v>27.7835</v>
      </c>
      <c r="FF153">
        <v>29.9999</v>
      </c>
      <c r="FG153">
        <v>27.7962</v>
      </c>
      <c r="FH153">
        <v>27.8357</v>
      </c>
      <c r="FI153">
        <v>23.8271</v>
      </c>
      <c r="FJ153">
        <v>22.482</v>
      </c>
      <c r="FK153">
        <v>44.9705</v>
      </c>
      <c r="FL153">
        <v>25</v>
      </c>
      <c r="FM153">
        <v>476.846</v>
      </c>
      <c r="FN153">
        <v>20</v>
      </c>
      <c r="FO153">
        <v>96.8652</v>
      </c>
      <c r="FP153">
        <v>99.4363</v>
      </c>
    </row>
    <row r="154" spans="1:172">
      <c r="A154">
        <v>138</v>
      </c>
      <c r="B154">
        <v>1617083168</v>
      </c>
      <c r="C154">
        <v>275.5</v>
      </c>
      <c r="D154" t="s">
        <v>561</v>
      </c>
      <c r="E154" t="s">
        <v>562</v>
      </c>
      <c r="F154">
        <v>2</v>
      </c>
      <c r="G154">
        <v>1617083166.625</v>
      </c>
      <c r="H154">
        <f>(I154)/1000</f>
        <v>0</v>
      </c>
      <c r="I154">
        <f>IF(CF154, AL154, AF154)</f>
        <v>0</v>
      </c>
      <c r="J154">
        <f>IF(CF154, AG154, AE154)</f>
        <v>0</v>
      </c>
      <c r="K154">
        <f>CH154 - IF(AS154&gt;1, J154*CB154*100.0/(AU154*CV154), 0)</f>
        <v>0</v>
      </c>
      <c r="L154">
        <f>((R154-H154/2)*K154-J154)/(R154+H154/2)</f>
        <v>0</v>
      </c>
      <c r="M154">
        <f>L154*(CO154+CP154)/1000.0</f>
        <v>0</v>
      </c>
      <c r="N154">
        <f>(CH154 - IF(AS154&gt;1, J154*CB154*100.0/(AU154*CV154), 0))*(CO154+CP154)/1000.0</f>
        <v>0</v>
      </c>
      <c r="O154">
        <f>2.0/((1/Q154-1/P154)+SIGN(Q154)*SQRT((1/Q154-1/P154)*(1/Q154-1/P154) + 4*CC154/((CC154+1)*(CC154+1))*(2*1/Q154*1/P154-1/P154*1/P154)))</f>
        <v>0</v>
      </c>
      <c r="P154">
        <f>IF(LEFT(CD154,1)&lt;&gt;"0",IF(LEFT(CD154,1)="1",3.0,CE154),$D$5+$E$5*(CV154*CO154/($K$5*1000))+$F$5*(CV154*CO154/($K$5*1000))*MAX(MIN(CB154,$J$5),$I$5)*MAX(MIN(CB154,$J$5),$I$5)+$G$5*MAX(MIN(CB154,$J$5),$I$5)*(CV154*CO154/($K$5*1000))+$H$5*(CV154*CO154/($K$5*1000))*(CV154*CO154/($K$5*1000)))</f>
        <v>0</v>
      </c>
      <c r="Q154">
        <f>H154*(1000-(1000*0.61365*exp(17.502*U154/(240.97+U154))/(CO154+CP154)+CJ154)/2)/(1000*0.61365*exp(17.502*U154/(240.97+U154))/(CO154+CP154)-CJ154)</f>
        <v>0</v>
      </c>
      <c r="R154">
        <f>1/((CC154+1)/(O154/1.6)+1/(P154/1.37)) + CC154/((CC154+1)/(O154/1.6) + CC154/(P154/1.37))</f>
        <v>0</v>
      </c>
      <c r="S154">
        <f>(BX154*CA154)</f>
        <v>0</v>
      </c>
      <c r="T154">
        <f>(CQ154+(S154+2*0.95*5.67E-8*(((CQ154+$B$7)+273)^4-(CQ154+273)^4)-44100*H154)/(1.84*29.3*P154+8*0.95*5.67E-8*(CQ154+273)^3))</f>
        <v>0</v>
      </c>
      <c r="U154">
        <f>($C$7*CR154+$D$7*CS154+$E$7*T154)</f>
        <v>0</v>
      </c>
      <c r="V154">
        <f>0.61365*exp(17.502*U154/(240.97+U154))</f>
        <v>0</v>
      </c>
      <c r="W154">
        <f>(X154/Y154*100)</f>
        <v>0</v>
      </c>
      <c r="X154">
        <f>CJ154*(CO154+CP154)/1000</f>
        <v>0</v>
      </c>
      <c r="Y154">
        <f>0.61365*exp(17.502*CQ154/(240.97+CQ154))</f>
        <v>0</v>
      </c>
      <c r="Z154">
        <f>(V154-CJ154*(CO154+CP154)/1000)</f>
        <v>0</v>
      </c>
      <c r="AA154">
        <f>(-H154*44100)</f>
        <v>0</v>
      </c>
      <c r="AB154">
        <f>2*29.3*P154*0.92*(CQ154-U154)</f>
        <v>0</v>
      </c>
      <c r="AC154">
        <f>2*0.95*5.67E-8*(((CQ154+$B$7)+273)^4-(U154+273)^4)</f>
        <v>0</v>
      </c>
      <c r="AD154">
        <f>S154+AC154+AA154+AB154</f>
        <v>0</v>
      </c>
      <c r="AE154">
        <f>CN154*AS154*(CI154-CH154*(1000-AS154*CK154)/(1000-AS154*CJ154))/(100*CB154)</f>
        <v>0</v>
      </c>
      <c r="AF154">
        <f>1000*CN154*AS154*(CJ154-CK154)/(100*CB154*(1000-AS154*CJ154))</f>
        <v>0</v>
      </c>
      <c r="AG154">
        <f>(AH154 - AI154 - CO154*1E3/(8.314*(CQ154+273.15)) * AK154/CN154 * AJ154) * CN154/(100*CB154) * (1000 - CK154)/1000</f>
        <v>0</v>
      </c>
      <c r="AH154">
        <v>474.396498842814</v>
      </c>
      <c r="AI154">
        <v>457.317187878788</v>
      </c>
      <c r="AJ154">
        <v>1.64455481520881</v>
      </c>
      <c r="AK154">
        <v>66.5001345329119</v>
      </c>
      <c r="AL154">
        <f>(AN154 - AM154 + CO154*1E3/(8.314*(CQ154+273.15)) * AP154/CN154 * AO154) * CN154/(100*CB154) * 1000/(1000 - AN154)</f>
        <v>0</v>
      </c>
      <c r="AM154">
        <v>19.9414043432035</v>
      </c>
      <c r="AN154">
        <v>21.5951915151515</v>
      </c>
      <c r="AO154">
        <v>-0.00108662626262466</v>
      </c>
      <c r="AP154">
        <v>79.88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MAX(0,($B$13+$C$13*CV154)/(1+$D$13*CV154)*CO154/(CQ154+273)*$E$13)</f>
        <v>0</v>
      </c>
      <c r="AV154" t="s">
        <v>286</v>
      </c>
      <c r="AW154" t="s">
        <v>286</v>
      </c>
      <c r="AX154">
        <v>0</v>
      </c>
      <c r="AY154">
        <v>0</v>
      </c>
      <c r="AZ154">
        <f>1-AX154/AY154</f>
        <v>0</v>
      </c>
      <c r="BA154">
        <v>0</v>
      </c>
      <c r="BB154" t="s">
        <v>286</v>
      </c>
      <c r="BC154" t="s">
        <v>286</v>
      </c>
      <c r="BD154">
        <v>0</v>
      </c>
      <c r="BE154">
        <v>0</v>
      </c>
      <c r="BF154">
        <f>1-BD154/BE154</f>
        <v>0</v>
      </c>
      <c r="BG154">
        <v>0.5</v>
      </c>
      <c r="BH154">
        <f>BY154</f>
        <v>0</v>
      </c>
      <c r="BI154">
        <f>J154</f>
        <v>0</v>
      </c>
      <c r="BJ154">
        <f>BF154*BG154*BH154</f>
        <v>0</v>
      </c>
      <c r="BK154">
        <f>(BI154-BA154)/BH154</f>
        <v>0</v>
      </c>
      <c r="BL154">
        <f>(AY154-BE154)/BE154</f>
        <v>0</v>
      </c>
      <c r="BM154">
        <f>AX154/(AZ154+AX154/BE154)</f>
        <v>0</v>
      </c>
      <c r="BN154" t="s">
        <v>286</v>
      </c>
      <c r="BO154">
        <v>0</v>
      </c>
      <c r="BP154">
        <f>IF(BO154&lt;&gt;0, BO154, BM154)</f>
        <v>0</v>
      </c>
      <c r="BQ154">
        <f>1-BP154/BE154</f>
        <v>0</v>
      </c>
      <c r="BR154">
        <f>(BE154-BD154)/(BE154-BP154)</f>
        <v>0</v>
      </c>
      <c r="BS154">
        <f>(AY154-BE154)/(AY154-BP154)</f>
        <v>0</v>
      </c>
      <c r="BT154">
        <f>(BE154-BD154)/(BE154-AX154)</f>
        <v>0</v>
      </c>
      <c r="BU154">
        <f>(AY154-BE154)/(AY154-AX154)</f>
        <v>0</v>
      </c>
      <c r="BV154">
        <f>(BR154*BP154/BD154)</f>
        <v>0</v>
      </c>
      <c r="BW154">
        <f>(1-BV154)</f>
        <v>0</v>
      </c>
      <c r="BX154">
        <f>$B$11*CW154+$C$11*CX154+$F$11*CY154*(1-DB154)</f>
        <v>0</v>
      </c>
      <c r="BY154">
        <f>BX154*BZ154</f>
        <v>0</v>
      </c>
      <c r="BZ154">
        <f>($B$11*$D$9+$C$11*$D$9+$F$11*((DL154+DD154)/MAX(DL154+DD154+DM154, 0.1)*$I$9+DM154/MAX(DL154+DD154+DM154, 0.1)*$J$9))/($B$11+$C$11+$F$11)</f>
        <v>0</v>
      </c>
      <c r="CA154">
        <f>($B$11*$K$9+$C$11*$K$9+$F$11*((DL154+DD154)/MAX(DL154+DD154+DM154, 0.1)*$P$9+DM154/MAX(DL154+DD154+DM154, 0.1)*$Q$9))/($B$11+$C$11+$F$11)</f>
        <v>0</v>
      </c>
      <c r="CB154">
        <v>9</v>
      </c>
      <c r="CC154">
        <v>0.5</v>
      </c>
      <c r="CD154" t="s">
        <v>287</v>
      </c>
      <c r="CE154">
        <v>2</v>
      </c>
      <c r="CF154" t="b">
        <v>1</v>
      </c>
      <c r="CG154">
        <v>1617083166.625</v>
      </c>
      <c r="CH154">
        <v>446.0365</v>
      </c>
      <c r="CI154">
        <v>465.96875</v>
      </c>
      <c r="CJ154">
        <v>21.5962</v>
      </c>
      <c r="CK154">
        <v>19.941075</v>
      </c>
      <c r="CL154">
        <v>441.7155</v>
      </c>
      <c r="CM154">
        <v>21.618125</v>
      </c>
      <c r="CN154">
        <v>600.0005</v>
      </c>
      <c r="CO154">
        <v>101.12</v>
      </c>
      <c r="CP154">
        <v>0.047007175</v>
      </c>
      <c r="CQ154">
        <v>26.77</v>
      </c>
      <c r="CR154">
        <v>26.198175</v>
      </c>
      <c r="CS154">
        <v>999.9</v>
      </c>
      <c r="CT154">
        <v>0</v>
      </c>
      <c r="CU154">
        <v>0</v>
      </c>
      <c r="CV154">
        <v>9976.2475</v>
      </c>
      <c r="CW154">
        <v>0</v>
      </c>
      <c r="CX154">
        <v>35.207625</v>
      </c>
      <c r="CY154">
        <v>1199.94</v>
      </c>
      <c r="CZ154">
        <v>0.9670055</v>
      </c>
      <c r="DA154">
        <v>0.03299465</v>
      </c>
      <c r="DB154">
        <v>0</v>
      </c>
      <c r="DC154">
        <v>2.51865</v>
      </c>
      <c r="DD154">
        <v>0</v>
      </c>
      <c r="DE154">
        <v>3509.5525</v>
      </c>
      <c r="DF154">
        <v>10371.775</v>
      </c>
      <c r="DG154">
        <v>40.625</v>
      </c>
      <c r="DH154">
        <v>43.5</v>
      </c>
      <c r="DI154">
        <v>42.31225</v>
      </c>
      <c r="DJ154">
        <v>41.62475</v>
      </c>
      <c r="DK154">
        <v>40.625</v>
      </c>
      <c r="DL154">
        <v>1160.35</v>
      </c>
      <c r="DM154">
        <v>39.59</v>
      </c>
      <c r="DN154">
        <v>0</v>
      </c>
      <c r="DO154">
        <v>1617083168.4</v>
      </c>
      <c r="DP154">
        <v>0</v>
      </c>
      <c r="DQ154">
        <v>2.595248</v>
      </c>
      <c r="DR154">
        <v>-0.222392305203598</v>
      </c>
      <c r="DS154">
        <v>27.874615349001</v>
      </c>
      <c r="DT154">
        <v>3506.556</v>
      </c>
      <c r="DU154">
        <v>15</v>
      </c>
      <c r="DV154">
        <v>1617082512</v>
      </c>
      <c r="DW154" t="s">
        <v>288</v>
      </c>
      <c r="DX154">
        <v>1617082511</v>
      </c>
      <c r="DY154">
        <v>1617082512</v>
      </c>
      <c r="DZ154">
        <v>2</v>
      </c>
      <c r="EA154">
        <v>-0.012</v>
      </c>
      <c r="EB154">
        <v>-0.035</v>
      </c>
      <c r="EC154">
        <v>4.321</v>
      </c>
      <c r="ED154">
        <v>-0.022</v>
      </c>
      <c r="EE154">
        <v>400</v>
      </c>
      <c r="EF154">
        <v>20</v>
      </c>
      <c r="EG154">
        <v>0.13</v>
      </c>
      <c r="EH154">
        <v>0.05</v>
      </c>
      <c r="EI154">
        <v>100</v>
      </c>
      <c r="EJ154">
        <v>100</v>
      </c>
      <c r="EK154">
        <v>4.32</v>
      </c>
      <c r="EL154">
        <v>-0.022</v>
      </c>
      <c r="EM154">
        <v>4.32055000000003</v>
      </c>
      <c r="EN154">
        <v>0</v>
      </c>
      <c r="EO154">
        <v>0</v>
      </c>
      <c r="EP154">
        <v>0</v>
      </c>
      <c r="EQ154">
        <v>-0.0219400000000007</v>
      </c>
      <c r="ER154">
        <v>0</v>
      </c>
      <c r="ES154">
        <v>0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10.9</v>
      </c>
      <c r="EZ154">
        <v>10.9</v>
      </c>
      <c r="FA154">
        <v>18</v>
      </c>
      <c r="FB154">
        <v>646.751</v>
      </c>
      <c r="FC154">
        <v>392.99</v>
      </c>
      <c r="FD154">
        <v>24.9995</v>
      </c>
      <c r="FE154">
        <v>27.7821</v>
      </c>
      <c r="FF154">
        <v>29.9999</v>
      </c>
      <c r="FG154">
        <v>27.7951</v>
      </c>
      <c r="FH154">
        <v>27.8344</v>
      </c>
      <c r="FI154">
        <v>23.9913</v>
      </c>
      <c r="FJ154">
        <v>22.482</v>
      </c>
      <c r="FK154">
        <v>44.9705</v>
      </c>
      <c r="FL154">
        <v>25</v>
      </c>
      <c r="FM154">
        <v>480.313</v>
      </c>
      <c r="FN154">
        <v>20</v>
      </c>
      <c r="FO154">
        <v>96.8655</v>
      </c>
      <c r="FP154">
        <v>99.4371</v>
      </c>
    </row>
    <row r="155" spans="1:172">
      <c r="A155">
        <v>139</v>
      </c>
      <c r="B155">
        <v>1617083170</v>
      </c>
      <c r="C155">
        <v>277.5</v>
      </c>
      <c r="D155" t="s">
        <v>563</v>
      </c>
      <c r="E155" t="s">
        <v>564</v>
      </c>
      <c r="F155">
        <v>2</v>
      </c>
      <c r="G155">
        <v>1617083169</v>
      </c>
      <c r="H155">
        <f>(I155)/1000</f>
        <v>0</v>
      </c>
      <c r="I155">
        <f>IF(CF155, AL155, AF155)</f>
        <v>0</v>
      </c>
      <c r="J155">
        <f>IF(CF155, AG155, AE155)</f>
        <v>0</v>
      </c>
      <c r="K155">
        <f>CH155 - IF(AS155&gt;1, J155*CB155*100.0/(AU155*CV155), 0)</f>
        <v>0</v>
      </c>
      <c r="L155">
        <f>((R155-H155/2)*K155-J155)/(R155+H155/2)</f>
        <v>0</v>
      </c>
      <c r="M155">
        <f>L155*(CO155+CP155)/1000.0</f>
        <v>0</v>
      </c>
      <c r="N155">
        <f>(CH155 - IF(AS155&gt;1, J155*CB155*100.0/(AU155*CV155), 0))*(CO155+CP155)/1000.0</f>
        <v>0</v>
      </c>
      <c r="O155">
        <f>2.0/((1/Q155-1/P155)+SIGN(Q155)*SQRT((1/Q155-1/P155)*(1/Q155-1/P155) + 4*CC155/((CC155+1)*(CC155+1))*(2*1/Q155*1/P155-1/P155*1/P155)))</f>
        <v>0</v>
      </c>
      <c r="P155">
        <f>IF(LEFT(CD155,1)&lt;&gt;"0",IF(LEFT(CD155,1)="1",3.0,CE155),$D$5+$E$5*(CV155*CO155/($K$5*1000))+$F$5*(CV155*CO155/($K$5*1000))*MAX(MIN(CB155,$J$5),$I$5)*MAX(MIN(CB155,$J$5),$I$5)+$G$5*MAX(MIN(CB155,$J$5),$I$5)*(CV155*CO155/($K$5*1000))+$H$5*(CV155*CO155/($K$5*1000))*(CV155*CO155/($K$5*1000)))</f>
        <v>0</v>
      </c>
      <c r="Q155">
        <f>H155*(1000-(1000*0.61365*exp(17.502*U155/(240.97+U155))/(CO155+CP155)+CJ155)/2)/(1000*0.61365*exp(17.502*U155/(240.97+U155))/(CO155+CP155)-CJ155)</f>
        <v>0</v>
      </c>
      <c r="R155">
        <f>1/((CC155+1)/(O155/1.6)+1/(P155/1.37)) + CC155/((CC155+1)/(O155/1.6) + CC155/(P155/1.37))</f>
        <v>0</v>
      </c>
      <c r="S155">
        <f>(BX155*CA155)</f>
        <v>0</v>
      </c>
      <c r="T155">
        <f>(CQ155+(S155+2*0.95*5.67E-8*(((CQ155+$B$7)+273)^4-(CQ155+273)^4)-44100*H155)/(1.84*29.3*P155+8*0.95*5.67E-8*(CQ155+273)^3))</f>
        <v>0</v>
      </c>
      <c r="U155">
        <f>($C$7*CR155+$D$7*CS155+$E$7*T155)</f>
        <v>0</v>
      </c>
      <c r="V155">
        <f>0.61365*exp(17.502*U155/(240.97+U155))</f>
        <v>0</v>
      </c>
      <c r="W155">
        <f>(X155/Y155*100)</f>
        <v>0</v>
      </c>
      <c r="X155">
        <f>CJ155*(CO155+CP155)/1000</f>
        <v>0</v>
      </c>
      <c r="Y155">
        <f>0.61365*exp(17.502*CQ155/(240.97+CQ155))</f>
        <v>0</v>
      </c>
      <c r="Z155">
        <f>(V155-CJ155*(CO155+CP155)/1000)</f>
        <v>0</v>
      </c>
      <c r="AA155">
        <f>(-H155*44100)</f>
        <v>0</v>
      </c>
      <c r="AB155">
        <f>2*29.3*P155*0.92*(CQ155-U155)</f>
        <v>0</v>
      </c>
      <c r="AC155">
        <f>2*0.95*5.67E-8*(((CQ155+$B$7)+273)^4-(U155+273)^4)</f>
        <v>0</v>
      </c>
      <c r="AD155">
        <f>S155+AC155+AA155+AB155</f>
        <v>0</v>
      </c>
      <c r="AE155">
        <f>CN155*AS155*(CI155-CH155*(1000-AS155*CK155)/(1000-AS155*CJ155))/(100*CB155)</f>
        <v>0</v>
      </c>
      <c r="AF155">
        <f>1000*CN155*AS155*(CJ155-CK155)/(100*CB155*(1000-AS155*CJ155))</f>
        <v>0</v>
      </c>
      <c r="AG155">
        <f>(AH155 - AI155 - CO155*1E3/(8.314*(CQ155+273.15)) * AK155/CN155 * AJ155) * CN155/(100*CB155) * (1000 - CK155)/1000</f>
        <v>0</v>
      </c>
      <c r="AH155">
        <v>477.659236130832</v>
      </c>
      <c r="AI155">
        <v>460.573242424242</v>
      </c>
      <c r="AJ155">
        <v>1.62597386157053</v>
      </c>
      <c r="AK155">
        <v>66.5001345329119</v>
      </c>
      <c r="AL155">
        <f>(AN155 - AM155 + CO155*1E3/(8.314*(CQ155+273.15)) * AP155/CN155 * AO155) * CN155/(100*CB155) * 1000/(1000 - AN155)</f>
        <v>0</v>
      </c>
      <c r="AM155">
        <v>19.9408361915151</v>
      </c>
      <c r="AN155">
        <v>21.592756969697</v>
      </c>
      <c r="AO155">
        <v>-0.000533915151514441</v>
      </c>
      <c r="AP155">
        <v>79.88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MAX(0,($B$13+$C$13*CV155)/(1+$D$13*CV155)*CO155/(CQ155+273)*$E$13)</f>
        <v>0</v>
      </c>
      <c r="AV155" t="s">
        <v>286</v>
      </c>
      <c r="AW155" t="s">
        <v>286</v>
      </c>
      <c r="AX155">
        <v>0</v>
      </c>
      <c r="AY155">
        <v>0</v>
      </c>
      <c r="AZ155">
        <f>1-AX155/AY155</f>
        <v>0</v>
      </c>
      <c r="BA155">
        <v>0</v>
      </c>
      <c r="BB155" t="s">
        <v>286</v>
      </c>
      <c r="BC155" t="s">
        <v>286</v>
      </c>
      <c r="BD155">
        <v>0</v>
      </c>
      <c r="BE155">
        <v>0</v>
      </c>
      <c r="BF155">
        <f>1-BD155/BE155</f>
        <v>0</v>
      </c>
      <c r="BG155">
        <v>0.5</v>
      </c>
      <c r="BH155">
        <f>BY155</f>
        <v>0</v>
      </c>
      <c r="BI155">
        <f>J155</f>
        <v>0</v>
      </c>
      <c r="BJ155">
        <f>BF155*BG155*BH155</f>
        <v>0</v>
      </c>
      <c r="BK155">
        <f>(BI155-BA155)/BH155</f>
        <v>0</v>
      </c>
      <c r="BL155">
        <f>(AY155-BE155)/BE155</f>
        <v>0</v>
      </c>
      <c r="BM155">
        <f>AX155/(AZ155+AX155/BE155)</f>
        <v>0</v>
      </c>
      <c r="BN155" t="s">
        <v>286</v>
      </c>
      <c r="BO155">
        <v>0</v>
      </c>
      <c r="BP155">
        <f>IF(BO155&lt;&gt;0, BO155, BM155)</f>
        <v>0</v>
      </c>
      <c r="BQ155">
        <f>1-BP155/BE155</f>
        <v>0</v>
      </c>
      <c r="BR155">
        <f>(BE155-BD155)/(BE155-BP155)</f>
        <v>0</v>
      </c>
      <c r="BS155">
        <f>(AY155-BE155)/(AY155-BP155)</f>
        <v>0</v>
      </c>
      <c r="BT155">
        <f>(BE155-BD155)/(BE155-AX155)</f>
        <v>0</v>
      </c>
      <c r="BU155">
        <f>(AY155-BE155)/(AY155-AX155)</f>
        <v>0</v>
      </c>
      <c r="BV155">
        <f>(BR155*BP155/BD155)</f>
        <v>0</v>
      </c>
      <c r="BW155">
        <f>(1-BV155)</f>
        <v>0</v>
      </c>
      <c r="BX155">
        <f>$B$11*CW155+$C$11*CX155+$F$11*CY155*(1-DB155)</f>
        <v>0</v>
      </c>
      <c r="BY155">
        <f>BX155*BZ155</f>
        <v>0</v>
      </c>
      <c r="BZ155">
        <f>($B$11*$D$9+$C$11*$D$9+$F$11*((DL155+DD155)/MAX(DL155+DD155+DM155, 0.1)*$I$9+DM155/MAX(DL155+DD155+DM155, 0.1)*$J$9))/($B$11+$C$11+$F$11)</f>
        <v>0</v>
      </c>
      <c r="CA155">
        <f>($B$11*$K$9+$C$11*$K$9+$F$11*((DL155+DD155)/MAX(DL155+DD155+DM155, 0.1)*$P$9+DM155/MAX(DL155+DD155+DM155, 0.1)*$Q$9))/($B$11+$C$11+$F$11)</f>
        <v>0</v>
      </c>
      <c r="CB155">
        <v>9</v>
      </c>
      <c r="CC155">
        <v>0.5</v>
      </c>
      <c r="CD155" t="s">
        <v>287</v>
      </c>
      <c r="CE155">
        <v>2</v>
      </c>
      <c r="CF155" t="b">
        <v>1</v>
      </c>
      <c r="CG155">
        <v>1617083169</v>
      </c>
      <c r="CH155">
        <v>449.836333333333</v>
      </c>
      <c r="CI155">
        <v>469.719</v>
      </c>
      <c r="CJ155">
        <v>21.5933333333333</v>
      </c>
      <c r="CK155">
        <v>19.9400666666667</v>
      </c>
      <c r="CL155">
        <v>445.515666666667</v>
      </c>
      <c r="CM155">
        <v>21.6152666666667</v>
      </c>
      <c r="CN155">
        <v>600.010666666667</v>
      </c>
      <c r="CO155">
        <v>101.12</v>
      </c>
      <c r="CP155">
        <v>0.0470744333333333</v>
      </c>
      <c r="CQ155">
        <v>26.7695</v>
      </c>
      <c r="CR155">
        <v>26.1966666666667</v>
      </c>
      <c r="CS155">
        <v>999.9</v>
      </c>
      <c r="CT155">
        <v>0</v>
      </c>
      <c r="CU155">
        <v>0</v>
      </c>
      <c r="CV155">
        <v>9970</v>
      </c>
      <c r="CW155">
        <v>0</v>
      </c>
      <c r="CX155">
        <v>35.1469333333333</v>
      </c>
      <c r="CY155">
        <v>1199.90666666667</v>
      </c>
      <c r="CZ155">
        <v>0.967004333333333</v>
      </c>
      <c r="DA155">
        <v>0.0329958</v>
      </c>
      <c r="DB155">
        <v>0</v>
      </c>
      <c r="DC155">
        <v>2.64266666666667</v>
      </c>
      <c r="DD155">
        <v>0</v>
      </c>
      <c r="DE155">
        <v>3510.72</v>
      </c>
      <c r="DF155">
        <v>10371.4666666667</v>
      </c>
      <c r="DG155">
        <v>40.604</v>
      </c>
      <c r="DH155">
        <v>43.5</v>
      </c>
      <c r="DI155">
        <v>42.333</v>
      </c>
      <c r="DJ155">
        <v>41.562</v>
      </c>
      <c r="DK155">
        <v>40.625</v>
      </c>
      <c r="DL155">
        <v>1160.31666666667</v>
      </c>
      <c r="DM155">
        <v>39.59</v>
      </c>
      <c r="DN155">
        <v>0</v>
      </c>
      <c r="DO155">
        <v>1617083170.8</v>
      </c>
      <c r="DP155">
        <v>0</v>
      </c>
      <c r="DQ155">
        <v>2.589352</v>
      </c>
      <c r="DR155">
        <v>-0.404523074668871</v>
      </c>
      <c r="DS155">
        <v>30.8300000564028</v>
      </c>
      <c r="DT155">
        <v>3507.7032</v>
      </c>
      <c r="DU155">
        <v>15</v>
      </c>
      <c r="DV155">
        <v>1617082512</v>
      </c>
      <c r="DW155" t="s">
        <v>288</v>
      </c>
      <c r="DX155">
        <v>1617082511</v>
      </c>
      <c r="DY155">
        <v>1617082512</v>
      </c>
      <c r="DZ155">
        <v>2</v>
      </c>
      <c r="EA155">
        <v>-0.012</v>
      </c>
      <c r="EB155">
        <v>-0.035</v>
      </c>
      <c r="EC155">
        <v>4.321</v>
      </c>
      <c r="ED155">
        <v>-0.022</v>
      </c>
      <c r="EE155">
        <v>400</v>
      </c>
      <c r="EF155">
        <v>20</v>
      </c>
      <c r="EG155">
        <v>0.13</v>
      </c>
      <c r="EH155">
        <v>0.05</v>
      </c>
      <c r="EI155">
        <v>100</v>
      </c>
      <c r="EJ155">
        <v>100</v>
      </c>
      <c r="EK155">
        <v>4.321</v>
      </c>
      <c r="EL155">
        <v>-0.022</v>
      </c>
      <c r="EM155">
        <v>4.32055000000003</v>
      </c>
      <c r="EN155">
        <v>0</v>
      </c>
      <c r="EO155">
        <v>0</v>
      </c>
      <c r="EP155">
        <v>0</v>
      </c>
      <c r="EQ155">
        <v>-0.0219400000000007</v>
      </c>
      <c r="ER155">
        <v>0</v>
      </c>
      <c r="ES155">
        <v>0</v>
      </c>
      <c r="ET155">
        <v>0</v>
      </c>
      <c r="EU155">
        <v>-1</v>
      </c>
      <c r="EV155">
        <v>-1</v>
      </c>
      <c r="EW155">
        <v>-1</v>
      </c>
      <c r="EX155">
        <v>-1</v>
      </c>
      <c r="EY155">
        <v>11</v>
      </c>
      <c r="EZ155">
        <v>11</v>
      </c>
      <c r="FA155">
        <v>18</v>
      </c>
      <c r="FB155">
        <v>646.761</v>
      </c>
      <c r="FC155">
        <v>393.025</v>
      </c>
      <c r="FD155">
        <v>24.9995</v>
      </c>
      <c r="FE155">
        <v>27.7809</v>
      </c>
      <c r="FF155">
        <v>29.9998</v>
      </c>
      <c r="FG155">
        <v>27.7943</v>
      </c>
      <c r="FH155">
        <v>27.8334</v>
      </c>
      <c r="FI155">
        <v>24.1357</v>
      </c>
      <c r="FJ155">
        <v>22.482</v>
      </c>
      <c r="FK155">
        <v>44.9705</v>
      </c>
      <c r="FL155">
        <v>25</v>
      </c>
      <c r="FM155">
        <v>483.696</v>
      </c>
      <c r="FN155">
        <v>20</v>
      </c>
      <c r="FO155">
        <v>96.8658</v>
      </c>
      <c r="FP155">
        <v>99.437</v>
      </c>
    </row>
    <row r="156" spans="1:172">
      <c r="A156">
        <v>140</v>
      </c>
      <c r="B156">
        <v>1617083172</v>
      </c>
      <c r="C156">
        <v>279.5</v>
      </c>
      <c r="D156" t="s">
        <v>565</v>
      </c>
      <c r="E156" t="s">
        <v>566</v>
      </c>
      <c r="F156">
        <v>2</v>
      </c>
      <c r="G156">
        <v>1617083170.625</v>
      </c>
      <c r="H156">
        <f>(I156)/1000</f>
        <v>0</v>
      </c>
      <c r="I156">
        <f>IF(CF156, AL156, AF156)</f>
        <v>0</v>
      </c>
      <c r="J156">
        <f>IF(CF156, AG156, AE156)</f>
        <v>0</v>
      </c>
      <c r="K156">
        <f>CH156 - IF(AS156&gt;1, J156*CB156*100.0/(AU156*CV156), 0)</f>
        <v>0</v>
      </c>
      <c r="L156">
        <f>((R156-H156/2)*K156-J156)/(R156+H156/2)</f>
        <v>0</v>
      </c>
      <c r="M156">
        <f>L156*(CO156+CP156)/1000.0</f>
        <v>0</v>
      </c>
      <c r="N156">
        <f>(CH156 - IF(AS156&gt;1, J156*CB156*100.0/(AU156*CV156), 0))*(CO156+CP156)/1000.0</f>
        <v>0</v>
      </c>
      <c r="O156">
        <f>2.0/((1/Q156-1/P156)+SIGN(Q156)*SQRT((1/Q156-1/P156)*(1/Q156-1/P156) + 4*CC156/((CC156+1)*(CC156+1))*(2*1/Q156*1/P156-1/P156*1/P156)))</f>
        <v>0</v>
      </c>
      <c r="P156">
        <f>IF(LEFT(CD156,1)&lt;&gt;"0",IF(LEFT(CD156,1)="1",3.0,CE156),$D$5+$E$5*(CV156*CO156/($K$5*1000))+$F$5*(CV156*CO156/($K$5*1000))*MAX(MIN(CB156,$J$5),$I$5)*MAX(MIN(CB156,$J$5),$I$5)+$G$5*MAX(MIN(CB156,$J$5),$I$5)*(CV156*CO156/($K$5*1000))+$H$5*(CV156*CO156/($K$5*1000))*(CV156*CO156/($K$5*1000)))</f>
        <v>0</v>
      </c>
      <c r="Q156">
        <f>H156*(1000-(1000*0.61365*exp(17.502*U156/(240.97+U156))/(CO156+CP156)+CJ156)/2)/(1000*0.61365*exp(17.502*U156/(240.97+U156))/(CO156+CP156)-CJ156)</f>
        <v>0</v>
      </c>
      <c r="R156">
        <f>1/((CC156+1)/(O156/1.6)+1/(P156/1.37)) + CC156/((CC156+1)/(O156/1.6) + CC156/(P156/1.37))</f>
        <v>0</v>
      </c>
      <c r="S156">
        <f>(BX156*CA156)</f>
        <v>0</v>
      </c>
      <c r="T156">
        <f>(CQ156+(S156+2*0.95*5.67E-8*(((CQ156+$B$7)+273)^4-(CQ156+273)^4)-44100*H156)/(1.84*29.3*P156+8*0.95*5.67E-8*(CQ156+273)^3))</f>
        <v>0</v>
      </c>
      <c r="U156">
        <f>($C$7*CR156+$D$7*CS156+$E$7*T156)</f>
        <v>0</v>
      </c>
      <c r="V156">
        <f>0.61365*exp(17.502*U156/(240.97+U156))</f>
        <v>0</v>
      </c>
      <c r="W156">
        <f>(X156/Y156*100)</f>
        <v>0</v>
      </c>
      <c r="X156">
        <f>CJ156*(CO156+CP156)/1000</f>
        <v>0</v>
      </c>
      <c r="Y156">
        <f>0.61365*exp(17.502*CQ156/(240.97+CQ156))</f>
        <v>0</v>
      </c>
      <c r="Z156">
        <f>(V156-CJ156*(CO156+CP156)/1000)</f>
        <v>0</v>
      </c>
      <c r="AA156">
        <f>(-H156*44100)</f>
        <v>0</v>
      </c>
      <c r="AB156">
        <f>2*29.3*P156*0.92*(CQ156-U156)</f>
        <v>0</v>
      </c>
      <c r="AC156">
        <f>2*0.95*5.67E-8*(((CQ156+$B$7)+273)^4-(U156+273)^4)</f>
        <v>0</v>
      </c>
      <c r="AD156">
        <f>S156+AC156+AA156+AB156</f>
        <v>0</v>
      </c>
      <c r="AE156">
        <f>CN156*AS156*(CI156-CH156*(1000-AS156*CK156)/(1000-AS156*CJ156))/(100*CB156)</f>
        <v>0</v>
      </c>
      <c r="AF156">
        <f>1000*CN156*AS156*(CJ156-CK156)/(100*CB156*(1000-AS156*CJ156))</f>
        <v>0</v>
      </c>
      <c r="AG156">
        <f>(AH156 - AI156 - CO156*1E3/(8.314*(CQ156+273.15)) * AK156/CN156 * AJ156) * CN156/(100*CB156) * (1000 - CK156)/1000</f>
        <v>0</v>
      </c>
      <c r="AH156">
        <v>480.837877708766</v>
      </c>
      <c r="AI156">
        <v>463.808612121212</v>
      </c>
      <c r="AJ156">
        <v>1.61637838285309</v>
      </c>
      <c r="AK156">
        <v>66.5001345329119</v>
      </c>
      <c r="AL156">
        <f>(AN156 - AM156 + CO156*1E3/(8.314*(CQ156+273.15)) * AP156/CN156 * AO156) * CN156/(100*CB156) * 1000/(1000 - AN156)</f>
        <v>0</v>
      </c>
      <c r="AM156">
        <v>19.9401148006926</v>
      </c>
      <c r="AN156">
        <v>21.5902393939394</v>
      </c>
      <c r="AO156">
        <v>-0.000391168831168578</v>
      </c>
      <c r="AP156">
        <v>79.88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MAX(0,($B$13+$C$13*CV156)/(1+$D$13*CV156)*CO156/(CQ156+273)*$E$13)</f>
        <v>0</v>
      </c>
      <c r="AV156" t="s">
        <v>286</v>
      </c>
      <c r="AW156" t="s">
        <v>286</v>
      </c>
      <c r="AX156">
        <v>0</v>
      </c>
      <c r="AY156">
        <v>0</v>
      </c>
      <c r="AZ156">
        <f>1-AX156/AY156</f>
        <v>0</v>
      </c>
      <c r="BA156">
        <v>0</v>
      </c>
      <c r="BB156" t="s">
        <v>286</v>
      </c>
      <c r="BC156" t="s">
        <v>286</v>
      </c>
      <c r="BD156">
        <v>0</v>
      </c>
      <c r="BE156">
        <v>0</v>
      </c>
      <c r="BF156">
        <f>1-BD156/BE156</f>
        <v>0</v>
      </c>
      <c r="BG156">
        <v>0.5</v>
      </c>
      <c r="BH156">
        <f>BY156</f>
        <v>0</v>
      </c>
      <c r="BI156">
        <f>J156</f>
        <v>0</v>
      </c>
      <c r="BJ156">
        <f>BF156*BG156*BH156</f>
        <v>0</v>
      </c>
      <c r="BK156">
        <f>(BI156-BA156)/BH156</f>
        <v>0</v>
      </c>
      <c r="BL156">
        <f>(AY156-BE156)/BE156</f>
        <v>0</v>
      </c>
      <c r="BM156">
        <f>AX156/(AZ156+AX156/BE156)</f>
        <v>0</v>
      </c>
      <c r="BN156" t="s">
        <v>286</v>
      </c>
      <c r="BO156">
        <v>0</v>
      </c>
      <c r="BP156">
        <f>IF(BO156&lt;&gt;0, BO156, BM156)</f>
        <v>0</v>
      </c>
      <c r="BQ156">
        <f>1-BP156/BE156</f>
        <v>0</v>
      </c>
      <c r="BR156">
        <f>(BE156-BD156)/(BE156-BP156)</f>
        <v>0</v>
      </c>
      <c r="BS156">
        <f>(AY156-BE156)/(AY156-BP156)</f>
        <v>0</v>
      </c>
      <c r="BT156">
        <f>(BE156-BD156)/(BE156-AX156)</f>
        <v>0</v>
      </c>
      <c r="BU156">
        <f>(AY156-BE156)/(AY156-AX156)</f>
        <v>0</v>
      </c>
      <c r="BV156">
        <f>(BR156*BP156/BD156)</f>
        <v>0</v>
      </c>
      <c r="BW156">
        <f>(1-BV156)</f>
        <v>0</v>
      </c>
      <c r="BX156">
        <f>$B$11*CW156+$C$11*CX156+$F$11*CY156*(1-DB156)</f>
        <v>0</v>
      </c>
      <c r="BY156">
        <f>BX156*BZ156</f>
        <v>0</v>
      </c>
      <c r="BZ156">
        <f>($B$11*$D$9+$C$11*$D$9+$F$11*((DL156+DD156)/MAX(DL156+DD156+DM156, 0.1)*$I$9+DM156/MAX(DL156+DD156+DM156, 0.1)*$J$9))/($B$11+$C$11+$F$11)</f>
        <v>0</v>
      </c>
      <c r="CA156">
        <f>($B$11*$K$9+$C$11*$K$9+$F$11*((DL156+DD156)/MAX(DL156+DD156+DM156, 0.1)*$P$9+DM156/MAX(DL156+DD156+DM156, 0.1)*$Q$9))/($B$11+$C$11+$F$11)</f>
        <v>0</v>
      </c>
      <c r="CB156">
        <v>9</v>
      </c>
      <c r="CC156">
        <v>0.5</v>
      </c>
      <c r="CD156" t="s">
        <v>287</v>
      </c>
      <c r="CE156">
        <v>2</v>
      </c>
      <c r="CF156" t="b">
        <v>1</v>
      </c>
      <c r="CG156">
        <v>1617083170.625</v>
      </c>
      <c r="CH156">
        <v>452.41125</v>
      </c>
      <c r="CI156">
        <v>472.26725</v>
      </c>
      <c r="CJ156">
        <v>21.591225</v>
      </c>
      <c r="CK156">
        <v>19.940225</v>
      </c>
      <c r="CL156">
        <v>448.09075</v>
      </c>
      <c r="CM156">
        <v>21.613175</v>
      </c>
      <c r="CN156">
        <v>600.01075</v>
      </c>
      <c r="CO156">
        <v>101.12025</v>
      </c>
      <c r="CP156">
        <v>0.046941075</v>
      </c>
      <c r="CQ156">
        <v>26.769775</v>
      </c>
      <c r="CR156">
        <v>26.194625</v>
      </c>
      <c r="CS156">
        <v>999.9</v>
      </c>
      <c r="CT156">
        <v>0</v>
      </c>
      <c r="CU156">
        <v>0</v>
      </c>
      <c r="CV156">
        <v>9985.9375</v>
      </c>
      <c r="CW156">
        <v>0</v>
      </c>
      <c r="CX156">
        <v>35.123125</v>
      </c>
      <c r="CY156">
        <v>1200.0075</v>
      </c>
      <c r="CZ156">
        <v>0.96700725</v>
      </c>
      <c r="DA156">
        <v>0.032992925</v>
      </c>
      <c r="DB156">
        <v>0</v>
      </c>
      <c r="DC156">
        <v>2.6253</v>
      </c>
      <c r="DD156">
        <v>0</v>
      </c>
      <c r="DE156">
        <v>3512.17</v>
      </c>
      <c r="DF156">
        <v>10372.35</v>
      </c>
      <c r="DG156">
        <v>40.625</v>
      </c>
      <c r="DH156">
        <v>43.5</v>
      </c>
      <c r="DI156">
        <v>42.32775</v>
      </c>
      <c r="DJ156">
        <v>41.57775</v>
      </c>
      <c r="DK156">
        <v>40.6405</v>
      </c>
      <c r="DL156">
        <v>1160.4175</v>
      </c>
      <c r="DM156">
        <v>39.59</v>
      </c>
      <c r="DN156">
        <v>0</v>
      </c>
      <c r="DO156">
        <v>1617083172.6</v>
      </c>
      <c r="DP156">
        <v>0</v>
      </c>
      <c r="DQ156">
        <v>2.62177692307692</v>
      </c>
      <c r="DR156">
        <v>0.4128820487354</v>
      </c>
      <c r="DS156">
        <v>33.2758974368443</v>
      </c>
      <c r="DT156">
        <v>3508.50307692308</v>
      </c>
      <c r="DU156">
        <v>15</v>
      </c>
      <c r="DV156">
        <v>1617082512</v>
      </c>
      <c r="DW156" t="s">
        <v>288</v>
      </c>
      <c r="DX156">
        <v>1617082511</v>
      </c>
      <c r="DY156">
        <v>1617082512</v>
      </c>
      <c r="DZ156">
        <v>2</v>
      </c>
      <c r="EA156">
        <v>-0.012</v>
      </c>
      <c r="EB156">
        <v>-0.035</v>
      </c>
      <c r="EC156">
        <v>4.321</v>
      </c>
      <c r="ED156">
        <v>-0.022</v>
      </c>
      <c r="EE156">
        <v>400</v>
      </c>
      <c r="EF156">
        <v>20</v>
      </c>
      <c r="EG156">
        <v>0.13</v>
      </c>
      <c r="EH156">
        <v>0.05</v>
      </c>
      <c r="EI156">
        <v>100</v>
      </c>
      <c r="EJ156">
        <v>100</v>
      </c>
      <c r="EK156">
        <v>4.32</v>
      </c>
      <c r="EL156">
        <v>-0.0219</v>
      </c>
      <c r="EM156">
        <v>4.32055000000003</v>
      </c>
      <c r="EN156">
        <v>0</v>
      </c>
      <c r="EO156">
        <v>0</v>
      </c>
      <c r="EP156">
        <v>0</v>
      </c>
      <c r="EQ156">
        <v>-0.0219400000000007</v>
      </c>
      <c r="ER156">
        <v>0</v>
      </c>
      <c r="ES156">
        <v>0</v>
      </c>
      <c r="ET156">
        <v>0</v>
      </c>
      <c r="EU156">
        <v>-1</v>
      </c>
      <c r="EV156">
        <v>-1</v>
      </c>
      <c r="EW156">
        <v>-1</v>
      </c>
      <c r="EX156">
        <v>-1</v>
      </c>
      <c r="EY156">
        <v>11</v>
      </c>
      <c r="EZ156">
        <v>11</v>
      </c>
      <c r="FA156">
        <v>18</v>
      </c>
      <c r="FB156">
        <v>646.767</v>
      </c>
      <c r="FC156">
        <v>393.05</v>
      </c>
      <c r="FD156">
        <v>24.9995</v>
      </c>
      <c r="FE156">
        <v>27.7803</v>
      </c>
      <c r="FF156">
        <v>29.9999</v>
      </c>
      <c r="FG156">
        <v>27.7931</v>
      </c>
      <c r="FH156">
        <v>27.8327</v>
      </c>
      <c r="FI156">
        <v>24.2775</v>
      </c>
      <c r="FJ156">
        <v>22.482</v>
      </c>
      <c r="FK156">
        <v>44.9705</v>
      </c>
      <c r="FL156">
        <v>25</v>
      </c>
      <c r="FM156">
        <v>487.103</v>
      </c>
      <c r="FN156">
        <v>20</v>
      </c>
      <c r="FO156">
        <v>96.8662</v>
      </c>
      <c r="FP156">
        <v>99.4373</v>
      </c>
    </row>
    <row r="157" spans="1:172">
      <c r="A157">
        <v>141</v>
      </c>
      <c r="B157">
        <v>1617083174</v>
      </c>
      <c r="C157">
        <v>281.5</v>
      </c>
      <c r="D157" t="s">
        <v>567</v>
      </c>
      <c r="E157" t="s">
        <v>568</v>
      </c>
      <c r="F157">
        <v>2</v>
      </c>
      <c r="G157">
        <v>1617083173</v>
      </c>
      <c r="H157">
        <f>(I157)/1000</f>
        <v>0</v>
      </c>
      <c r="I157">
        <f>IF(CF157, AL157, AF157)</f>
        <v>0</v>
      </c>
      <c r="J157">
        <f>IF(CF157, AG157, AE157)</f>
        <v>0</v>
      </c>
      <c r="K157">
        <f>CH157 - IF(AS157&gt;1, J157*CB157*100.0/(AU157*CV157), 0)</f>
        <v>0</v>
      </c>
      <c r="L157">
        <f>((R157-H157/2)*K157-J157)/(R157+H157/2)</f>
        <v>0</v>
      </c>
      <c r="M157">
        <f>L157*(CO157+CP157)/1000.0</f>
        <v>0</v>
      </c>
      <c r="N157">
        <f>(CH157 - IF(AS157&gt;1, J157*CB157*100.0/(AU157*CV157), 0))*(CO157+CP157)/1000.0</f>
        <v>0</v>
      </c>
      <c r="O157">
        <f>2.0/((1/Q157-1/P157)+SIGN(Q157)*SQRT((1/Q157-1/P157)*(1/Q157-1/P157) + 4*CC157/((CC157+1)*(CC157+1))*(2*1/Q157*1/P157-1/P157*1/P157)))</f>
        <v>0</v>
      </c>
      <c r="P157">
        <f>IF(LEFT(CD157,1)&lt;&gt;"0",IF(LEFT(CD157,1)="1",3.0,CE157),$D$5+$E$5*(CV157*CO157/($K$5*1000))+$F$5*(CV157*CO157/($K$5*1000))*MAX(MIN(CB157,$J$5),$I$5)*MAX(MIN(CB157,$J$5),$I$5)+$G$5*MAX(MIN(CB157,$J$5),$I$5)*(CV157*CO157/($K$5*1000))+$H$5*(CV157*CO157/($K$5*1000))*(CV157*CO157/($K$5*1000)))</f>
        <v>0</v>
      </c>
      <c r="Q157">
        <f>H157*(1000-(1000*0.61365*exp(17.502*U157/(240.97+U157))/(CO157+CP157)+CJ157)/2)/(1000*0.61365*exp(17.502*U157/(240.97+U157))/(CO157+CP157)-CJ157)</f>
        <v>0</v>
      </c>
      <c r="R157">
        <f>1/((CC157+1)/(O157/1.6)+1/(P157/1.37)) + CC157/((CC157+1)/(O157/1.6) + CC157/(P157/1.37))</f>
        <v>0</v>
      </c>
      <c r="S157">
        <f>(BX157*CA157)</f>
        <v>0</v>
      </c>
      <c r="T157">
        <f>(CQ157+(S157+2*0.95*5.67E-8*(((CQ157+$B$7)+273)^4-(CQ157+273)^4)-44100*H157)/(1.84*29.3*P157+8*0.95*5.67E-8*(CQ157+273)^3))</f>
        <v>0</v>
      </c>
      <c r="U157">
        <f>($C$7*CR157+$D$7*CS157+$E$7*T157)</f>
        <v>0</v>
      </c>
      <c r="V157">
        <f>0.61365*exp(17.502*U157/(240.97+U157))</f>
        <v>0</v>
      </c>
      <c r="W157">
        <f>(X157/Y157*100)</f>
        <v>0</v>
      </c>
      <c r="X157">
        <f>CJ157*(CO157+CP157)/1000</f>
        <v>0</v>
      </c>
      <c r="Y157">
        <f>0.61365*exp(17.502*CQ157/(240.97+CQ157))</f>
        <v>0</v>
      </c>
      <c r="Z157">
        <f>(V157-CJ157*(CO157+CP157)/1000)</f>
        <v>0</v>
      </c>
      <c r="AA157">
        <f>(-H157*44100)</f>
        <v>0</v>
      </c>
      <c r="AB157">
        <f>2*29.3*P157*0.92*(CQ157-U157)</f>
        <v>0</v>
      </c>
      <c r="AC157">
        <f>2*0.95*5.67E-8*(((CQ157+$B$7)+273)^4-(U157+273)^4)</f>
        <v>0</v>
      </c>
      <c r="AD157">
        <f>S157+AC157+AA157+AB157</f>
        <v>0</v>
      </c>
      <c r="AE157">
        <f>CN157*AS157*(CI157-CH157*(1000-AS157*CK157)/(1000-AS157*CJ157))/(100*CB157)</f>
        <v>0</v>
      </c>
      <c r="AF157">
        <f>1000*CN157*AS157*(CJ157-CK157)/(100*CB157*(1000-AS157*CJ157))</f>
        <v>0</v>
      </c>
      <c r="AG157">
        <f>(AH157 - AI157 - CO157*1E3/(8.314*(CQ157+273.15)) * AK157/CN157 * AJ157) * CN157/(100*CB157) * (1000 - CK157)/1000</f>
        <v>0</v>
      </c>
      <c r="AH157">
        <v>484.134601156827</v>
      </c>
      <c r="AI157">
        <v>467.052787878788</v>
      </c>
      <c r="AJ157">
        <v>1.62433683894904</v>
      </c>
      <c r="AK157">
        <v>66.5001345329119</v>
      </c>
      <c r="AL157">
        <f>(AN157 - AM157 + CO157*1E3/(8.314*(CQ157+273.15)) * AP157/CN157 * AO157) * CN157/(100*CB157) * 1000/(1000 - AN157)</f>
        <v>0</v>
      </c>
      <c r="AM157">
        <v>19.9401603875325</v>
      </c>
      <c r="AN157">
        <v>21.5893109090909</v>
      </c>
      <c r="AO157">
        <v>-0.000193858585857177</v>
      </c>
      <c r="AP157">
        <v>79.88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MAX(0,($B$13+$C$13*CV157)/(1+$D$13*CV157)*CO157/(CQ157+273)*$E$13)</f>
        <v>0</v>
      </c>
      <c r="AV157" t="s">
        <v>286</v>
      </c>
      <c r="AW157" t="s">
        <v>286</v>
      </c>
      <c r="AX157">
        <v>0</v>
      </c>
      <c r="AY157">
        <v>0</v>
      </c>
      <c r="AZ157">
        <f>1-AX157/AY157</f>
        <v>0</v>
      </c>
      <c r="BA157">
        <v>0</v>
      </c>
      <c r="BB157" t="s">
        <v>286</v>
      </c>
      <c r="BC157" t="s">
        <v>286</v>
      </c>
      <c r="BD157">
        <v>0</v>
      </c>
      <c r="BE157">
        <v>0</v>
      </c>
      <c r="BF157">
        <f>1-BD157/BE157</f>
        <v>0</v>
      </c>
      <c r="BG157">
        <v>0.5</v>
      </c>
      <c r="BH157">
        <f>BY157</f>
        <v>0</v>
      </c>
      <c r="BI157">
        <f>J157</f>
        <v>0</v>
      </c>
      <c r="BJ157">
        <f>BF157*BG157*BH157</f>
        <v>0</v>
      </c>
      <c r="BK157">
        <f>(BI157-BA157)/BH157</f>
        <v>0</v>
      </c>
      <c r="BL157">
        <f>(AY157-BE157)/BE157</f>
        <v>0</v>
      </c>
      <c r="BM157">
        <f>AX157/(AZ157+AX157/BE157)</f>
        <v>0</v>
      </c>
      <c r="BN157" t="s">
        <v>286</v>
      </c>
      <c r="BO157">
        <v>0</v>
      </c>
      <c r="BP157">
        <f>IF(BO157&lt;&gt;0, BO157, BM157)</f>
        <v>0</v>
      </c>
      <c r="BQ157">
        <f>1-BP157/BE157</f>
        <v>0</v>
      </c>
      <c r="BR157">
        <f>(BE157-BD157)/(BE157-BP157)</f>
        <v>0</v>
      </c>
      <c r="BS157">
        <f>(AY157-BE157)/(AY157-BP157)</f>
        <v>0</v>
      </c>
      <c r="BT157">
        <f>(BE157-BD157)/(BE157-AX157)</f>
        <v>0</v>
      </c>
      <c r="BU157">
        <f>(AY157-BE157)/(AY157-AX157)</f>
        <v>0</v>
      </c>
      <c r="BV157">
        <f>(BR157*BP157/BD157)</f>
        <v>0</v>
      </c>
      <c r="BW157">
        <f>(1-BV157)</f>
        <v>0</v>
      </c>
      <c r="BX157">
        <f>$B$11*CW157+$C$11*CX157+$F$11*CY157*(1-DB157)</f>
        <v>0</v>
      </c>
      <c r="BY157">
        <f>BX157*BZ157</f>
        <v>0</v>
      </c>
      <c r="BZ157">
        <f>($B$11*$D$9+$C$11*$D$9+$F$11*((DL157+DD157)/MAX(DL157+DD157+DM157, 0.1)*$I$9+DM157/MAX(DL157+DD157+DM157, 0.1)*$J$9))/($B$11+$C$11+$F$11)</f>
        <v>0</v>
      </c>
      <c r="CA157">
        <f>($B$11*$K$9+$C$11*$K$9+$F$11*((DL157+DD157)/MAX(DL157+DD157+DM157, 0.1)*$P$9+DM157/MAX(DL157+DD157+DM157, 0.1)*$Q$9))/($B$11+$C$11+$F$11)</f>
        <v>0</v>
      </c>
      <c r="CB157">
        <v>9</v>
      </c>
      <c r="CC157">
        <v>0.5</v>
      </c>
      <c r="CD157" t="s">
        <v>287</v>
      </c>
      <c r="CE157">
        <v>2</v>
      </c>
      <c r="CF157" t="b">
        <v>1</v>
      </c>
      <c r="CG157">
        <v>1617083173</v>
      </c>
      <c r="CH157">
        <v>456.171666666667</v>
      </c>
      <c r="CI157">
        <v>476.25</v>
      </c>
      <c r="CJ157">
        <v>21.5895333333333</v>
      </c>
      <c r="CK157">
        <v>19.9397</v>
      </c>
      <c r="CL157">
        <v>451.851333333333</v>
      </c>
      <c r="CM157">
        <v>21.6114666666667</v>
      </c>
      <c r="CN157">
        <v>600.034666666667</v>
      </c>
      <c r="CO157">
        <v>101.119</v>
      </c>
      <c r="CP157">
        <v>0.0467349333333333</v>
      </c>
      <c r="CQ157">
        <v>26.7722333333333</v>
      </c>
      <c r="CR157">
        <v>26.1926666666667</v>
      </c>
      <c r="CS157">
        <v>999.9</v>
      </c>
      <c r="CT157">
        <v>0</v>
      </c>
      <c r="CU157">
        <v>0</v>
      </c>
      <c r="CV157">
        <v>9994.35666666667</v>
      </c>
      <c r="CW157">
        <v>0</v>
      </c>
      <c r="CX157">
        <v>35.0869333333333</v>
      </c>
      <c r="CY157">
        <v>1199.98</v>
      </c>
      <c r="CZ157">
        <v>0.967006666666667</v>
      </c>
      <c r="DA157">
        <v>0.0329935</v>
      </c>
      <c r="DB157">
        <v>0</v>
      </c>
      <c r="DC157">
        <v>2.64743333333333</v>
      </c>
      <c r="DD157">
        <v>0</v>
      </c>
      <c r="DE157">
        <v>3513.52666666667</v>
      </c>
      <c r="DF157">
        <v>10372.1333333333</v>
      </c>
      <c r="DG157">
        <v>40.625</v>
      </c>
      <c r="DH157">
        <v>43.5</v>
      </c>
      <c r="DI157">
        <v>42.2913333333333</v>
      </c>
      <c r="DJ157">
        <v>41.562</v>
      </c>
      <c r="DK157">
        <v>40.6663333333333</v>
      </c>
      <c r="DL157">
        <v>1160.39</v>
      </c>
      <c r="DM157">
        <v>39.59</v>
      </c>
      <c r="DN157">
        <v>0</v>
      </c>
      <c r="DO157">
        <v>1617083174.4</v>
      </c>
      <c r="DP157">
        <v>0</v>
      </c>
      <c r="DQ157">
        <v>2.628852</v>
      </c>
      <c r="DR157">
        <v>0.353799988700187</v>
      </c>
      <c r="DS157">
        <v>34.1576922498776</v>
      </c>
      <c r="DT157">
        <v>3509.6748</v>
      </c>
      <c r="DU157">
        <v>15</v>
      </c>
      <c r="DV157">
        <v>1617082512</v>
      </c>
      <c r="DW157" t="s">
        <v>288</v>
      </c>
      <c r="DX157">
        <v>1617082511</v>
      </c>
      <c r="DY157">
        <v>1617082512</v>
      </c>
      <c r="DZ157">
        <v>2</v>
      </c>
      <c r="EA157">
        <v>-0.012</v>
      </c>
      <c r="EB157">
        <v>-0.035</v>
      </c>
      <c r="EC157">
        <v>4.321</v>
      </c>
      <c r="ED157">
        <v>-0.022</v>
      </c>
      <c r="EE157">
        <v>400</v>
      </c>
      <c r="EF157">
        <v>20</v>
      </c>
      <c r="EG157">
        <v>0.13</v>
      </c>
      <c r="EH157">
        <v>0.05</v>
      </c>
      <c r="EI157">
        <v>100</v>
      </c>
      <c r="EJ157">
        <v>100</v>
      </c>
      <c r="EK157">
        <v>4.321</v>
      </c>
      <c r="EL157">
        <v>-0.022</v>
      </c>
      <c r="EM157">
        <v>4.32055000000003</v>
      </c>
      <c r="EN157">
        <v>0</v>
      </c>
      <c r="EO157">
        <v>0</v>
      </c>
      <c r="EP157">
        <v>0</v>
      </c>
      <c r="EQ157">
        <v>-0.0219400000000007</v>
      </c>
      <c r="ER157">
        <v>0</v>
      </c>
      <c r="ES157">
        <v>0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11.1</v>
      </c>
      <c r="EZ157">
        <v>11</v>
      </c>
      <c r="FA157">
        <v>18</v>
      </c>
      <c r="FB157">
        <v>646.733</v>
      </c>
      <c r="FC157">
        <v>393.055</v>
      </c>
      <c r="FD157">
        <v>24.9995</v>
      </c>
      <c r="FE157">
        <v>27.7791</v>
      </c>
      <c r="FF157">
        <v>29.9999</v>
      </c>
      <c r="FG157">
        <v>27.7919</v>
      </c>
      <c r="FH157">
        <v>27.8315</v>
      </c>
      <c r="FI157">
        <v>24.4132</v>
      </c>
      <c r="FJ157">
        <v>22.482</v>
      </c>
      <c r="FK157">
        <v>44.9705</v>
      </c>
      <c r="FL157">
        <v>25</v>
      </c>
      <c r="FM157">
        <v>490.48</v>
      </c>
      <c r="FN157">
        <v>20</v>
      </c>
      <c r="FO157">
        <v>96.8665</v>
      </c>
      <c r="FP157">
        <v>99.4379</v>
      </c>
    </row>
    <row r="158" spans="1:172">
      <c r="A158">
        <v>142</v>
      </c>
      <c r="B158">
        <v>1617083176</v>
      </c>
      <c r="C158">
        <v>283.5</v>
      </c>
      <c r="D158" t="s">
        <v>569</v>
      </c>
      <c r="E158" t="s">
        <v>570</v>
      </c>
      <c r="F158">
        <v>2</v>
      </c>
      <c r="G158">
        <v>1617083174.625</v>
      </c>
      <c r="H158">
        <f>(I158)/1000</f>
        <v>0</v>
      </c>
      <c r="I158">
        <f>IF(CF158, AL158, AF158)</f>
        <v>0</v>
      </c>
      <c r="J158">
        <f>IF(CF158, AG158, AE158)</f>
        <v>0</v>
      </c>
      <c r="K158">
        <f>CH158 - IF(AS158&gt;1, J158*CB158*100.0/(AU158*CV158), 0)</f>
        <v>0</v>
      </c>
      <c r="L158">
        <f>((R158-H158/2)*K158-J158)/(R158+H158/2)</f>
        <v>0</v>
      </c>
      <c r="M158">
        <f>L158*(CO158+CP158)/1000.0</f>
        <v>0</v>
      </c>
      <c r="N158">
        <f>(CH158 - IF(AS158&gt;1, J158*CB158*100.0/(AU158*CV158), 0))*(CO158+CP158)/1000.0</f>
        <v>0</v>
      </c>
      <c r="O158">
        <f>2.0/((1/Q158-1/P158)+SIGN(Q158)*SQRT((1/Q158-1/P158)*(1/Q158-1/P158) + 4*CC158/((CC158+1)*(CC158+1))*(2*1/Q158*1/P158-1/P158*1/P158)))</f>
        <v>0</v>
      </c>
      <c r="P158">
        <f>IF(LEFT(CD158,1)&lt;&gt;"0",IF(LEFT(CD158,1)="1",3.0,CE158),$D$5+$E$5*(CV158*CO158/($K$5*1000))+$F$5*(CV158*CO158/($K$5*1000))*MAX(MIN(CB158,$J$5),$I$5)*MAX(MIN(CB158,$J$5),$I$5)+$G$5*MAX(MIN(CB158,$J$5),$I$5)*(CV158*CO158/($K$5*1000))+$H$5*(CV158*CO158/($K$5*1000))*(CV158*CO158/($K$5*1000)))</f>
        <v>0</v>
      </c>
      <c r="Q158">
        <f>H158*(1000-(1000*0.61365*exp(17.502*U158/(240.97+U158))/(CO158+CP158)+CJ158)/2)/(1000*0.61365*exp(17.502*U158/(240.97+U158))/(CO158+CP158)-CJ158)</f>
        <v>0</v>
      </c>
      <c r="R158">
        <f>1/((CC158+1)/(O158/1.6)+1/(P158/1.37)) + CC158/((CC158+1)/(O158/1.6) + CC158/(P158/1.37))</f>
        <v>0</v>
      </c>
      <c r="S158">
        <f>(BX158*CA158)</f>
        <v>0</v>
      </c>
      <c r="T158">
        <f>(CQ158+(S158+2*0.95*5.67E-8*(((CQ158+$B$7)+273)^4-(CQ158+273)^4)-44100*H158)/(1.84*29.3*P158+8*0.95*5.67E-8*(CQ158+273)^3))</f>
        <v>0</v>
      </c>
      <c r="U158">
        <f>($C$7*CR158+$D$7*CS158+$E$7*T158)</f>
        <v>0</v>
      </c>
      <c r="V158">
        <f>0.61365*exp(17.502*U158/(240.97+U158))</f>
        <v>0</v>
      </c>
      <c r="W158">
        <f>(X158/Y158*100)</f>
        <v>0</v>
      </c>
      <c r="X158">
        <f>CJ158*(CO158+CP158)/1000</f>
        <v>0</v>
      </c>
      <c r="Y158">
        <f>0.61365*exp(17.502*CQ158/(240.97+CQ158))</f>
        <v>0</v>
      </c>
      <c r="Z158">
        <f>(V158-CJ158*(CO158+CP158)/1000)</f>
        <v>0</v>
      </c>
      <c r="AA158">
        <f>(-H158*44100)</f>
        <v>0</v>
      </c>
      <c r="AB158">
        <f>2*29.3*P158*0.92*(CQ158-U158)</f>
        <v>0</v>
      </c>
      <c r="AC158">
        <f>2*0.95*5.67E-8*(((CQ158+$B$7)+273)^4-(U158+273)^4)</f>
        <v>0</v>
      </c>
      <c r="AD158">
        <f>S158+AC158+AA158+AB158</f>
        <v>0</v>
      </c>
      <c r="AE158">
        <f>CN158*AS158*(CI158-CH158*(1000-AS158*CK158)/(1000-AS158*CJ158))/(100*CB158)</f>
        <v>0</v>
      </c>
      <c r="AF158">
        <f>1000*CN158*AS158*(CJ158-CK158)/(100*CB158*(1000-AS158*CJ158))</f>
        <v>0</v>
      </c>
      <c r="AG158">
        <f>(AH158 - AI158 - CO158*1E3/(8.314*(CQ158+273.15)) * AK158/CN158 * AJ158) * CN158/(100*CB158) * (1000 - CK158)/1000</f>
        <v>0</v>
      </c>
      <c r="AH158">
        <v>487.709332308399</v>
      </c>
      <c r="AI158">
        <v>470.341515151515</v>
      </c>
      <c r="AJ158">
        <v>1.64335362026952</v>
      </c>
      <c r="AK158">
        <v>66.5001345329119</v>
      </c>
      <c r="AL158">
        <f>(AN158 - AM158 + CO158*1E3/(8.314*(CQ158+273.15)) * AP158/CN158 * AO158) * CN158/(100*CB158) * 1000/(1000 - AN158)</f>
        <v>0</v>
      </c>
      <c r="AM158">
        <v>19.9393278510823</v>
      </c>
      <c r="AN158">
        <v>21.5870206060606</v>
      </c>
      <c r="AO158">
        <v>-9.78622589527698e-05</v>
      </c>
      <c r="AP158">
        <v>79.88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MAX(0,($B$13+$C$13*CV158)/(1+$D$13*CV158)*CO158/(CQ158+273)*$E$13)</f>
        <v>0</v>
      </c>
      <c r="AV158" t="s">
        <v>286</v>
      </c>
      <c r="AW158" t="s">
        <v>286</v>
      </c>
      <c r="AX158">
        <v>0</v>
      </c>
      <c r="AY158">
        <v>0</v>
      </c>
      <c r="AZ158">
        <f>1-AX158/AY158</f>
        <v>0</v>
      </c>
      <c r="BA158">
        <v>0</v>
      </c>
      <c r="BB158" t="s">
        <v>286</v>
      </c>
      <c r="BC158" t="s">
        <v>286</v>
      </c>
      <c r="BD158">
        <v>0</v>
      </c>
      <c r="BE158">
        <v>0</v>
      </c>
      <c r="BF158">
        <f>1-BD158/BE158</f>
        <v>0</v>
      </c>
      <c r="BG158">
        <v>0.5</v>
      </c>
      <c r="BH158">
        <f>BY158</f>
        <v>0</v>
      </c>
      <c r="BI158">
        <f>J158</f>
        <v>0</v>
      </c>
      <c r="BJ158">
        <f>BF158*BG158*BH158</f>
        <v>0</v>
      </c>
      <c r="BK158">
        <f>(BI158-BA158)/BH158</f>
        <v>0</v>
      </c>
      <c r="BL158">
        <f>(AY158-BE158)/BE158</f>
        <v>0</v>
      </c>
      <c r="BM158">
        <f>AX158/(AZ158+AX158/BE158)</f>
        <v>0</v>
      </c>
      <c r="BN158" t="s">
        <v>286</v>
      </c>
      <c r="BO158">
        <v>0</v>
      </c>
      <c r="BP158">
        <f>IF(BO158&lt;&gt;0, BO158, BM158)</f>
        <v>0</v>
      </c>
      <c r="BQ158">
        <f>1-BP158/BE158</f>
        <v>0</v>
      </c>
      <c r="BR158">
        <f>(BE158-BD158)/(BE158-BP158)</f>
        <v>0</v>
      </c>
      <c r="BS158">
        <f>(AY158-BE158)/(AY158-BP158)</f>
        <v>0</v>
      </c>
      <c r="BT158">
        <f>(BE158-BD158)/(BE158-AX158)</f>
        <v>0</v>
      </c>
      <c r="BU158">
        <f>(AY158-BE158)/(AY158-AX158)</f>
        <v>0</v>
      </c>
      <c r="BV158">
        <f>(BR158*BP158/BD158)</f>
        <v>0</v>
      </c>
      <c r="BW158">
        <f>(1-BV158)</f>
        <v>0</v>
      </c>
      <c r="BX158">
        <f>$B$11*CW158+$C$11*CX158+$F$11*CY158*(1-DB158)</f>
        <v>0</v>
      </c>
      <c r="BY158">
        <f>BX158*BZ158</f>
        <v>0</v>
      </c>
      <c r="BZ158">
        <f>($B$11*$D$9+$C$11*$D$9+$F$11*((DL158+DD158)/MAX(DL158+DD158+DM158, 0.1)*$I$9+DM158/MAX(DL158+DD158+DM158, 0.1)*$J$9))/($B$11+$C$11+$F$11)</f>
        <v>0</v>
      </c>
      <c r="CA158">
        <f>($B$11*$K$9+$C$11*$K$9+$F$11*((DL158+DD158)/MAX(DL158+DD158+DM158, 0.1)*$P$9+DM158/MAX(DL158+DD158+DM158, 0.1)*$Q$9))/($B$11+$C$11+$F$11)</f>
        <v>0</v>
      </c>
      <c r="CB158">
        <v>9</v>
      </c>
      <c r="CC158">
        <v>0.5</v>
      </c>
      <c r="CD158" t="s">
        <v>287</v>
      </c>
      <c r="CE158">
        <v>2</v>
      </c>
      <c r="CF158" t="b">
        <v>1</v>
      </c>
      <c r="CG158">
        <v>1617083174.625</v>
      </c>
      <c r="CH158">
        <v>458.7795</v>
      </c>
      <c r="CI158">
        <v>479.13625</v>
      </c>
      <c r="CJ158">
        <v>21.588125</v>
      </c>
      <c r="CK158">
        <v>19.9383</v>
      </c>
      <c r="CL158">
        <v>454.459</v>
      </c>
      <c r="CM158">
        <v>21.610025</v>
      </c>
      <c r="CN158">
        <v>599.98975</v>
      </c>
      <c r="CO158">
        <v>101.1195</v>
      </c>
      <c r="CP158">
        <v>0.046693075</v>
      </c>
      <c r="CQ158">
        <v>26.7734</v>
      </c>
      <c r="CR158">
        <v>26.198175</v>
      </c>
      <c r="CS158">
        <v>999.9</v>
      </c>
      <c r="CT158">
        <v>0</v>
      </c>
      <c r="CU158">
        <v>0</v>
      </c>
      <c r="CV158">
        <v>9981.56</v>
      </c>
      <c r="CW158">
        <v>0</v>
      </c>
      <c r="CX158">
        <v>35.055775</v>
      </c>
      <c r="CY158">
        <v>1200.0125</v>
      </c>
      <c r="CZ158">
        <v>0.96700725</v>
      </c>
      <c r="DA158">
        <v>0.032992925</v>
      </c>
      <c r="DB158">
        <v>0</v>
      </c>
      <c r="DC158">
        <v>2.516825</v>
      </c>
      <c r="DD158">
        <v>0</v>
      </c>
      <c r="DE158">
        <v>3514.2675</v>
      </c>
      <c r="DF158">
        <v>10372.4</v>
      </c>
      <c r="DG158">
        <v>40.625</v>
      </c>
      <c r="DH158">
        <v>43.531</v>
      </c>
      <c r="DI158">
        <v>42.312</v>
      </c>
      <c r="DJ158">
        <v>41.562</v>
      </c>
      <c r="DK158">
        <v>40.656</v>
      </c>
      <c r="DL158">
        <v>1160.4225</v>
      </c>
      <c r="DM158">
        <v>39.59</v>
      </c>
      <c r="DN158">
        <v>0</v>
      </c>
      <c r="DO158">
        <v>1617083176.8</v>
      </c>
      <c r="DP158">
        <v>0</v>
      </c>
      <c r="DQ158">
        <v>2.646328</v>
      </c>
      <c r="DR158">
        <v>-0.05136155213198</v>
      </c>
      <c r="DS158">
        <v>34.9200000554532</v>
      </c>
      <c r="DT158">
        <v>3511.0004</v>
      </c>
      <c r="DU158">
        <v>15</v>
      </c>
      <c r="DV158">
        <v>1617082512</v>
      </c>
      <c r="DW158" t="s">
        <v>288</v>
      </c>
      <c r="DX158">
        <v>1617082511</v>
      </c>
      <c r="DY158">
        <v>1617082512</v>
      </c>
      <c r="DZ158">
        <v>2</v>
      </c>
      <c r="EA158">
        <v>-0.012</v>
      </c>
      <c r="EB158">
        <v>-0.035</v>
      </c>
      <c r="EC158">
        <v>4.321</v>
      </c>
      <c r="ED158">
        <v>-0.022</v>
      </c>
      <c r="EE158">
        <v>400</v>
      </c>
      <c r="EF158">
        <v>20</v>
      </c>
      <c r="EG158">
        <v>0.13</v>
      </c>
      <c r="EH158">
        <v>0.05</v>
      </c>
      <c r="EI158">
        <v>100</v>
      </c>
      <c r="EJ158">
        <v>100</v>
      </c>
      <c r="EK158">
        <v>4.32</v>
      </c>
      <c r="EL158">
        <v>-0.022</v>
      </c>
      <c r="EM158">
        <v>4.32055000000003</v>
      </c>
      <c r="EN158">
        <v>0</v>
      </c>
      <c r="EO158">
        <v>0</v>
      </c>
      <c r="EP158">
        <v>0</v>
      </c>
      <c r="EQ158">
        <v>-0.0219400000000007</v>
      </c>
      <c r="ER158">
        <v>0</v>
      </c>
      <c r="ES158">
        <v>0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11.1</v>
      </c>
      <c r="EZ158">
        <v>11.1</v>
      </c>
      <c r="FA158">
        <v>18</v>
      </c>
      <c r="FB158">
        <v>646.738</v>
      </c>
      <c r="FC158">
        <v>392.959</v>
      </c>
      <c r="FD158">
        <v>24.9996</v>
      </c>
      <c r="FE158">
        <v>27.778</v>
      </c>
      <c r="FF158">
        <v>29.9999</v>
      </c>
      <c r="FG158">
        <v>27.7907</v>
      </c>
      <c r="FH158">
        <v>27.8303</v>
      </c>
      <c r="FI158">
        <v>24.5618</v>
      </c>
      <c r="FJ158">
        <v>22.482</v>
      </c>
      <c r="FK158">
        <v>44.9705</v>
      </c>
      <c r="FL158">
        <v>25</v>
      </c>
      <c r="FM158">
        <v>493.863</v>
      </c>
      <c r="FN158">
        <v>20</v>
      </c>
      <c r="FO158">
        <v>96.866</v>
      </c>
      <c r="FP158">
        <v>99.4379</v>
      </c>
    </row>
    <row r="159" spans="1:172">
      <c r="A159">
        <v>143</v>
      </c>
      <c r="B159">
        <v>1617083178</v>
      </c>
      <c r="C159">
        <v>285.5</v>
      </c>
      <c r="D159" t="s">
        <v>571</v>
      </c>
      <c r="E159" t="s">
        <v>572</v>
      </c>
      <c r="F159">
        <v>2</v>
      </c>
      <c r="G159">
        <v>1617083177</v>
      </c>
      <c r="H159">
        <f>(I159)/1000</f>
        <v>0</v>
      </c>
      <c r="I159">
        <f>IF(CF159, AL159, AF159)</f>
        <v>0</v>
      </c>
      <c r="J159">
        <f>IF(CF159, AG159, AE159)</f>
        <v>0</v>
      </c>
      <c r="K159">
        <f>CH159 - IF(AS159&gt;1, J159*CB159*100.0/(AU159*CV159), 0)</f>
        <v>0</v>
      </c>
      <c r="L159">
        <f>((R159-H159/2)*K159-J159)/(R159+H159/2)</f>
        <v>0</v>
      </c>
      <c r="M159">
        <f>L159*(CO159+CP159)/1000.0</f>
        <v>0</v>
      </c>
      <c r="N159">
        <f>(CH159 - IF(AS159&gt;1, J159*CB159*100.0/(AU159*CV159), 0))*(CO159+CP159)/1000.0</f>
        <v>0</v>
      </c>
      <c r="O159">
        <f>2.0/((1/Q159-1/P159)+SIGN(Q159)*SQRT((1/Q159-1/P159)*(1/Q159-1/P159) + 4*CC159/((CC159+1)*(CC159+1))*(2*1/Q159*1/P159-1/P159*1/P159)))</f>
        <v>0</v>
      </c>
      <c r="P159">
        <f>IF(LEFT(CD159,1)&lt;&gt;"0",IF(LEFT(CD159,1)="1",3.0,CE159),$D$5+$E$5*(CV159*CO159/($K$5*1000))+$F$5*(CV159*CO159/($K$5*1000))*MAX(MIN(CB159,$J$5),$I$5)*MAX(MIN(CB159,$J$5),$I$5)+$G$5*MAX(MIN(CB159,$J$5),$I$5)*(CV159*CO159/($K$5*1000))+$H$5*(CV159*CO159/($K$5*1000))*(CV159*CO159/($K$5*1000)))</f>
        <v>0</v>
      </c>
      <c r="Q159">
        <f>H159*(1000-(1000*0.61365*exp(17.502*U159/(240.97+U159))/(CO159+CP159)+CJ159)/2)/(1000*0.61365*exp(17.502*U159/(240.97+U159))/(CO159+CP159)-CJ159)</f>
        <v>0</v>
      </c>
      <c r="R159">
        <f>1/((CC159+1)/(O159/1.6)+1/(P159/1.37)) + CC159/((CC159+1)/(O159/1.6) + CC159/(P159/1.37))</f>
        <v>0</v>
      </c>
      <c r="S159">
        <f>(BX159*CA159)</f>
        <v>0</v>
      </c>
      <c r="T159">
        <f>(CQ159+(S159+2*0.95*5.67E-8*(((CQ159+$B$7)+273)^4-(CQ159+273)^4)-44100*H159)/(1.84*29.3*P159+8*0.95*5.67E-8*(CQ159+273)^3))</f>
        <v>0</v>
      </c>
      <c r="U159">
        <f>($C$7*CR159+$D$7*CS159+$E$7*T159)</f>
        <v>0</v>
      </c>
      <c r="V159">
        <f>0.61365*exp(17.502*U159/(240.97+U159))</f>
        <v>0</v>
      </c>
      <c r="W159">
        <f>(X159/Y159*100)</f>
        <v>0</v>
      </c>
      <c r="X159">
        <f>CJ159*(CO159+CP159)/1000</f>
        <v>0</v>
      </c>
      <c r="Y159">
        <f>0.61365*exp(17.502*CQ159/(240.97+CQ159))</f>
        <v>0</v>
      </c>
      <c r="Z159">
        <f>(V159-CJ159*(CO159+CP159)/1000)</f>
        <v>0</v>
      </c>
      <c r="AA159">
        <f>(-H159*44100)</f>
        <v>0</v>
      </c>
      <c r="AB159">
        <f>2*29.3*P159*0.92*(CQ159-U159)</f>
        <v>0</v>
      </c>
      <c r="AC159">
        <f>2*0.95*5.67E-8*(((CQ159+$B$7)+273)^4-(U159+273)^4)</f>
        <v>0</v>
      </c>
      <c r="AD159">
        <f>S159+AC159+AA159+AB159</f>
        <v>0</v>
      </c>
      <c r="AE159">
        <f>CN159*AS159*(CI159-CH159*(1000-AS159*CK159)/(1000-AS159*CJ159))/(100*CB159)</f>
        <v>0</v>
      </c>
      <c r="AF159">
        <f>1000*CN159*AS159*(CJ159-CK159)/(100*CB159*(1000-AS159*CJ159))</f>
        <v>0</v>
      </c>
      <c r="AG159">
        <f>(AH159 - AI159 - CO159*1E3/(8.314*(CQ159+273.15)) * AK159/CN159 * AJ159) * CN159/(100*CB159) * (1000 - CK159)/1000</f>
        <v>0</v>
      </c>
      <c r="AH159">
        <v>491.338543523758</v>
      </c>
      <c r="AI159">
        <v>473.70136969697</v>
      </c>
      <c r="AJ159">
        <v>1.67865899114686</v>
      </c>
      <c r="AK159">
        <v>66.5001345329119</v>
      </c>
      <c r="AL159">
        <f>(AN159 - AM159 + CO159*1E3/(8.314*(CQ159+273.15)) * AP159/CN159 * AO159) * CN159/(100*CB159) * 1000/(1000 - AN159)</f>
        <v>0</v>
      </c>
      <c r="AM159">
        <v>19.9376814351515</v>
      </c>
      <c r="AN159">
        <v>21.5839036363636</v>
      </c>
      <c r="AO159">
        <v>-0.000197249417249449</v>
      </c>
      <c r="AP159">
        <v>79.88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MAX(0,($B$13+$C$13*CV159)/(1+$D$13*CV159)*CO159/(CQ159+273)*$E$13)</f>
        <v>0</v>
      </c>
      <c r="AV159" t="s">
        <v>286</v>
      </c>
      <c r="AW159" t="s">
        <v>286</v>
      </c>
      <c r="AX159">
        <v>0</v>
      </c>
      <c r="AY159">
        <v>0</v>
      </c>
      <c r="AZ159">
        <f>1-AX159/AY159</f>
        <v>0</v>
      </c>
      <c r="BA159">
        <v>0</v>
      </c>
      <c r="BB159" t="s">
        <v>286</v>
      </c>
      <c r="BC159" t="s">
        <v>286</v>
      </c>
      <c r="BD159">
        <v>0</v>
      </c>
      <c r="BE159">
        <v>0</v>
      </c>
      <c r="BF159">
        <f>1-BD159/BE159</f>
        <v>0</v>
      </c>
      <c r="BG159">
        <v>0.5</v>
      </c>
      <c r="BH159">
        <f>BY159</f>
        <v>0</v>
      </c>
      <c r="BI159">
        <f>J159</f>
        <v>0</v>
      </c>
      <c r="BJ159">
        <f>BF159*BG159*BH159</f>
        <v>0</v>
      </c>
      <c r="BK159">
        <f>(BI159-BA159)/BH159</f>
        <v>0</v>
      </c>
      <c r="BL159">
        <f>(AY159-BE159)/BE159</f>
        <v>0</v>
      </c>
      <c r="BM159">
        <f>AX159/(AZ159+AX159/BE159)</f>
        <v>0</v>
      </c>
      <c r="BN159" t="s">
        <v>286</v>
      </c>
      <c r="BO159">
        <v>0</v>
      </c>
      <c r="BP159">
        <f>IF(BO159&lt;&gt;0, BO159, BM159)</f>
        <v>0</v>
      </c>
      <c r="BQ159">
        <f>1-BP159/BE159</f>
        <v>0</v>
      </c>
      <c r="BR159">
        <f>(BE159-BD159)/(BE159-BP159)</f>
        <v>0</v>
      </c>
      <c r="BS159">
        <f>(AY159-BE159)/(AY159-BP159)</f>
        <v>0</v>
      </c>
      <c r="BT159">
        <f>(BE159-BD159)/(BE159-AX159)</f>
        <v>0</v>
      </c>
      <c r="BU159">
        <f>(AY159-BE159)/(AY159-AX159)</f>
        <v>0</v>
      </c>
      <c r="BV159">
        <f>(BR159*BP159/BD159)</f>
        <v>0</v>
      </c>
      <c r="BW159">
        <f>(1-BV159)</f>
        <v>0</v>
      </c>
      <c r="BX159">
        <f>$B$11*CW159+$C$11*CX159+$F$11*CY159*(1-DB159)</f>
        <v>0</v>
      </c>
      <c r="BY159">
        <f>BX159*BZ159</f>
        <v>0</v>
      </c>
      <c r="BZ159">
        <f>($B$11*$D$9+$C$11*$D$9+$F$11*((DL159+DD159)/MAX(DL159+DD159+DM159, 0.1)*$I$9+DM159/MAX(DL159+DD159+DM159, 0.1)*$J$9))/($B$11+$C$11+$F$11)</f>
        <v>0</v>
      </c>
      <c r="CA159">
        <f>($B$11*$K$9+$C$11*$K$9+$F$11*((DL159+DD159)/MAX(DL159+DD159+DM159, 0.1)*$P$9+DM159/MAX(DL159+DD159+DM159, 0.1)*$Q$9))/($B$11+$C$11+$F$11)</f>
        <v>0</v>
      </c>
      <c r="CB159">
        <v>9</v>
      </c>
      <c r="CC159">
        <v>0.5</v>
      </c>
      <c r="CD159" t="s">
        <v>287</v>
      </c>
      <c r="CE159">
        <v>2</v>
      </c>
      <c r="CF159" t="b">
        <v>1</v>
      </c>
      <c r="CG159">
        <v>1617083177</v>
      </c>
      <c r="CH159">
        <v>462.649</v>
      </c>
      <c r="CI159">
        <v>483.328</v>
      </c>
      <c r="CJ159">
        <v>21.5847333333333</v>
      </c>
      <c r="CK159">
        <v>19.9377666666667</v>
      </c>
      <c r="CL159">
        <v>458.328333333333</v>
      </c>
      <c r="CM159">
        <v>21.6067333333333</v>
      </c>
      <c r="CN159">
        <v>600.037333333333</v>
      </c>
      <c r="CO159">
        <v>101.122333333333</v>
      </c>
      <c r="CP159">
        <v>0.0465570333333333</v>
      </c>
      <c r="CQ159">
        <v>26.7746</v>
      </c>
      <c r="CR159">
        <v>26.1966666666667</v>
      </c>
      <c r="CS159">
        <v>999.9</v>
      </c>
      <c r="CT159">
        <v>0</v>
      </c>
      <c r="CU159">
        <v>0</v>
      </c>
      <c r="CV159">
        <v>9993.54</v>
      </c>
      <c r="CW159">
        <v>0</v>
      </c>
      <c r="CX159">
        <v>35.0379</v>
      </c>
      <c r="CY159">
        <v>1200.06333333333</v>
      </c>
      <c r="CZ159">
        <v>0.967006666666667</v>
      </c>
      <c r="DA159">
        <v>0.0329935</v>
      </c>
      <c r="DB159">
        <v>0</v>
      </c>
      <c r="DC159">
        <v>2.64426666666667</v>
      </c>
      <c r="DD159">
        <v>0</v>
      </c>
      <c r="DE159">
        <v>3515.94333333333</v>
      </c>
      <c r="DF159">
        <v>10372.9</v>
      </c>
      <c r="DG159">
        <v>40.583</v>
      </c>
      <c r="DH159">
        <v>43.5</v>
      </c>
      <c r="DI159">
        <v>42.312</v>
      </c>
      <c r="DJ159">
        <v>41.5206666666667</v>
      </c>
      <c r="DK159">
        <v>40.6663333333333</v>
      </c>
      <c r="DL159">
        <v>1160.47</v>
      </c>
      <c r="DM159">
        <v>39.5933333333333</v>
      </c>
      <c r="DN159">
        <v>0</v>
      </c>
      <c r="DO159">
        <v>1617083178.6</v>
      </c>
      <c r="DP159">
        <v>0</v>
      </c>
      <c r="DQ159">
        <v>2.63910769230769</v>
      </c>
      <c r="DR159">
        <v>0.171535031984957</v>
      </c>
      <c r="DS159">
        <v>35.5644444537892</v>
      </c>
      <c r="DT159">
        <v>3511.85538461538</v>
      </c>
      <c r="DU159">
        <v>15</v>
      </c>
      <c r="DV159">
        <v>1617082512</v>
      </c>
      <c r="DW159" t="s">
        <v>288</v>
      </c>
      <c r="DX159">
        <v>1617082511</v>
      </c>
      <c r="DY159">
        <v>1617082512</v>
      </c>
      <c r="DZ159">
        <v>2</v>
      </c>
      <c r="EA159">
        <v>-0.012</v>
      </c>
      <c r="EB159">
        <v>-0.035</v>
      </c>
      <c r="EC159">
        <v>4.321</v>
      </c>
      <c r="ED159">
        <v>-0.022</v>
      </c>
      <c r="EE159">
        <v>400</v>
      </c>
      <c r="EF159">
        <v>20</v>
      </c>
      <c r="EG159">
        <v>0.13</v>
      </c>
      <c r="EH159">
        <v>0.05</v>
      </c>
      <c r="EI159">
        <v>100</v>
      </c>
      <c r="EJ159">
        <v>100</v>
      </c>
      <c r="EK159">
        <v>4.321</v>
      </c>
      <c r="EL159">
        <v>-0.0219</v>
      </c>
      <c r="EM159">
        <v>4.32055000000003</v>
      </c>
      <c r="EN159">
        <v>0</v>
      </c>
      <c r="EO159">
        <v>0</v>
      </c>
      <c r="EP159">
        <v>0</v>
      </c>
      <c r="EQ159">
        <v>-0.0219400000000007</v>
      </c>
      <c r="ER159">
        <v>0</v>
      </c>
      <c r="ES159">
        <v>0</v>
      </c>
      <c r="ET159">
        <v>0</v>
      </c>
      <c r="EU159">
        <v>-1</v>
      </c>
      <c r="EV159">
        <v>-1</v>
      </c>
      <c r="EW159">
        <v>-1</v>
      </c>
      <c r="EX159">
        <v>-1</v>
      </c>
      <c r="EY159">
        <v>11.1</v>
      </c>
      <c r="EZ159">
        <v>11.1</v>
      </c>
      <c r="FA159">
        <v>18</v>
      </c>
      <c r="FB159">
        <v>646.809</v>
      </c>
      <c r="FC159">
        <v>393.038</v>
      </c>
      <c r="FD159">
        <v>24.9996</v>
      </c>
      <c r="FE159">
        <v>27.7768</v>
      </c>
      <c r="FF159">
        <v>29.9999</v>
      </c>
      <c r="FG159">
        <v>27.7902</v>
      </c>
      <c r="FH159">
        <v>27.8292</v>
      </c>
      <c r="FI159">
        <v>24.7097</v>
      </c>
      <c r="FJ159">
        <v>22.482</v>
      </c>
      <c r="FK159">
        <v>44.9705</v>
      </c>
      <c r="FL159">
        <v>25</v>
      </c>
      <c r="FM159">
        <v>497.237</v>
      </c>
      <c r="FN159">
        <v>20</v>
      </c>
      <c r="FO159">
        <v>96.8658</v>
      </c>
      <c r="FP159">
        <v>99.4384</v>
      </c>
    </row>
    <row r="160" spans="1:172">
      <c r="A160">
        <v>144</v>
      </c>
      <c r="B160">
        <v>1617083180</v>
      </c>
      <c r="C160">
        <v>287.5</v>
      </c>
      <c r="D160" t="s">
        <v>573</v>
      </c>
      <c r="E160" t="s">
        <v>574</v>
      </c>
      <c r="F160">
        <v>2</v>
      </c>
      <c r="G160">
        <v>1617083178.625</v>
      </c>
      <c r="H160">
        <f>(I160)/1000</f>
        <v>0</v>
      </c>
      <c r="I160">
        <f>IF(CF160, AL160, AF160)</f>
        <v>0</v>
      </c>
      <c r="J160">
        <f>IF(CF160, AG160, AE160)</f>
        <v>0</v>
      </c>
      <c r="K160">
        <f>CH160 - IF(AS160&gt;1, J160*CB160*100.0/(AU160*CV160), 0)</f>
        <v>0</v>
      </c>
      <c r="L160">
        <f>((R160-H160/2)*K160-J160)/(R160+H160/2)</f>
        <v>0</v>
      </c>
      <c r="M160">
        <f>L160*(CO160+CP160)/1000.0</f>
        <v>0</v>
      </c>
      <c r="N160">
        <f>(CH160 - IF(AS160&gt;1, J160*CB160*100.0/(AU160*CV160), 0))*(CO160+CP160)/1000.0</f>
        <v>0</v>
      </c>
      <c r="O160">
        <f>2.0/((1/Q160-1/P160)+SIGN(Q160)*SQRT((1/Q160-1/P160)*(1/Q160-1/P160) + 4*CC160/((CC160+1)*(CC160+1))*(2*1/Q160*1/P160-1/P160*1/P160)))</f>
        <v>0</v>
      </c>
      <c r="P160">
        <f>IF(LEFT(CD160,1)&lt;&gt;"0",IF(LEFT(CD160,1)="1",3.0,CE160),$D$5+$E$5*(CV160*CO160/($K$5*1000))+$F$5*(CV160*CO160/($K$5*1000))*MAX(MIN(CB160,$J$5),$I$5)*MAX(MIN(CB160,$J$5),$I$5)+$G$5*MAX(MIN(CB160,$J$5),$I$5)*(CV160*CO160/($K$5*1000))+$H$5*(CV160*CO160/($K$5*1000))*(CV160*CO160/($K$5*1000)))</f>
        <v>0</v>
      </c>
      <c r="Q160">
        <f>H160*(1000-(1000*0.61365*exp(17.502*U160/(240.97+U160))/(CO160+CP160)+CJ160)/2)/(1000*0.61365*exp(17.502*U160/(240.97+U160))/(CO160+CP160)-CJ160)</f>
        <v>0</v>
      </c>
      <c r="R160">
        <f>1/((CC160+1)/(O160/1.6)+1/(P160/1.37)) + CC160/((CC160+1)/(O160/1.6) + CC160/(P160/1.37))</f>
        <v>0</v>
      </c>
      <c r="S160">
        <f>(BX160*CA160)</f>
        <v>0</v>
      </c>
      <c r="T160">
        <f>(CQ160+(S160+2*0.95*5.67E-8*(((CQ160+$B$7)+273)^4-(CQ160+273)^4)-44100*H160)/(1.84*29.3*P160+8*0.95*5.67E-8*(CQ160+273)^3))</f>
        <v>0</v>
      </c>
      <c r="U160">
        <f>($C$7*CR160+$D$7*CS160+$E$7*T160)</f>
        <v>0</v>
      </c>
      <c r="V160">
        <f>0.61365*exp(17.502*U160/(240.97+U160))</f>
        <v>0</v>
      </c>
      <c r="W160">
        <f>(X160/Y160*100)</f>
        <v>0</v>
      </c>
      <c r="X160">
        <f>CJ160*(CO160+CP160)/1000</f>
        <v>0</v>
      </c>
      <c r="Y160">
        <f>0.61365*exp(17.502*CQ160/(240.97+CQ160))</f>
        <v>0</v>
      </c>
      <c r="Z160">
        <f>(V160-CJ160*(CO160+CP160)/1000)</f>
        <v>0</v>
      </c>
      <c r="AA160">
        <f>(-H160*44100)</f>
        <v>0</v>
      </c>
      <c r="AB160">
        <f>2*29.3*P160*0.92*(CQ160-U160)</f>
        <v>0</v>
      </c>
      <c r="AC160">
        <f>2*0.95*5.67E-8*(((CQ160+$B$7)+273)^4-(U160+273)^4)</f>
        <v>0</v>
      </c>
      <c r="AD160">
        <f>S160+AC160+AA160+AB160</f>
        <v>0</v>
      </c>
      <c r="AE160">
        <f>CN160*AS160*(CI160-CH160*(1000-AS160*CK160)/(1000-AS160*CJ160))/(100*CB160)</f>
        <v>0</v>
      </c>
      <c r="AF160">
        <f>1000*CN160*AS160*(CJ160-CK160)/(100*CB160*(1000-AS160*CJ160))</f>
        <v>0</v>
      </c>
      <c r="AG160">
        <f>(AH160 - AI160 - CO160*1E3/(8.314*(CQ160+273.15)) * AK160/CN160 * AJ160) * CN160/(100*CB160) * (1000 - CK160)/1000</f>
        <v>0</v>
      </c>
      <c r="AH160">
        <v>494.924327215503</v>
      </c>
      <c r="AI160">
        <v>477.116478787878</v>
      </c>
      <c r="AJ160">
        <v>1.70845571923879</v>
      </c>
      <c r="AK160">
        <v>66.5001345329119</v>
      </c>
      <c r="AL160">
        <f>(AN160 - AM160 + CO160*1E3/(8.314*(CQ160+273.15)) * AP160/CN160 * AO160) * CN160/(100*CB160) * 1000/(1000 - AN160)</f>
        <v>0</v>
      </c>
      <c r="AM160">
        <v>19.9375946715152</v>
      </c>
      <c r="AN160">
        <v>21.5808339393939</v>
      </c>
      <c r="AO160">
        <v>-0.000194165656565134</v>
      </c>
      <c r="AP160">
        <v>79.88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MAX(0,($B$13+$C$13*CV160)/(1+$D$13*CV160)*CO160/(CQ160+273)*$E$13)</f>
        <v>0</v>
      </c>
      <c r="AV160" t="s">
        <v>286</v>
      </c>
      <c r="AW160" t="s">
        <v>286</v>
      </c>
      <c r="AX160">
        <v>0</v>
      </c>
      <c r="AY160">
        <v>0</v>
      </c>
      <c r="AZ160">
        <f>1-AX160/AY160</f>
        <v>0</v>
      </c>
      <c r="BA160">
        <v>0</v>
      </c>
      <c r="BB160" t="s">
        <v>286</v>
      </c>
      <c r="BC160" t="s">
        <v>286</v>
      </c>
      <c r="BD160">
        <v>0</v>
      </c>
      <c r="BE160">
        <v>0</v>
      </c>
      <c r="BF160">
        <f>1-BD160/BE160</f>
        <v>0</v>
      </c>
      <c r="BG160">
        <v>0.5</v>
      </c>
      <c r="BH160">
        <f>BY160</f>
        <v>0</v>
      </c>
      <c r="BI160">
        <f>J160</f>
        <v>0</v>
      </c>
      <c r="BJ160">
        <f>BF160*BG160*BH160</f>
        <v>0</v>
      </c>
      <c r="BK160">
        <f>(BI160-BA160)/BH160</f>
        <v>0</v>
      </c>
      <c r="BL160">
        <f>(AY160-BE160)/BE160</f>
        <v>0</v>
      </c>
      <c r="BM160">
        <f>AX160/(AZ160+AX160/BE160)</f>
        <v>0</v>
      </c>
      <c r="BN160" t="s">
        <v>286</v>
      </c>
      <c r="BO160">
        <v>0</v>
      </c>
      <c r="BP160">
        <f>IF(BO160&lt;&gt;0, BO160, BM160)</f>
        <v>0</v>
      </c>
      <c r="BQ160">
        <f>1-BP160/BE160</f>
        <v>0</v>
      </c>
      <c r="BR160">
        <f>(BE160-BD160)/(BE160-BP160)</f>
        <v>0</v>
      </c>
      <c r="BS160">
        <f>(AY160-BE160)/(AY160-BP160)</f>
        <v>0</v>
      </c>
      <c r="BT160">
        <f>(BE160-BD160)/(BE160-AX160)</f>
        <v>0</v>
      </c>
      <c r="BU160">
        <f>(AY160-BE160)/(AY160-AX160)</f>
        <v>0</v>
      </c>
      <c r="BV160">
        <f>(BR160*BP160/BD160)</f>
        <v>0</v>
      </c>
      <c r="BW160">
        <f>(1-BV160)</f>
        <v>0</v>
      </c>
      <c r="BX160">
        <f>$B$11*CW160+$C$11*CX160+$F$11*CY160*(1-DB160)</f>
        <v>0</v>
      </c>
      <c r="BY160">
        <f>BX160*BZ160</f>
        <v>0</v>
      </c>
      <c r="BZ160">
        <f>($B$11*$D$9+$C$11*$D$9+$F$11*((DL160+DD160)/MAX(DL160+DD160+DM160, 0.1)*$I$9+DM160/MAX(DL160+DD160+DM160, 0.1)*$J$9))/($B$11+$C$11+$F$11)</f>
        <v>0</v>
      </c>
      <c r="CA160">
        <f>($B$11*$K$9+$C$11*$K$9+$F$11*((DL160+DD160)/MAX(DL160+DD160+DM160, 0.1)*$P$9+DM160/MAX(DL160+DD160+DM160, 0.1)*$Q$9))/($B$11+$C$11+$F$11)</f>
        <v>0</v>
      </c>
      <c r="CB160">
        <v>9</v>
      </c>
      <c r="CC160">
        <v>0.5</v>
      </c>
      <c r="CD160" t="s">
        <v>287</v>
      </c>
      <c r="CE160">
        <v>2</v>
      </c>
      <c r="CF160" t="b">
        <v>1</v>
      </c>
      <c r="CG160">
        <v>1617083178.625</v>
      </c>
      <c r="CH160">
        <v>465.353</v>
      </c>
      <c r="CI160">
        <v>486.20225</v>
      </c>
      <c r="CJ160">
        <v>21.582175</v>
      </c>
      <c r="CK160">
        <v>19.937525</v>
      </c>
      <c r="CL160">
        <v>461.03225</v>
      </c>
      <c r="CM160">
        <v>21.604125</v>
      </c>
      <c r="CN160">
        <v>600.032</v>
      </c>
      <c r="CO160">
        <v>101.1225</v>
      </c>
      <c r="CP160">
        <v>0.046406525</v>
      </c>
      <c r="CQ160">
        <v>26.775125</v>
      </c>
      <c r="CR160">
        <v>26.1897</v>
      </c>
      <c r="CS160">
        <v>999.9</v>
      </c>
      <c r="CT160">
        <v>0</v>
      </c>
      <c r="CU160">
        <v>0</v>
      </c>
      <c r="CV160">
        <v>10017.025</v>
      </c>
      <c r="CW160">
        <v>0</v>
      </c>
      <c r="CX160">
        <v>35.016275</v>
      </c>
      <c r="CY160">
        <v>1200.065</v>
      </c>
      <c r="CZ160">
        <v>0.96700725</v>
      </c>
      <c r="DA160">
        <v>0.032992925</v>
      </c>
      <c r="DB160">
        <v>0</v>
      </c>
      <c r="DC160">
        <v>2.91225</v>
      </c>
      <c r="DD160">
        <v>0</v>
      </c>
      <c r="DE160">
        <v>3516.6525</v>
      </c>
      <c r="DF160">
        <v>10372.875</v>
      </c>
      <c r="DG160">
        <v>40.60925</v>
      </c>
      <c r="DH160">
        <v>43.5</v>
      </c>
      <c r="DI160">
        <v>42.281</v>
      </c>
      <c r="DJ160">
        <v>41.5465</v>
      </c>
      <c r="DK160">
        <v>40.656</v>
      </c>
      <c r="DL160">
        <v>1160.4725</v>
      </c>
      <c r="DM160">
        <v>39.5925</v>
      </c>
      <c r="DN160">
        <v>0</v>
      </c>
      <c r="DO160">
        <v>1617083180.4</v>
      </c>
      <c r="DP160">
        <v>0</v>
      </c>
      <c r="DQ160">
        <v>2.655312</v>
      </c>
      <c r="DR160">
        <v>1.25227690931871</v>
      </c>
      <c r="DS160">
        <v>35.0230768815711</v>
      </c>
      <c r="DT160">
        <v>3513.0908</v>
      </c>
      <c r="DU160">
        <v>15</v>
      </c>
      <c r="DV160">
        <v>1617082512</v>
      </c>
      <c r="DW160" t="s">
        <v>288</v>
      </c>
      <c r="DX160">
        <v>1617082511</v>
      </c>
      <c r="DY160">
        <v>1617082512</v>
      </c>
      <c r="DZ160">
        <v>2</v>
      </c>
      <c r="EA160">
        <v>-0.012</v>
      </c>
      <c r="EB160">
        <v>-0.035</v>
      </c>
      <c r="EC160">
        <v>4.321</v>
      </c>
      <c r="ED160">
        <v>-0.022</v>
      </c>
      <c r="EE160">
        <v>400</v>
      </c>
      <c r="EF160">
        <v>20</v>
      </c>
      <c r="EG160">
        <v>0.13</v>
      </c>
      <c r="EH160">
        <v>0.05</v>
      </c>
      <c r="EI160">
        <v>100</v>
      </c>
      <c r="EJ160">
        <v>100</v>
      </c>
      <c r="EK160">
        <v>4.32</v>
      </c>
      <c r="EL160">
        <v>-0.0219</v>
      </c>
      <c r="EM160">
        <v>4.32055000000003</v>
      </c>
      <c r="EN160">
        <v>0</v>
      </c>
      <c r="EO160">
        <v>0</v>
      </c>
      <c r="EP160">
        <v>0</v>
      </c>
      <c r="EQ160">
        <v>-0.0219400000000007</v>
      </c>
      <c r="ER160">
        <v>0</v>
      </c>
      <c r="ES160">
        <v>0</v>
      </c>
      <c r="ET160">
        <v>0</v>
      </c>
      <c r="EU160">
        <v>-1</v>
      </c>
      <c r="EV160">
        <v>-1</v>
      </c>
      <c r="EW160">
        <v>-1</v>
      </c>
      <c r="EX160">
        <v>-1</v>
      </c>
      <c r="EY160">
        <v>11.2</v>
      </c>
      <c r="EZ160">
        <v>11.1</v>
      </c>
      <c r="FA160">
        <v>18</v>
      </c>
      <c r="FB160">
        <v>646.834</v>
      </c>
      <c r="FC160">
        <v>393.15</v>
      </c>
      <c r="FD160">
        <v>24.9996</v>
      </c>
      <c r="FE160">
        <v>27.7756</v>
      </c>
      <c r="FF160">
        <v>29.9999</v>
      </c>
      <c r="FG160">
        <v>27.789</v>
      </c>
      <c r="FH160">
        <v>27.8286</v>
      </c>
      <c r="FI160">
        <v>24.8505</v>
      </c>
      <c r="FJ160">
        <v>22.482</v>
      </c>
      <c r="FK160">
        <v>44.9705</v>
      </c>
      <c r="FL160">
        <v>25</v>
      </c>
      <c r="FM160">
        <v>500.624</v>
      </c>
      <c r="FN160">
        <v>20</v>
      </c>
      <c r="FO160">
        <v>96.8662</v>
      </c>
      <c r="FP160">
        <v>99.4386</v>
      </c>
    </row>
    <row r="161" spans="1:172">
      <c r="A161">
        <v>145</v>
      </c>
      <c r="B161">
        <v>1617083182</v>
      </c>
      <c r="C161">
        <v>289.5</v>
      </c>
      <c r="D161" t="s">
        <v>575</v>
      </c>
      <c r="E161" t="s">
        <v>576</v>
      </c>
      <c r="F161">
        <v>2</v>
      </c>
      <c r="G161">
        <v>1617083181</v>
      </c>
      <c r="H161">
        <f>(I161)/1000</f>
        <v>0</v>
      </c>
      <c r="I161">
        <f>IF(CF161, AL161, AF161)</f>
        <v>0</v>
      </c>
      <c r="J161">
        <f>IF(CF161, AG161, AE161)</f>
        <v>0</v>
      </c>
      <c r="K161">
        <f>CH161 - IF(AS161&gt;1, J161*CB161*100.0/(AU161*CV161), 0)</f>
        <v>0</v>
      </c>
      <c r="L161">
        <f>((R161-H161/2)*K161-J161)/(R161+H161/2)</f>
        <v>0</v>
      </c>
      <c r="M161">
        <f>L161*(CO161+CP161)/1000.0</f>
        <v>0</v>
      </c>
      <c r="N161">
        <f>(CH161 - IF(AS161&gt;1, J161*CB161*100.0/(AU161*CV161), 0))*(CO161+CP161)/1000.0</f>
        <v>0</v>
      </c>
      <c r="O161">
        <f>2.0/((1/Q161-1/P161)+SIGN(Q161)*SQRT((1/Q161-1/P161)*(1/Q161-1/P161) + 4*CC161/((CC161+1)*(CC161+1))*(2*1/Q161*1/P161-1/P161*1/P161)))</f>
        <v>0</v>
      </c>
      <c r="P161">
        <f>IF(LEFT(CD161,1)&lt;&gt;"0",IF(LEFT(CD161,1)="1",3.0,CE161),$D$5+$E$5*(CV161*CO161/($K$5*1000))+$F$5*(CV161*CO161/($K$5*1000))*MAX(MIN(CB161,$J$5),$I$5)*MAX(MIN(CB161,$J$5),$I$5)+$G$5*MAX(MIN(CB161,$J$5),$I$5)*(CV161*CO161/($K$5*1000))+$H$5*(CV161*CO161/($K$5*1000))*(CV161*CO161/($K$5*1000)))</f>
        <v>0</v>
      </c>
      <c r="Q161">
        <f>H161*(1000-(1000*0.61365*exp(17.502*U161/(240.97+U161))/(CO161+CP161)+CJ161)/2)/(1000*0.61365*exp(17.502*U161/(240.97+U161))/(CO161+CP161)-CJ161)</f>
        <v>0</v>
      </c>
      <c r="R161">
        <f>1/((CC161+1)/(O161/1.6)+1/(P161/1.37)) + CC161/((CC161+1)/(O161/1.6) + CC161/(P161/1.37))</f>
        <v>0</v>
      </c>
      <c r="S161">
        <f>(BX161*CA161)</f>
        <v>0</v>
      </c>
      <c r="T161">
        <f>(CQ161+(S161+2*0.95*5.67E-8*(((CQ161+$B$7)+273)^4-(CQ161+273)^4)-44100*H161)/(1.84*29.3*P161+8*0.95*5.67E-8*(CQ161+273)^3))</f>
        <v>0</v>
      </c>
      <c r="U161">
        <f>($C$7*CR161+$D$7*CS161+$E$7*T161)</f>
        <v>0</v>
      </c>
      <c r="V161">
        <f>0.61365*exp(17.502*U161/(240.97+U161))</f>
        <v>0</v>
      </c>
      <c r="W161">
        <f>(X161/Y161*100)</f>
        <v>0</v>
      </c>
      <c r="X161">
        <f>CJ161*(CO161+CP161)/1000</f>
        <v>0</v>
      </c>
      <c r="Y161">
        <f>0.61365*exp(17.502*CQ161/(240.97+CQ161))</f>
        <v>0</v>
      </c>
      <c r="Z161">
        <f>(V161-CJ161*(CO161+CP161)/1000)</f>
        <v>0</v>
      </c>
      <c r="AA161">
        <f>(-H161*44100)</f>
        <v>0</v>
      </c>
      <c r="AB161">
        <f>2*29.3*P161*0.92*(CQ161-U161)</f>
        <v>0</v>
      </c>
      <c r="AC161">
        <f>2*0.95*5.67E-8*(((CQ161+$B$7)+273)^4-(U161+273)^4)</f>
        <v>0</v>
      </c>
      <c r="AD161">
        <f>S161+AC161+AA161+AB161</f>
        <v>0</v>
      </c>
      <c r="AE161">
        <f>CN161*AS161*(CI161-CH161*(1000-AS161*CK161)/(1000-AS161*CJ161))/(100*CB161)</f>
        <v>0</v>
      </c>
      <c r="AF161">
        <f>1000*CN161*AS161*(CJ161-CK161)/(100*CB161*(1000-AS161*CJ161))</f>
        <v>0</v>
      </c>
      <c r="AG161">
        <f>(AH161 - AI161 - CO161*1E3/(8.314*(CQ161+273.15)) * AK161/CN161 * AJ161) * CN161/(100*CB161) * (1000 - CK161)/1000</f>
        <v>0</v>
      </c>
      <c r="AH161">
        <v>498.591665896339</v>
      </c>
      <c r="AI161">
        <v>480.616054545454</v>
      </c>
      <c r="AJ161">
        <v>1.74623947736956</v>
      </c>
      <c r="AK161">
        <v>66.5001345329119</v>
      </c>
      <c r="AL161">
        <f>(AN161 - AM161 + CO161*1E3/(8.314*(CQ161+273.15)) * AP161/CN161 * AO161) * CN161/(100*CB161) * 1000/(1000 - AN161)</f>
        <v>0</v>
      </c>
      <c r="AM161">
        <v>19.9375167646753</v>
      </c>
      <c r="AN161">
        <v>21.5764315151515</v>
      </c>
      <c r="AO161">
        <v>-0.000199522281640944</v>
      </c>
      <c r="AP161">
        <v>79.88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MAX(0,($B$13+$C$13*CV161)/(1+$D$13*CV161)*CO161/(CQ161+273)*$E$13)</f>
        <v>0</v>
      </c>
      <c r="AV161" t="s">
        <v>286</v>
      </c>
      <c r="AW161" t="s">
        <v>286</v>
      </c>
      <c r="AX161">
        <v>0</v>
      </c>
      <c r="AY161">
        <v>0</v>
      </c>
      <c r="AZ161">
        <f>1-AX161/AY161</f>
        <v>0</v>
      </c>
      <c r="BA161">
        <v>0</v>
      </c>
      <c r="BB161" t="s">
        <v>286</v>
      </c>
      <c r="BC161" t="s">
        <v>286</v>
      </c>
      <c r="BD161">
        <v>0</v>
      </c>
      <c r="BE161">
        <v>0</v>
      </c>
      <c r="BF161">
        <f>1-BD161/BE161</f>
        <v>0</v>
      </c>
      <c r="BG161">
        <v>0.5</v>
      </c>
      <c r="BH161">
        <f>BY161</f>
        <v>0</v>
      </c>
      <c r="BI161">
        <f>J161</f>
        <v>0</v>
      </c>
      <c r="BJ161">
        <f>BF161*BG161*BH161</f>
        <v>0</v>
      </c>
      <c r="BK161">
        <f>(BI161-BA161)/BH161</f>
        <v>0</v>
      </c>
      <c r="BL161">
        <f>(AY161-BE161)/BE161</f>
        <v>0</v>
      </c>
      <c r="BM161">
        <f>AX161/(AZ161+AX161/BE161)</f>
        <v>0</v>
      </c>
      <c r="BN161" t="s">
        <v>286</v>
      </c>
      <c r="BO161">
        <v>0</v>
      </c>
      <c r="BP161">
        <f>IF(BO161&lt;&gt;0, BO161, BM161)</f>
        <v>0</v>
      </c>
      <c r="BQ161">
        <f>1-BP161/BE161</f>
        <v>0</v>
      </c>
      <c r="BR161">
        <f>(BE161-BD161)/(BE161-BP161)</f>
        <v>0</v>
      </c>
      <c r="BS161">
        <f>(AY161-BE161)/(AY161-BP161)</f>
        <v>0</v>
      </c>
      <c r="BT161">
        <f>(BE161-BD161)/(BE161-AX161)</f>
        <v>0</v>
      </c>
      <c r="BU161">
        <f>(AY161-BE161)/(AY161-AX161)</f>
        <v>0</v>
      </c>
      <c r="BV161">
        <f>(BR161*BP161/BD161)</f>
        <v>0</v>
      </c>
      <c r="BW161">
        <f>(1-BV161)</f>
        <v>0</v>
      </c>
      <c r="BX161">
        <f>$B$11*CW161+$C$11*CX161+$F$11*CY161*(1-DB161)</f>
        <v>0</v>
      </c>
      <c r="BY161">
        <f>BX161*BZ161</f>
        <v>0</v>
      </c>
      <c r="BZ161">
        <f>($B$11*$D$9+$C$11*$D$9+$F$11*((DL161+DD161)/MAX(DL161+DD161+DM161, 0.1)*$I$9+DM161/MAX(DL161+DD161+DM161, 0.1)*$J$9))/($B$11+$C$11+$F$11)</f>
        <v>0</v>
      </c>
      <c r="CA161">
        <f>($B$11*$K$9+$C$11*$K$9+$F$11*((DL161+DD161)/MAX(DL161+DD161+DM161, 0.1)*$P$9+DM161/MAX(DL161+DD161+DM161, 0.1)*$Q$9))/($B$11+$C$11+$F$11)</f>
        <v>0</v>
      </c>
      <c r="CB161">
        <v>9</v>
      </c>
      <c r="CC161">
        <v>0.5</v>
      </c>
      <c r="CD161" t="s">
        <v>287</v>
      </c>
      <c r="CE161">
        <v>2</v>
      </c>
      <c r="CF161" t="b">
        <v>1</v>
      </c>
      <c r="CG161">
        <v>1617083181</v>
      </c>
      <c r="CH161">
        <v>469.384</v>
      </c>
      <c r="CI161">
        <v>490.534333333333</v>
      </c>
      <c r="CJ161">
        <v>21.5774666666667</v>
      </c>
      <c r="CK161">
        <v>19.9373</v>
      </c>
      <c r="CL161">
        <v>465.063</v>
      </c>
      <c r="CM161">
        <v>21.5994</v>
      </c>
      <c r="CN161">
        <v>600.016666666667</v>
      </c>
      <c r="CO161">
        <v>101.121666666667</v>
      </c>
      <c r="CP161">
        <v>0.0466534666666667</v>
      </c>
      <c r="CQ161">
        <v>26.7735666666667</v>
      </c>
      <c r="CR161">
        <v>26.1869</v>
      </c>
      <c r="CS161">
        <v>999.9</v>
      </c>
      <c r="CT161">
        <v>0</v>
      </c>
      <c r="CU161">
        <v>0</v>
      </c>
      <c r="CV161">
        <v>10014.9666666667</v>
      </c>
      <c r="CW161">
        <v>0</v>
      </c>
      <c r="CX161">
        <v>34.9637333333333</v>
      </c>
      <c r="CY161">
        <v>1199.90333333333</v>
      </c>
      <c r="CZ161">
        <v>0.967004333333333</v>
      </c>
      <c r="DA161">
        <v>0.0329958</v>
      </c>
      <c r="DB161">
        <v>0</v>
      </c>
      <c r="DC161">
        <v>2.6049</v>
      </c>
      <c r="DD161">
        <v>0</v>
      </c>
      <c r="DE161">
        <v>3517.66666666667</v>
      </c>
      <c r="DF161">
        <v>10371.4666666667</v>
      </c>
      <c r="DG161">
        <v>40.583</v>
      </c>
      <c r="DH161">
        <v>43.5413333333333</v>
      </c>
      <c r="DI161">
        <v>42.2916666666667</v>
      </c>
      <c r="DJ161">
        <v>41.7286666666667</v>
      </c>
      <c r="DK161">
        <v>40.6036666666667</v>
      </c>
      <c r="DL161">
        <v>1160.31333333333</v>
      </c>
      <c r="DM161">
        <v>39.59</v>
      </c>
      <c r="DN161">
        <v>0</v>
      </c>
      <c r="DO161">
        <v>1617083182.8</v>
      </c>
      <c r="DP161">
        <v>0</v>
      </c>
      <c r="DQ161">
        <v>2.684516</v>
      </c>
      <c r="DR161">
        <v>0.601361524211321</v>
      </c>
      <c r="DS161">
        <v>33.8715385307095</v>
      </c>
      <c r="DT161">
        <v>3514.4992</v>
      </c>
      <c r="DU161">
        <v>15</v>
      </c>
      <c r="DV161">
        <v>1617082512</v>
      </c>
      <c r="DW161" t="s">
        <v>288</v>
      </c>
      <c r="DX161">
        <v>1617082511</v>
      </c>
      <c r="DY161">
        <v>1617082512</v>
      </c>
      <c r="DZ161">
        <v>2</v>
      </c>
      <c r="EA161">
        <v>-0.012</v>
      </c>
      <c r="EB161">
        <v>-0.035</v>
      </c>
      <c r="EC161">
        <v>4.321</v>
      </c>
      <c r="ED161">
        <v>-0.022</v>
      </c>
      <c r="EE161">
        <v>400</v>
      </c>
      <c r="EF161">
        <v>20</v>
      </c>
      <c r="EG161">
        <v>0.13</v>
      </c>
      <c r="EH161">
        <v>0.05</v>
      </c>
      <c r="EI161">
        <v>100</v>
      </c>
      <c r="EJ161">
        <v>100</v>
      </c>
      <c r="EK161">
        <v>4.32</v>
      </c>
      <c r="EL161">
        <v>-0.0219</v>
      </c>
      <c r="EM161">
        <v>4.32055000000003</v>
      </c>
      <c r="EN161">
        <v>0</v>
      </c>
      <c r="EO161">
        <v>0</v>
      </c>
      <c r="EP161">
        <v>0</v>
      </c>
      <c r="EQ161">
        <v>-0.0219400000000007</v>
      </c>
      <c r="ER161">
        <v>0</v>
      </c>
      <c r="ES161">
        <v>0</v>
      </c>
      <c r="ET161">
        <v>0</v>
      </c>
      <c r="EU161">
        <v>-1</v>
      </c>
      <c r="EV161">
        <v>-1</v>
      </c>
      <c r="EW161">
        <v>-1</v>
      </c>
      <c r="EX161">
        <v>-1</v>
      </c>
      <c r="EY161">
        <v>11.2</v>
      </c>
      <c r="EZ161">
        <v>11.2</v>
      </c>
      <c r="FA161">
        <v>18</v>
      </c>
      <c r="FB161">
        <v>646.88</v>
      </c>
      <c r="FC161">
        <v>393.155</v>
      </c>
      <c r="FD161">
        <v>24.9997</v>
      </c>
      <c r="FE161">
        <v>27.7744</v>
      </c>
      <c r="FF161">
        <v>29.9999</v>
      </c>
      <c r="FG161">
        <v>27.788</v>
      </c>
      <c r="FH161">
        <v>27.8274</v>
      </c>
      <c r="FI161">
        <v>24.985</v>
      </c>
      <c r="FJ161">
        <v>22.2092</v>
      </c>
      <c r="FK161">
        <v>44.9705</v>
      </c>
      <c r="FL161">
        <v>25</v>
      </c>
      <c r="FM161">
        <v>503.985</v>
      </c>
      <c r="FN161">
        <v>20</v>
      </c>
      <c r="FO161">
        <v>96.8663</v>
      </c>
      <c r="FP161">
        <v>99.4383</v>
      </c>
    </row>
    <row r="162" spans="1:172">
      <c r="A162">
        <v>146</v>
      </c>
      <c r="B162">
        <v>1617083184</v>
      </c>
      <c r="C162">
        <v>291.5</v>
      </c>
      <c r="D162" t="s">
        <v>577</v>
      </c>
      <c r="E162" t="s">
        <v>578</v>
      </c>
      <c r="F162">
        <v>2</v>
      </c>
      <c r="G162">
        <v>1617083182.625</v>
      </c>
      <c r="H162">
        <f>(I162)/1000</f>
        <v>0</v>
      </c>
      <c r="I162">
        <f>IF(CF162, AL162, AF162)</f>
        <v>0</v>
      </c>
      <c r="J162">
        <f>IF(CF162, AG162, AE162)</f>
        <v>0</v>
      </c>
      <c r="K162">
        <f>CH162 - IF(AS162&gt;1, J162*CB162*100.0/(AU162*CV162), 0)</f>
        <v>0</v>
      </c>
      <c r="L162">
        <f>((R162-H162/2)*K162-J162)/(R162+H162/2)</f>
        <v>0</v>
      </c>
      <c r="M162">
        <f>L162*(CO162+CP162)/1000.0</f>
        <v>0</v>
      </c>
      <c r="N162">
        <f>(CH162 - IF(AS162&gt;1, J162*CB162*100.0/(AU162*CV162), 0))*(CO162+CP162)/1000.0</f>
        <v>0</v>
      </c>
      <c r="O162">
        <f>2.0/((1/Q162-1/P162)+SIGN(Q162)*SQRT((1/Q162-1/P162)*(1/Q162-1/P162) + 4*CC162/((CC162+1)*(CC162+1))*(2*1/Q162*1/P162-1/P162*1/P162)))</f>
        <v>0</v>
      </c>
      <c r="P162">
        <f>IF(LEFT(CD162,1)&lt;&gt;"0",IF(LEFT(CD162,1)="1",3.0,CE162),$D$5+$E$5*(CV162*CO162/($K$5*1000))+$F$5*(CV162*CO162/($K$5*1000))*MAX(MIN(CB162,$J$5),$I$5)*MAX(MIN(CB162,$J$5),$I$5)+$G$5*MAX(MIN(CB162,$J$5),$I$5)*(CV162*CO162/($K$5*1000))+$H$5*(CV162*CO162/($K$5*1000))*(CV162*CO162/($K$5*1000)))</f>
        <v>0</v>
      </c>
      <c r="Q162">
        <f>H162*(1000-(1000*0.61365*exp(17.502*U162/(240.97+U162))/(CO162+CP162)+CJ162)/2)/(1000*0.61365*exp(17.502*U162/(240.97+U162))/(CO162+CP162)-CJ162)</f>
        <v>0</v>
      </c>
      <c r="R162">
        <f>1/((CC162+1)/(O162/1.6)+1/(P162/1.37)) + CC162/((CC162+1)/(O162/1.6) + CC162/(P162/1.37))</f>
        <v>0</v>
      </c>
      <c r="S162">
        <f>(BX162*CA162)</f>
        <v>0</v>
      </c>
      <c r="T162">
        <f>(CQ162+(S162+2*0.95*5.67E-8*(((CQ162+$B$7)+273)^4-(CQ162+273)^4)-44100*H162)/(1.84*29.3*P162+8*0.95*5.67E-8*(CQ162+273)^3))</f>
        <v>0</v>
      </c>
      <c r="U162">
        <f>($C$7*CR162+$D$7*CS162+$E$7*T162)</f>
        <v>0</v>
      </c>
      <c r="V162">
        <f>0.61365*exp(17.502*U162/(240.97+U162))</f>
        <v>0</v>
      </c>
      <c r="W162">
        <f>(X162/Y162*100)</f>
        <v>0</v>
      </c>
      <c r="X162">
        <f>CJ162*(CO162+CP162)/1000</f>
        <v>0</v>
      </c>
      <c r="Y162">
        <f>0.61365*exp(17.502*CQ162/(240.97+CQ162))</f>
        <v>0</v>
      </c>
      <c r="Z162">
        <f>(V162-CJ162*(CO162+CP162)/1000)</f>
        <v>0</v>
      </c>
      <c r="AA162">
        <f>(-H162*44100)</f>
        <v>0</v>
      </c>
      <c r="AB162">
        <f>2*29.3*P162*0.92*(CQ162-U162)</f>
        <v>0</v>
      </c>
      <c r="AC162">
        <f>2*0.95*5.67E-8*(((CQ162+$B$7)+273)^4-(U162+273)^4)</f>
        <v>0</v>
      </c>
      <c r="AD162">
        <f>S162+AC162+AA162+AB162</f>
        <v>0</v>
      </c>
      <c r="AE162">
        <f>CN162*AS162*(CI162-CH162*(1000-AS162*CK162)/(1000-AS162*CJ162))/(100*CB162)</f>
        <v>0</v>
      </c>
      <c r="AF162">
        <f>1000*CN162*AS162*(CJ162-CK162)/(100*CB162*(1000-AS162*CJ162))</f>
        <v>0</v>
      </c>
      <c r="AG162">
        <f>(AH162 - AI162 - CO162*1E3/(8.314*(CQ162+273.15)) * AK162/CN162 * AJ162) * CN162/(100*CB162) * (1000 - CK162)/1000</f>
        <v>0</v>
      </c>
      <c r="AH162">
        <v>502.368431714758</v>
      </c>
      <c r="AI162">
        <v>484.220448484848</v>
      </c>
      <c r="AJ162">
        <v>1.79720629250785</v>
      </c>
      <c r="AK162">
        <v>66.5001345329119</v>
      </c>
      <c r="AL162">
        <f>(AN162 - AM162 + CO162*1E3/(8.314*(CQ162+273.15)) * AP162/CN162 * AO162) * CN162/(100*CB162) * 1000/(1000 - AN162)</f>
        <v>0</v>
      </c>
      <c r="AM162">
        <v>19.9372119127273</v>
      </c>
      <c r="AN162">
        <v>21.5739575757576</v>
      </c>
      <c r="AO162">
        <v>-0.00213836363636121</v>
      </c>
      <c r="AP162">
        <v>79.88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MAX(0,($B$13+$C$13*CV162)/(1+$D$13*CV162)*CO162/(CQ162+273)*$E$13)</f>
        <v>0</v>
      </c>
      <c r="AV162" t="s">
        <v>286</v>
      </c>
      <c r="AW162" t="s">
        <v>286</v>
      </c>
      <c r="AX162">
        <v>0</v>
      </c>
      <c r="AY162">
        <v>0</v>
      </c>
      <c r="AZ162">
        <f>1-AX162/AY162</f>
        <v>0</v>
      </c>
      <c r="BA162">
        <v>0</v>
      </c>
      <c r="BB162" t="s">
        <v>286</v>
      </c>
      <c r="BC162" t="s">
        <v>286</v>
      </c>
      <c r="BD162">
        <v>0</v>
      </c>
      <c r="BE162">
        <v>0</v>
      </c>
      <c r="BF162">
        <f>1-BD162/BE162</f>
        <v>0</v>
      </c>
      <c r="BG162">
        <v>0.5</v>
      </c>
      <c r="BH162">
        <f>BY162</f>
        <v>0</v>
      </c>
      <c r="BI162">
        <f>J162</f>
        <v>0</v>
      </c>
      <c r="BJ162">
        <f>BF162*BG162*BH162</f>
        <v>0</v>
      </c>
      <c r="BK162">
        <f>(BI162-BA162)/BH162</f>
        <v>0</v>
      </c>
      <c r="BL162">
        <f>(AY162-BE162)/BE162</f>
        <v>0</v>
      </c>
      <c r="BM162">
        <f>AX162/(AZ162+AX162/BE162)</f>
        <v>0</v>
      </c>
      <c r="BN162" t="s">
        <v>286</v>
      </c>
      <c r="BO162">
        <v>0</v>
      </c>
      <c r="BP162">
        <f>IF(BO162&lt;&gt;0, BO162, BM162)</f>
        <v>0</v>
      </c>
      <c r="BQ162">
        <f>1-BP162/BE162</f>
        <v>0</v>
      </c>
      <c r="BR162">
        <f>(BE162-BD162)/(BE162-BP162)</f>
        <v>0</v>
      </c>
      <c r="BS162">
        <f>(AY162-BE162)/(AY162-BP162)</f>
        <v>0</v>
      </c>
      <c r="BT162">
        <f>(BE162-BD162)/(BE162-AX162)</f>
        <v>0</v>
      </c>
      <c r="BU162">
        <f>(AY162-BE162)/(AY162-AX162)</f>
        <v>0</v>
      </c>
      <c r="BV162">
        <f>(BR162*BP162/BD162)</f>
        <v>0</v>
      </c>
      <c r="BW162">
        <f>(1-BV162)</f>
        <v>0</v>
      </c>
      <c r="BX162">
        <f>$B$11*CW162+$C$11*CX162+$F$11*CY162*(1-DB162)</f>
        <v>0</v>
      </c>
      <c r="BY162">
        <f>BX162*BZ162</f>
        <v>0</v>
      </c>
      <c r="BZ162">
        <f>($B$11*$D$9+$C$11*$D$9+$F$11*((DL162+DD162)/MAX(DL162+DD162+DM162, 0.1)*$I$9+DM162/MAX(DL162+DD162+DM162, 0.1)*$J$9))/($B$11+$C$11+$F$11)</f>
        <v>0</v>
      </c>
      <c r="CA162">
        <f>($B$11*$K$9+$C$11*$K$9+$F$11*((DL162+DD162)/MAX(DL162+DD162+DM162, 0.1)*$P$9+DM162/MAX(DL162+DD162+DM162, 0.1)*$Q$9))/($B$11+$C$11+$F$11)</f>
        <v>0</v>
      </c>
      <c r="CB162">
        <v>9</v>
      </c>
      <c r="CC162">
        <v>0.5</v>
      </c>
      <c r="CD162" t="s">
        <v>287</v>
      </c>
      <c r="CE162">
        <v>2</v>
      </c>
      <c r="CF162" t="b">
        <v>1</v>
      </c>
      <c r="CG162">
        <v>1617083182.625</v>
      </c>
      <c r="CH162">
        <v>472.22575</v>
      </c>
      <c r="CI162">
        <v>493.5205</v>
      </c>
      <c r="CJ162">
        <v>21.57495</v>
      </c>
      <c r="CK162">
        <v>19.93705</v>
      </c>
      <c r="CL162">
        <v>467.905</v>
      </c>
      <c r="CM162">
        <v>21.5969</v>
      </c>
      <c r="CN162">
        <v>600.03225</v>
      </c>
      <c r="CO162">
        <v>101.12075</v>
      </c>
      <c r="CP162">
        <v>0.046792525</v>
      </c>
      <c r="CQ162">
        <v>26.77225</v>
      </c>
      <c r="CR162">
        <v>26.18325</v>
      </c>
      <c r="CS162">
        <v>999.9</v>
      </c>
      <c r="CT162">
        <v>0</v>
      </c>
      <c r="CU162">
        <v>0</v>
      </c>
      <c r="CV162">
        <v>10001.7</v>
      </c>
      <c r="CW162">
        <v>0</v>
      </c>
      <c r="CX162">
        <v>34.93145</v>
      </c>
      <c r="CY162">
        <v>1200.0025</v>
      </c>
      <c r="CZ162">
        <v>0.96700725</v>
      </c>
      <c r="DA162">
        <v>0.032992925</v>
      </c>
      <c r="DB162">
        <v>0</v>
      </c>
      <c r="DC162">
        <v>2.735575</v>
      </c>
      <c r="DD162">
        <v>0</v>
      </c>
      <c r="DE162">
        <v>3518.8675</v>
      </c>
      <c r="DF162">
        <v>10372.325</v>
      </c>
      <c r="DG162">
        <v>40.57775</v>
      </c>
      <c r="DH162">
        <v>43.484</v>
      </c>
      <c r="DI162">
        <v>42.2965</v>
      </c>
      <c r="DJ162">
        <v>41.5935</v>
      </c>
      <c r="DK162">
        <v>40.60925</v>
      </c>
      <c r="DL162">
        <v>1160.4125</v>
      </c>
      <c r="DM162">
        <v>39.59</v>
      </c>
      <c r="DN162">
        <v>0</v>
      </c>
      <c r="DO162">
        <v>1617083184.6</v>
      </c>
      <c r="DP162">
        <v>0</v>
      </c>
      <c r="DQ162">
        <v>2.70584615384615</v>
      </c>
      <c r="DR162">
        <v>0.712054683751561</v>
      </c>
      <c r="DS162">
        <v>34.7223931741423</v>
      </c>
      <c r="DT162">
        <v>3515.35115384615</v>
      </c>
      <c r="DU162">
        <v>15</v>
      </c>
      <c r="DV162">
        <v>1617082512</v>
      </c>
      <c r="DW162" t="s">
        <v>288</v>
      </c>
      <c r="DX162">
        <v>1617082511</v>
      </c>
      <c r="DY162">
        <v>1617082512</v>
      </c>
      <c r="DZ162">
        <v>2</v>
      </c>
      <c r="EA162">
        <v>-0.012</v>
      </c>
      <c r="EB162">
        <v>-0.035</v>
      </c>
      <c r="EC162">
        <v>4.321</v>
      </c>
      <c r="ED162">
        <v>-0.022</v>
      </c>
      <c r="EE162">
        <v>400</v>
      </c>
      <c r="EF162">
        <v>20</v>
      </c>
      <c r="EG162">
        <v>0.13</v>
      </c>
      <c r="EH162">
        <v>0.05</v>
      </c>
      <c r="EI162">
        <v>100</v>
      </c>
      <c r="EJ162">
        <v>100</v>
      </c>
      <c r="EK162">
        <v>4.32</v>
      </c>
      <c r="EL162">
        <v>-0.022</v>
      </c>
      <c r="EM162">
        <v>4.32055000000003</v>
      </c>
      <c r="EN162">
        <v>0</v>
      </c>
      <c r="EO162">
        <v>0</v>
      </c>
      <c r="EP162">
        <v>0</v>
      </c>
      <c r="EQ162">
        <v>-0.0219400000000007</v>
      </c>
      <c r="ER162">
        <v>0</v>
      </c>
      <c r="ES162">
        <v>0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11.2</v>
      </c>
      <c r="EZ162">
        <v>11.2</v>
      </c>
      <c r="FA162">
        <v>18</v>
      </c>
      <c r="FB162">
        <v>646.832</v>
      </c>
      <c r="FC162">
        <v>393.263</v>
      </c>
      <c r="FD162">
        <v>24.9996</v>
      </c>
      <c r="FE162">
        <v>27.7735</v>
      </c>
      <c r="FF162">
        <v>29.9999</v>
      </c>
      <c r="FG162">
        <v>27.7872</v>
      </c>
      <c r="FH162">
        <v>27.8263</v>
      </c>
      <c r="FI162">
        <v>25.1217</v>
      </c>
      <c r="FJ162">
        <v>22.2092</v>
      </c>
      <c r="FK162">
        <v>44.5994</v>
      </c>
      <c r="FL162">
        <v>25</v>
      </c>
      <c r="FM162">
        <v>507.359</v>
      </c>
      <c r="FN162">
        <v>20</v>
      </c>
      <c r="FO162">
        <v>96.867</v>
      </c>
      <c r="FP162">
        <v>99.4385</v>
      </c>
    </row>
    <row r="163" spans="1:172">
      <c r="A163">
        <v>147</v>
      </c>
      <c r="B163">
        <v>1617083186</v>
      </c>
      <c r="C163">
        <v>293.5</v>
      </c>
      <c r="D163" t="s">
        <v>579</v>
      </c>
      <c r="E163" t="s">
        <v>580</v>
      </c>
      <c r="F163">
        <v>2</v>
      </c>
      <c r="G163">
        <v>1617083185</v>
      </c>
      <c r="H163">
        <f>(I163)/1000</f>
        <v>0</v>
      </c>
      <c r="I163">
        <f>IF(CF163, AL163, AF163)</f>
        <v>0</v>
      </c>
      <c r="J163">
        <f>IF(CF163, AG163, AE163)</f>
        <v>0</v>
      </c>
      <c r="K163">
        <f>CH163 - IF(AS163&gt;1, J163*CB163*100.0/(AU163*CV163), 0)</f>
        <v>0</v>
      </c>
      <c r="L163">
        <f>((R163-H163/2)*K163-J163)/(R163+H163/2)</f>
        <v>0</v>
      </c>
      <c r="M163">
        <f>L163*(CO163+CP163)/1000.0</f>
        <v>0</v>
      </c>
      <c r="N163">
        <f>(CH163 - IF(AS163&gt;1, J163*CB163*100.0/(AU163*CV163), 0))*(CO163+CP163)/1000.0</f>
        <v>0</v>
      </c>
      <c r="O163">
        <f>2.0/((1/Q163-1/P163)+SIGN(Q163)*SQRT((1/Q163-1/P163)*(1/Q163-1/P163) + 4*CC163/((CC163+1)*(CC163+1))*(2*1/Q163*1/P163-1/P163*1/P163)))</f>
        <v>0</v>
      </c>
      <c r="P163">
        <f>IF(LEFT(CD163,1)&lt;&gt;"0",IF(LEFT(CD163,1)="1",3.0,CE163),$D$5+$E$5*(CV163*CO163/($K$5*1000))+$F$5*(CV163*CO163/($K$5*1000))*MAX(MIN(CB163,$J$5),$I$5)*MAX(MIN(CB163,$J$5),$I$5)+$G$5*MAX(MIN(CB163,$J$5),$I$5)*(CV163*CO163/($K$5*1000))+$H$5*(CV163*CO163/($K$5*1000))*(CV163*CO163/($K$5*1000)))</f>
        <v>0</v>
      </c>
      <c r="Q163">
        <f>H163*(1000-(1000*0.61365*exp(17.502*U163/(240.97+U163))/(CO163+CP163)+CJ163)/2)/(1000*0.61365*exp(17.502*U163/(240.97+U163))/(CO163+CP163)-CJ163)</f>
        <v>0</v>
      </c>
      <c r="R163">
        <f>1/((CC163+1)/(O163/1.6)+1/(P163/1.37)) + CC163/((CC163+1)/(O163/1.6) + CC163/(P163/1.37))</f>
        <v>0</v>
      </c>
      <c r="S163">
        <f>(BX163*CA163)</f>
        <v>0</v>
      </c>
      <c r="T163">
        <f>(CQ163+(S163+2*0.95*5.67E-8*(((CQ163+$B$7)+273)^4-(CQ163+273)^4)-44100*H163)/(1.84*29.3*P163+8*0.95*5.67E-8*(CQ163+273)^3))</f>
        <v>0</v>
      </c>
      <c r="U163">
        <f>($C$7*CR163+$D$7*CS163+$E$7*T163)</f>
        <v>0</v>
      </c>
      <c r="V163">
        <f>0.61365*exp(17.502*U163/(240.97+U163))</f>
        <v>0</v>
      </c>
      <c r="W163">
        <f>(X163/Y163*100)</f>
        <v>0</v>
      </c>
      <c r="X163">
        <f>CJ163*(CO163+CP163)/1000</f>
        <v>0</v>
      </c>
      <c r="Y163">
        <f>0.61365*exp(17.502*CQ163/(240.97+CQ163))</f>
        <v>0</v>
      </c>
      <c r="Z163">
        <f>(V163-CJ163*(CO163+CP163)/1000)</f>
        <v>0</v>
      </c>
      <c r="AA163">
        <f>(-H163*44100)</f>
        <v>0</v>
      </c>
      <c r="AB163">
        <f>2*29.3*P163*0.92*(CQ163-U163)</f>
        <v>0</v>
      </c>
      <c r="AC163">
        <f>2*0.95*5.67E-8*(((CQ163+$B$7)+273)^4-(U163+273)^4)</f>
        <v>0</v>
      </c>
      <c r="AD163">
        <f>S163+AC163+AA163+AB163</f>
        <v>0</v>
      </c>
      <c r="AE163">
        <f>CN163*AS163*(CI163-CH163*(1000-AS163*CK163)/(1000-AS163*CJ163))/(100*CB163)</f>
        <v>0</v>
      </c>
      <c r="AF163">
        <f>1000*CN163*AS163*(CJ163-CK163)/(100*CB163*(1000-AS163*CJ163))</f>
        <v>0</v>
      </c>
      <c r="AG163">
        <f>(AH163 - AI163 - CO163*1E3/(8.314*(CQ163+273.15)) * AK163/CN163 * AJ163) * CN163/(100*CB163) * (1000 - CK163)/1000</f>
        <v>0</v>
      </c>
      <c r="AH163">
        <v>506.03467928375</v>
      </c>
      <c r="AI163">
        <v>487.807666666667</v>
      </c>
      <c r="AJ163">
        <v>1.7957064849805</v>
      </c>
      <c r="AK163">
        <v>66.5001345329119</v>
      </c>
      <c r="AL163">
        <f>(AN163 - AM163 + CO163*1E3/(8.314*(CQ163+273.15)) * AP163/CN163 * AO163) * CN163/(100*CB163) * 1000/(1000 - AN163)</f>
        <v>0</v>
      </c>
      <c r="AM163">
        <v>19.9371115601732</v>
      </c>
      <c r="AN163">
        <v>21.5726648484848</v>
      </c>
      <c r="AO163">
        <v>-0.000677969696968605</v>
      </c>
      <c r="AP163">
        <v>79.88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MAX(0,($B$13+$C$13*CV163)/(1+$D$13*CV163)*CO163/(CQ163+273)*$E$13)</f>
        <v>0</v>
      </c>
      <c r="AV163" t="s">
        <v>286</v>
      </c>
      <c r="AW163" t="s">
        <v>286</v>
      </c>
      <c r="AX163">
        <v>0</v>
      </c>
      <c r="AY163">
        <v>0</v>
      </c>
      <c r="AZ163">
        <f>1-AX163/AY163</f>
        <v>0</v>
      </c>
      <c r="BA163">
        <v>0</v>
      </c>
      <c r="BB163" t="s">
        <v>286</v>
      </c>
      <c r="BC163" t="s">
        <v>286</v>
      </c>
      <c r="BD163">
        <v>0</v>
      </c>
      <c r="BE163">
        <v>0</v>
      </c>
      <c r="BF163">
        <f>1-BD163/BE163</f>
        <v>0</v>
      </c>
      <c r="BG163">
        <v>0.5</v>
      </c>
      <c r="BH163">
        <f>BY163</f>
        <v>0</v>
      </c>
      <c r="BI163">
        <f>J163</f>
        <v>0</v>
      </c>
      <c r="BJ163">
        <f>BF163*BG163*BH163</f>
        <v>0</v>
      </c>
      <c r="BK163">
        <f>(BI163-BA163)/BH163</f>
        <v>0</v>
      </c>
      <c r="BL163">
        <f>(AY163-BE163)/BE163</f>
        <v>0</v>
      </c>
      <c r="BM163">
        <f>AX163/(AZ163+AX163/BE163)</f>
        <v>0</v>
      </c>
      <c r="BN163" t="s">
        <v>286</v>
      </c>
      <c r="BO163">
        <v>0</v>
      </c>
      <c r="BP163">
        <f>IF(BO163&lt;&gt;0, BO163, BM163)</f>
        <v>0</v>
      </c>
      <c r="BQ163">
        <f>1-BP163/BE163</f>
        <v>0</v>
      </c>
      <c r="BR163">
        <f>(BE163-BD163)/(BE163-BP163)</f>
        <v>0</v>
      </c>
      <c r="BS163">
        <f>(AY163-BE163)/(AY163-BP163)</f>
        <v>0</v>
      </c>
      <c r="BT163">
        <f>(BE163-BD163)/(BE163-AX163)</f>
        <v>0</v>
      </c>
      <c r="BU163">
        <f>(AY163-BE163)/(AY163-AX163)</f>
        <v>0</v>
      </c>
      <c r="BV163">
        <f>(BR163*BP163/BD163)</f>
        <v>0</v>
      </c>
      <c r="BW163">
        <f>(1-BV163)</f>
        <v>0</v>
      </c>
      <c r="BX163">
        <f>$B$11*CW163+$C$11*CX163+$F$11*CY163*(1-DB163)</f>
        <v>0</v>
      </c>
      <c r="BY163">
        <f>BX163*BZ163</f>
        <v>0</v>
      </c>
      <c r="BZ163">
        <f>($B$11*$D$9+$C$11*$D$9+$F$11*((DL163+DD163)/MAX(DL163+DD163+DM163, 0.1)*$I$9+DM163/MAX(DL163+DD163+DM163, 0.1)*$J$9))/($B$11+$C$11+$F$11)</f>
        <v>0</v>
      </c>
      <c r="CA163">
        <f>($B$11*$K$9+$C$11*$K$9+$F$11*((DL163+DD163)/MAX(DL163+DD163+DM163, 0.1)*$P$9+DM163/MAX(DL163+DD163+DM163, 0.1)*$Q$9))/($B$11+$C$11+$F$11)</f>
        <v>0</v>
      </c>
      <c r="CB163">
        <v>9</v>
      </c>
      <c r="CC163">
        <v>0.5</v>
      </c>
      <c r="CD163" t="s">
        <v>287</v>
      </c>
      <c r="CE163">
        <v>2</v>
      </c>
      <c r="CF163" t="b">
        <v>1</v>
      </c>
      <c r="CG163">
        <v>1617083185</v>
      </c>
      <c r="CH163">
        <v>476.409333333333</v>
      </c>
      <c r="CI163">
        <v>497.686333333333</v>
      </c>
      <c r="CJ163">
        <v>21.5728666666667</v>
      </c>
      <c r="CK163">
        <v>19.9470666666667</v>
      </c>
      <c r="CL163">
        <v>472.089</v>
      </c>
      <c r="CM163">
        <v>21.5947666666667</v>
      </c>
      <c r="CN163">
        <v>600.028</v>
      </c>
      <c r="CO163">
        <v>101.119666666667</v>
      </c>
      <c r="CP163">
        <v>0.0468489</v>
      </c>
      <c r="CQ163">
        <v>26.7717333333333</v>
      </c>
      <c r="CR163">
        <v>26.1832666666667</v>
      </c>
      <c r="CS163">
        <v>999.9</v>
      </c>
      <c r="CT163">
        <v>0</v>
      </c>
      <c r="CU163">
        <v>0</v>
      </c>
      <c r="CV163">
        <v>9995</v>
      </c>
      <c r="CW163">
        <v>0</v>
      </c>
      <c r="CX163">
        <v>34.8977666666667</v>
      </c>
      <c r="CY163">
        <v>1199.98333333333</v>
      </c>
      <c r="CZ163">
        <v>0.967006666666667</v>
      </c>
      <c r="DA163">
        <v>0.0329935</v>
      </c>
      <c r="DB163">
        <v>0</v>
      </c>
      <c r="DC163">
        <v>2.76413333333333</v>
      </c>
      <c r="DD163">
        <v>0</v>
      </c>
      <c r="DE163">
        <v>3519.59</v>
      </c>
      <c r="DF163">
        <v>10372.1333333333</v>
      </c>
      <c r="DG163">
        <v>40.625</v>
      </c>
      <c r="DH163">
        <v>43.5</v>
      </c>
      <c r="DI163">
        <v>42.312</v>
      </c>
      <c r="DJ163">
        <v>41.562</v>
      </c>
      <c r="DK163">
        <v>40.625</v>
      </c>
      <c r="DL163">
        <v>1160.39333333333</v>
      </c>
      <c r="DM163">
        <v>39.59</v>
      </c>
      <c r="DN163">
        <v>0</v>
      </c>
      <c r="DO163">
        <v>1617083186.4</v>
      </c>
      <c r="DP163">
        <v>0</v>
      </c>
      <c r="DQ163">
        <v>2.751072</v>
      </c>
      <c r="DR163">
        <v>0.176761520770389</v>
      </c>
      <c r="DS163">
        <v>32.5069230210327</v>
      </c>
      <c r="DT163">
        <v>3516.4816</v>
      </c>
      <c r="DU163">
        <v>15</v>
      </c>
      <c r="DV163">
        <v>1617082512</v>
      </c>
      <c r="DW163" t="s">
        <v>288</v>
      </c>
      <c r="DX163">
        <v>1617082511</v>
      </c>
      <c r="DY163">
        <v>1617082512</v>
      </c>
      <c r="DZ163">
        <v>2</v>
      </c>
      <c r="EA163">
        <v>-0.012</v>
      </c>
      <c r="EB163">
        <v>-0.035</v>
      </c>
      <c r="EC163">
        <v>4.321</v>
      </c>
      <c r="ED163">
        <v>-0.022</v>
      </c>
      <c r="EE163">
        <v>400</v>
      </c>
      <c r="EF163">
        <v>20</v>
      </c>
      <c r="EG163">
        <v>0.13</v>
      </c>
      <c r="EH163">
        <v>0.05</v>
      </c>
      <c r="EI163">
        <v>100</v>
      </c>
      <c r="EJ163">
        <v>100</v>
      </c>
      <c r="EK163">
        <v>4.32</v>
      </c>
      <c r="EL163">
        <v>-0.0219</v>
      </c>
      <c r="EM163">
        <v>4.32055000000003</v>
      </c>
      <c r="EN163">
        <v>0</v>
      </c>
      <c r="EO163">
        <v>0</v>
      </c>
      <c r="EP163">
        <v>0</v>
      </c>
      <c r="EQ163">
        <v>-0.0219400000000007</v>
      </c>
      <c r="ER163">
        <v>0</v>
      </c>
      <c r="ES163">
        <v>0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11.2</v>
      </c>
      <c r="EZ163">
        <v>11.2</v>
      </c>
      <c r="FA163">
        <v>18</v>
      </c>
      <c r="FB163">
        <v>646.663</v>
      </c>
      <c r="FC163">
        <v>393.259</v>
      </c>
      <c r="FD163">
        <v>24.9996</v>
      </c>
      <c r="FE163">
        <v>27.7727</v>
      </c>
      <c r="FF163">
        <v>29.9999</v>
      </c>
      <c r="FG163">
        <v>27.786</v>
      </c>
      <c r="FH163">
        <v>27.8257</v>
      </c>
      <c r="FI163">
        <v>25.2578</v>
      </c>
      <c r="FJ163">
        <v>22.2092</v>
      </c>
      <c r="FK163">
        <v>44.5994</v>
      </c>
      <c r="FL163">
        <v>25</v>
      </c>
      <c r="FM163">
        <v>510.718</v>
      </c>
      <c r="FN163">
        <v>20</v>
      </c>
      <c r="FO163">
        <v>96.8678</v>
      </c>
      <c r="FP163">
        <v>99.4387</v>
      </c>
    </row>
    <row r="164" spans="1:172">
      <c r="A164">
        <v>148</v>
      </c>
      <c r="B164">
        <v>1617083188</v>
      </c>
      <c r="C164">
        <v>295.5</v>
      </c>
      <c r="D164" t="s">
        <v>581</v>
      </c>
      <c r="E164" t="s">
        <v>582</v>
      </c>
      <c r="F164">
        <v>2</v>
      </c>
      <c r="G164">
        <v>1617083186.625</v>
      </c>
      <c r="H164">
        <f>(I164)/1000</f>
        <v>0</v>
      </c>
      <c r="I164">
        <f>IF(CF164, AL164, AF164)</f>
        <v>0</v>
      </c>
      <c r="J164">
        <f>IF(CF164, AG164, AE164)</f>
        <v>0</v>
      </c>
      <c r="K164">
        <f>CH164 - IF(AS164&gt;1, J164*CB164*100.0/(AU164*CV164), 0)</f>
        <v>0</v>
      </c>
      <c r="L164">
        <f>((R164-H164/2)*K164-J164)/(R164+H164/2)</f>
        <v>0</v>
      </c>
      <c r="M164">
        <f>L164*(CO164+CP164)/1000.0</f>
        <v>0</v>
      </c>
      <c r="N164">
        <f>(CH164 - IF(AS164&gt;1, J164*CB164*100.0/(AU164*CV164), 0))*(CO164+CP164)/1000.0</f>
        <v>0</v>
      </c>
      <c r="O164">
        <f>2.0/((1/Q164-1/P164)+SIGN(Q164)*SQRT((1/Q164-1/P164)*(1/Q164-1/P164) + 4*CC164/((CC164+1)*(CC164+1))*(2*1/Q164*1/P164-1/P164*1/P164)))</f>
        <v>0</v>
      </c>
      <c r="P164">
        <f>IF(LEFT(CD164,1)&lt;&gt;"0",IF(LEFT(CD164,1)="1",3.0,CE164),$D$5+$E$5*(CV164*CO164/($K$5*1000))+$F$5*(CV164*CO164/($K$5*1000))*MAX(MIN(CB164,$J$5),$I$5)*MAX(MIN(CB164,$J$5),$I$5)+$G$5*MAX(MIN(CB164,$J$5),$I$5)*(CV164*CO164/($K$5*1000))+$H$5*(CV164*CO164/($K$5*1000))*(CV164*CO164/($K$5*1000)))</f>
        <v>0</v>
      </c>
      <c r="Q164">
        <f>H164*(1000-(1000*0.61365*exp(17.502*U164/(240.97+U164))/(CO164+CP164)+CJ164)/2)/(1000*0.61365*exp(17.502*U164/(240.97+U164))/(CO164+CP164)-CJ164)</f>
        <v>0</v>
      </c>
      <c r="R164">
        <f>1/((CC164+1)/(O164/1.6)+1/(P164/1.37)) + CC164/((CC164+1)/(O164/1.6) + CC164/(P164/1.37))</f>
        <v>0</v>
      </c>
      <c r="S164">
        <f>(BX164*CA164)</f>
        <v>0</v>
      </c>
      <c r="T164">
        <f>(CQ164+(S164+2*0.95*5.67E-8*(((CQ164+$B$7)+273)^4-(CQ164+273)^4)-44100*H164)/(1.84*29.3*P164+8*0.95*5.67E-8*(CQ164+273)^3))</f>
        <v>0</v>
      </c>
      <c r="U164">
        <f>($C$7*CR164+$D$7*CS164+$E$7*T164)</f>
        <v>0</v>
      </c>
      <c r="V164">
        <f>0.61365*exp(17.502*U164/(240.97+U164))</f>
        <v>0</v>
      </c>
      <c r="W164">
        <f>(X164/Y164*100)</f>
        <v>0</v>
      </c>
      <c r="X164">
        <f>CJ164*(CO164+CP164)/1000</f>
        <v>0</v>
      </c>
      <c r="Y164">
        <f>0.61365*exp(17.502*CQ164/(240.97+CQ164))</f>
        <v>0</v>
      </c>
      <c r="Z164">
        <f>(V164-CJ164*(CO164+CP164)/1000)</f>
        <v>0</v>
      </c>
      <c r="AA164">
        <f>(-H164*44100)</f>
        <v>0</v>
      </c>
      <c r="AB164">
        <f>2*29.3*P164*0.92*(CQ164-U164)</f>
        <v>0</v>
      </c>
      <c r="AC164">
        <f>2*0.95*5.67E-8*(((CQ164+$B$7)+273)^4-(U164+273)^4)</f>
        <v>0</v>
      </c>
      <c r="AD164">
        <f>S164+AC164+AA164+AB164</f>
        <v>0</v>
      </c>
      <c r="AE164">
        <f>CN164*AS164*(CI164-CH164*(1000-AS164*CK164)/(1000-AS164*CJ164))/(100*CB164)</f>
        <v>0</v>
      </c>
      <c r="AF164">
        <f>1000*CN164*AS164*(CJ164-CK164)/(100*CB164*(1000-AS164*CJ164))</f>
        <v>0</v>
      </c>
      <c r="AG164">
        <f>(AH164 - AI164 - CO164*1E3/(8.314*(CQ164+273.15)) * AK164/CN164 * AJ164) * CN164/(100*CB164) * (1000 - CK164)/1000</f>
        <v>0</v>
      </c>
      <c r="AH164">
        <v>509.502268682714</v>
      </c>
      <c r="AI164">
        <v>491.315375757576</v>
      </c>
      <c r="AJ164">
        <v>1.75781727513637</v>
      </c>
      <c r="AK164">
        <v>66.5001345329119</v>
      </c>
      <c r="AL164">
        <f>(AN164 - AM164 + CO164*1E3/(8.314*(CQ164+273.15)) * AP164/CN164 * AO164) * CN164/(100*CB164) * 1000/(1000 - AN164)</f>
        <v>0</v>
      </c>
      <c r="AM164">
        <v>19.9524181586147</v>
      </c>
      <c r="AN164">
        <v>21.5755212121212</v>
      </c>
      <c r="AO164">
        <v>-0.000174383838382347</v>
      </c>
      <c r="AP164">
        <v>79.88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MAX(0,($B$13+$C$13*CV164)/(1+$D$13*CV164)*CO164/(CQ164+273)*$E$13)</f>
        <v>0</v>
      </c>
      <c r="AV164" t="s">
        <v>286</v>
      </c>
      <c r="AW164" t="s">
        <v>286</v>
      </c>
      <c r="AX164">
        <v>0</v>
      </c>
      <c r="AY164">
        <v>0</v>
      </c>
      <c r="AZ164">
        <f>1-AX164/AY164</f>
        <v>0</v>
      </c>
      <c r="BA164">
        <v>0</v>
      </c>
      <c r="BB164" t="s">
        <v>286</v>
      </c>
      <c r="BC164" t="s">
        <v>286</v>
      </c>
      <c r="BD164">
        <v>0</v>
      </c>
      <c r="BE164">
        <v>0</v>
      </c>
      <c r="BF164">
        <f>1-BD164/BE164</f>
        <v>0</v>
      </c>
      <c r="BG164">
        <v>0.5</v>
      </c>
      <c r="BH164">
        <f>BY164</f>
        <v>0</v>
      </c>
      <c r="BI164">
        <f>J164</f>
        <v>0</v>
      </c>
      <c r="BJ164">
        <f>BF164*BG164*BH164</f>
        <v>0</v>
      </c>
      <c r="BK164">
        <f>(BI164-BA164)/BH164</f>
        <v>0</v>
      </c>
      <c r="BL164">
        <f>(AY164-BE164)/BE164</f>
        <v>0</v>
      </c>
      <c r="BM164">
        <f>AX164/(AZ164+AX164/BE164)</f>
        <v>0</v>
      </c>
      <c r="BN164" t="s">
        <v>286</v>
      </c>
      <c r="BO164">
        <v>0</v>
      </c>
      <c r="BP164">
        <f>IF(BO164&lt;&gt;0, BO164, BM164)</f>
        <v>0</v>
      </c>
      <c r="BQ164">
        <f>1-BP164/BE164</f>
        <v>0</v>
      </c>
      <c r="BR164">
        <f>(BE164-BD164)/(BE164-BP164)</f>
        <v>0</v>
      </c>
      <c r="BS164">
        <f>(AY164-BE164)/(AY164-BP164)</f>
        <v>0</v>
      </c>
      <c r="BT164">
        <f>(BE164-BD164)/(BE164-AX164)</f>
        <v>0</v>
      </c>
      <c r="BU164">
        <f>(AY164-BE164)/(AY164-AX164)</f>
        <v>0</v>
      </c>
      <c r="BV164">
        <f>(BR164*BP164/BD164)</f>
        <v>0</v>
      </c>
      <c r="BW164">
        <f>(1-BV164)</f>
        <v>0</v>
      </c>
      <c r="BX164">
        <f>$B$11*CW164+$C$11*CX164+$F$11*CY164*(1-DB164)</f>
        <v>0</v>
      </c>
      <c r="BY164">
        <f>BX164*BZ164</f>
        <v>0</v>
      </c>
      <c r="BZ164">
        <f>($B$11*$D$9+$C$11*$D$9+$F$11*((DL164+DD164)/MAX(DL164+DD164+DM164, 0.1)*$I$9+DM164/MAX(DL164+DD164+DM164, 0.1)*$J$9))/($B$11+$C$11+$F$11)</f>
        <v>0</v>
      </c>
      <c r="CA164">
        <f>($B$11*$K$9+$C$11*$K$9+$F$11*((DL164+DD164)/MAX(DL164+DD164+DM164, 0.1)*$P$9+DM164/MAX(DL164+DD164+DM164, 0.1)*$Q$9))/($B$11+$C$11+$F$11)</f>
        <v>0</v>
      </c>
      <c r="CB164">
        <v>9</v>
      </c>
      <c r="CC164">
        <v>0.5</v>
      </c>
      <c r="CD164" t="s">
        <v>287</v>
      </c>
      <c r="CE164">
        <v>2</v>
      </c>
      <c r="CF164" t="b">
        <v>1</v>
      </c>
      <c r="CG164">
        <v>1617083186.625</v>
      </c>
      <c r="CH164">
        <v>479.216</v>
      </c>
      <c r="CI164">
        <v>500.4115</v>
      </c>
      <c r="CJ164">
        <v>21.5741</v>
      </c>
      <c r="CK164">
        <v>19.96775</v>
      </c>
      <c r="CL164">
        <v>474.8955</v>
      </c>
      <c r="CM164">
        <v>21.596025</v>
      </c>
      <c r="CN164">
        <v>600.00725</v>
      </c>
      <c r="CO164">
        <v>101.11925</v>
      </c>
      <c r="CP164">
        <v>0.0470074</v>
      </c>
      <c r="CQ164">
        <v>26.772225</v>
      </c>
      <c r="CR164">
        <v>26.19695</v>
      </c>
      <c r="CS164">
        <v>999.9</v>
      </c>
      <c r="CT164">
        <v>0</v>
      </c>
      <c r="CU164">
        <v>0</v>
      </c>
      <c r="CV164">
        <v>9996.245</v>
      </c>
      <c r="CW164">
        <v>0</v>
      </c>
      <c r="CX164">
        <v>34.8758</v>
      </c>
      <c r="CY164">
        <v>1200</v>
      </c>
      <c r="CZ164">
        <v>0.96700725</v>
      </c>
      <c r="DA164">
        <v>0.032992925</v>
      </c>
      <c r="DB164">
        <v>0</v>
      </c>
      <c r="DC164">
        <v>2.617825</v>
      </c>
      <c r="DD164">
        <v>0</v>
      </c>
      <c r="DE164">
        <v>3520.715</v>
      </c>
      <c r="DF164">
        <v>10372.325</v>
      </c>
      <c r="DG164">
        <v>40.5935</v>
      </c>
      <c r="DH164">
        <v>43.531</v>
      </c>
      <c r="DI164">
        <v>42.312</v>
      </c>
      <c r="DJ164">
        <v>41.656</v>
      </c>
      <c r="DK164">
        <v>40.625</v>
      </c>
      <c r="DL164">
        <v>1160.41</v>
      </c>
      <c r="DM164">
        <v>39.59</v>
      </c>
      <c r="DN164">
        <v>0</v>
      </c>
      <c r="DO164">
        <v>1617083188.8</v>
      </c>
      <c r="DP164">
        <v>0</v>
      </c>
      <c r="DQ164">
        <v>2.707504</v>
      </c>
      <c r="DR164">
        <v>0.676353838911283</v>
      </c>
      <c r="DS164">
        <v>32.0338461938121</v>
      </c>
      <c r="DT164">
        <v>3517.792</v>
      </c>
      <c r="DU164">
        <v>15</v>
      </c>
      <c r="DV164">
        <v>1617082512</v>
      </c>
      <c r="DW164" t="s">
        <v>288</v>
      </c>
      <c r="DX164">
        <v>1617082511</v>
      </c>
      <c r="DY164">
        <v>1617082512</v>
      </c>
      <c r="DZ164">
        <v>2</v>
      </c>
      <c r="EA164">
        <v>-0.012</v>
      </c>
      <c r="EB164">
        <v>-0.035</v>
      </c>
      <c r="EC164">
        <v>4.321</v>
      </c>
      <c r="ED164">
        <v>-0.022</v>
      </c>
      <c r="EE164">
        <v>400</v>
      </c>
      <c r="EF164">
        <v>20</v>
      </c>
      <c r="EG164">
        <v>0.13</v>
      </c>
      <c r="EH164">
        <v>0.05</v>
      </c>
      <c r="EI164">
        <v>100</v>
      </c>
      <c r="EJ164">
        <v>100</v>
      </c>
      <c r="EK164">
        <v>4.321</v>
      </c>
      <c r="EL164">
        <v>-0.0219</v>
      </c>
      <c r="EM164">
        <v>4.32055000000003</v>
      </c>
      <c r="EN164">
        <v>0</v>
      </c>
      <c r="EO164">
        <v>0</v>
      </c>
      <c r="EP164">
        <v>0</v>
      </c>
      <c r="EQ164">
        <v>-0.0219400000000007</v>
      </c>
      <c r="ER164">
        <v>0</v>
      </c>
      <c r="ES164">
        <v>0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11.3</v>
      </c>
      <c r="EZ164">
        <v>11.3</v>
      </c>
      <c r="FA164">
        <v>18</v>
      </c>
      <c r="FB164">
        <v>646.668</v>
      </c>
      <c r="FC164">
        <v>393.177</v>
      </c>
      <c r="FD164">
        <v>24.9996</v>
      </c>
      <c r="FE164">
        <v>27.7715</v>
      </c>
      <c r="FF164">
        <v>29.9999</v>
      </c>
      <c r="FG164">
        <v>27.7849</v>
      </c>
      <c r="FH164">
        <v>27.8245</v>
      </c>
      <c r="FI164">
        <v>25.3909</v>
      </c>
      <c r="FJ164">
        <v>22.2092</v>
      </c>
      <c r="FK164">
        <v>44.5994</v>
      </c>
      <c r="FL164">
        <v>25</v>
      </c>
      <c r="FM164">
        <v>514.08</v>
      </c>
      <c r="FN164">
        <v>20</v>
      </c>
      <c r="FO164">
        <v>96.8682</v>
      </c>
      <c r="FP164">
        <v>99.4386</v>
      </c>
    </row>
    <row r="165" spans="1:172">
      <c r="A165">
        <v>149</v>
      </c>
      <c r="B165">
        <v>1617083190</v>
      </c>
      <c r="C165">
        <v>297.5</v>
      </c>
      <c r="D165" t="s">
        <v>583</v>
      </c>
      <c r="E165" t="s">
        <v>584</v>
      </c>
      <c r="F165">
        <v>2</v>
      </c>
      <c r="G165">
        <v>1617083189</v>
      </c>
      <c r="H165">
        <f>(I165)/1000</f>
        <v>0</v>
      </c>
      <c r="I165">
        <f>IF(CF165, AL165, AF165)</f>
        <v>0</v>
      </c>
      <c r="J165">
        <f>IF(CF165, AG165, AE165)</f>
        <v>0</v>
      </c>
      <c r="K165">
        <f>CH165 - IF(AS165&gt;1, J165*CB165*100.0/(AU165*CV165), 0)</f>
        <v>0</v>
      </c>
      <c r="L165">
        <f>((R165-H165/2)*K165-J165)/(R165+H165/2)</f>
        <v>0</v>
      </c>
      <c r="M165">
        <f>L165*(CO165+CP165)/1000.0</f>
        <v>0</v>
      </c>
      <c r="N165">
        <f>(CH165 - IF(AS165&gt;1, J165*CB165*100.0/(AU165*CV165), 0))*(CO165+CP165)/1000.0</f>
        <v>0</v>
      </c>
      <c r="O165">
        <f>2.0/((1/Q165-1/P165)+SIGN(Q165)*SQRT((1/Q165-1/P165)*(1/Q165-1/P165) + 4*CC165/((CC165+1)*(CC165+1))*(2*1/Q165*1/P165-1/P165*1/P165)))</f>
        <v>0</v>
      </c>
      <c r="P165">
        <f>IF(LEFT(CD165,1)&lt;&gt;"0",IF(LEFT(CD165,1)="1",3.0,CE165),$D$5+$E$5*(CV165*CO165/($K$5*1000))+$F$5*(CV165*CO165/($K$5*1000))*MAX(MIN(CB165,$J$5),$I$5)*MAX(MIN(CB165,$J$5),$I$5)+$G$5*MAX(MIN(CB165,$J$5),$I$5)*(CV165*CO165/($K$5*1000))+$H$5*(CV165*CO165/($K$5*1000))*(CV165*CO165/($K$5*1000)))</f>
        <v>0</v>
      </c>
      <c r="Q165">
        <f>H165*(1000-(1000*0.61365*exp(17.502*U165/(240.97+U165))/(CO165+CP165)+CJ165)/2)/(1000*0.61365*exp(17.502*U165/(240.97+U165))/(CO165+CP165)-CJ165)</f>
        <v>0</v>
      </c>
      <c r="R165">
        <f>1/((CC165+1)/(O165/1.6)+1/(P165/1.37)) + CC165/((CC165+1)/(O165/1.6) + CC165/(P165/1.37))</f>
        <v>0</v>
      </c>
      <c r="S165">
        <f>(BX165*CA165)</f>
        <v>0</v>
      </c>
      <c r="T165">
        <f>(CQ165+(S165+2*0.95*5.67E-8*(((CQ165+$B$7)+273)^4-(CQ165+273)^4)-44100*H165)/(1.84*29.3*P165+8*0.95*5.67E-8*(CQ165+273)^3))</f>
        <v>0</v>
      </c>
      <c r="U165">
        <f>($C$7*CR165+$D$7*CS165+$E$7*T165)</f>
        <v>0</v>
      </c>
      <c r="V165">
        <f>0.61365*exp(17.502*U165/(240.97+U165))</f>
        <v>0</v>
      </c>
      <c r="W165">
        <f>(X165/Y165*100)</f>
        <v>0</v>
      </c>
      <c r="X165">
        <f>CJ165*(CO165+CP165)/1000</f>
        <v>0</v>
      </c>
      <c r="Y165">
        <f>0.61365*exp(17.502*CQ165/(240.97+CQ165))</f>
        <v>0</v>
      </c>
      <c r="Z165">
        <f>(V165-CJ165*(CO165+CP165)/1000)</f>
        <v>0</v>
      </c>
      <c r="AA165">
        <f>(-H165*44100)</f>
        <v>0</v>
      </c>
      <c r="AB165">
        <f>2*29.3*P165*0.92*(CQ165-U165)</f>
        <v>0</v>
      </c>
      <c r="AC165">
        <f>2*0.95*5.67E-8*(((CQ165+$B$7)+273)^4-(U165+273)^4)</f>
        <v>0</v>
      </c>
      <c r="AD165">
        <f>S165+AC165+AA165+AB165</f>
        <v>0</v>
      </c>
      <c r="AE165">
        <f>CN165*AS165*(CI165-CH165*(1000-AS165*CK165)/(1000-AS165*CJ165))/(100*CB165)</f>
        <v>0</v>
      </c>
      <c r="AF165">
        <f>1000*CN165*AS165*(CJ165-CK165)/(100*CB165*(1000-AS165*CJ165))</f>
        <v>0</v>
      </c>
      <c r="AG165">
        <f>(AH165 - AI165 - CO165*1E3/(8.314*(CQ165+273.15)) * AK165/CN165 * AJ165) * CN165/(100*CB165) * (1000 - CK165)/1000</f>
        <v>0</v>
      </c>
      <c r="AH165">
        <v>512.978005281919</v>
      </c>
      <c r="AI165">
        <v>494.811727272727</v>
      </c>
      <c r="AJ165">
        <v>1.7466522312234</v>
      </c>
      <c r="AK165">
        <v>66.5001345329119</v>
      </c>
      <c r="AL165">
        <f>(AN165 - AM165 + CO165*1E3/(8.314*(CQ165+273.15)) * AP165/CN165 * AO165) * CN165/(100*CB165) * 1000/(1000 - AN165)</f>
        <v>0</v>
      </c>
      <c r="AM165">
        <v>19.9787327075325</v>
      </c>
      <c r="AN165">
        <v>21.5833284848485</v>
      </c>
      <c r="AO165">
        <v>0.000435984848484618</v>
      </c>
      <c r="AP165">
        <v>79.88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MAX(0,($B$13+$C$13*CV165)/(1+$D$13*CV165)*CO165/(CQ165+273)*$E$13)</f>
        <v>0</v>
      </c>
      <c r="AV165" t="s">
        <v>286</v>
      </c>
      <c r="AW165" t="s">
        <v>286</v>
      </c>
      <c r="AX165">
        <v>0</v>
      </c>
      <c r="AY165">
        <v>0</v>
      </c>
      <c r="AZ165">
        <f>1-AX165/AY165</f>
        <v>0</v>
      </c>
      <c r="BA165">
        <v>0</v>
      </c>
      <c r="BB165" t="s">
        <v>286</v>
      </c>
      <c r="BC165" t="s">
        <v>286</v>
      </c>
      <c r="BD165">
        <v>0</v>
      </c>
      <c r="BE165">
        <v>0</v>
      </c>
      <c r="BF165">
        <f>1-BD165/BE165</f>
        <v>0</v>
      </c>
      <c r="BG165">
        <v>0.5</v>
      </c>
      <c r="BH165">
        <f>BY165</f>
        <v>0</v>
      </c>
      <c r="BI165">
        <f>J165</f>
        <v>0</v>
      </c>
      <c r="BJ165">
        <f>BF165*BG165*BH165</f>
        <v>0</v>
      </c>
      <c r="BK165">
        <f>(BI165-BA165)/BH165</f>
        <v>0</v>
      </c>
      <c r="BL165">
        <f>(AY165-BE165)/BE165</f>
        <v>0</v>
      </c>
      <c r="BM165">
        <f>AX165/(AZ165+AX165/BE165)</f>
        <v>0</v>
      </c>
      <c r="BN165" t="s">
        <v>286</v>
      </c>
      <c r="BO165">
        <v>0</v>
      </c>
      <c r="BP165">
        <f>IF(BO165&lt;&gt;0, BO165, BM165)</f>
        <v>0</v>
      </c>
      <c r="BQ165">
        <f>1-BP165/BE165</f>
        <v>0</v>
      </c>
      <c r="BR165">
        <f>(BE165-BD165)/(BE165-BP165)</f>
        <v>0</v>
      </c>
      <c r="BS165">
        <f>(AY165-BE165)/(AY165-BP165)</f>
        <v>0</v>
      </c>
      <c r="BT165">
        <f>(BE165-BD165)/(BE165-AX165)</f>
        <v>0</v>
      </c>
      <c r="BU165">
        <f>(AY165-BE165)/(AY165-AX165)</f>
        <v>0</v>
      </c>
      <c r="BV165">
        <f>(BR165*BP165/BD165)</f>
        <v>0</v>
      </c>
      <c r="BW165">
        <f>(1-BV165)</f>
        <v>0</v>
      </c>
      <c r="BX165">
        <f>$B$11*CW165+$C$11*CX165+$F$11*CY165*(1-DB165)</f>
        <v>0</v>
      </c>
      <c r="BY165">
        <f>BX165*BZ165</f>
        <v>0</v>
      </c>
      <c r="BZ165">
        <f>($B$11*$D$9+$C$11*$D$9+$F$11*((DL165+DD165)/MAX(DL165+DD165+DM165, 0.1)*$I$9+DM165/MAX(DL165+DD165+DM165, 0.1)*$J$9))/($B$11+$C$11+$F$11)</f>
        <v>0</v>
      </c>
      <c r="CA165">
        <f>($B$11*$K$9+$C$11*$K$9+$F$11*((DL165+DD165)/MAX(DL165+DD165+DM165, 0.1)*$P$9+DM165/MAX(DL165+DD165+DM165, 0.1)*$Q$9))/($B$11+$C$11+$F$11)</f>
        <v>0</v>
      </c>
      <c r="CB165">
        <v>9</v>
      </c>
      <c r="CC165">
        <v>0.5</v>
      </c>
      <c r="CD165" t="s">
        <v>287</v>
      </c>
      <c r="CE165">
        <v>2</v>
      </c>
      <c r="CF165" t="b">
        <v>1</v>
      </c>
      <c r="CG165">
        <v>1617083189</v>
      </c>
      <c r="CH165">
        <v>483.277</v>
      </c>
      <c r="CI165">
        <v>504.505666666667</v>
      </c>
      <c r="CJ165">
        <v>21.5813</v>
      </c>
      <c r="CK165">
        <v>19.9883666666667</v>
      </c>
      <c r="CL165">
        <v>478.956333333333</v>
      </c>
      <c r="CM165">
        <v>21.6032666666667</v>
      </c>
      <c r="CN165">
        <v>600.018333333333</v>
      </c>
      <c r="CO165">
        <v>101.118666666667</v>
      </c>
      <c r="CP165">
        <v>0.0470265666666667</v>
      </c>
      <c r="CQ165">
        <v>26.7724</v>
      </c>
      <c r="CR165">
        <v>26.2038</v>
      </c>
      <c r="CS165">
        <v>999.9</v>
      </c>
      <c r="CT165">
        <v>0</v>
      </c>
      <c r="CU165">
        <v>0</v>
      </c>
      <c r="CV165">
        <v>10011.2333333333</v>
      </c>
      <c r="CW165">
        <v>0</v>
      </c>
      <c r="CX165">
        <v>34.8469666666667</v>
      </c>
      <c r="CY165">
        <v>1200.06333333333</v>
      </c>
      <c r="CZ165">
        <v>0.967006666666667</v>
      </c>
      <c r="DA165">
        <v>0.0329935</v>
      </c>
      <c r="DB165">
        <v>0</v>
      </c>
      <c r="DC165">
        <v>2.62833333333333</v>
      </c>
      <c r="DD165">
        <v>0</v>
      </c>
      <c r="DE165">
        <v>3522.45333333333</v>
      </c>
      <c r="DF165">
        <v>10372.8666666667</v>
      </c>
      <c r="DG165">
        <v>40.583</v>
      </c>
      <c r="DH165">
        <v>43.5</v>
      </c>
      <c r="DI165">
        <v>42.312</v>
      </c>
      <c r="DJ165">
        <v>41.604</v>
      </c>
      <c r="DK165">
        <v>40.6663333333333</v>
      </c>
      <c r="DL165">
        <v>1160.47</v>
      </c>
      <c r="DM165">
        <v>39.5933333333333</v>
      </c>
      <c r="DN165">
        <v>0</v>
      </c>
      <c r="DO165">
        <v>1617083190.6</v>
      </c>
      <c r="DP165">
        <v>0</v>
      </c>
      <c r="DQ165">
        <v>2.70948461538462</v>
      </c>
      <c r="DR165">
        <v>-0.381894021002899</v>
      </c>
      <c r="DS165">
        <v>33.9620512677984</v>
      </c>
      <c r="DT165">
        <v>3518.66961538462</v>
      </c>
      <c r="DU165">
        <v>15</v>
      </c>
      <c r="DV165">
        <v>1617082512</v>
      </c>
      <c r="DW165" t="s">
        <v>288</v>
      </c>
      <c r="DX165">
        <v>1617082511</v>
      </c>
      <c r="DY165">
        <v>1617082512</v>
      </c>
      <c r="DZ165">
        <v>2</v>
      </c>
      <c r="EA165">
        <v>-0.012</v>
      </c>
      <c r="EB165">
        <v>-0.035</v>
      </c>
      <c r="EC165">
        <v>4.321</v>
      </c>
      <c r="ED165">
        <v>-0.022</v>
      </c>
      <c r="EE165">
        <v>400</v>
      </c>
      <c r="EF165">
        <v>20</v>
      </c>
      <c r="EG165">
        <v>0.13</v>
      </c>
      <c r="EH165">
        <v>0.05</v>
      </c>
      <c r="EI165">
        <v>100</v>
      </c>
      <c r="EJ165">
        <v>100</v>
      </c>
      <c r="EK165">
        <v>4.321</v>
      </c>
      <c r="EL165">
        <v>-0.022</v>
      </c>
      <c r="EM165">
        <v>4.32055000000003</v>
      </c>
      <c r="EN165">
        <v>0</v>
      </c>
      <c r="EO165">
        <v>0</v>
      </c>
      <c r="EP165">
        <v>0</v>
      </c>
      <c r="EQ165">
        <v>-0.0219400000000007</v>
      </c>
      <c r="ER165">
        <v>0</v>
      </c>
      <c r="ES165">
        <v>0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11.3</v>
      </c>
      <c r="EZ165">
        <v>11.3</v>
      </c>
      <c r="FA165">
        <v>18</v>
      </c>
      <c r="FB165">
        <v>646.887</v>
      </c>
      <c r="FC165">
        <v>393.11</v>
      </c>
      <c r="FD165">
        <v>24.9996</v>
      </c>
      <c r="FE165">
        <v>27.7703</v>
      </c>
      <c r="FF165">
        <v>29.9999</v>
      </c>
      <c r="FG165">
        <v>27.7837</v>
      </c>
      <c r="FH165">
        <v>27.8234</v>
      </c>
      <c r="FI165">
        <v>25.5226</v>
      </c>
      <c r="FJ165">
        <v>22.2092</v>
      </c>
      <c r="FK165">
        <v>44.5994</v>
      </c>
      <c r="FL165">
        <v>25</v>
      </c>
      <c r="FM165">
        <v>517.463</v>
      </c>
      <c r="FN165">
        <v>20</v>
      </c>
      <c r="FO165">
        <v>96.8681</v>
      </c>
      <c r="FP165">
        <v>99.4388</v>
      </c>
    </row>
    <row r="166" spans="1:172">
      <c r="A166">
        <v>150</v>
      </c>
      <c r="B166">
        <v>1617083192</v>
      </c>
      <c r="C166">
        <v>299.5</v>
      </c>
      <c r="D166" t="s">
        <v>585</v>
      </c>
      <c r="E166" t="s">
        <v>586</v>
      </c>
      <c r="F166">
        <v>2</v>
      </c>
      <c r="G166">
        <v>1617083190.625</v>
      </c>
      <c r="H166">
        <f>(I166)/1000</f>
        <v>0</v>
      </c>
      <c r="I166">
        <f>IF(CF166, AL166, AF166)</f>
        <v>0</v>
      </c>
      <c r="J166">
        <f>IF(CF166, AG166, AE166)</f>
        <v>0</v>
      </c>
      <c r="K166">
        <f>CH166 - IF(AS166&gt;1, J166*CB166*100.0/(AU166*CV166), 0)</f>
        <v>0</v>
      </c>
      <c r="L166">
        <f>((R166-H166/2)*K166-J166)/(R166+H166/2)</f>
        <v>0</v>
      </c>
      <c r="M166">
        <f>L166*(CO166+CP166)/1000.0</f>
        <v>0</v>
      </c>
      <c r="N166">
        <f>(CH166 - IF(AS166&gt;1, J166*CB166*100.0/(AU166*CV166), 0))*(CO166+CP166)/1000.0</f>
        <v>0</v>
      </c>
      <c r="O166">
        <f>2.0/((1/Q166-1/P166)+SIGN(Q166)*SQRT((1/Q166-1/P166)*(1/Q166-1/P166) + 4*CC166/((CC166+1)*(CC166+1))*(2*1/Q166*1/P166-1/P166*1/P166)))</f>
        <v>0</v>
      </c>
      <c r="P166">
        <f>IF(LEFT(CD166,1)&lt;&gt;"0",IF(LEFT(CD166,1)="1",3.0,CE166),$D$5+$E$5*(CV166*CO166/($K$5*1000))+$F$5*(CV166*CO166/($K$5*1000))*MAX(MIN(CB166,$J$5),$I$5)*MAX(MIN(CB166,$J$5),$I$5)+$G$5*MAX(MIN(CB166,$J$5),$I$5)*(CV166*CO166/($K$5*1000))+$H$5*(CV166*CO166/($K$5*1000))*(CV166*CO166/($K$5*1000)))</f>
        <v>0</v>
      </c>
      <c r="Q166">
        <f>H166*(1000-(1000*0.61365*exp(17.502*U166/(240.97+U166))/(CO166+CP166)+CJ166)/2)/(1000*0.61365*exp(17.502*U166/(240.97+U166))/(CO166+CP166)-CJ166)</f>
        <v>0</v>
      </c>
      <c r="R166">
        <f>1/((CC166+1)/(O166/1.6)+1/(P166/1.37)) + CC166/((CC166+1)/(O166/1.6) + CC166/(P166/1.37))</f>
        <v>0</v>
      </c>
      <c r="S166">
        <f>(BX166*CA166)</f>
        <v>0</v>
      </c>
      <c r="T166">
        <f>(CQ166+(S166+2*0.95*5.67E-8*(((CQ166+$B$7)+273)^4-(CQ166+273)^4)-44100*H166)/(1.84*29.3*P166+8*0.95*5.67E-8*(CQ166+273)^3))</f>
        <v>0</v>
      </c>
      <c r="U166">
        <f>($C$7*CR166+$D$7*CS166+$E$7*T166)</f>
        <v>0</v>
      </c>
      <c r="V166">
        <f>0.61365*exp(17.502*U166/(240.97+U166))</f>
        <v>0</v>
      </c>
      <c r="W166">
        <f>(X166/Y166*100)</f>
        <v>0</v>
      </c>
      <c r="X166">
        <f>CJ166*(CO166+CP166)/1000</f>
        <v>0</v>
      </c>
      <c r="Y166">
        <f>0.61365*exp(17.502*CQ166/(240.97+CQ166))</f>
        <v>0</v>
      </c>
      <c r="Z166">
        <f>(V166-CJ166*(CO166+CP166)/1000)</f>
        <v>0</v>
      </c>
      <c r="AA166">
        <f>(-H166*44100)</f>
        <v>0</v>
      </c>
      <c r="AB166">
        <f>2*29.3*P166*0.92*(CQ166-U166)</f>
        <v>0</v>
      </c>
      <c r="AC166">
        <f>2*0.95*5.67E-8*(((CQ166+$B$7)+273)^4-(U166+273)^4)</f>
        <v>0</v>
      </c>
      <c r="AD166">
        <f>S166+AC166+AA166+AB166</f>
        <v>0</v>
      </c>
      <c r="AE166">
        <f>CN166*AS166*(CI166-CH166*(1000-AS166*CK166)/(1000-AS166*CJ166))/(100*CB166)</f>
        <v>0</v>
      </c>
      <c r="AF166">
        <f>1000*CN166*AS166*(CJ166-CK166)/(100*CB166*(1000-AS166*CJ166))</f>
        <v>0</v>
      </c>
      <c r="AG166">
        <f>(AH166 - AI166 - CO166*1E3/(8.314*(CQ166+273.15)) * AK166/CN166 * AJ166) * CN166/(100*CB166) * (1000 - CK166)/1000</f>
        <v>0</v>
      </c>
      <c r="AH166">
        <v>516.553844278539</v>
      </c>
      <c r="AI166">
        <v>498.337915151515</v>
      </c>
      <c r="AJ166">
        <v>1.76216993417453</v>
      </c>
      <c r="AK166">
        <v>66.5001345329119</v>
      </c>
      <c r="AL166">
        <f>(AN166 - AM166 + CO166*1E3/(8.314*(CQ166+273.15)) * AP166/CN166 * AO166) * CN166/(100*CB166) * 1000/(1000 - AN166)</f>
        <v>0</v>
      </c>
      <c r="AM166">
        <v>19.9894472013853</v>
      </c>
      <c r="AN166">
        <v>21.5886387878788</v>
      </c>
      <c r="AO166">
        <v>0.00382248484849041</v>
      </c>
      <c r="AP166">
        <v>79.88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MAX(0,($B$13+$C$13*CV166)/(1+$D$13*CV166)*CO166/(CQ166+273)*$E$13)</f>
        <v>0</v>
      </c>
      <c r="AV166" t="s">
        <v>286</v>
      </c>
      <c r="AW166" t="s">
        <v>286</v>
      </c>
      <c r="AX166">
        <v>0</v>
      </c>
      <c r="AY166">
        <v>0</v>
      </c>
      <c r="AZ166">
        <f>1-AX166/AY166</f>
        <v>0</v>
      </c>
      <c r="BA166">
        <v>0</v>
      </c>
      <c r="BB166" t="s">
        <v>286</v>
      </c>
      <c r="BC166" t="s">
        <v>286</v>
      </c>
      <c r="BD166">
        <v>0</v>
      </c>
      <c r="BE166">
        <v>0</v>
      </c>
      <c r="BF166">
        <f>1-BD166/BE166</f>
        <v>0</v>
      </c>
      <c r="BG166">
        <v>0.5</v>
      </c>
      <c r="BH166">
        <f>BY166</f>
        <v>0</v>
      </c>
      <c r="BI166">
        <f>J166</f>
        <v>0</v>
      </c>
      <c r="BJ166">
        <f>BF166*BG166*BH166</f>
        <v>0</v>
      </c>
      <c r="BK166">
        <f>(BI166-BA166)/BH166</f>
        <v>0</v>
      </c>
      <c r="BL166">
        <f>(AY166-BE166)/BE166</f>
        <v>0</v>
      </c>
      <c r="BM166">
        <f>AX166/(AZ166+AX166/BE166)</f>
        <v>0</v>
      </c>
      <c r="BN166" t="s">
        <v>286</v>
      </c>
      <c r="BO166">
        <v>0</v>
      </c>
      <c r="BP166">
        <f>IF(BO166&lt;&gt;0, BO166, BM166)</f>
        <v>0</v>
      </c>
      <c r="BQ166">
        <f>1-BP166/BE166</f>
        <v>0</v>
      </c>
      <c r="BR166">
        <f>(BE166-BD166)/(BE166-BP166)</f>
        <v>0</v>
      </c>
      <c r="BS166">
        <f>(AY166-BE166)/(AY166-BP166)</f>
        <v>0</v>
      </c>
      <c r="BT166">
        <f>(BE166-BD166)/(BE166-AX166)</f>
        <v>0</v>
      </c>
      <c r="BU166">
        <f>(AY166-BE166)/(AY166-AX166)</f>
        <v>0</v>
      </c>
      <c r="BV166">
        <f>(BR166*BP166/BD166)</f>
        <v>0</v>
      </c>
      <c r="BW166">
        <f>(1-BV166)</f>
        <v>0</v>
      </c>
      <c r="BX166">
        <f>$B$11*CW166+$C$11*CX166+$F$11*CY166*(1-DB166)</f>
        <v>0</v>
      </c>
      <c r="BY166">
        <f>BX166*BZ166</f>
        <v>0</v>
      </c>
      <c r="BZ166">
        <f>($B$11*$D$9+$C$11*$D$9+$F$11*((DL166+DD166)/MAX(DL166+DD166+DM166, 0.1)*$I$9+DM166/MAX(DL166+DD166+DM166, 0.1)*$J$9))/($B$11+$C$11+$F$11)</f>
        <v>0</v>
      </c>
      <c r="CA166">
        <f>($B$11*$K$9+$C$11*$K$9+$F$11*((DL166+DD166)/MAX(DL166+DD166+DM166, 0.1)*$P$9+DM166/MAX(DL166+DD166+DM166, 0.1)*$Q$9))/($B$11+$C$11+$F$11)</f>
        <v>0</v>
      </c>
      <c r="CB166">
        <v>9</v>
      </c>
      <c r="CC166">
        <v>0.5</v>
      </c>
      <c r="CD166" t="s">
        <v>287</v>
      </c>
      <c r="CE166">
        <v>2</v>
      </c>
      <c r="CF166" t="b">
        <v>1</v>
      </c>
      <c r="CG166">
        <v>1617083190.625</v>
      </c>
      <c r="CH166">
        <v>486.07175</v>
      </c>
      <c r="CI166">
        <v>507.3475</v>
      </c>
      <c r="CJ166">
        <v>21.5864</v>
      </c>
      <c r="CK166">
        <v>19.990025</v>
      </c>
      <c r="CL166">
        <v>481.7515</v>
      </c>
      <c r="CM166">
        <v>21.608325</v>
      </c>
      <c r="CN166">
        <v>600.05025</v>
      </c>
      <c r="CO166">
        <v>101.11925</v>
      </c>
      <c r="CP166">
        <v>0.046970475</v>
      </c>
      <c r="CQ166">
        <v>26.77325</v>
      </c>
      <c r="CR166">
        <v>26.196</v>
      </c>
      <c r="CS166">
        <v>999.9</v>
      </c>
      <c r="CT166">
        <v>0</v>
      </c>
      <c r="CU166">
        <v>0</v>
      </c>
      <c r="CV166">
        <v>10008.75</v>
      </c>
      <c r="CW166">
        <v>0</v>
      </c>
      <c r="CX166">
        <v>34.840075</v>
      </c>
      <c r="CY166">
        <v>1199.875</v>
      </c>
      <c r="CZ166">
        <v>0.96700375</v>
      </c>
      <c r="DA166">
        <v>0.032996375</v>
      </c>
      <c r="DB166">
        <v>0</v>
      </c>
      <c r="DC166">
        <v>2.685425</v>
      </c>
      <c r="DD166">
        <v>0</v>
      </c>
      <c r="DE166">
        <v>3522.72</v>
      </c>
      <c r="DF166">
        <v>10371.25</v>
      </c>
      <c r="DG166">
        <v>40.60925</v>
      </c>
      <c r="DH166">
        <v>43.5</v>
      </c>
      <c r="DI166">
        <v>42.2965</v>
      </c>
      <c r="DJ166">
        <v>41.53125</v>
      </c>
      <c r="DK166">
        <v>40.6405</v>
      </c>
      <c r="DL166">
        <v>1160.285</v>
      </c>
      <c r="DM166">
        <v>39.59</v>
      </c>
      <c r="DN166">
        <v>0</v>
      </c>
      <c r="DO166">
        <v>1617083192.4</v>
      </c>
      <c r="DP166">
        <v>0</v>
      </c>
      <c r="DQ166">
        <v>2.711504</v>
      </c>
      <c r="DR166">
        <v>-0.440884616334964</v>
      </c>
      <c r="DS166">
        <v>32.9353845542049</v>
      </c>
      <c r="DT166">
        <v>3519.7872</v>
      </c>
      <c r="DU166">
        <v>15</v>
      </c>
      <c r="DV166">
        <v>1617082512</v>
      </c>
      <c r="DW166" t="s">
        <v>288</v>
      </c>
      <c r="DX166">
        <v>1617082511</v>
      </c>
      <c r="DY166">
        <v>1617082512</v>
      </c>
      <c r="DZ166">
        <v>2</v>
      </c>
      <c r="EA166">
        <v>-0.012</v>
      </c>
      <c r="EB166">
        <v>-0.035</v>
      </c>
      <c r="EC166">
        <v>4.321</v>
      </c>
      <c r="ED166">
        <v>-0.022</v>
      </c>
      <c r="EE166">
        <v>400</v>
      </c>
      <c r="EF166">
        <v>20</v>
      </c>
      <c r="EG166">
        <v>0.13</v>
      </c>
      <c r="EH166">
        <v>0.05</v>
      </c>
      <c r="EI166">
        <v>100</v>
      </c>
      <c r="EJ166">
        <v>100</v>
      </c>
      <c r="EK166">
        <v>4.32</v>
      </c>
      <c r="EL166">
        <v>-0.0219</v>
      </c>
      <c r="EM166">
        <v>4.32055000000003</v>
      </c>
      <c r="EN166">
        <v>0</v>
      </c>
      <c r="EO166">
        <v>0</v>
      </c>
      <c r="EP166">
        <v>0</v>
      </c>
      <c r="EQ166">
        <v>-0.0219400000000007</v>
      </c>
      <c r="ER166">
        <v>0</v>
      </c>
      <c r="ES166">
        <v>0</v>
      </c>
      <c r="ET166">
        <v>0</v>
      </c>
      <c r="EU166">
        <v>-1</v>
      </c>
      <c r="EV166">
        <v>-1</v>
      </c>
      <c r="EW166">
        <v>-1</v>
      </c>
      <c r="EX166">
        <v>-1</v>
      </c>
      <c r="EY166">
        <v>11.3</v>
      </c>
      <c r="EZ166">
        <v>11.3</v>
      </c>
      <c r="FA166">
        <v>18</v>
      </c>
      <c r="FB166">
        <v>646.9</v>
      </c>
      <c r="FC166">
        <v>393.145</v>
      </c>
      <c r="FD166">
        <v>24.9996</v>
      </c>
      <c r="FE166">
        <v>27.7691</v>
      </c>
      <c r="FF166">
        <v>29.9999</v>
      </c>
      <c r="FG166">
        <v>27.7831</v>
      </c>
      <c r="FH166">
        <v>27.8222</v>
      </c>
      <c r="FI166">
        <v>25.6546</v>
      </c>
      <c r="FJ166">
        <v>22.2092</v>
      </c>
      <c r="FK166">
        <v>44.5994</v>
      </c>
      <c r="FL166">
        <v>25</v>
      </c>
      <c r="FM166">
        <v>520.814</v>
      </c>
      <c r="FN166">
        <v>20</v>
      </c>
      <c r="FO166">
        <v>96.8677</v>
      </c>
      <c r="FP166">
        <v>99.4391</v>
      </c>
    </row>
    <row r="167" spans="1:172">
      <c r="A167">
        <v>151</v>
      </c>
      <c r="B167">
        <v>1617083194</v>
      </c>
      <c r="C167">
        <v>301.5</v>
      </c>
      <c r="D167" t="s">
        <v>587</v>
      </c>
      <c r="E167" t="s">
        <v>588</v>
      </c>
      <c r="F167">
        <v>2</v>
      </c>
      <c r="G167">
        <v>1617083193</v>
      </c>
      <c r="H167">
        <f>(I167)/1000</f>
        <v>0</v>
      </c>
      <c r="I167">
        <f>IF(CF167, AL167, AF167)</f>
        <v>0</v>
      </c>
      <c r="J167">
        <f>IF(CF167, AG167, AE167)</f>
        <v>0</v>
      </c>
      <c r="K167">
        <f>CH167 - IF(AS167&gt;1, J167*CB167*100.0/(AU167*CV167), 0)</f>
        <v>0</v>
      </c>
      <c r="L167">
        <f>((R167-H167/2)*K167-J167)/(R167+H167/2)</f>
        <v>0</v>
      </c>
      <c r="M167">
        <f>L167*(CO167+CP167)/1000.0</f>
        <v>0</v>
      </c>
      <c r="N167">
        <f>(CH167 - IF(AS167&gt;1, J167*CB167*100.0/(AU167*CV167), 0))*(CO167+CP167)/1000.0</f>
        <v>0</v>
      </c>
      <c r="O167">
        <f>2.0/((1/Q167-1/P167)+SIGN(Q167)*SQRT((1/Q167-1/P167)*(1/Q167-1/P167) + 4*CC167/((CC167+1)*(CC167+1))*(2*1/Q167*1/P167-1/P167*1/P167)))</f>
        <v>0</v>
      </c>
      <c r="P167">
        <f>IF(LEFT(CD167,1)&lt;&gt;"0",IF(LEFT(CD167,1)="1",3.0,CE167),$D$5+$E$5*(CV167*CO167/($K$5*1000))+$F$5*(CV167*CO167/($K$5*1000))*MAX(MIN(CB167,$J$5),$I$5)*MAX(MIN(CB167,$J$5),$I$5)+$G$5*MAX(MIN(CB167,$J$5),$I$5)*(CV167*CO167/($K$5*1000))+$H$5*(CV167*CO167/($K$5*1000))*(CV167*CO167/($K$5*1000)))</f>
        <v>0</v>
      </c>
      <c r="Q167">
        <f>H167*(1000-(1000*0.61365*exp(17.502*U167/(240.97+U167))/(CO167+CP167)+CJ167)/2)/(1000*0.61365*exp(17.502*U167/(240.97+U167))/(CO167+CP167)-CJ167)</f>
        <v>0</v>
      </c>
      <c r="R167">
        <f>1/((CC167+1)/(O167/1.6)+1/(P167/1.37)) + CC167/((CC167+1)/(O167/1.6) + CC167/(P167/1.37))</f>
        <v>0</v>
      </c>
      <c r="S167">
        <f>(BX167*CA167)</f>
        <v>0</v>
      </c>
      <c r="T167">
        <f>(CQ167+(S167+2*0.95*5.67E-8*(((CQ167+$B$7)+273)^4-(CQ167+273)^4)-44100*H167)/(1.84*29.3*P167+8*0.95*5.67E-8*(CQ167+273)^3))</f>
        <v>0</v>
      </c>
      <c r="U167">
        <f>($C$7*CR167+$D$7*CS167+$E$7*T167)</f>
        <v>0</v>
      </c>
      <c r="V167">
        <f>0.61365*exp(17.502*U167/(240.97+U167))</f>
        <v>0</v>
      </c>
      <c r="W167">
        <f>(X167/Y167*100)</f>
        <v>0</v>
      </c>
      <c r="X167">
        <f>CJ167*(CO167+CP167)/1000</f>
        <v>0</v>
      </c>
      <c r="Y167">
        <f>0.61365*exp(17.502*CQ167/(240.97+CQ167))</f>
        <v>0</v>
      </c>
      <c r="Z167">
        <f>(V167-CJ167*(CO167+CP167)/1000)</f>
        <v>0</v>
      </c>
      <c r="AA167">
        <f>(-H167*44100)</f>
        <v>0</v>
      </c>
      <c r="AB167">
        <f>2*29.3*P167*0.92*(CQ167-U167)</f>
        <v>0</v>
      </c>
      <c r="AC167">
        <f>2*0.95*5.67E-8*(((CQ167+$B$7)+273)^4-(U167+273)^4)</f>
        <v>0</v>
      </c>
      <c r="AD167">
        <f>S167+AC167+AA167+AB167</f>
        <v>0</v>
      </c>
      <c r="AE167">
        <f>CN167*AS167*(CI167-CH167*(1000-AS167*CK167)/(1000-AS167*CJ167))/(100*CB167)</f>
        <v>0</v>
      </c>
      <c r="AF167">
        <f>1000*CN167*AS167*(CJ167-CK167)/(100*CB167*(1000-AS167*CJ167))</f>
        <v>0</v>
      </c>
      <c r="AG167">
        <f>(AH167 - AI167 - CO167*1E3/(8.314*(CQ167+273.15)) * AK167/CN167 * AJ167) * CN167/(100*CB167) * (1000 - CK167)/1000</f>
        <v>0</v>
      </c>
      <c r="AH167">
        <v>520.068713560042</v>
      </c>
      <c r="AI167">
        <v>501.825012121212</v>
      </c>
      <c r="AJ167">
        <v>1.74718416231051</v>
      </c>
      <c r="AK167">
        <v>66.5001345329119</v>
      </c>
      <c r="AL167">
        <f>(AN167 - AM167 + CO167*1E3/(8.314*(CQ167+273.15)) * AP167/CN167 * AO167) * CN167/(100*CB167) * 1000/(1000 - AN167)</f>
        <v>0</v>
      </c>
      <c r="AM167">
        <v>19.9905142902165</v>
      </c>
      <c r="AN167">
        <v>21.5918181818182</v>
      </c>
      <c r="AO167">
        <v>0.00270406060605976</v>
      </c>
      <c r="AP167">
        <v>79.88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MAX(0,($B$13+$C$13*CV167)/(1+$D$13*CV167)*CO167/(CQ167+273)*$E$13)</f>
        <v>0</v>
      </c>
      <c r="AV167" t="s">
        <v>286</v>
      </c>
      <c r="AW167" t="s">
        <v>286</v>
      </c>
      <c r="AX167">
        <v>0</v>
      </c>
      <c r="AY167">
        <v>0</v>
      </c>
      <c r="AZ167">
        <f>1-AX167/AY167</f>
        <v>0</v>
      </c>
      <c r="BA167">
        <v>0</v>
      </c>
      <c r="BB167" t="s">
        <v>286</v>
      </c>
      <c r="BC167" t="s">
        <v>286</v>
      </c>
      <c r="BD167">
        <v>0</v>
      </c>
      <c r="BE167">
        <v>0</v>
      </c>
      <c r="BF167">
        <f>1-BD167/BE167</f>
        <v>0</v>
      </c>
      <c r="BG167">
        <v>0.5</v>
      </c>
      <c r="BH167">
        <f>BY167</f>
        <v>0</v>
      </c>
      <c r="BI167">
        <f>J167</f>
        <v>0</v>
      </c>
      <c r="BJ167">
        <f>BF167*BG167*BH167</f>
        <v>0</v>
      </c>
      <c r="BK167">
        <f>(BI167-BA167)/BH167</f>
        <v>0</v>
      </c>
      <c r="BL167">
        <f>(AY167-BE167)/BE167</f>
        <v>0</v>
      </c>
      <c r="BM167">
        <f>AX167/(AZ167+AX167/BE167)</f>
        <v>0</v>
      </c>
      <c r="BN167" t="s">
        <v>286</v>
      </c>
      <c r="BO167">
        <v>0</v>
      </c>
      <c r="BP167">
        <f>IF(BO167&lt;&gt;0, BO167, BM167)</f>
        <v>0</v>
      </c>
      <c r="BQ167">
        <f>1-BP167/BE167</f>
        <v>0</v>
      </c>
      <c r="BR167">
        <f>(BE167-BD167)/(BE167-BP167)</f>
        <v>0</v>
      </c>
      <c r="BS167">
        <f>(AY167-BE167)/(AY167-BP167)</f>
        <v>0</v>
      </c>
      <c r="BT167">
        <f>(BE167-BD167)/(BE167-AX167)</f>
        <v>0</v>
      </c>
      <c r="BU167">
        <f>(AY167-BE167)/(AY167-AX167)</f>
        <v>0</v>
      </c>
      <c r="BV167">
        <f>(BR167*BP167/BD167)</f>
        <v>0</v>
      </c>
      <c r="BW167">
        <f>(1-BV167)</f>
        <v>0</v>
      </c>
      <c r="BX167">
        <f>$B$11*CW167+$C$11*CX167+$F$11*CY167*(1-DB167)</f>
        <v>0</v>
      </c>
      <c r="BY167">
        <f>BX167*BZ167</f>
        <v>0</v>
      </c>
      <c r="BZ167">
        <f>($B$11*$D$9+$C$11*$D$9+$F$11*((DL167+DD167)/MAX(DL167+DD167+DM167, 0.1)*$I$9+DM167/MAX(DL167+DD167+DM167, 0.1)*$J$9))/($B$11+$C$11+$F$11)</f>
        <v>0</v>
      </c>
      <c r="CA167">
        <f>($B$11*$K$9+$C$11*$K$9+$F$11*((DL167+DD167)/MAX(DL167+DD167+DM167, 0.1)*$P$9+DM167/MAX(DL167+DD167+DM167, 0.1)*$Q$9))/($B$11+$C$11+$F$11)</f>
        <v>0</v>
      </c>
      <c r="CB167">
        <v>9</v>
      </c>
      <c r="CC167">
        <v>0.5</v>
      </c>
      <c r="CD167" t="s">
        <v>287</v>
      </c>
      <c r="CE167">
        <v>2</v>
      </c>
      <c r="CF167" t="b">
        <v>1</v>
      </c>
      <c r="CG167">
        <v>1617083193</v>
      </c>
      <c r="CH167">
        <v>490.14</v>
      </c>
      <c r="CI167">
        <v>511.372333333333</v>
      </c>
      <c r="CJ167">
        <v>21.5912333333333</v>
      </c>
      <c r="CK167">
        <v>19.9909333333333</v>
      </c>
      <c r="CL167">
        <v>485.819333333333</v>
      </c>
      <c r="CM167">
        <v>21.6131333333333</v>
      </c>
      <c r="CN167">
        <v>600.080333333333</v>
      </c>
      <c r="CO167">
        <v>101.121</v>
      </c>
      <c r="CP167">
        <v>0.0467589666666667</v>
      </c>
      <c r="CQ167">
        <v>26.7759</v>
      </c>
      <c r="CR167">
        <v>26.1945333333333</v>
      </c>
      <c r="CS167">
        <v>999.9</v>
      </c>
      <c r="CT167">
        <v>0</v>
      </c>
      <c r="CU167">
        <v>0</v>
      </c>
      <c r="CV167">
        <v>10007.5</v>
      </c>
      <c r="CW167">
        <v>0</v>
      </c>
      <c r="CX167">
        <v>34.7984</v>
      </c>
      <c r="CY167">
        <v>1200.07</v>
      </c>
      <c r="CZ167">
        <v>0.967009</v>
      </c>
      <c r="DA167">
        <v>0.0329912</v>
      </c>
      <c r="DB167">
        <v>0</v>
      </c>
      <c r="DC167">
        <v>2.6211</v>
      </c>
      <c r="DD167">
        <v>0</v>
      </c>
      <c r="DE167">
        <v>3524.55666666667</v>
      </c>
      <c r="DF167">
        <v>10372.9</v>
      </c>
      <c r="DG167">
        <v>40.625</v>
      </c>
      <c r="DH167">
        <v>43.458</v>
      </c>
      <c r="DI167">
        <v>42.2916666666667</v>
      </c>
      <c r="DJ167">
        <v>41.562</v>
      </c>
      <c r="DK167">
        <v>40.625</v>
      </c>
      <c r="DL167">
        <v>1160.48</v>
      </c>
      <c r="DM167">
        <v>39.59</v>
      </c>
      <c r="DN167">
        <v>0</v>
      </c>
      <c r="DO167">
        <v>1617083194.8</v>
      </c>
      <c r="DP167">
        <v>0</v>
      </c>
      <c r="DQ167">
        <v>2.68962</v>
      </c>
      <c r="DR167">
        <v>-0.185061545528089</v>
      </c>
      <c r="DS167">
        <v>32.8584615736126</v>
      </c>
      <c r="DT167">
        <v>3521.1172</v>
      </c>
      <c r="DU167">
        <v>15</v>
      </c>
      <c r="DV167">
        <v>1617082512</v>
      </c>
      <c r="DW167" t="s">
        <v>288</v>
      </c>
      <c r="DX167">
        <v>1617082511</v>
      </c>
      <c r="DY167">
        <v>1617082512</v>
      </c>
      <c r="DZ167">
        <v>2</v>
      </c>
      <c r="EA167">
        <v>-0.012</v>
      </c>
      <c r="EB167">
        <v>-0.035</v>
      </c>
      <c r="EC167">
        <v>4.321</v>
      </c>
      <c r="ED167">
        <v>-0.022</v>
      </c>
      <c r="EE167">
        <v>400</v>
      </c>
      <c r="EF167">
        <v>20</v>
      </c>
      <c r="EG167">
        <v>0.13</v>
      </c>
      <c r="EH167">
        <v>0.05</v>
      </c>
      <c r="EI167">
        <v>100</v>
      </c>
      <c r="EJ167">
        <v>100</v>
      </c>
      <c r="EK167">
        <v>4.32</v>
      </c>
      <c r="EL167">
        <v>-0.0219</v>
      </c>
      <c r="EM167">
        <v>4.32055000000003</v>
      </c>
      <c r="EN167">
        <v>0</v>
      </c>
      <c r="EO167">
        <v>0</v>
      </c>
      <c r="EP167">
        <v>0</v>
      </c>
      <c r="EQ167">
        <v>-0.0219400000000007</v>
      </c>
      <c r="ER167">
        <v>0</v>
      </c>
      <c r="ES167">
        <v>0</v>
      </c>
      <c r="ET167">
        <v>0</v>
      </c>
      <c r="EU167">
        <v>-1</v>
      </c>
      <c r="EV167">
        <v>-1</v>
      </c>
      <c r="EW167">
        <v>-1</v>
      </c>
      <c r="EX167">
        <v>-1</v>
      </c>
      <c r="EY167">
        <v>11.4</v>
      </c>
      <c r="EZ167">
        <v>11.4</v>
      </c>
      <c r="FA167">
        <v>18</v>
      </c>
      <c r="FB167">
        <v>646.828</v>
      </c>
      <c r="FC167">
        <v>393.17</v>
      </c>
      <c r="FD167">
        <v>24.9996</v>
      </c>
      <c r="FE167">
        <v>27.7679</v>
      </c>
      <c r="FF167">
        <v>30</v>
      </c>
      <c r="FG167">
        <v>27.782</v>
      </c>
      <c r="FH167">
        <v>27.8216</v>
      </c>
      <c r="FI167">
        <v>25.7871</v>
      </c>
      <c r="FJ167">
        <v>22.2092</v>
      </c>
      <c r="FK167">
        <v>44.5994</v>
      </c>
      <c r="FL167">
        <v>25</v>
      </c>
      <c r="FM167">
        <v>524.164</v>
      </c>
      <c r="FN167">
        <v>20</v>
      </c>
      <c r="FO167">
        <v>96.8681</v>
      </c>
      <c r="FP167">
        <v>99.4394</v>
      </c>
    </row>
    <row r="168" spans="1:172">
      <c r="A168">
        <v>152</v>
      </c>
      <c r="B168">
        <v>1617083196</v>
      </c>
      <c r="C168">
        <v>303.5</v>
      </c>
      <c r="D168" t="s">
        <v>589</v>
      </c>
      <c r="E168" t="s">
        <v>590</v>
      </c>
      <c r="F168">
        <v>2</v>
      </c>
      <c r="G168">
        <v>1617083194.625</v>
      </c>
      <c r="H168">
        <f>(I168)/1000</f>
        <v>0</v>
      </c>
      <c r="I168">
        <f>IF(CF168, AL168, AF168)</f>
        <v>0</v>
      </c>
      <c r="J168">
        <f>IF(CF168, AG168, AE168)</f>
        <v>0</v>
      </c>
      <c r="K168">
        <f>CH168 - IF(AS168&gt;1, J168*CB168*100.0/(AU168*CV168), 0)</f>
        <v>0</v>
      </c>
      <c r="L168">
        <f>((R168-H168/2)*K168-J168)/(R168+H168/2)</f>
        <v>0</v>
      </c>
      <c r="M168">
        <f>L168*(CO168+CP168)/1000.0</f>
        <v>0</v>
      </c>
      <c r="N168">
        <f>(CH168 - IF(AS168&gt;1, J168*CB168*100.0/(AU168*CV168), 0))*(CO168+CP168)/1000.0</f>
        <v>0</v>
      </c>
      <c r="O168">
        <f>2.0/((1/Q168-1/P168)+SIGN(Q168)*SQRT((1/Q168-1/P168)*(1/Q168-1/P168) + 4*CC168/((CC168+1)*(CC168+1))*(2*1/Q168*1/P168-1/P168*1/P168)))</f>
        <v>0</v>
      </c>
      <c r="P168">
        <f>IF(LEFT(CD168,1)&lt;&gt;"0",IF(LEFT(CD168,1)="1",3.0,CE168),$D$5+$E$5*(CV168*CO168/($K$5*1000))+$F$5*(CV168*CO168/($K$5*1000))*MAX(MIN(CB168,$J$5),$I$5)*MAX(MIN(CB168,$J$5),$I$5)+$G$5*MAX(MIN(CB168,$J$5),$I$5)*(CV168*CO168/($K$5*1000))+$H$5*(CV168*CO168/($K$5*1000))*(CV168*CO168/($K$5*1000)))</f>
        <v>0</v>
      </c>
      <c r="Q168">
        <f>H168*(1000-(1000*0.61365*exp(17.502*U168/(240.97+U168))/(CO168+CP168)+CJ168)/2)/(1000*0.61365*exp(17.502*U168/(240.97+U168))/(CO168+CP168)-CJ168)</f>
        <v>0</v>
      </c>
      <c r="R168">
        <f>1/((CC168+1)/(O168/1.6)+1/(P168/1.37)) + CC168/((CC168+1)/(O168/1.6) + CC168/(P168/1.37))</f>
        <v>0</v>
      </c>
      <c r="S168">
        <f>(BX168*CA168)</f>
        <v>0</v>
      </c>
      <c r="T168">
        <f>(CQ168+(S168+2*0.95*5.67E-8*(((CQ168+$B$7)+273)^4-(CQ168+273)^4)-44100*H168)/(1.84*29.3*P168+8*0.95*5.67E-8*(CQ168+273)^3))</f>
        <v>0</v>
      </c>
      <c r="U168">
        <f>($C$7*CR168+$D$7*CS168+$E$7*T168)</f>
        <v>0</v>
      </c>
      <c r="V168">
        <f>0.61365*exp(17.502*U168/(240.97+U168))</f>
        <v>0</v>
      </c>
      <c r="W168">
        <f>(X168/Y168*100)</f>
        <v>0</v>
      </c>
      <c r="X168">
        <f>CJ168*(CO168+CP168)/1000</f>
        <v>0</v>
      </c>
      <c r="Y168">
        <f>0.61365*exp(17.502*CQ168/(240.97+CQ168))</f>
        <v>0</v>
      </c>
      <c r="Z168">
        <f>(V168-CJ168*(CO168+CP168)/1000)</f>
        <v>0</v>
      </c>
      <c r="AA168">
        <f>(-H168*44100)</f>
        <v>0</v>
      </c>
      <c r="AB168">
        <f>2*29.3*P168*0.92*(CQ168-U168)</f>
        <v>0</v>
      </c>
      <c r="AC168">
        <f>2*0.95*5.67E-8*(((CQ168+$B$7)+273)^4-(U168+273)^4)</f>
        <v>0</v>
      </c>
      <c r="AD168">
        <f>S168+AC168+AA168+AB168</f>
        <v>0</v>
      </c>
      <c r="AE168">
        <f>CN168*AS168*(CI168-CH168*(1000-AS168*CK168)/(1000-AS168*CJ168))/(100*CB168)</f>
        <v>0</v>
      </c>
      <c r="AF168">
        <f>1000*CN168*AS168*(CJ168-CK168)/(100*CB168*(1000-AS168*CJ168))</f>
        <v>0</v>
      </c>
      <c r="AG168">
        <f>(AH168 - AI168 - CO168*1E3/(8.314*(CQ168+273.15)) * AK168/CN168 * AJ168) * CN168/(100*CB168) * (1000 - CK168)/1000</f>
        <v>0</v>
      </c>
      <c r="AH168">
        <v>523.478155717599</v>
      </c>
      <c r="AI168">
        <v>505.234587878788</v>
      </c>
      <c r="AJ168">
        <v>1.70779424694311</v>
      </c>
      <c r="AK168">
        <v>66.5001345329119</v>
      </c>
      <c r="AL168">
        <f>(AN168 - AM168 + CO168*1E3/(8.314*(CQ168+273.15)) * AP168/CN168 * AO168) * CN168/(100*CB168) * 1000/(1000 - AN168)</f>
        <v>0</v>
      </c>
      <c r="AM168">
        <v>19.9910411106494</v>
      </c>
      <c r="AN168">
        <v>21.5930521212121</v>
      </c>
      <c r="AO168">
        <v>0.000843324675325288</v>
      </c>
      <c r="AP168">
        <v>79.88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MAX(0,($B$13+$C$13*CV168)/(1+$D$13*CV168)*CO168/(CQ168+273)*$E$13)</f>
        <v>0</v>
      </c>
      <c r="AV168" t="s">
        <v>286</v>
      </c>
      <c r="AW168" t="s">
        <v>286</v>
      </c>
      <c r="AX168">
        <v>0</v>
      </c>
      <c r="AY168">
        <v>0</v>
      </c>
      <c r="AZ168">
        <f>1-AX168/AY168</f>
        <v>0</v>
      </c>
      <c r="BA168">
        <v>0</v>
      </c>
      <c r="BB168" t="s">
        <v>286</v>
      </c>
      <c r="BC168" t="s">
        <v>286</v>
      </c>
      <c r="BD168">
        <v>0</v>
      </c>
      <c r="BE168">
        <v>0</v>
      </c>
      <c r="BF168">
        <f>1-BD168/BE168</f>
        <v>0</v>
      </c>
      <c r="BG168">
        <v>0.5</v>
      </c>
      <c r="BH168">
        <f>BY168</f>
        <v>0</v>
      </c>
      <c r="BI168">
        <f>J168</f>
        <v>0</v>
      </c>
      <c r="BJ168">
        <f>BF168*BG168*BH168</f>
        <v>0</v>
      </c>
      <c r="BK168">
        <f>(BI168-BA168)/BH168</f>
        <v>0</v>
      </c>
      <c r="BL168">
        <f>(AY168-BE168)/BE168</f>
        <v>0</v>
      </c>
      <c r="BM168">
        <f>AX168/(AZ168+AX168/BE168)</f>
        <v>0</v>
      </c>
      <c r="BN168" t="s">
        <v>286</v>
      </c>
      <c r="BO168">
        <v>0</v>
      </c>
      <c r="BP168">
        <f>IF(BO168&lt;&gt;0, BO168, BM168)</f>
        <v>0</v>
      </c>
      <c r="BQ168">
        <f>1-BP168/BE168</f>
        <v>0</v>
      </c>
      <c r="BR168">
        <f>(BE168-BD168)/(BE168-BP168)</f>
        <v>0</v>
      </c>
      <c r="BS168">
        <f>(AY168-BE168)/(AY168-BP168)</f>
        <v>0</v>
      </c>
      <c r="BT168">
        <f>(BE168-BD168)/(BE168-AX168)</f>
        <v>0</v>
      </c>
      <c r="BU168">
        <f>(AY168-BE168)/(AY168-AX168)</f>
        <v>0</v>
      </c>
      <c r="BV168">
        <f>(BR168*BP168/BD168)</f>
        <v>0</v>
      </c>
      <c r="BW168">
        <f>(1-BV168)</f>
        <v>0</v>
      </c>
      <c r="BX168">
        <f>$B$11*CW168+$C$11*CX168+$F$11*CY168*(1-DB168)</f>
        <v>0</v>
      </c>
      <c r="BY168">
        <f>BX168*BZ168</f>
        <v>0</v>
      </c>
      <c r="BZ168">
        <f>($B$11*$D$9+$C$11*$D$9+$F$11*((DL168+DD168)/MAX(DL168+DD168+DM168, 0.1)*$I$9+DM168/MAX(DL168+DD168+DM168, 0.1)*$J$9))/($B$11+$C$11+$F$11)</f>
        <v>0</v>
      </c>
      <c r="CA168">
        <f>($B$11*$K$9+$C$11*$K$9+$F$11*((DL168+DD168)/MAX(DL168+DD168+DM168, 0.1)*$P$9+DM168/MAX(DL168+DD168+DM168, 0.1)*$Q$9))/($B$11+$C$11+$F$11)</f>
        <v>0</v>
      </c>
      <c r="CB168">
        <v>9</v>
      </c>
      <c r="CC168">
        <v>0.5</v>
      </c>
      <c r="CD168" t="s">
        <v>287</v>
      </c>
      <c r="CE168">
        <v>2</v>
      </c>
      <c r="CF168" t="b">
        <v>1</v>
      </c>
      <c r="CG168">
        <v>1617083194.625</v>
      </c>
      <c r="CH168">
        <v>492.86625</v>
      </c>
      <c r="CI168">
        <v>514.07875</v>
      </c>
      <c r="CJ168">
        <v>21.592475</v>
      </c>
      <c r="CK168">
        <v>19.9901</v>
      </c>
      <c r="CL168">
        <v>488.54575</v>
      </c>
      <c r="CM168">
        <v>21.614425</v>
      </c>
      <c r="CN168">
        <v>600.0565</v>
      </c>
      <c r="CO168">
        <v>101.121</v>
      </c>
      <c r="CP168">
        <v>0.046551175</v>
      </c>
      <c r="CQ168">
        <v>26.776825</v>
      </c>
      <c r="CR168">
        <v>26.200875</v>
      </c>
      <c r="CS168">
        <v>999.9</v>
      </c>
      <c r="CT168">
        <v>0</v>
      </c>
      <c r="CU168">
        <v>0</v>
      </c>
      <c r="CV168">
        <v>10001.5675</v>
      </c>
      <c r="CW168">
        <v>0</v>
      </c>
      <c r="CX168">
        <v>34.760375</v>
      </c>
      <c r="CY168">
        <v>1200.0075</v>
      </c>
      <c r="CZ168">
        <v>0.96700725</v>
      </c>
      <c r="DA168">
        <v>0.032992925</v>
      </c>
      <c r="DB168">
        <v>0</v>
      </c>
      <c r="DC168">
        <v>2.6433</v>
      </c>
      <c r="DD168">
        <v>0</v>
      </c>
      <c r="DE168">
        <v>3525.3025</v>
      </c>
      <c r="DF168">
        <v>10372.375</v>
      </c>
      <c r="DG168">
        <v>40.5935</v>
      </c>
      <c r="DH168">
        <v>43.48425</v>
      </c>
      <c r="DI168">
        <v>42.2965</v>
      </c>
      <c r="DJ168">
        <v>41.5935</v>
      </c>
      <c r="DK168">
        <v>40.57775</v>
      </c>
      <c r="DL168">
        <v>1160.4175</v>
      </c>
      <c r="DM168">
        <v>39.59</v>
      </c>
      <c r="DN168">
        <v>0</v>
      </c>
      <c r="DO168">
        <v>1617083196.6</v>
      </c>
      <c r="DP168">
        <v>0</v>
      </c>
      <c r="DQ168">
        <v>2.70383461538462</v>
      </c>
      <c r="DR168">
        <v>-0.381275221722657</v>
      </c>
      <c r="DS168">
        <v>34.0003418657831</v>
      </c>
      <c r="DT168">
        <v>3521.95038461538</v>
      </c>
      <c r="DU168">
        <v>15</v>
      </c>
      <c r="DV168">
        <v>1617082512</v>
      </c>
      <c r="DW168" t="s">
        <v>288</v>
      </c>
      <c r="DX168">
        <v>1617082511</v>
      </c>
      <c r="DY168">
        <v>1617082512</v>
      </c>
      <c r="DZ168">
        <v>2</v>
      </c>
      <c r="EA168">
        <v>-0.012</v>
      </c>
      <c r="EB168">
        <v>-0.035</v>
      </c>
      <c r="EC168">
        <v>4.321</v>
      </c>
      <c r="ED168">
        <v>-0.022</v>
      </c>
      <c r="EE168">
        <v>400</v>
      </c>
      <c r="EF168">
        <v>20</v>
      </c>
      <c r="EG168">
        <v>0.13</v>
      </c>
      <c r="EH168">
        <v>0.05</v>
      </c>
      <c r="EI168">
        <v>100</v>
      </c>
      <c r="EJ168">
        <v>100</v>
      </c>
      <c r="EK168">
        <v>4.32</v>
      </c>
      <c r="EL168">
        <v>-0.0219</v>
      </c>
      <c r="EM168">
        <v>4.32055000000003</v>
      </c>
      <c r="EN168">
        <v>0</v>
      </c>
      <c r="EO168">
        <v>0</v>
      </c>
      <c r="EP168">
        <v>0</v>
      </c>
      <c r="EQ168">
        <v>-0.0219400000000007</v>
      </c>
      <c r="ER168">
        <v>0</v>
      </c>
      <c r="ES168">
        <v>0</v>
      </c>
      <c r="ET168">
        <v>0</v>
      </c>
      <c r="EU168">
        <v>-1</v>
      </c>
      <c r="EV168">
        <v>-1</v>
      </c>
      <c r="EW168">
        <v>-1</v>
      </c>
      <c r="EX168">
        <v>-1</v>
      </c>
      <c r="EY168">
        <v>11.4</v>
      </c>
      <c r="EZ168">
        <v>11.4</v>
      </c>
      <c r="FA168">
        <v>18</v>
      </c>
      <c r="FB168">
        <v>646.68</v>
      </c>
      <c r="FC168">
        <v>393.175</v>
      </c>
      <c r="FD168">
        <v>24.9996</v>
      </c>
      <c r="FE168">
        <v>27.7667</v>
      </c>
      <c r="FF168">
        <v>30</v>
      </c>
      <c r="FG168">
        <v>27.781</v>
      </c>
      <c r="FH168">
        <v>27.8204</v>
      </c>
      <c r="FI168">
        <v>25.9199</v>
      </c>
      <c r="FJ168">
        <v>22.2092</v>
      </c>
      <c r="FK168">
        <v>44.5994</v>
      </c>
      <c r="FL168">
        <v>25</v>
      </c>
      <c r="FM168">
        <v>527.521</v>
      </c>
      <c r="FN168">
        <v>20</v>
      </c>
      <c r="FO168">
        <v>96.8685</v>
      </c>
      <c r="FP168">
        <v>99.4394</v>
      </c>
    </row>
    <row r="169" spans="1:172">
      <c r="A169">
        <v>153</v>
      </c>
      <c r="B169">
        <v>1617083198</v>
      </c>
      <c r="C169">
        <v>305.5</v>
      </c>
      <c r="D169" t="s">
        <v>591</v>
      </c>
      <c r="E169" t="s">
        <v>592</v>
      </c>
      <c r="F169">
        <v>2</v>
      </c>
      <c r="G169">
        <v>1617083197</v>
      </c>
      <c r="H169">
        <f>(I169)/1000</f>
        <v>0</v>
      </c>
      <c r="I169">
        <f>IF(CF169, AL169, AF169)</f>
        <v>0</v>
      </c>
      <c r="J169">
        <f>IF(CF169, AG169, AE169)</f>
        <v>0</v>
      </c>
      <c r="K169">
        <f>CH169 - IF(AS169&gt;1, J169*CB169*100.0/(AU169*CV169), 0)</f>
        <v>0</v>
      </c>
      <c r="L169">
        <f>((R169-H169/2)*K169-J169)/(R169+H169/2)</f>
        <v>0</v>
      </c>
      <c r="M169">
        <f>L169*(CO169+CP169)/1000.0</f>
        <v>0</v>
      </c>
      <c r="N169">
        <f>(CH169 - IF(AS169&gt;1, J169*CB169*100.0/(AU169*CV169), 0))*(CO169+CP169)/1000.0</f>
        <v>0</v>
      </c>
      <c r="O169">
        <f>2.0/((1/Q169-1/P169)+SIGN(Q169)*SQRT((1/Q169-1/P169)*(1/Q169-1/P169) + 4*CC169/((CC169+1)*(CC169+1))*(2*1/Q169*1/P169-1/P169*1/P169)))</f>
        <v>0</v>
      </c>
      <c r="P169">
        <f>IF(LEFT(CD169,1)&lt;&gt;"0",IF(LEFT(CD169,1)="1",3.0,CE169),$D$5+$E$5*(CV169*CO169/($K$5*1000))+$F$5*(CV169*CO169/($K$5*1000))*MAX(MIN(CB169,$J$5),$I$5)*MAX(MIN(CB169,$J$5),$I$5)+$G$5*MAX(MIN(CB169,$J$5),$I$5)*(CV169*CO169/($K$5*1000))+$H$5*(CV169*CO169/($K$5*1000))*(CV169*CO169/($K$5*1000)))</f>
        <v>0</v>
      </c>
      <c r="Q169">
        <f>H169*(1000-(1000*0.61365*exp(17.502*U169/(240.97+U169))/(CO169+CP169)+CJ169)/2)/(1000*0.61365*exp(17.502*U169/(240.97+U169))/(CO169+CP169)-CJ169)</f>
        <v>0</v>
      </c>
      <c r="R169">
        <f>1/((CC169+1)/(O169/1.6)+1/(P169/1.37)) + CC169/((CC169+1)/(O169/1.6) + CC169/(P169/1.37))</f>
        <v>0</v>
      </c>
      <c r="S169">
        <f>(BX169*CA169)</f>
        <v>0</v>
      </c>
      <c r="T169">
        <f>(CQ169+(S169+2*0.95*5.67E-8*(((CQ169+$B$7)+273)^4-(CQ169+273)^4)-44100*H169)/(1.84*29.3*P169+8*0.95*5.67E-8*(CQ169+273)^3))</f>
        <v>0</v>
      </c>
      <c r="U169">
        <f>($C$7*CR169+$D$7*CS169+$E$7*T169)</f>
        <v>0</v>
      </c>
      <c r="V169">
        <f>0.61365*exp(17.502*U169/(240.97+U169))</f>
        <v>0</v>
      </c>
      <c r="W169">
        <f>(X169/Y169*100)</f>
        <v>0</v>
      </c>
      <c r="X169">
        <f>CJ169*(CO169+CP169)/1000</f>
        <v>0</v>
      </c>
      <c r="Y169">
        <f>0.61365*exp(17.502*CQ169/(240.97+CQ169))</f>
        <v>0</v>
      </c>
      <c r="Z169">
        <f>(V169-CJ169*(CO169+CP169)/1000)</f>
        <v>0</v>
      </c>
      <c r="AA169">
        <f>(-H169*44100)</f>
        <v>0</v>
      </c>
      <c r="AB169">
        <f>2*29.3*P169*0.92*(CQ169-U169)</f>
        <v>0</v>
      </c>
      <c r="AC169">
        <f>2*0.95*5.67E-8*(((CQ169+$B$7)+273)^4-(U169+273)^4)</f>
        <v>0</v>
      </c>
      <c r="AD169">
        <f>S169+AC169+AA169+AB169</f>
        <v>0</v>
      </c>
      <c r="AE169">
        <f>CN169*AS169*(CI169-CH169*(1000-AS169*CK169)/(1000-AS169*CJ169))/(100*CB169)</f>
        <v>0</v>
      </c>
      <c r="AF169">
        <f>1000*CN169*AS169*(CJ169-CK169)/(100*CB169*(1000-AS169*CJ169))</f>
        <v>0</v>
      </c>
      <c r="AG169">
        <f>(AH169 - AI169 - CO169*1E3/(8.314*(CQ169+273.15)) * AK169/CN169 * AJ169) * CN169/(100*CB169) * (1000 - CK169)/1000</f>
        <v>0</v>
      </c>
      <c r="AH169">
        <v>526.878973399434</v>
      </c>
      <c r="AI169">
        <v>508.651957575757</v>
      </c>
      <c r="AJ169">
        <v>1.70539235088072</v>
      </c>
      <c r="AK169">
        <v>66.5001345329119</v>
      </c>
      <c r="AL169">
        <f>(AN169 - AM169 + CO169*1E3/(8.314*(CQ169+273.15)) * AP169/CN169 * AO169) * CN169/(100*CB169) * 1000/(1000 - AN169)</f>
        <v>0</v>
      </c>
      <c r="AM169">
        <v>19.9896609558442</v>
      </c>
      <c r="AN169">
        <v>21.5935115151515</v>
      </c>
      <c r="AO169">
        <v>0.000330446280993847</v>
      </c>
      <c r="AP169">
        <v>79.88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MAX(0,($B$13+$C$13*CV169)/(1+$D$13*CV169)*CO169/(CQ169+273)*$E$13)</f>
        <v>0</v>
      </c>
      <c r="AV169" t="s">
        <v>286</v>
      </c>
      <c r="AW169" t="s">
        <v>286</v>
      </c>
      <c r="AX169">
        <v>0</v>
      </c>
      <c r="AY169">
        <v>0</v>
      </c>
      <c r="AZ169">
        <f>1-AX169/AY169</f>
        <v>0</v>
      </c>
      <c r="BA169">
        <v>0</v>
      </c>
      <c r="BB169" t="s">
        <v>286</v>
      </c>
      <c r="BC169" t="s">
        <v>286</v>
      </c>
      <c r="BD169">
        <v>0</v>
      </c>
      <c r="BE169">
        <v>0</v>
      </c>
      <c r="BF169">
        <f>1-BD169/BE169</f>
        <v>0</v>
      </c>
      <c r="BG169">
        <v>0.5</v>
      </c>
      <c r="BH169">
        <f>BY169</f>
        <v>0</v>
      </c>
      <c r="BI169">
        <f>J169</f>
        <v>0</v>
      </c>
      <c r="BJ169">
        <f>BF169*BG169*BH169</f>
        <v>0</v>
      </c>
      <c r="BK169">
        <f>(BI169-BA169)/BH169</f>
        <v>0</v>
      </c>
      <c r="BL169">
        <f>(AY169-BE169)/BE169</f>
        <v>0</v>
      </c>
      <c r="BM169">
        <f>AX169/(AZ169+AX169/BE169)</f>
        <v>0</v>
      </c>
      <c r="BN169" t="s">
        <v>286</v>
      </c>
      <c r="BO169">
        <v>0</v>
      </c>
      <c r="BP169">
        <f>IF(BO169&lt;&gt;0, BO169, BM169)</f>
        <v>0</v>
      </c>
      <c r="BQ169">
        <f>1-BP169/BE169</f>
        <v>0</v>
      </c>
      <c r="BR169">
        <f>(BE169-BD169)/(BE169-BP169)</f>
        <v>0</v>
      </c>
      <c r="BS169">
        <f>(AY169-BE169)/(AY169-BP169)</f>
        <v>0</v>
      </c>
      <c r="BT169">
        <f>(BE169-BD169)/(BE169-AX169)</f>
        <v>0</v>
      </c>
      <c r="BU169">
        <f>(AY169-BE169)/(AY169-AX169)</f>
        <v>0</v>
      </c>
      <c r="BV169">
        <f>(BR169*BP169/BD169)</f>
        <v>0</v>
      </c>
      <c r="BW169">
        <f>(1-BV169)</f>
        <v>0</v>
      </c>
      <c r="BX169">
        <f>$B$11*CW169+$C$11*CX169+$F$11*CY169*(1-DB169)</f>
        <v>0</v>
      </c>
      <c r="BY169">
        <f>BX169*BZ169</f>
        <v>0</v>
      </c>
      <c r="BZ169">
        <f>($B$11*$D$9+$C$11*$D$9+$F$11*((DL169+DD169)/MAX(DL169+DD169+DM169, 0.1)*$I$9+DM169/MAX(DL169+DD169+DM169, 0.1)*$J$9))/($B$11+$C$11+$F$11)</f>
        <v>0</v>
      </c>
      <c r="CA169">
        <f>($B$11*$K$9+$C$11*$K$9+$F$11*((DL169+DD169)/MAX(DL169+DD169+DM169, 0.1)*$P$9+DM169/MAX(DL169+DD169+DM169, 0.1)*$Q$9))/($B$11+$C$11+$F$11)</f>
        <v>0</v>
      </c>
      <c r="CB169">
        <v>9</v>
      </c>
      <c r="CC169">
        <v>0.5</v>
      </c>
      <c r="CD169" t="s">
        <v>287</v>
      </c>
      <c r="CE169">
        <v>2</v>
      </c>
      <c r="CF169" t="b">
        <v>1</v>
      </c>
      <c r="CG169">
        <v>1617083197</v>
      </c>
      <c r="CH169">
        <v>496.833</v>
      </c>
      <c r="CI169">
        <v>518.053</v>
      </c>
      <c r="CJ169">
        <v>21.5935333333333</v>
      </c>
      <c r="CK169">
        <v>19.9895</v>
      </c>
      <c r="CL169">
        <v>492.513</v>
      </c>
      <c r="CM169">
        <v>21.6154333333333</v>
      </c>
      <c r="CN169">
        <v>600.016666666667</v>
      </c>
      <c r="CO169">
        <v>101.120666666667</v>
      </c>
      <c r="CP169">
        <v>0.0464318666666667</v>
      </c>
      <c r="CQ169">
        <v>26.7750333333333</v>
      </c>
      <c r="CR169">
        <v>26.2023</v>
      </c>
      <c r="CS169">
        <v>999.9</v>
      </c>
      <c r="CT169">
        <v>0</v>
      </c>
      <c r="CU169">
        <v>0</v>
      </c>
      <c r="CV169">
        <v>9994.16666666667</v>
      </c>
      <c r="CW169">
        <v>0</v>
      </c>
      <c r="CX169">
        <v>34.7329</v>
      </c>
      <c r="CY169">
        <v>1199.98666666667</v>
      </c>
      <c r="CZ169">
        <v>0.967006666666667</v>
      </c>
      <c r="DA169">
        <v>0.0329935</v>
      </c>
      <c r="DB169">
        <v>0</v>
      </c>
      <c r="DC169">
        <v>3.02076666666667</v>
      </c>
      <c r="DD169">
        <v>0</v>
      </c>
      <c r="DE169">
        <v>3526.35333333333</v>
      </c>
      <c r="DF169">
        <v>10372.1666666667</v>
      </c>
      <c r="DG169">
        <v>40.625</v>
      </c>
      <c r="DH169">
        <v>43.5</v>
      </c>
      <c r="DI169">
        <v>42.2706666666667</v>
      </c>
      <c r="DJ169">
        <v>41.604</v>
      </c>
      <c r="DK169">
        <v>40.6456666666667</v>
      </c>
      <c r="DL169">
        <v>1160.39666666667</v>
      </c>
      <c r="DM169">
        <v>39.59</v>
      </c>
      <c r="DN169">
        <v>0</v>
      </c>
      <c r="DO169">
        <v>1617083198.4</v>
      </c>
      <c r="DP169">
        <v>0</v>
      </c>
      <c r="DQ169">
        <v>2.735236</v>
      </c>
      <c r="DR169">
        <v>0.233915376513091</v>
      </c>
      <c r="DS169">
        <v>33.9015383904476</v>
      </c>
      <c r="DT169">
        <v>3523.0984</v>
      </c>
      <c r="DU169">
        <v>15</v>
      </c>
      <c r="DV169">
        <v>1617082512</v>
      </c>
      <c r="DW169" t="s">
        <v>288</v>
      </c>
      <c r="DX169">
        <v>1617082511</v>
      </c>
      <c r="DY169">
        <v>1617082512</v>
      </c>
      <c r="DZ169">
        <v>2</v>
      </c>
      <c r="EA169">
        <v>-0.012</v>
      </c>
      <c r="EB169">
        <v>-0.035</v>
      </c>
      <c r="EC169">
        <v>4.321</v>
      </c>
      <c r="ED169">
        <v>-0.022</v>
      </c>
      <c r="EE169">
        <v>400</v>
      </c>
      <c r="EF169">
        <v>20</v>
      </c>
      <c r="EG169">
        <v>0.13</v>
      </c>
      <c r="EH169">
        <v>0.05</v>
      </c>
      <c r="EI169">
        <v>100</v>
      </c>
      <c r="EJ169">
        <v>100</v>
      </c>
      <c r="EK169">
        <v>4.321</v>
      </c>
      <c r="EL169">
        <v>-0.0219</v>
      </c>
      <c r="EM169">
        <v>4.32055000000003</v>
      </c>
      <c r="EN169">
        <v>0</v>
      </c>
      <c r="EO169">
        <v>0</v>
      </c>
      <c r="EP169">
        <v>0</v>
      </c>
      <c r="EQ169">
        <v>-0.0219400000000007</v>
      </c>
      <c r="ER169">
        <v>0</v>
      </c>
      <c r="ES169">
        <v>0</v>
      </c>
      <c r="ET169">
        <v>0</v>
      </c>
      <c r="EU169">
        <v>-1</v>
      </c>
      <c r="EV169">
        <v>-1</v>
      </c>
      <c r="EW169">
        <v>-1</v>
      </c>
      <c r="EX169">
        <v>-1</v>
      </c>
      <c r="EY169">
        <v>11.4</v>
      </c>
      <c r="EZ169">
        <v>11.4</v>
      </c>
      <c r="FA169">
        <v>18</v>
      </c>
      <c r="FB169">
        <v>646.768</v>
      </c>
      <c r="FC169">
        <v>393.196</v>
      </c>
      <c r="FD169">
        <v>24.9996</v>
      </c>
      <c r="FE169">
        <v>27.7656</v>
      </c>
      <c r="FF169">
        <v>29.9999</v>
      </c>
      <c r="FG169">
        <v>27.7802</v>
      </c>
      <c r="FH169">
        <v>27.8194</v>
      </c>
      <c r="FI169">
        <v>26.0533</v>
      </c>
      <c r="FJ169">
        <v>22.2092</v>
      </c>
      <c r="FK169">
        <v>44.5994</v>
      </c>
      <c r="FL169">
        <v>25</v>
      </c>
      <c r="FM169">
        <v>530.872</v>
      </c>
      <c r="FN169">
        <v>20</v>
      </c>
      <c r="FO169">
        <v>96.8688</v>
      </c>
      <c r="FP169">
        <v>99.4397</v>
      </c>
    </row>
    <row r="170" spans="1:172">
      <c r="A170">
        <v>154</v>
      </c>
      <c r="B170">
        <v>1617083200</v>
      </c>
      <c r="C170">
        <v>307.5</v>
      </c>
      <c r="D170" t="s">
        <v>593</v>
      </c>
      <c r="E170" t="s">
        <v>594</v>
      </c>
      <c r="F170">
        <v>2</v>
      </c>
      <c r="G170">
        <v>1617083198.625</v>
      </c>
      <c r="H170">
        <f>(I170)/1000</f>
        <v>0</v>
      </c>
      <c r="I170">
        <f>IF(CF170, AL170, AF170)</f>
        <v>0</v>
      </c>
      <c r="J170">
        <f>IF(CF170, AG170, AE170)</f>
        <v>0</v>
      </c>
      <c r="K170">
        <f>CH170 - IF(AS170&gt;1, J170*CB170*100.0/(AU170*CV170), 0)</f>
        <v>0</v>
      </c>
      <c r="L170">
        <f>((R170-H170/2)*K170-J170)/(R170+H170/2)</f>
        <v>0</v>
      </c>
      <c r="M170">
        <f>L170*(CO170+CP170)/1000.0</f>
        <v>0</v>
      </c>
      <c r="N170">
        <f>(CH170 - IF(AS170&gt;1, J170*CB170*100.0/(AU170*CV170), 0))*(CO170+CP170)/1000.0</f>
        <v>0</v>
      </c>
      <c r="O170">
        <f>2.0/((1/Q170-1/P170)+SIGN(Q170)*SQRT((1/Q170-1/P170)*(1/Q170-1/P170) + 4*CC170/((CC170+1)*(CC170+1))*(2*1/Q170*1/P170-1/P170*1/P170)))</f>
        <v>0</v>
      </c>
      <c r="P170">
        <f>IF(LEFT(CD170,1)&lt;&gt;"0",IF(LEFT(CD170,1)="1",3.0,CE170),$D$5+$E$5*(CV170*CO170/($K$5*1000))+$F$5*(CV170*CO170/($K$5*1000))*MAX(MIN(CB170,$J$5),$I$5)*MAX(MIN(CB170,$J$5),$I$5)+$G$5*MAX(MIN(CB170,$J$5),$I$5)*(CV170*CO170/($K$5*1000))+$H$5*(CV170*CO170/($K$5*1000))*(CV170*CO170/($K$5*1000)))</f>
        <v>0</v>
      </c>
      <c r="Q170">
        <f>H170*(1000-(1000*0.61365*exp(17.502*U170/(240.97+U170))/(CO170+CP170)+CJ170)/2)/(1000*0.61365*exp(17.502*U170/(240.97+U170))/(CO170+CP170)-CJ170)</f>
        <v>0</v>
      </c>
      <c r="R170">
        <f>1/((CC170+1)/(O170/1.6)+1/(P170/1.37)) + CC170/((CC170+1)/(O170/1.6) + CC170/(P170/1.37))</f>
        <v>0</v>
      </c>
      <c r="S170">
        <f>(BX170*CA170)</f>
        <v>0</v>
      </c>
      <c r="T170">
        <f>(CQ170+(S170+2*0.95*5.67E-8*(((CQ170+$B$7)+273)^4-(CQ170+273)^4)-44100*H170)/(1.84*29.3*P170+8*0.95*5.67E-8*(CQ170+273)^3))</f>
        <v>0</v>
      </c>
      <c r="U170">
        <f>($C$7*CR170+$D$7*CS170+$E$7*T170)</f>
        <v>0</v>
      </c>
      <c r="V170">
        <f>0.61365*exp(17.502*U170/(240.97+U170))</f>
        <v>0</v>
      </c>
      <c r="W170">
        <f>(X170/Y170*100)</f>
        <v>0</v>
      </c>
      <c r="X170">
        <f>CJ170*(CO170+CP170)/1000</f>
        <v>0</v>
      </c>
      <c r="Y170">
        <f>0.61365*exp(17.502*CQ170/(240.97+CQ170))</f>
        <v>0</v>
      </c>
      <c r="Z170">
        <f>(V170-CJ170*(CO170+CP170)/1000)</f>
        <v>0</v>
      </c>
      <c r="AA170">
        <f>(-H170*44100)</f>
        <v>0</v>
      </c>
      <c r="AB170">
        <f>2*29.3*P170*0.92*(CQ170-U170)</f>
        <v>0</v>
      </c>
      <c r="AC170">
        <f>2*0.95*5.67E-8*(((CQ170+$B$7)+273)^4-(U170+273)^4)</f>
        <v>0</v>
      </c>
      <c r="AD170">
        <f>S170+AC170+AA170+AB170</f>
        <v>0</v>
      </c>
      <c r="AE170">
        <f>CN170*AS170*(CI170-CH170*(1000-AS170*CK170)/(1000-AS170*CJ170))/(100*CB170)</f>
        <v>0</v>
      </c>
      <c r="AF170">
        <f>1000*CN170*AS170*(CJ170-CK170)/(100*CB170*(1000-AS170*CJ170))</f>
        <v>0</v>
      </c>
      <c r="AG170">
        <f>(AH170 - AI170 - CO170*1E3/(8.314*(CQ170+273.15)) * AK170/CN170 * AJ170) * CN170/(100*CB170) * (1000 - CK170)/1000</f>
        <v>0</v>
      </c>
      <c r="AH170">
        <v>530.289632985938</v>
      </c>
      <c r="AI170">
        <v>512.0768</v>
      </c>
      <c r="AJ170">
        <v>1.71085472117235</v>
      </c>
      <c r="AK170">
        <v>66.5001345329119</v>
      </c>
      <c r="AL170">
        <f>(AN170 - AM170 + CO170*1E3/(8.314*(CQ170+273.15)) * AP170/CN170 * AO170) * CN170/(100*CB170) * 1000/(1000 - AN170)</f>
        <v>0</v>
      </c>
      <c r="AM170">
        <v>19.9896339324675</v>
      </c>
      <c r="AN170">
        <v>21.5930315151515</v>
      </c>
      <c r="AO170">
        <v>-1.68727272726437e-05</v>
      </c>
      <c r="AP170">
        <v>79.88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MAX(0,($B$13+$C$13*CV170)/(1+$D$13*CV170)*CO170/(CQ170+273)*$E$13)</f>
        <v>0</v>
      </c>
      <c r="AV170" t="s">
        <v>286</v>
      </c>
      <c r="AW170" t="s">
        <v>286</v>
      </c>
      <c r="AX170">
        <v>0</v>
      </c>
      <c r="AY170">
        <v>0</v>
      </c>
      <c r="AZ170">
        <f>1-AX170/AY170</f>
        <v>0</v>
      </c>
      <c r="BA170">
        <v>0</v>
      </c>
      <c r="BB170" t="s">
        <v>286</v>
      </c>
      <c r="BC170" t="s">
        <v>286</v>
      </c>
      <c r="BD170">
        <v>0</v>
      </c>
      <c r="BE170">
        <v>0</v>
      </c>
      <c r="BF170">
        <f>1-BD170/BE170</f>
        <v>0</v>
      </c>
      <c r="BG170">
        <v>0.5</v>
      </c>
      <c r="BH170">
        <f>BY170</f>
        <v>0</v>
      </c>
      <c r="BI170">
        <f>J170</f>
        <v>0</v>
      </c>
      <c r="BJ170">
        <f>BF170*BG170*BH170</f>
        <v>0</v>
      </c>
      <c r="BK170">
        <f>(BI170-BA170)/BH170</f>
        <v>0</v>
      </c>
      <c r="BL170">
        <f>(AY170-BE170)/BE170</f>
        <v>0</v>
      </c>
      <c r="BM170">
        <f>AX170/(AZ170+AX170/BE170)</f>
        <v>0</v>
      </c>
      <c r="BN170" t="s">
        <v>286</v>
      </c>
      <c r="BO170">
        <v>0</v>
      </c>
      <c r="BP170">
        <f>IF(BO170&lt;&gt;0, BO170, BM170)</f>
        <v>0</v>
      </c>
      <c r="BQ170">
        <f>1-BP170/BE170</f>
        <v>0</v>
      </c>
      <c r="BR170">
        <f>(BE170-BD170)/(BE170-BP170)</f>
        <v>0</v>
      </c>
      <c r="BS170">
        <f>(AY170-BE170)/(AY170-BP170)</f>
        <v>0</v>
      </c>
      <c r="BT170">
        <f>(BE170-BD170)/(BE170-AX170)</f>
        <v>0</v>
      </c>
      <c r="BU170">
        <f>(AY170-BE170)/(AY170-AX170)</f>
        <v>0</v>
      </c>
      <c r="BV170">
        <f>(BR170*BP170/BD170)</f>
        <v>0</v>
      </c>
      <c r="BW170">
        <f>(1-BV170)</f>
        <v>0</v>
      </c>
      <c r="BX170">
        <f>$B$11*CW170+$C$11*CX170+$F$11*CY170*(1-DB170)</f>
        <v>0</v>
      </c>
      <c r="BY170">
        <f>BX170*BZ170</f>
        <v>0</v>
      </c>
      <c r="BZ170">
        <f>($B$11*$D$9+$C$11*$D$9+$F$11*((DL170+DD170)/MAX(DL170+DD170+DM170, 0.1)*$I$9+DM170/MAX(DL170+DD170+DM170, 0.1)*$J$9))/($B$11+$C$11+$F$11)</f>
        <v>0</v>
      </c>
      <c r="CA170">
        <f>($B$11*$K$9+$C$11*$K$9+$F$11*((DL170+DD170)/MAX(DL170+DD170+DM170, 0.1)*$P$9+DM170/MAX(DL170+DD170+DM170, 0.1)*$Q$9))/($B$11+$C$11+$F$11)</f>
        <v>0</v>
      </c>
      <c r="CB170">
        <v>9</v>
      </c>
      <c r="CC170">
        <v>0.5</v>
      </c>
      <c r="CD170" t="s">
        <v>287</v>
      </c>
      <c r="CE170">
        <v>2</v>
      </c>
      <c r="CF170" t="b">
        <v>1</v>
      </c>
      <c r="CG170">
        <v>1617083198.625</v>
      </c>
      <c r="CH170">
        <v>499.5555</v>
      </c>
      <c r="CI170">
        <v>520.76525</v>
      </c>
      <c r="CJ170">
        <v>21.593275</v>
      </c>
      <c r="CK170">
        <v>19.990225</v>
      </c>
      <c r="CL170">
        <v>495.235</v>
      </c>
      <c r="CM170">
        <v>21.615225</v>
      </c>
      <c r="CN170">
        <v>600.01575</v>
      </c>
      <c r="CO170">
        <v>101.12075</v>
      </c>
      <c r="CP170">
        <v>0.046655275</v>
      </c>
      <c r="CQ170">
        <v>26.774575</v>
      </c>
      <c r="CR170">
        <v>26.19575</v>
      </c>
      <c r="CS170">
        <v>999.9</v>
      </c>
      <c r="CT170">
        <v>0</v>
      </c>
      <c r="CU170">
        <v>0</v>
      </c>
      <c r="CV170">
        <v>9985</v>
      </c>
      <c r="CW170">
        <v>0</v>
      </c>
      <c r="CX170">
        <v>34.71985</v>
      </c>
      <c r="CY170">
        <v>1200.015</v>
      </c>
      <c r="CZ170">
        <v>0.96700725</v>
      </c>
      <c r="DA170">
        <v>0.032992925</v>
      </c>
      <c r="DB170">
        <v>0</v>
      </c>
      <c r="DC170">
        <v>2.69445</v>
      </c>
      <c r="DD170">
        <v>0</v>
      </c>
      <c r="DE170">
        <v>3527.7475</v>
      </c>
      <c r="DF170">
        <v>10372.425</v>
      </c>
      <c r="DG170">
        <v>40.5935</v>
      </c>
      <c r="DH170">
        <v>43.5</v>
      </c>
      <c r="DI170">
        <v>42.281</v>
      </c>
      <c r="DJ170">
        <v>41.57775</v>
      </c>
      <c r="DK170">
        <v>40.625</v>
      </c>
      <c r="DL170">
        <v>1160.425</v>
      </c>
      <c r="DM170">
        <v>39.59</v>
      </c>
      <c r="DN170">
        <v>0</v>
      </c>
      <c r="DO170">
        <v>1617083200.8</v>
      </c>
      <c r="DP170">
        <v>0</v>
      </c>
      <c r="DQ170">
        <v>2.670724</v>
      </c>
      <c r="DR170">
        <v>-0.038746149873566</v>
      </c>
      <c r="DS170">
        <v>34.6330769567456</v>
      </c>
      <c r="DT170">
        <v>3524.518</v>
      </c>
      <c r="DU170">
        <v>15</v>
      </c>
      <c r="DV170">
        <v>1617082512</v>
      </c>
      <c r="DW170" t="s">
        <v>288</v>
      </c>
      <c r="DX170">
        <v>1617082511</v>
      </c>
      <c r="DY170">
        <v>1617082512</v>
      </c>
      <c r="DZ170">
        <v>2</v>
      </c>
      <c r="EA170">
        <v>-0.012</v>
      </c>
      <c r="EB170">
        <v>-0.035</v>
      </c>
      <c r="EC170">
        <v>4.321</v>
      </c>
      <c r="ED170">
        <v>-0.022</v>
      </c>
      <c r="EE170">
        <v>400</v>
      </c>
      <c r="EF170">
        <v>20</v>
      </c>
      <c r="EG170">
        <v>0.13</v>
      </c>
      <c r="EH170">
        <v>0.05</v>
      </c>
      <c r="EI170">
        <v>100</v>
      </c>
      <c r="EJ170">
        <v>100</v>
      </c>
      <c r="EK170">
        <v>4.32</v>
      </c>
      <c r="EL170">
        <v>-0.022</v>
      </c>
      <c r="EM170">
        <v>4.32055000000003</v>
      </c>
      <c r="EN170">
        <v>0</v>
      </c>
      <c r="EO170">
        <v>0</v>
      </c>
      <c r="EP170">
        <v>0</v>
      </c>
      <c r="EQ170">
        <v>-0.0219400000000007</v>
      </c>
      <c r="ER170">
        <v>0</v>
      </c>
      <c r="ES170">
        <v>0</v>
      </c>
      <c r="ET170">
        <v>0</v>
      </c>
      <c r="EU170">
        <v>-1</v>
      </c>
      <c r="EV170">
        <v>-1</v>
      </c>
      <c r="EW170">
        <v>-1</v>
      </c>
      <c r="EX170">
        <v>-1</v>
      </c>
      <c r="EY170">
        <v>11.5</v>
      </c>
      <c r="EZ170">
        <v>11.5</v>
      </c>
      <c r="FA170">
        <v>18</v>
      </c>
      <c r="FB170">
        <v>646.948</v>
      </c>
      <c r="FC170">
        <v>393.147</v>
      </c>
      <c r="FD170">
        <v>24.9997</v>
      </c>
      <c r="FE170">
        <v>27.7644</v>
      </c>
      <c r="FF170">
        <v>29.9999</v>
      </c>
      <c r="FG170">
        <v>27.779</v>
      </c>
      <c r="FH170">
        <v>27.8187</v>
      </c>
      <c r="FI170">
        <v>26.1871</v>
      </c>
      <c r="FJ170">
        <v>22.2092</v>
      </c>
      <c r="FK170">
        <v>44.5994</v>
      </c>
      <c r="FL170">
        <v>25</v>
      </c>
      <c r="FM170">
        <v>534.245</v>
      </c>
      <c r="FN170">
        <v>20</v>
      </c>
      <c r="FO170">
        <v>96.8694</v>
      </c>
      <c r="FP170">
        <v>99.4406</v>
      </c>
    </row>
    <row r="171" spans="1:172">
      <c r="A171">
        <v>155</v>
      </c>
      <c r="B171">
        <v>1617083202</v>
      </c>
      <c r="C171">
        <v>309.5</v>
      </c>
      <c r="D171" t="s">
        <v>595</v>
      </c>
      <c r="E171" t="s">
        <v>596</v>
      </c>
      <c r="F171">
        <v>2</v>
      </c>
      <c r="G171">
        <v>1617083201</v>
      </c>
      <c r="H171">
        <f>(I171)/1000</f>
        <v>0</v>
      </c>
      <c r="I171">
        <f>IF(CF171, AL171, AF171)</f>
        <v>0</v>
      </c>
      <c r="J171">
        <f>IF(CF171, AG171, AE171)</f>
        <v>0</v>
      </c>
      <c r="K171">
        <f>CH171 - IF(AS171&gt;1, J171*CB171*100.0/(AU171*CV171), 0)</f>
        <v>0</v>
      </c>
      <c r="L171">
        <f>((R171-H171/2)*K171-J171)/(R171+H171/2)</f>
        <v>0</v>
      </c>
      <c r="M171">
        <f>L171*(CO171+CP171)/1000.0</f>
        <v>0</v>
      </c>
      <c r="N171">
        <f>(CH171 - IF(AS171&gt;1, J171*CB171*100.0/(AU171*CV171), 0))*(CO171+CP171)/1000.0</f>
        <v>0</v>
      </c>
      <c r="O171">
        <f>2.0/((1/Q171-1/P171)+SIGN(Q171)*SQRT((1/Q171-1/P171)*(1/Q171-1/P171) + 4*CC171/((CC171+1)*(CC171+1))*(2*1/Q171*1/P171-1/P171*1/P171)))</f>
        <v>0</v>
      </c>
      <c r="P171">
        <f>IF(LEFT(CD171,1)&lt;&gt;"0",IF(LEFT(CD171,1)="1",3.0,CE171),$D$5+$E$5*(CV171*CO171/($K$5*1000))+$F$5*(CV171*CO171/($K$5*1000))*MAX(MIN(CB171,$J$5),$I$5)*MAX(MIN(CB171,$J$5),$I$5)+$G$5*MAX(MIN(CB171,$J$5),$I$5)*(CV171*CO171/($K$5*1000))+$H$5*(CV171*CO171/($K$5*1000))*(CV171*CO171/($K$5*1000)))</f>
        <v>0</v>
      </c>
      <c r="Q171">
        <f>H171*(1000-(1000*0.61365*exp(17.502*U171/(240.97+U171))/(CO171+CP171)+CJ171)/2)/(1000*0.61365*exp(17.502*U171/(240.97+U171))/(CO171+CP171)-CJ171)</f>
        <v>0</v>
      </c>
      <c r="R171">
        <f>1/((CC171+1)/(O171/1.6)+1/(P171/1.37)) + CC171/((CC171+1)/(O171/1.6) + CC171/(P171/1.37))</f>
        <v>0</v>
      </c>
      <c r="S171">
        <f>(BX171*CA171)</f>
        <v>0</v>
      </c>
      <c r="T171">
        <f>(CQ171+(S171+2*0.95*5.67E-8*(((CQ171+$B$7)+273)^4-(CQ171+273)^4)-44100*H171)/(1.84*29.3*P171+8*0.95*5.67E-8*(CQ171+273)^3))</f>
        <v>0</v>
      </c>
      <c r="U171">
        <f>($C$7*CR171+$D$7*CS171+$E$7*T171)</f>
        <v>0</v>
      </c>
      <c r="V171">
        <f>0.61365*exp(17.502*U171/(240.97+U171))</f>
        <v>0</v>
      </c>
      <c r="W171">
        <f>(X171/Y171*100)</f>
        <v>0</v>
      </c>
      <c r="X171">
        <f>CJ171*(CO171+CP171)/1000</f>
        <v>0</v>
      </c>
      <c r="Y171">
        <f>0.61365*exp(17.502*CQ171/(240.97+CQ171))</f>
        <v>0</v>
      </c>
      <c r="Z171">
        <f>(V171-CJ171*(CO171+CP171)/1000)</f>
        <v>0</v>
      </c>
      <c r="AA171">
        <f>(-H171*44100)</f>
        <v>0</v>
      </c>
      <c r="AB171">
        <f>2*29.3*P171*0.92*(CQ171-U171)</f>
        <v>0</v>
      </c>
      <c r="AC171">
        <f>2*0.95*5.67E-8*(((CQ171+$B$7)+273)^4-(U171+273)^4)</f>
        <v>0</v>
      </c>
      <c r="AD171">
        <f>S171+AC171+AA171+AB171</f>
        <v>0</v>
      </c>
      <c r="AE171">
        <f>CN171*AS171*(CI171-CH171*(1000-AS171*CK171)/(1000-AS171*CJ171))/(100*CB171)</f>
        <v>0</v>
      </c>
      <c r="AF171">
        <f>1000*CN171*AS171*(CJ171-CK171)/(100*CB171*(1000-AS171*CJ171))</f>
        <v>0</v>
      </c>
      <c r="AG171">
        <f>(AH171 - AI171 - CO171*1E3/(8.314*(CQ171+273.15)) * AK171/CN171 * AJ171) * CN171/(100*CB171) * (1000 - CK171)/1000</f>
        <v>0</v>
      </c>
      <c r="AH171">
        <v>533.710734354921</v>
      </c>
      <c r="AI171">
        <v>515.474412121212</v>
      </c>
      <c r="AJ171">
        <v>1.69949540228147</v>
      </c>
      <c r="AK171">
        <v>66.5001345329119</v>
      </c>
      <c r="AL171">
        <f>(AN171 - AM171 + CO171*1E3/(8.314*(CQ171+273.15)) * AP171/CN171 * AO171) * CN171/(100*CB171) * 1000/(1000 - AN171)</f>
        <v>0</v>
      </c>
      <c r="AM171">
        <v>19.9906881638095</v>
      </c>
      <c r="AN171">
        <v>21.590343030303</v>
      </c>
      <c r="AO171">
        <v>-7.87113237635648e-05</v>
      </c>
      <c r="AP171">
        <v>79.88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MAX(0,($B$13+$C$13*CV171)/(1+$D$13*CV171)*CO171/(CQ171+273)*$E$13)</f>
        <v>0</v>
      </c>
      <c r="AV171" t="s">
        <v>286</v>
      </c>
      <c r="AW171" t="s">
        <v>286</v>
      </c>
      <c r="AX171">
        <v>0</v>
      </c>
      <c r="AY171">
        <v>0</v>
      </c>
      <c r="AZ171">
        <f>1-AX171/AY171</f>
        <v>0</v>
      </c>
      <c r="BA171">
        <v>0</v>
      </c>
      <c r="BB171" t="s">
        <v>286</v>
      </c>
      <c r="BC171" t="s">
        <v>286</v>
      </c>
      <c r="BD171">
        <v>0</v>
      </c>
      <c r="BE171">
        <v>0</v>
      </c>
      <c r="BF171">
        <f>1-BD171/BE171</f>
        <v>0</v>
      </c>
      <c r="BG171">
        <v>0.5</v>
      </c>
      <c r="BH171">
        <f>BY171</f>
        <v>0</v>
      </c>
      <c r="BI171">
        <f>J171</f>
        <v>0</v>
      </c>
      <c r="BJ171">
        <f>BF171*BG171*BH171</f>
        <v>0</v>
      </c>
      <c r="BK171">
        <f>(BI171-BA171)/BH171</f>
        <v>0</v>
      </c>
      <c r="BL171">
        <f>(AY171-BE171)/BE171</f>
        <v>0</v>
      </c>
      <c r="BM171">
        <f>AX171/(AZ171+AX171/BE171)</f>
        <v>0</v>
      </c>
      <c r="BN171" t="s">
        <v>286</v>
      </c>
      <c r="BO171">
        <v>0</v>
      </c>
      <c r="BP171">
        <f>IF(BO171&lt;&gt;0, BO171, BM171)</f>
        <v>0</v>
      </c>
      <c r="BQ171">
        <f>1-BP171/BE171</f>
        <v>0</v>
      </c>
      <c r="BR171">
        <f>(BE171-BD171)/(BE171-BP171)</f>
        <v>0</v>
      </c>
      <c r="BS171">
        <f>(AY171-BE171)/(AY171-BP171)</f>
        <v>0</v>
      </c>
      <c r="BT171">
        <f>(BE171-BD171)/(BE171-AX171)</f>
        <v>0</v>
      </c>
      <c r="BU171">
        <f>(AY171-BE171)/(AY171-AX171)</f>
        <v>0</v>
      </c>
      <c r="BV171">
        <f>(BR171*BP171/BD171)</f>
        <v>0</v>
      </c>
      <c r="BW171">
        <f>(1-BV171)</f>
        <v>0</v>
      </c>
      <c r="BX171">
        <f>$B$11*CW171+$C$11*CX171+$F$11*CY171*(1-DB171)</f>
        <v>0</v>
      </c>
      <c r="BY171">
        <f>BX171*BZ171</f>
        <v>0</v>
      </c>
      <c r="BZ171">
        <f>($B$11*$D$9+$C$11*$D$9+$F$11*((DL171+DD171)/MAX(DL171+DD171+DM171, 0.1)*$I$9+DM171/MAX(DL171+DD171+DM171, 0.1)*$J$9))/($B$11+$C$11+$F$11)</f>
        <v>0</v>
      </c>
      <c r="CA171">
        <f>($B$11*$K$9+$C$11*$K$9+$F$11*((DL171+DD171)/MAX(DL171+DD171+DM171, 0.1)*$P$9+DM171/MAX(DL171+DD171+DM171, 0.1)*$Q$9))/($B$11+$C$11+$F$11)</f>
        <v>0</v>
      </c>
      <c r="CB171">
        <v>9</v>
      </c>
      <c r="CC171">
        <v>0.5</v>
      </c>
      <c r="CD171" t="s">
        <v>287</v>
      </c>
      <c r="CE171">
        <v>2</v>
      </c>
      <c r="CF171" t="b">
        <v>1</v>
      </c>
      <c r="CG171">
        <v>1617083201</v>
      </c>
      <c r="CH171">
        <v>503.516666666667</v>
      </c>
      <c r="CI171">
        <v>524.763333333333</v>
      </c>
      <c r="CJ171">
        <v>21.5910333333333</v>
      </c>
      <c r="CK171">
        <v>19.9902333333333</v>
      </c>
      <c r="CL171">
        <v>499.195666666667</v>
      </c>
      <c r="CM171">
        <v>21.6129333333333</v>
      </c>
      <c r="CN171">
        <v>600.024</v>
      </c>
      <c r="CO171">
        <v>101.12</v>
      </c>
      <c r="CP171">
        <v>0.0469507666666667</v>
      </c>
      <c r="CQ171">
        <v>26.7752333333333</v>
      </c>
      <c r="CR171">
        <v>26.1947333333333</v>
      </c>
      <c r="CS171">
        <v>999.9</v>
      </c>
      <c r="CT171">
        <v>0</v>
      </c>
      <c r="CU171">
        <v>0</v>
      </c>
      <c r="CV171">
        <v>9972.08333333333</v>
      </c>
      <c r="CW171">
        <v>0</v>
      </c>
      <c r="CX171">
        <v>34.6921333333333</v>
      </c>
      <c r="CY171">
        <v>1200.07666666667</v>
      </c>
      <c r="CZ171">
        <v>0.967006666666667</v>
      </c>
      <c r="DA171">
        <v>0.0329935</v>
      </c>
      <c r="DB171">
        <v>0</v>
      </c>
      <c r="DC171">
        <v>2.48656666666667</v>
      </c>
      <c r="DD171">
        <v>0</v>
      </c>
      <c r="DE171">
        <v>3529.33333333333</v>
      </c>
      <c r="DF171">
        <v>10372.9666666667</v>
      </c>
      <c r="DG171">
        <v>40.625</v>
      </c>
      <c r="DH171">
        <v>43.5</v>
      </c>
      <c r="DI171">
        <v>42.333</v>
      </c>
      <c r="DJ171">
        <v>41.5413333333333</v>
      </c>
      <c r="DK171">
        <v>40.604</v>
      </c>
      <c r="DL171">
        <v>1160.48333333333</v>
      </c>
      <c r="DM171">
        <v>39.5933333333333</v>
      </c>
      <c r="DN171">
        <v>0</v>
      </c>
      <c r="DO171">
        <v>1617083202.6</v>
      </c>
      <c r="DP171">
        <v>0</v>
      </c>
      <c r="DQ171">
        <v>2.66908846153846</v>
      </c>
      <c r="DR171">
        <v>0.0878803420301956</v>
      </c>
      <c r="DS171">
        <v>34.1835897428937</v>
      </c>
      <c r="DT171">
        <v>3525.36115384615</v>
      </c>
      <c r="DU171">
        <v>15</v>
      </c>
      <c r="DV171">
        <v>1617082512</v>
      </c>
      <c r="DW171" t="s">
        <v>288</v>
      </c>
      <c r="DX171">
        <v>1617082511</v>
      </c>
      <c r="DY171">
        <v>1617082512</v>
      </c>
      <c r="DZ171">
        <v>2</v>
      </c>
      <c r="EA171">
        <v>-0.012</v>
      </c>
      <c r="EB171">
        <v>-0.035</v>
      </c>
      <c r="EC171">
        <v>4.321</v>
      </c>
      <c r="ED171">
        <v>-0.022</v>
      </c>
      <c r="EE171">
        <v>400</v>
      </c>
      <c r="EF171">
        <v>20</v>
      </c>
      <c r="EG171">
        <v>0.13</v>
      </c>
      <c r="EH171">
        <v>0.05</v>
      </c>
      <c r="EI171">
        <v>100</v>
      </c>
      <c r="EJ171">
        <v>100</v>
      </c>
      <c r="EK171">
        <v>4.321</v>
      </c>
      <c r="EL171">
        <v>-0.022</v>
      </c>
      <c r="EM171">
        <v>4.32055000000003</v>
      </c>
      <c r="EN171">
        <v>0</v>
      </c>
      <c r="EO171">
        <v>0</v>
      </c>
      <c r="EP171">
        <v>0</v>
      </c>
      <c r="EQ171">
        <v>-0.0219400000000007</v>
      </c>
      <c r="ER171">
        <v>0</v>
      </c>
      <c r="ES171">
        <v>0</v>
      </c>
      <c r="ET171">
        <v>0</v>
      </c>
      <c r="EU171">
        <v>-1</v>
      </c>
      <c r="EV171">
        <v>-1</v>
      </c>
      <c r="EW171">
        <v>-1</v>
      </c>
      <c r="EX171">
        <v>-1</v>
      </c>
      <c r="EY171">
        <v>11.5</v>
      </c>
      <c r="EZ171">
        <v>11.5</v>
      </c>
      <c r="FA171">
        <v>18</v>
      </c>
      <c r="FB171">
        <v>646.778</v>
      </c>
      <c r="FC171">
        <v>393.182</v>
      </c>
      <c r="FD171">
        <v>24.9997</v>
      </c>
      <c r="FE171">
        <v>27.7638</v>
      </c>
      <c r="FF171">
        <v>29.9999</v>
      </c>
      <c r="FG171">
        <v>27.7778</v>
      </c>
      <c r="FH171">
        <v>27.8175</v>
      </c>
      <c r="FI171">
        <v>26.3043</v>
      </c>
      <c r="FJ171">
        <v>22.2092</v>
      </c>
      <c r="FK171">
        <v>44.5994</v>
      </c>
      <c r="FL171">
        <v>25</v>
      </c>
      <c r="FM171">
        <v>537.632</v>
      </c>
      <c r="FN171">
        <v>20</v>
      </c>
      <c r="FO171">
        <v>96.8701</v>
      </c>
      <c r="FP171">
        <v>99.4407</v>
      </c>
    </row>
    <row r="172" spans="1:172">
      <c r="A172">
        <v>156</v>
      </c>
      <c r="B172">
        <v>1617083204</v>
      </c>
      <c r="C172">
        <v>311.5</v>
      </c>
      <c r="D172" t="s">
        <v>597</v>
      </c>
      <c r="E172" t="s">
        <v>598</v>
      </c>
      <c r="F172">
        <v>2</v>
      </c>
      <c r="G172">
        <v>1617083202.625</v>
      </c>
      <c r="H172">
        <f>(I172)/1000</f>
        <v>0</v>
      </c>
      <c r="I172">
        <f>IF(CF172, AL172, AF172)</f>
        <v>0</v>
      </c>
      <c r="J172">
        <f>IF(CF172, AG172, AE172)</f>
        <v>0</v>
      </c>
      <c r="K172">
        <f>CH172 - IF(AS172&gt;1, J172*CB172*100.0/(AU172*CV172), 0)</f>
        <v>0</v>
      </c>
      <c r="L172">
        <f>((R172-H172/2)*K172-J172)/(R172+H172/2)</f>
        <v>0</v>
      </c>
      <c r="M172">
        <f>L172*(CO172+CP172)/1000.0</f>
        <v>0</v>
      </c>
      <c r="N172">
        <f>(CH172 - IF(AS172&gt;1, J172*CB172*100.0/(AU172*CV172), 0))*(CO172+CP172)/1000.0</f>
        <v>0</v>
      </c>
      <c r="O172">
        <f>2.0/((1/Q172-1/P172)+SIGN(Q172)*SQRT((1/Q172-1/P172)*(1/Q172-1/P172) + 4*CC172/((CC172+1)*(CC172+1))*(2*1/Q172*1/P172-1/P172*1/P172)))</f>
        <v>0</v>
      </c>
      <c r="P172">
        <f>IF(LEFT(CD172,1)&lt;&gt;"0",IF(LEFT(CD172,1)="1",3.0,CE172),$D$5+$E$5*(CV172*CO172/($K$5*1000))+$F$5*(CV172*CO172/($K$5*1000))*MAX(MIN(CB172,$J$5),$I$5)*MAX(MIN(CB172,$J$5),$I$5)+$G$5*MAX(MIN(CB172,$J$5),$I$5)*(CV172*CO172/($K$5*1000))+$H$5*(CV172*CO172/($K$5*1000))*(CV172*CO172/($K$5*1000)))</f>
        <v>0</v>
      </c>
      <c r="Q172">
        <f>H172*(1000-(1000*0.61365*exp(17.502*U172/(240.97+U172))/(CO172+CP172)+CJ172)/2)/(1000*0.61365*exp(17.502*U172/(240.97+U172))/(CO172+CP172)-CJ172)</f>
        <v>0</v>
      </c>
      <c r="R172">
        <f>1/((CC172+1)/(O172/1.6)+1/(P172/1.37)) + CC172/((CC172+1)/(O172/1.6) + CC172/(P172/1.37))</f>
        <v>0</v>
      </c>
      <c r="S172">
        <f>(BX172*CA172)</f>
        <v>0</v>
      </c>
      <c r="T172">
        <f>(CQ172+(S172+2*0.95*5.67E-8*(((CQ172+$B$7)+273)^4-(CQ172+273)^4)-44100*H172)/(1.84*29.3*P172+8*0.95*5.67E-8*(CQ172+273)^3))</f>
        <v>0</v>
      </c>
      <c r="U172">
        <f>($C$7*CR172+$D$7*CS172+$E$7*T172)</f>
        <v>0</v>
      </c>
      <c r="V172">
        <f>0.61365*exp(17.502*U172/(240.97+U172))</f>
        <v>0</v>
      </c>
      <c r="W172">
        <f>(X172/Y172*100)</f>
        <v>0</v>
      </c>
      <c r="X172">
        <f>CJ172*(CO172+CP172)/1000</f>
        <v>0</v>
      </c>
      <c r="Y172">
        <f>0.61365*exp(17.502*CQ172/(240.97+CQ172))</f>
        <v>0</v>
      </c>
      <c r="Z172">
        <f>(V172-CJ172*(CO172+CP172)/1000)</f>
        <v>0</v>
      </c>
      <c r="AA172">
        <f>(-H172*44100)</f>
        <v>0</v>
      </c>
      <c r="AB172">
        <f>2*29.3*P172*0.92*(CQ172-U172)</f>
        <v>0</v>
      </c>
      <c r="AC172">
        <f>2*0.95*5.67E-8*(((CQ172+$B$7)+273)^4-(U172+273)^4)</f>
        <v>0</v>
      </c>
      <c r="AD172">
        <f>S172+AC172+AA172+AB172</f>
        <v>0</v>
      </c>
      <c r="AE172">
        <f>CN172*AS172*(CI172-CH172*(1000-AS172*CK172)/(1000-AS172*CJ172))/(100*CB172)</f>
        <v>0</v>
      </c>
      <c r="AF172">
        <f>1000*CN172*AS172*(CJ172-CK172)/(100*CB172*(1000-AS172*CJ172))</f>
        <v>0</v>
      </c>
      <c r="AG172">
        <f>(AH172 - AI172 - CO172*1E3/(8.314*(CQ172+273.15)) * AK172/CN172 * AJ172) * CN172/(100*CB172) * (1000 - CK172)/1000</f>
        <v>0</v>
      </c>
      <c r="AH172">
        <v>537.17507988609</v>
      </c>
      <c r="AI172">
        <v>518.841618181818</v>
      </c>
      <c r="AJ172">
        <v>1.6840463797303</v>
      </c>
      <c r="AK172">
        <v>66.5001345329119</v>
      </c>
      <c r="AL172">
        <f>(AN172 - AM172 + CO172*1E3/(8.314*(CQ172+273.15)) * AP172/CN172 * AO172) * CN172/(100*CB172) * 1000/(1000 - AN172)</f>
        <v>0</v>
      </c>
      <c r="AM172">
        <v>19.9900036048485</v>
      </c>
      <c r="AN172">
        <v>21.5884509090909</v>
      </c>
      <c r="AO172">
        <v>-0.000163425559947184</v>
      </c>
      <c r="AP172">
        <v>79.88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MAX(0,($B$13+$C$13*CV172)/(1+$D$13*CV172)*CO172/(CQ172+273)*$E$13)</f>
        <v>0</v>
      </c>
      <c r="AV172" t="s">
        <v>286</v>
      </c>
      <c r="AW172" t="s">
        <v>286</v>
      </c>
      <c r="AX172">
        <v>0</v>
      </c>
      <c r="AY172">
        <v>0</v>
      </c>
      <c r="AZ172">
        <f>1-AX172/AY172</f>
        <v>0</v>
      </c>
      <c r="BA172">
        <v>0</v>
      </c>
      <c r="BB172" t="s">
        <v>286</v>
      </c>
      <c r="BC172" t="s">
        <v>286</v>
      </c>
      <c r="BD172">
        <v>0</v>
      </c>
      <c r="BE172">
        <v>0</v>
      </c>
      <c r="BF172">
        <f>1-BD172/BE172</f>
        <v>0</v>
      </c>
      <c r="BG172">
        <v>0.5</v>
      </c>
      <c r="BH172">
        <f>BY172</f>
        <v>0</v>
      </c>
      <c r="BI172">
        <f>J172</f>
        <v>0</v>
      </c>
      <c r="BJ172">
        <f>BF172*BG172*BH172</f>
        <v>0</v>
      </c>
      <c r="BK172">
        <f>(BI172-BA172)/BH172</f>
        <v>0</v>
      </c>
      <c r="BL172">
        <f>(AY172-BE172)/BE172</f>
        <v>0</v>
      </c>
      <c r="BM172">
        <f>AX172/(AZ172+AX172/BE172)</f>
        <v>0</v>
      </c>
      <c r="BN172" t="s">
        <v>286</v>
      </c>
      <c r="BO172">
        <v>0</v>
      </c>
      <c r="BP172">
        <f>IF(BO172&lt;&gt;0, BO172, BM172)</f>
        <v>0</v>
      </c>
      <c r="BQ172">
        <f>1-BP172/BE172</f>
        <v>0</v>
      </c>
      <c r="BR172">
        <f>(BE172-BD172)/(BE172-BP172)</f>
        <v>0</v>
      </c>
      <c r="BS172">
        <f>(AY172-BE172)/(AY172-BP172)</f>
        <v>0</v>
      </c>
      <c r="BT172">
        <f>(BE172-BD172)/(BE172-AX172)</f>
        <v>0</v>
      </c>
      <c r="BU172">
        <f>(AY172-BE172)/(AY172-AX172)</f>
        <v>0</v>
      </c>
      <c r="BV172">
        <f>(BR172*BP172/BD172)</f>
        <v>0</v>
      </c>
      <c r="BW172">
        <f>(1-BV172)</f>
        <v>0</v>
      </c>
      <c r="BX172">
        <f>$B$11*CW172+$C$11*CX172+$F$11*CY172*(1-DB172)</f>
        <v>0</v>
      </c>
      <c r="BY172">
        <f>BX172*BZ172</f>
        <v>0</v>
      </c>
      <c r="BZ172">
        <f>($B$11*$D$9+$C$11*$D$9+$F$11*((DL172+DD172)/MAX(DL172+DD172+DM172, 0.1)*$I$9+DM172/MAX(DL172+DD172+DM172, 0.1)*$J$9))/($B$11+$C$11+$F$11)</f>
        <v>0</v>
      </c>
      <c r="CA172">
        <f>($B$11*$K$9+$C$11*$K$9+$F$11*((DL172+DD172)/MAX(DL172+DD172+DM172, 0.1)*$P$9+DM172/MAX(DL172+DD172+DM172, 0.1)*$Q$9))/($B$11+$C$11+$F$11)</f>
        <v>0</v>
      </c>
      <c r="CB172">
        <v>9</v>
      </c>
      <c r="CC172">
        <v>0.5</v>
      </c>
      <c r="CD172" t="s">
        <v>287</v>
      </c>
      <c r="CE172">
        <v>2</v>
      </c>
      <c r="CF172" t="b">
        <v>1</v>
      </c>
      <c r="CG172">
        <v>1617083202.625</v>
      </c>
      <c r="CH172">
        <v>506.20075</v>
      </c>
      <c r="CI172">
        <v>527.531</v>
      </c>
      <c r="CJ172">
        <v>21.5894</v>
      </c>
      <c r="CK172">
        <v>19.98945</v>
      </c>
      <c r="CL172">
        <v>501.88025</v>
      </c>
      <c r="CM172">
        <v>21.611325</v>
      </c>
      <c r="CN172">
        <v>600.0105</v>
      </c>
      <c r="CO172">
        <v>101.11925</v>
      </c>
      <c r="CP172">
        <v>0.046778025</v>
      </c>
      <c r="CQ172">
        <v>26.7732</v>
      </c>
      <c r="CR172">
        <v>26.20025</v>
      </c>
      <c r="CS172">
        <v>999.9</v>
      </c>
      <c r="CT172">
        <v>0</v>
      </c>
      <c r="CU172">
        <v>0</v>
      </c>
      <c r="CV172">
        <v>9978.4375</v>
      </c>
      <c r="CW172">
        <v>0</v>
      </c>
      <c r="CX172">
        <v>34.66075</v>
      </c>
      <c r="CY172">
        <v>1200.08</v>
      </c>
      <c r="CZ172">
        <v>0.96700725</v>
      </c>
      <c r="DA172">
        <v>0.032992925</v>
      </c>
      <c r="DB172">
        <v>0</v>
      </c>
      <c r="DC172">
        <v>2.623125</v>
      </c>
      <c r="DD172">
        <v>0</v>
      </c>
      <c r="DE172">
        <v>3530.36</v>
      </c>
      <c r="DF172">
        <v>10373</v>
      </c>
      <c r="DG172">
        <v>40.60925</v>
      </c>
      <c r="DH172">
        <v>43.5</v>
      </c>
      <c r="DI172">
        <v>42.328</v>
      </c>
      <c r="DJ172">
        <v>41.57775</v>
      </c>
      <c r="DK172">
        <v>40.625</v>
      </c>
      <c r="DL172">
        <v>1160.4875</v>
      </c>
      <c r="DM172">
        <v>39.5925</v>
      </c>
      <c r="DN172">
        <v>0</v>
      </c>
      <c r="DO172">
        <v>1617083204.4</v>
      </c>
      <c r="DP172">
        <v>0</v>
      </c>
      <c r="DQ172">
        <v>2.6705</v>
      </c>
      <c r="DR172">
        <v>-0.131853845355275</v>
      </c>
      <c r="DS172">
        <v>34.8053845652535</v>
      </c>
      <c r="DT172">
        <v>3526.6016</v>
      </c>
      <c r="DU172">
        <v>15</v>
      </c>
      <c r="DV172">
        <v>1617082512</v>
      </c>
      <c r="DW172" t="s">
        <v>288</v>
      </c>
      <c r="DX172">
        <v>1617082511</v>
      </c>
      <c r="DY172">
        <v>1617082512</v>
      </c>
      <c r="DZ172">
        <v>2</v>
      </c>
      <c r="EA172">
        <v>-0.012</v>
      </c>
      <c r="EB172">
        <v>-0.035</v>
      </c>
      <c r="EC172">
        <v>4.321</v>
      </c>
      <c r="ED172">
        <v>-0.022</v>
      </c>
      <c r="EE172">
        <v>400</v>
      </c>
      <c r="EF172">
        <v>20</v>
      </c>
      <c r="EG172">
        <v>0.13</v>
      </c>
      <c r="EH172">
        <v>0.05</v>
      </c>
      <c r="EI172">
        <v>100</v>
      </c>
      <c r="EJ172">
        <v>100</v>
      </c>
      <c r="EK172">
        <v>4.32</v>
      </c>
      <c r="EL172">
        <v>-0.0219</v>
      </c>
      <c r="EM172">
        <v>4.32055000000003</v>
      </c>
      <c r="EN172">
        <v>0</v>
      </c>
      <c r="EO172">
        <v>0</v>
      </c>
      <c r="EP172">
        <v>0</v>
      </c>
      <c r="EQ172">
        <v>-0.0219400000000007</v>
      </c>
      <c r="ER172">
        <v>0</v>
      </c>
      <c r="ES172">
        <v>0</v>
      </c>
      <c r="ET172">
        <v>0</v>
      </c>
      <c r="EU172">
        <v>-1</v>
      </c>
      <c r="EV172">
        <v>-1</v>
      </c>
      <c r="EW172">
        <v>-1</v>
      </c>
      <c r="EX172">
        <v>-1</v>
      </c>
      <c r="EY172">
        <v>11.6</v>
      </c>
      <c r="EZ172">
        <v>11.5</v>
      </c>
      <c r="FA172">
        <v>18</v>
      </c>
      <c r="FB172">
        <v>646.745</v>
      </c>
      <c r="FC172">
        <v>393.246</v>
      </c>
      <c r="FD172">
        <v>24.9997</v>
      </c>
      <c r="FE172">
        <v>27.7626</v>
      </c>
      <c r="FF172">
        <v>29.9999</v>
      </c>
      <c r="FG172">
        <v>27.7767</v>
      </c>
      <c r="FH172">
        <v>27.8163</v>
      </c>
      <c r="FI172">
        <v>26.4262</v>
      </c>
      <c r="FJ172">
        <v>22.2092</v>
      </c>
      <c r="FK172">
        <v>44.5994</v>
      </c>
      <c r="FL172">
        <v>25</v>
      </c>
      <c r="FM172">
        <v>541.014</v>
      </c>
      <c r="FN172">
        <v>20</v>
      </c>
      <c r="FO172">
        <v>96.8699</v>
      </c>
      <c r="FP172">
        <v>99.4402</v>
      </c>
    </row>
    <row r="173" spans="1:172">
      <c r="A173">
        <v>157</v>
      </c>
      <c r="B173">
        <v>1617083206</v>
      </c>
      <c r="C173">
        <v>313.5</v>
      </c>
      <c r="D173" t="s">
        <v>599</v>
      </c>
      <c r="E173" t="s">
        <v>600</v>
      </c>
      <c r="F173">
        <v>2</v>
      </c>
      <c r="G173">
        <v>1617083205</v>
      </c>
      <c r="H173">
        <f>(I173)/1000</f>
        <v>0</v>
      </c>
      <c r="I173">
        <f>IF(CF173, AL173, AF173)</f>
        <v>0</v>
      </c>
      <c r="J173">
        <f>IF(CF173, AG173, AE173)</f>
        <v>0</v>
      </c>
      <c r="K173">
        <f>CH173 - IF(AS173&gt;1, J173*CB173*100.0/(AU173*CV173), 0)</f>
        <v>0</v>
      </c>
      <c r="L173">
        <f>((R173-H173/2)*K173-J173)/(R173+H173/2)</f>
        <v>0</v>
      </c>
      <c r="M173">
        <f>L173*(CO173+CP173)/1000.0</f>
        <v>0</v>
      </c>
      <c r="N173">
        <f>(CH173 - IF(AS173&gt;1, J173*CB173*100.0/(AU173*CV173), 0))*(CO173+CP173)/1000.0</f>
        <v>0</v>
      </c>
      <c r="O173">
        <f>2.0/((1/Q173-1/P173)+SIGN(Q173)*SQRT((1/Q173-1/P173)*(1/Q173-1/P173) + 4*CC173/((CC173+1)*(CC173+1))*(2*1/Q173*1/P173-1/P173*1/P173)))</f>
        <v>0</v>
      </c>
      <c r="P173">
        <f>IF(LEFT(CD173,1)&lt;&gt;"0",IF(LEFT(CD173,1)="1",3.0,CE173),$D$5+$E$5*(CV173*CO173/($K$5*1000))+$F$5*(CV173*CO173/($K$5*1000))*MAX(MIN(CB173,$J$5),$I$5)*MAX(MIN(CB173,$J$5),$I$5)+$G$5*MAX(MIN(CB173,$J$5),$I$5)*(CV173*CO173/($K$5*1000))+$H$5*(CV173*CO173/($K$5*1000))*(CV173*CO173/($K$5*1000)))</f>
        <v>0</v>
      </c>
      <c r="Q173">
        <f>H173*(1000-(1000*0.61365*exp(17.502*U173/(240.97+U173))/(CO173+CP173)+CJ173)/2)/(1000*0.61365*exp(17.502*U173/(240.97+U173))/(CO173+CP173)-CJ173)</f>
        <v>0</v>
      </c>
      <c r="R173">
        <f>1/((CC173+1)/(O173/1.6)+1/(P173/1.37)) + CC173/((CC173+1)/(O173/1.6) + CC173/(P173/1.37))</f>
        <v>0</v>
      </c>
      <c r="S173">
        <f>(BX173*CA173)</f>
        <v>0</v>
      </c>
      <c r="T173">
        <f>(CQ173+(S173+2*0.95*5.67E-8*(((CQ173+$B$7)+273)^4-(CQ173+273)^4)-44100*H173)/(1.84*29.3*P173+8*0.95*5.67E-8*(CQ173+273)^3))</f>
        <v>0</v>
      </c>
      <c r="U173">
        <f>($C$7*CR173+$D$7*CS173+$E$7*T173)</f>
        <v>0</v>
      </c>
      <c r="V173">
        <f>0.61365*exp(17.502*U173/(240.97+U173))</f>
        <v>0</v>
      </c>
      <c r="W173">
        <f>(X173/Y173*100)</f>
        <v>0</v>
      </c>
      <c r="X173">
        <f>CJ173*(CO173+CP173)/1000</f>
        <v>0</v>
      </c>
      <c r="Y173">
        <f>0.61365*exp(17.502*CQ173/(240.97+CQ173))</f>
        <v>0</v>
      </c>
      <c r="Z173">
        <f>(V173-CJ173*(CO173+CP173)/1000)</f>
        <v>0</v>
      </c>
      <c r="AA173">
        <f>(-H173*44100)</f>
        <v>0</v>
      </c>
      <c r="AB173">
        <f>2*29.3*P173*0.92*(CQ173-U173)</f>
        <v>0</v>
      </c>
      <c r="AC173">
        <f>2*0.95*5.67E-8*(((CQ173+$B$7)+273)^4-(U173+273)^4)</f>
        <v>0</v>
      </c>
      <c r="AD173">
        <f>S173+AC173+AA173+AB173</f>
        <v>0</v>
      </c>
      <c r="AE173">
        <f>CN173*AS173*(CI173-CH173*(1000-AS173*CK173)/(1000-AS173*CJ173))/(100*CB173)</f>
        <v>0</v>
      </c>
      <c r="AF173">
        <f>1000*CN173*AS173*(CJ173-CK173)/(100*CB173*(1000-AS173*CJ173))</f>
        <v>0</v>
      </c>
      <c r="AG173">
        <f>(AH173 - AI173 - CO173*1E3/(8.314*(CQ173+273.15)) * AK173/CN173 * AJ173) * CN173/(100*CB173) * (1000 - CK173)/1000</f>
        <v>0</v>
      </c>
      <c r="AH173">
        <v>540.601902165888</v>
      </c>
      <c r="AI173">
        <v>522.212678787879</v>
      </c>
      <c r="AJ173">
        <v>1.68605417292115</v>
      </c>
      <c r="AK173">
        <v>66.5001345329119</v>
      </c>
      <c r="AL173">
        <f>(AN173 - AM173 + CO173*1E3/(8.314*(CQ173+273.15)) * AP173/CN173 * AO173) * CN173/(100*CB173) * 1000/(1000 - AN173)</f>
        <v>0</v>
      </c>
      <c r="AM173">
        <v>19.9887009104762</v>
      </c>
      <c r="AN173">
        <v>21.5843145454545</v>
      </c>
      <c r="AO173">
        <v>-0.000210244668912069</v>
      </c>
      <c r="AP173">
        <v>79.88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MAX(0,($B$13+$C$13*CV173)/(1+$D$13*CV173)*CO173/(CQ173+273)*$E$13)</f>
        <v>0</v>
      </c>
      <c r="AV173" t="s">
        <v>286</v>
      </c>
      <c r="AW173" t="s">
        <v>286</v>
      </c>
      <c r="AX173">
        <v>0</v>
      </c>
      <c r="AY173">
        <v>0</v>
      </c>
      <c r="AZ173">
        <f>1-AX173/AY173</f>
        <v>0</v>
      </c>
      <c r="BA173">
        <v>0</v>
      </c>
      <c r="BB173" t="s">
        <v>286</v>
      </c>
      <c r="BC173" t="s">
        <v>286</v>
      </c>
      <c r="BD173">
        <v>0</v>
      </c>
      <c r="BE173">
        <v>0</v>
      </c>
      <c r="BF173">
        <f>1-BD173/BE173</f>
        <v>0</v>
      </c>
      <c r="BG173">
        <v>0.5</v>
      </c>
      <c r="BH173">
        <f>BY173</f>
        <v>0</v>
      </c>
      <c r="BI173">
        <f>J173</f>
        <v>0</v>
      </c>
      <c r="BJ173">
        <f>BF173*BG173*BH173</f>
        <v>0</v>
      </c>
      <c r="BK173">
        <f>(BI173-BA173)/BH173</f>
        <v>0</v>
      </c>
      <c r="BL173">
        <f>(AY173-BE173)/BE173</f>
        <v>0</v>
      </c>
      <c r="BM173">
        <f>AX173/(AZ173+AX173/BE173)</f>
        <v>0</v>
      </c>
      <c r="BN173" t="s">
        <v>286</v>
      </c>
      <c r="BO173">
        <v>0</v>
      </c>
      <c r="BP173">
        <f>IF(BO173&lt;&gt;0, BO173, BM173)</f>
        <v>0</v>
      </c>
      <c r="BQ173">
        <f>1-BP173/BE173</f>
        <v>0</v>
      </c>
      <c r="BR173">
        <f>(BE173-BD173)/(BE173-BP173)</f>
        <v>0</v>
      </c>
      <c r="BS173">
        <f>(AY173-BE173)/(AY173-BP173)</f>
        <v>0</v>
      </c>
      <c r="BT173">
        <f>(BE173-BD173)/(BE173-AX173)</f>
        <v>0</v>
      </c>
      <c r="BU173">
        <f>(AY173-BE173)/(AY173-AX173)</f>
        <v>0</v>
      </c>
      <c r="BV173">
        <f>(BR173*BP173/BD173)</f>
        <v>0</v>
      </c>
      <c r="BW173">
        <f>(1-BV173)</f>
        <v>0</v>
      </c>
      <c r="BX173">
        <f>$B$11*CW173+$C$11*CX173+$F$11*CY173*(1-DB173)</f>
        <v>0</v>
      </c>
      <c r="BY173">
        <f>BX173*BZ173</f>
        <v>0</v>
      </c>
      <c r="BZ173">
        <f>($B$11*$D$9+$C$11*$D$9+$F$11*((DL173+DD173)/MAX(DL173+DD173+DM173, 0.1)*$I$9+DM173/MAX(DL173+DD173+DM173, 0.1)*$J$9))/($B$11+$C$11+$F$11)</f>
        <v>0</v>
      </c>
      <c r="CA173">
        <f>($B$11*$K$9+$C$11*$K$9+$F$11*((DL173+DD173)/MAX(DL173+DD173+DM173, 0.1)*$P$9+DM173/MAX(DL173+DD173+DM173, 0.1)*$Q$9))/($B$11+$C$11+$F$11)</f>
        <v>0</v>
      </c>
      <c r="CB173">
        <v>9</v>
      </c>
      <c r="CC173">
        <v>0.5</v>
      </c>
      <c r="CD173" t="s">
        <v>287</v>
      </c>
      <c r="CE173">
        <v>2</v>
      </c>
      <c r="CF173" t="b">
        <v>1</v>
      </c>
      <c r="CG173">
        <v>1617083205</v>
      </c>
      <c r="CH173">
        <v>510.115</v>
      </c>
      <c r="CI173">
        <v>531.435333333333</v>
      </c>
      <c r="CJ173">
        <v>21.5852666666667</v>
      </c>
      <c r="CK173">
        <v>19.988</v>
      </c>
      <c r="CL173">
        <v>505.794333333333</v>
      </c>
      <c r="CM173">
        <v>21.6072</v>
      </c>
      <c r="CN173">
        <v>599.987666666667</v>
      </c>
      <c r="CO173">
        <v>101.119666666667</v>
      </c>
      <c r="CP173">
        <v>0.0467379333333333</v>
      </c>
      <c r="CQ173">
        <v>26.771</v>
      </c>
      <c r="CR173">
        <v>26.2108</v>
      </c>
      <c r="CS173">
        <v>999.9</v>
      </c>
      <c r="CT173">
        <v>0</v>
      </c>
      <c r="CU173">
        <v>0</v>
      </c>
      <c r="CV173">
        <v>9962.91666666667</v>
      </c>
      <c r="CW173">
        <v>0</v>
      </c>
      <c r="CX173">
        <v>34.6074</v>
      </c>
      <c r="CY173">
        <v>1199.99666666667</v>
      </c>
      <c r="CZ173">
        <v>0.967004333333333</v>
      </c>
      <c r="DA173">
        <v>0.0329958</v>
      </c>
      <c r="DB173">
        <v>0</v>
      </c>
      <c r="DC173">
        <v>2.72576666666667</v>
      </c>
      <c r="DD173">
        <v>0</v>
      </c>
      <c r="DE173">
        <v>3531.41333333333</v>
      </c>
      <c r="DF173">
        <v>10372.2666666667</v>
      </c>
      <c r="DG173">
        <v>40.604</v>
      </c>
      <c r="DH173">
        <v>43.5</v>
      </c>
      <c r="DI173">
        <v>42.312</v>
      </c>
      <c r="DJ173">
        <v>41.5413333333333</v>
      </c>
      <c r="DK173">
        <v>40.625</v>
      </c>
      <c r="DL173">
        <v>1160.40333333333</v>
      </c>
      <c r="DM173">
        <v>39.5933333333333</v>
      </c>
      <c r="DN173">
        <v>0</v>
      </c>
      <c r="DO173">
        <v>1617083206.8</v>
      </c>
      <c r="DP173">
        <v>0</v>
      </c>
      <c r="DQ173">
        <v>2.688848</v>
      </c>
      <c r="DR173">
        <v>-0.0397923065319776</v>
      </c>
      <c r="DS173">
        <v>35.1123077536546</v>
      </c>
      <c r="DT173">
        <v>3527.984</v>
      </c>
      <c r="DU173">
        <v>15</v>
      </c>
      <c r="DV173">
        <v>1617082512</v>
      </c>
      <c r="DW173" t="s">
        <v>288</v>
      </c>
      <c r="DX173">
        <v>1617082511</v>
      </c>
      <c r="DY173">
        <v>1617082512</v>
      </c>
      <c r="DZ173">
        <v>2</v>
      </c>
      <c r="EA173">
        <v>-0.012</v>
      </c>
      <c r="EB173">
        <v>-0.035</v>
      </c>
      <c r="EC173">
        <v>4.321</v>
      </c>
      <c r="ED173">
        <v>-0.022</v>
      </c>
      <c r="EE173">
        <v>400</v>
      </c>
      <c r="EF173">
        <v>20</v>
      </c>
      <c r="EG173">
        <v>0.13</v>
      </c>
      <c r="EH173">
        <v>0.05</v>
      </c>
      <c r="EI173">
        <v>100</v>
      </c>
      <c r="EJ173">
        <v>100</v>
      </c>
      <c r="EK173">
        <v>4.321</v>
      </c>
      <c r="EL173">
        <v>-0.0219</v>
      </c>
      <c r="EM173">
        <v>4.32055000000003</v>
      </c>
      <c r="EN173">
        <v>0</v>
      </c>
      <c r="EO173">
        <v>0</v>
      </c>
      <c r="EP173">
        <v>0</v>
      </c>
      <c r="EQ173">
        <v>-0.0219400000000007</v>
      </c>
      <c r="ER173">
        <v>0</v>
      </c>
      <c r="ES173">
        <v>0</v>
      </c>
      <c r="ET173">
        <v>0</v>
      </c>
      <c r="EU173">
        <v>-1</v>
      </c>
      <c r="EV173">
        <v>-1</v>
      </c>
      <c r="EW173">
        <v>-1</v>
      </c>
      <c r="EX173">
        <v>-1</v>
      </c>
      <c r="EY173">
        <v>11.6</v>
      </c>
      <c r="EZ173">
        <v>11.6</v>
      </c>
      <c r="FA173">
        <v>18</v>
      </c>
      <c r="FB173">
        <v>646.719</v>
      </c>
      <c r="FC173">
        <v>393.252</v>
      </c>
      <c r="FD173">
        <v>24.9997</v>
      </c>
      <c r="FE173">
        <v>27.7615</v>
      </c>
      <c r="FF173">
        <v>30</v>
      </c>
      <c r="FG173">
        <v>27.7761</v>
      </c>
      <c r="FH173">
        <v>27.8152</v>
      </c>
      <c r="FI173">
        <v>26.5534</v>
      </c>
      <c r="FJ173">
        <v>22.2092</v>
      </c>
      <c r="FK173">
        <v>44.5994</v>
      </c>
      <c r="FL173">
        <v>25</v>
      </c>
      <c r="FM173">
        <v>544.408</v>
      </c>
      <c r="FN173">
        <v>20</v>
      </c>
      <c r="FO173">
        <v>96.8694</v>
      </c>
      <c r="FP173">
        <v>99.4397</v>
      </c>
    </row>
    <row r="174" spans="1:172">
      <c r="A174">
        <v>158</v>
      </c>
      <c r="B174">
        <v>1617083208</v>
      </c>
      <c r="C174">
        <v>315.5</v>
      </c>
      <c r="D174" t="s">
        <v>601</v>
      </c>
      <c r="E174" t="s">
        <v>602</v>
      </c>
      <c r="F174">
        <v>2</v>
      </c>
      <c r="G174">
        <v>1617083206.625</v>
      </c>
      <c r="H174">
        <f>(I174)/1000</f>
        <v>0</v>
      </c>
      <c r="I174">
        <f>IF(CF174, AL174, AF174)</f>
        <v>0</v>
      </c>
      <c r="J174">
        <f>IF(CF174, AG174, AE174)</f>
        <v>0</v>
      </c>
      <c r="K174">
        <f>CH174 - IF(AS174&gt;1, J174*CB174*100.0/(AU174*CV174), 0)</f>
        <v>0</v>
      </c>
      <c r="L174">
        <f>((R174-H174/2)*K174-J174)/(R174+H174/2)</f>
        <v>0</v>
      </c>
      <c r="M174">
        <f>L174*(CO174+CP174)/1000.0</f>
        <v>0</v>
      </c>
      <c r="N174">
        <f>(CH174 - IF(AS174&gt;1, J174*CB174*100.0/(AU174*CV174), 0))*(CO174+CP174)/1000.0</f>
        <v>0</v>
      </c>
      <c r="O174">
        <f>2.0/((1/Q174-1/P174)+SIGN(Q174)*SQRT((1/Q174-1/P174)*(1/Q174-1/P174) + 4*CC174/((CC174+1)*(CC174+1))*(2*1/Q174*1/P174-1/P174*1/P174)))</f>
        <v>0</v>
      </c>
      <c r="P174">
        <f>IF(LEFT(CD174,1)&lt;&gt;"0",IF(LEFT(CD174,1)="1",3.0,CE174),$D$5+$E$5*(CV174*CO174/($K$5*1000))+$F$5*(CV174*CO174/($K$5*1000))*MAX(MIN(CB174,$J$5),$I$5)*MAX(MIN(CB174,$J$5),$I$5)+$G$5*MAX(MIN(CB174,$J$5),$I$5)*(CV174*CO174/($K$5*1000))+$H$5*(CV174*CO174/($K$5*1000))*(CV174*CO174/($K$5*1000)))</f>
        <v>0</v>
      </c>
      <c r="Q174">
        <f>H174*(1000-(1000*0.61365*exp(17.502*U174/(240.97+U174))/(CO174+CP174)+CJ174)/2)/(1000*0.61365*exp(17.502*U174/(240.97+U174))/(CO174+CP174)-CJ174)</f>
        <v>0</v>
      </c>
      <c r="R174">
        <f>1/((CC174+1)/(O174/1.6)+1/(P174/1.37)) + CC174/((CC174+1)/(O174/1.6) + CC174/(P174/1.37))</f>
        <v>0</v>
      </c>
      <c r="S174">
        <f>(BX174*CA174)</f>
        <v>0</v>
      </c>
      <c r="T174">
        <f>(CQ174+(S174+2*0.95*5.67E-8*(((CQ174+$B$7)+273)^4-(CQ174+273)^4)-44100*H174)/(1.84*29.3*P174+8*0.95*5.67E-8*(CQ174+273)^3))</f>
        <v>0</v>
      </c>
      <c r="U174">
        <f>($C$7*CR174+$D$7*CS174+$E$7*T174)</f>
        <v>0</v>
      </c>
      <c r="V174">
        <f>0.61365*exp(17.502*U174/(240.97+U174))</f>
        <v>0</v>
      </c>
      <c r="W174">
        <f>(X174/Y174*100)</f>
        <v>0</v>
      </c>
      <c r="X174">
        <f>CJ174*(CO174+CP174)/1000</f>
        <v>0</v>
      </c>
      <c r="Y174">
        <f>0.61365*exp(17.502*CQ174/(240.97+CQ174))</f>
        <v>0</v>
      </c>
      <c r="Z174">
        <f>(V174-CJ174*(CO174+CP174)/1000)</f>
        <v>0</v>
      </c>
      <c r="AA174">
        <f>(-H174*44100)</f>
        <v>0</v>
      </c>
      <c r="AB174">
        <f>2*29.3*P174*0.92*(CQ174-U174)</f>
        <v>0</v>
      </c>
      <c r="AC174">
        <f>2*0.95*5.67E-8*(((CQ174+$B$7)+273)^4-(U174+273)^4)</f>
        <v>0</v>
      </c>
      <c r="AD174">
        <f>S174+AC174+AA174+AB174</f>
        <v>0</v>
      </c>
      <c r="AE174">
        <f>CN174*AS174*(CI174-CH174*(1000-AS174*CK174)/(1000-AS174*CJ174))/(100*CB174)</f>
        <v>0</v>
      </c>
      <c r="AF174">
        <f>1000*CN174*AS174*(CJ174-CK174)/(100*CB174*(1000-AS174*CJ174))</f>
        <v>0</v>
      </c>
      <c r="AG174">
        <f>(AH174 - AI174 - CO174*1E3/(8.314*(CQ174+273.15)) * AK174/CN174 * AJ174) * CN174/(100*CB174) * (1000 - CK174)/1000</f>
        <v>0</v>
      </c>
      <c r="AH174">
        <v>543.84414652017</v>
      </c>
      <c r="AI174">
        <v>525.555418181818</v>
      </c>
      <c r="AJ174">
        <v>1.67346667546677</v>
      </c>
      <c r="AK174">
        <v>66.5001345329119</v>
      </c>
      <c r="AL174">
        <f>(AN174 - AM174 + CO174*1E3/(8.314*(CQ174+273.15)) * AP174/CN174 * AO174) * CN174/(100*CB174) * 1000/(1000 - AN174)</f>
        <v>0</v>
      </c>
      <c r="AM174">
        <v>19.9877347584416</v>
      </c>
      <c r="AN174">
        <v>21.5816218181818</v>
      </c>
      <c r="AO174">
        <v>-0.00202672727272948</v>
      </c>
      <c r="AP174">
        <v>79.88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MAX(0,($B$13+$C$13*CV174)/(1+$D$13*CV174)*CO174/(CQ174+273)*$E$13)</f>
        <v>0</v>
      </c>
      <c r="AV174" t="s">
        <v>286</v>
      </c>
      <c r="AW174" t="s">
        <v>286</v>
      </c>
      <c r="AX174">
        <v>0</v>
      </c>
      <c r="AY174">
        <v>0</v>
      </c>
      <c r="AZ174">
        <f>1-AX174/AY174</f>
        <v>0</v>
      </c>
      <c r="BA174">
        <v>0</v>
      </c>
      <c r="BB174" t="s">
        <v>286</v>
      </c>
      <c r="BC174" t="s">
        <v>286</v>
      </c>
      <c r="BD174">
        <v>0</v>
      </c>
      <c r="BE174">
        <v>0</v>
      </c>
      <c r="BF174">
        <f>1-BD174/BE174</f>
        <v>0</v>
      </c>
      <c r="BG174">
        <v>0.5</v>
      </c>
      <c r="BH174">
        <f>BY174</f>
        <v>0</v>
      </c>
      <c r="BI174">
        <f>J174</f>
        <v>0</v>
      </c>
      <c r="BJ174">
        <f>BF174*BG174*BH174</f>
        <v>0</v>
      </c>
      <c r="BK174">
        <f>(BI174-BA174)/BH174</f>
        <v>0</v>
      </c>
      <c r="BL174">
        <f>(AY174-BE174)/BE174</f>
        <v>0</v>
      </c>
      <c r="BM174">
        <f>AX174/(AZ174+AX174/BE174)</f>
        <v>0</v>
      </c>
      <c r="BN174" t="s">
        <v>286</v>
      </c>
      <c r="BO174">
        <v>0</v>
      </c>
      <c r="BP174">
        <f>IF(BO174&lt;&gt;0, BO174, BM174)</f>
        <v>0</v>
      </c>
      <c r="BQ174">
        <f>1-BP174/BE174</f>
        <v>0</v>
      </c>
      <c r="BR174">
        <f>(BE174-BD174)/(BE174-BP174)</f>
        <v>0</v>
      </c>
      <c r="BS174">
        <f>(AY174-BE174)/(AY174-BP174)</f>
        <v>0</v>
      </c>
      <c r="BT174">
        <f>(BE174-BD174)/(BE174-AX174)</f>
        <v>0</v>
      </c>
      <c r="BU174">
        <f>(AY174-BE174)/(AY174-AX174)</f>
        <v>0</v>
      </c>
      <c r="BV174">
        <f>(BR174*BP174/BD174)</f>
        <v>0</v>
      </c>
      <c r="BW174">
        <f>(1-BV174)</f>
        <v>0</v>
      </c>
      <c r="BX174">
        <f>$B$11*CW174+$C$11*CX174+$F$11*CY174*(1-DB174)</f>
        <v>0</v>
      </c>
      <c r="BY174">
        <f>BX174*BZ174</f>
        <v>0</v>
      </c>
      <c r="BZ174">
        <f>($B$11*$D$9+$C$11*$D$9+$F$11*((DL174+DD174)/MAX(DL174+DD174+DM174, 0.1)*$I$9+DM174/MAX(DL174+DD174+DM174, 0.1)*$J$9))/($B$11+$C$11+$F$11)</f>
        <v>0</v>
      </c>
      <c r="CA174">
        <f>($B$11*$K$9+$C$11*$K$9+$F$11*((DL174+DD174)/MAX(DL174+DD174+DM174, 0.1)*$P$9+DM174/MAX(DL174+DD174+DM174, 0.1)*$Q$9))/($B$11+$C$11+$F$11)</f>
        <v>0</v>
      </c>
      <c r="CB174">
        <v>9</v>
      </c>
      <c r="CC174">
        <v>0.5</v>
      </c>
      <c r="CD174" t="s">
        <v>287</v>
      </c>
      <c r="CE174">
        <v>2</v>
      </c>
      <c r="CF174" t="b">
        <v>1</v>
      </c>
      <c r="CG174">
        <v>1617083206.625</v>
      </c>
      <c r="CH174">
        <v>512.7825</v>
      </c>
      <c r="CI174">
        <v>533.95425</v>
      </c>
      <c r="CJ174">
        <v>21.582775</v>
      </c>
      <c r="CK174">
        <v>19.987525</v>
      </c>
      <c r="CL174">
        <v>508.46175</v>
      </c>
      <c r="CM174">
        <v>21.6047</v>
      </c>
      <c r="CN174">
        <v>599.99025</v>
      </c>
      <c r="CO174">
        <v>101.12</v>
      </c>
      <c r="CP174">
        <v>0.04690415</v>
      </c>
      <c r="CQ174">
        <v>26.77195</v>
      </c>
      <c r="CR174">
        <v>26.216575</v>
      </c>
      <c r="CS174">
        <v>999.9</v>
      </c>
      <c r="CT174">
        <v>0</v>
      </c>
      <c r="CU174">
        <v>0</v>
      </c>
      <c r="CV174">
        <v>9971.25</v>
      </c>
      <c r="CW174">
        <v>0</v>
      </c>
      <c r="CX174">
        <v>34.575225</v>
      </c>
      <c r="CY174">
        <v>1200.0175</v>
      </c>
      <c r="CZ174">
        <v>0.96700725</v>
      </c>
      <c r="DA174">
        <v>0.032992925</v>
      </c>
      <c r="DB174">
        <v>0</v>
      </c>
      <c r="DC174">
        <v>2.8979</v>
      </c>
      <c r="DD174">
        <v>0</v>
      </c>
      <c r="DE174">
        <v>3532.325</v>
      </c>
      <c r="DF174">
        <v>10372.45</v>
      </c>
      <c r="DG174">
        <v>40.60925</v>
      </c>
      <c r="DH174">
        <v>43.48425</v>
      </c>
      <c r="DI174">
        <v>42.32775</v>
      </c>
      <c r="DJ174">
        <v>41.54675</v>
      </c>
      <c r="DK174">
        <v>40.6405</v>
      </c>
      <c r="DL174">
        <v>1160.4275</v>
      </c>
      <c r="DM174">
        <v>39.59</v>
      </c>
      <c r="DN174">
        <v>0</v>
      </c>
      <c r="DO174">
        <v>1617083208.6</v>
      </c>
      <c r="DP174">
        <v>0</v>
      </c>
      <c r="DQ174">
        <v>2.70986538461538</v>
      </c>
      <c r="DR174">
        <v>0.399032476779633</v>
      </c>
      <c r="DS174">
        <v>34.9777777737916</v>
      </c>
      <c r="DT174">
        <v>3528.82461538462</v>
      </c>
      <c r="DU174">
        <v>15</v>
      </c>
      <c r="DV174">
        <v>1617082512</v>
      </c>
      <c r="DW174" t="s">
        <v>288</v>
      </c>
      <c r="DX174">
        <v>1617082511</v>
      </c>
      <c r="DY174">
        <v>1617082512</v>
      </c>
      <c r="DZ174">
        <v>2</v>
      </c>
      <c r="EA174">
        <v>-0.012</v>
      </c>
      <c r="EB174">
        <v>-0.035</v>
      </c>
      <c r="EC174">
        <v>4.321</v>
      </c>
      <c r="ED174">
        <v>-0.022</v>
      </c>
      <c r="EE174">
        <v>400</v>
      </c>
      <c r="EF174">
        <v>20</v>
      </c>
      <c r="EG174">
        <v>0.13</v>
      </c>
      <c r="EH174">
        <v>0.05</v>
      </c>
      <c r="EI174">
        <v>100</v>
      </c>
      <c r="EJ174">
        <v>100</v>
      </c>
      <c r="EK174">
        <v>4.321</v>
      </c>
      <c r="EL174">
        <v>-0.0219</v>
      </c>
      <c r="EM174">
        <v>4.32055000000003</v>
      </c>
      <c r="EN174">
        <v>0</v>
      </c>
      <c r="EO174">
        <v>0</v>
      </c>
      <c r="EP174">
        <v>0</v>
      </c>
      <c r="EQ174">
        <v>-0.0219400000000007</v>
      </c>
      <c r="ER174">
        <v>0</v>
      </c>
      <c r="ES174">
        <v>0</v>
      </c>
      <c r="ET174">
        <v>0</v>
      </c>
      <c r="EU174">
        <v>-1</v>
      </c>
      <c r="EV174">
        <v>-1</v>
      </c>
      <c r="EW174">
        <v>-1</v>
      </c>
      <c r="EX174">
        <v>-1</v>
      </c>
      <c r="EY174">
        <v>11.6</v>
      </c>
      <c r="EZ174">
        <v>11.6</v>
      </c>
      <c r="FA174">
        <v>18</v>
      </c>
      <c r="FB174">
        <v>646.608</v>
      </c>
      <c r="FC174">
        <v>393.189</v>
      </c>
      <c r="FD174">
        <v>24.9996</v>
      </c>
      <c r="FE174">
        <v>27.7603</v>
      </c>
      <c r="FF174">
        <v>30</v>
      </c>
      <c r="FG174">
        <v>27.7749</v>
      </c>
      <c r="FH174">
        <v>27.8146</v>
      </c>
      <c r="FI174">
        <v>26.6843</v>
      </c>
      <c r="FJ174">
        <v>22.2092</v>
      </c>
      <c r="FK174">
        <v>44.5994</v>
      </c>
      <c r="FL174">
        <v>25</v>
      </c>
      <c r="FM174">
        <v>547.775</v>
      </c>
      <c r="FN174">
        <v>20</v>
      </c>
      <c r="FO174">
        <v>96.8696</v>
      </c>
      <c r="FP174">
        <v>99.4398</v>
      </c>
    </row>
    <row r="175" spans="1:172">
      <c r="A175">
        <v>159</v>
      </c>
      <c r="B175">
        <v>1617083210</v>
      </c>
      <c r="C175">
        <v>317.5</v>
      </c>
      <c r="D175" t="s">
        <v>603</v>
      </c>
      <c r="E175" t="s">
        <v>604</v>
      </c>
      <c r="F175">
        <v>2</v>
      </c>
      <c r="G175">
        <v>1617083209</v>
      </c>
      <c r="H175">
        <f>(I175)/1000</f>
        <v>0</v>
      </c>
      <c r="I175">
        <f>IF(CF175, AL175, AF175)</f>
        <v>0</v>
      </c>
      <c r="J175">
        <f>IF(CF175, AG175, AE175)</f>
        <v>0</v>
      </c>
      <c r="K175">
        <f>CH175 - IF(AS175&gt;1, J175*CB175*100.0/(AU175*CV175), 0)</f>
        <v>0</v>
      </c>
      <c r="L175">
        <f>((R175-H175/2)*K175-J175)/(R175+H175/2)</f>
        <v>0</v>
      </c>
      <c r="M175">
        <f>L175*(CO175+CP175)/1000.0</f>
        <v>0</v>
      </c>
      <c r="N175">
        <f>(CH175 - IF(AS175&gt;1, J175*CB175*100.0/(AU175*CV175), 0))*(CO175+CP175)/1000.0</f>
        <v>0</v>
      </c>
      <c r="O175">
        <f>2.0/((1/Q175-1/P175)+SIGN(Q175)*SQRT((1/Q175-1/P175)*(1/Q175-1/P175) + 4*CC175/((CC175+1)*(CC175+1))*(2*1/Q175*1/P175-1/P175*1/P175)))</f>
        <v>0</v>
      </c>
      <c r="P175">
        <f>IF(LEFT(CD175,1)&lt;&gt;"0",IF(LEFT(CD175,1)="1",3.0,CE175),$D$5+$E$5*(CV175*CO175/($K$5*1000))+$F$5*(CV175*CO175/($K$5*1000))*MAX(MIN(CB175,$J$5),$I$5)*MAX(MIN(CB175,$J$5),$I$5)+$G$5*MAX(MIN(CB175,$J$5),$I$5)*(CV175*CO175/($K$5*1000))+$H$5*(CV175*CO175/($K$5*1000))*(CV175*CO175/($K$5*1000)))</f>
        <v>0</v>
      </c>
      <c r="Q175">
        <f>H175*(1000-(1000*0.61365*exp(17.502*U175/(240.97+U175))/(CO175+CP175)+CJ175)/2)/(1000*0.61365*exp(17.502*U175/(240.97+U175))/(CO175+CP175)-CJ175)</f>
        <v>0</v>
      </c>
      <c r="R175">
        <f>1/((CC175+1)/(O175/1.6)+1/(P175/1.37)) + CC175/((CC175+1)/(O175/1.6) + CC175/(P175/1.37))</f>
        <v>0</v>
      </c>
      <c r="S175">
        <f>(BX175*CA175)</f>
        <v>0</v>
      </c>
      <c r="T175">
        <f>(CQ175+(S175+2*0.95*5.67E-8*(((CQ175+$B$7)+273)^4-(CQ175+273)^4)-44100*H175)/(1.84*29.3*P175+8*0.95*5.67E-8*(CQ175+273)^3))</f>
        <v>0</v>
      </c>
      <c r="U175">
        <f>($C$7*CR175+$D$7*CS175+$E$7*T175)</f>
        <v>0</v>
      </c>
      <c r="V175">
        <f>0.61365*exp(17.502*U175/(240.97+U175))</f>
        <v>0</v>
      </c>
      <c r="W175">
        <f>(X175/Y175*100)</f>
        <v>0</v>
      </c>
      <c r="X175">
        <f>CJ175*(CO175+CP175)/1000</f>
        <v>0</v>
      </c>
      <c r="Y175">
        <f>0.61365*exp(17.502*CQ175/(240.97+CQ175))</f>
        <v>0</v>
      </c>
      <c r="Z175">
        <f>(V175-CJ175*(CO175+CP175)/1000)</f>
        <v>0</v>
      </c>
      <c r="AA175">
        <f>(-H175*44100)</f>
        <v>0</v>
      </c>
      <c r="AB175">
        <f>2*29.3*P175*0.92*(CQ175-U175)</f>
        <v>0</v>
      </c>
      <c r="AC175">
        <f>2*0.95*5.67E-8*(((CQ175+$B$7)+273)^4-(U175+273)^4)</f>
        <v>0</v>
      </c>
      <c r="AD175">
        <f>S175+AC175+AA175+AB175</f>
        <v>0</v>
      </c>
      <c r="AE175">
        <f>CN175*AS175*(CI175-CH175*(1000-AS175*CK175)/(1000-AS175*CJ175))/(100*CB175)</f>
        <v>0</v>
      </c>
      <c r="AF175">
        <f>1000*CN175*AS175*(CJ175-CK175)/(100*CB175*(1000-AS175*CJ175))</f>
        <v>0</v>
      </c>
      <c r="AG175">
        <f>(AH175 - AI175 - CO175*1E3/(8.314*(CQ175+273.15)) * AK175/CN175 * AJ175) * CN175/(100*CB175) * (1000 - CK175)/1000</f>
        <v>0</v>
      </c>
      <c r="AH175">
        <v>546.9695114737</v>
      </c>
      <c r="AI175">
        <v>528.7884</v>
      </c>
      <c r="AJ175">
        <v>1.62437918241277</v>
      </c>
      <c r="AK175">
        <v>66.5001345329119</v>
      </c>
      <c r="AL175">
        <f>(AN175 - AM175 + CO175*1E3/(8.314*(CQ175+273.15)) * AP175/CN175 * AO175) * CN175/(100*CB175) * 1000/(1000 - AN175)</f>
        <v>0</v>
      </c>
      <c r="AM175">
        <v>19.9872548550649</v>
      </c>
      <c r="AN175">
        <v>21.5820412121212</v>
      </c>
      <c r="AO175">
        <v>-0.000580242424246529</v>
      </c>
      <c r="AP175">
        <v>79.88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MAX(0,($B$13+$C$13*CV175)/(1+$D$13*CV175)*CO175/(CQ175+273)*$E$13)</f>
        <v>0</v>
      </c>
      <c r="AV175" t="s">
        <v>286</v>
      </c>
      <c r="AW175" t="s">
        <v>286</v>
      </c>
      <c r="AX175">
        <v>0</v>
      </c>
      <c r="AY175">
        <v>0</v>
      </c>
      <c r="AZ175">
        <f>1-AX175/AY175</f>
        <v>0</v>
      </c>
      <c r="BA175">
        <v>0</v>
      </c>
      <c r="BB175" t="s">
        <v>286</v>
      </c>
      <c r="BC175" t="s">
        <v>286</v>
      </c>
      <c r="BD175">
        <v>0</v>
      </c>
      <c r="BE175">
        <v>0</v>
      </c>
      <c r="BF175">
        <f>1-BD175/BE175</f>
        <v>0</v>
      </c>
      <c r="BG175">
        <v>0.5</v>
      </c>
      <c r="BH175">
        <f>BY175</f>
        <v>0</v>
      </c>
      <c r="BI175">
        <f>J175</f>
        <v>0</v>
      </c>
      <c r="BJ175">
        <f>BF175*BG175*BH175</f>
        <v>0</v>
      </c>
      <c r="BK175">
        <f>(BI175-BA175)/BH175</f>
        <v>0</v>
      </c>
      <c r="BL175">
        <f>(AY175-BE175)/BE175</f>
        <v>0</v>
      </c>
      <c r="BM175">
        <f>AX175/(AZ175+AX175/BE175)</f>
        <v>0</v>
      </c>
      <c r="BN175" t="s">
        <v>286</v>
      </c>
      <c r="BO175">
        <v>0</v>
      </c>
      <c r="BP175">
        <f>IF(BO175&lt;&gt;0, BO175, BM175)</f>
        <v>0</v>
      </c>
      <c r="BQ175">
        <f>1-BP175/BE175</f>
        <v>0</v>
      </c>
      <c r="BR175">
        <f>(BE175-BD175)/(BE175-BP175)</f>
        <v>0</v>
      </c>
      <c r="BS175">
        <f>(AY175-BE175)/(AY175-BP175)</f>
        <v>0</v>
      </c>
      <c r="BT175">
        <f>(BE175-BD175)/(BE175-AX175)</f>
        <v>0</v>
      </c>
      <c r="BU175">
        <f>(AY175-BE175)/(AY175-AX175)</f>
        <v>0</v>
      </c>
      <c r="BV175">
        <f>(BR175*BP175/BD175)</f>
        <v>0</v>
      </c>
      <c r="BW175">
        <f>(1-BV175)</f>
        <v>0</v>
      </c>
      <c r="BX175">
        <f>$B$11*CW175+$C$11*CX175+$F$11*CY175*(1-DB175)</f>
        <v>0</v>
      </c>
      <c r="BY175">
        <f>BX175*BZ175</f>
        <v>0</v>
      </c>
      <c r="BZ175">
        <f>($B$11*$D$9+$C$11*$D$9+$F$11*((DL175+DD175)/MAX(DL175+DD175+DM175, 0.1)*$I$9+DM175/MAX(DL175+DD175+DM175, 0.1)*$J$9))/($B$11+$C$11+$F$11)</f>
        <v>0</v>
      </c>
      <c r="CA175">
        <f>($B$11*$K$9+$C$11*$K$9+$F$11*((DL175+DD175)/MAX(DL175+DD175+DM175, 0.1)*$P$9+DM175/MAX(DL175+DD175+DM175, 0.1)*$Q$9))/($B$11+$C$11+$F$11)</f>
        <v>0</v>
      </c>
      <c r="CB175">
        <v>9</v>
      </c>
      <c r="CC175">
        <v>0.5</v>
      </c>
      <c r="CD175" t="s">
        <v>287</v>
      </c>
      <c r="CE175">
        <v>2</v>
      </c>
      <c r="CF175" t="b">
        <v>1</v>
      </c>
      <c r="CG175">
        <v>1617083209</v>
      </c>
      <c r="CH175">
        <v>516.587333333333</v>
      </c>
      <c r="CI175">
        <v>537.629666666667</v>
      </c>
      <c r="CJ175">
        <v>21.5819666666667</v>
      </c>
      <c r="CK175">
        <v>19.9871333333333</v>
      </c>
      <c r="CL175">
        <v>512.266333333333</v>
      </c>
      <c r="CM175">
        <v>21.6039</v>
      </c>
      <c r="CN175">
        <v>599.969333333333</v>
      </c>
      <c r="CO175">
        <v>101.119666666667</v>
      </c>
      <c r="CP175">
        <v>0.0468996333333333</v>
      </c>
      <c r="CQ175">
        <v>26.7717333333333</v>
      </c>
      <c r="CR175">
        <v>26.2140333333333</v>
      </c>
      <c r="CS175">
        <v>999.9</v>
      </c>
      <c r="CT175">
        <v>0</v>
      </c>
      <c r="CU175">
        <v>0</v>
      </c>
      <c r="CV175">
        <v>9998.31666666667</v>
      </c>
      <c r="CW175">
        <v>0</v>
      </c>
      <c r="CX175">
        <v>34.5414333333333</v>
      </c>
      <c r="CY175">
        <v>1199.99666666667</v>
      </c>
      <c r="CZ175">
        <v>0.967004333333333</v>
      </c>
      <c r="DA175">
        <v>0.0329958</v>
      </c>
      <c r="DB175">
        <v>0</v>
      </c>
      <c r="DC175">
        <v>2.67483333333333</v>
      </c>
      <c r="DD175">
        <v>0</v>
      </c>
      <c r="DE175">
        <v>3533.83333333333</v>
      </c>
      <c r="DF175">
        <v>10372.2666666667</v>
      </c>
      <c r="DG175">
        <v>40.583</v>
      </c>
      <c r="DH175">
        <v>43.479</v>
      </c>
      <c r="DI175">
        <v>42.312</v>
      </c>
      <c r="DJ175">
        <v>41.5413333333333</v>
      </c>
      <c r="DK175">
        <v>40.6246666666667</v>
      </c>
      <c r="DL175">
        <v>1160.40333333333</v>
      </c>
      <c r="DM175">
        <v>39.5933333333333</v>
      </c>
      <c r="DN175">
        <v>0</v>
      </c>
      <c r="DO175">
        <v>1617083210.4</v>
      </c>
      <c r="DP175">
        <v>0</v>
      </c>
      <c r="DQ175">
        <v>2.718144</v>
      </c>
      <c r="DR175">
        <v>-0.00749230604692781</v>
      </c>
      <c r="DS175">
        <v>34.7484614878909</v>
      </c>
      <c r="DT175">
        <v>3530.0444</v>
      </c>
      <c r="DU175">
        <v>15</v>
      </c>
      <c r="DV175">
        <v>1617082512</v>
      </c>
      <c r="DW175" t="s">
        <v>288</v>
      </c>
      <c r="DX175">
        <v>1617082511</v>
      </c>
      <c r="DY175">
        <v>1617082512</v>
      </c>
      <c r="DZ175">
        <v>2</v>
      </c>
      <c r="EA175">
        <v>-0.012</v>
      </c>
      <c r="EB175">
        <v>-0.035</v>
      </c>
      <c r="EC175">
        <v>4.321</v>
      </c>
      <c r="ED175">
        <v>-0.022</v>
      </c>
      <c r="EE175">
        <v>400</v>
      </c>
      <c r="EF175">
        <v>20</v>
      </c>
      <c r="EG175">
        <v>0.13</v>
      </c>
      <c r="EH175">
        <v>0.05</v>
      </c>
      <c r="EI175">
        <v>100</v>
      </c>
      <c r="EJ175">
        <v>100</v>
      </c>
      <c r="EK175">
        <v>4.321</v>
      </c>
      <c r="EL175">
        <v>-0.022</v>
      </c>
      <c r="EM175">
        <v>4.32055000000003</v>
      </c>
      <c r="EN175">
        <v>0</v>
      </c>
      <c r="EO175">
        <v>0</v>
      </c>
      <c r="EP175">
        <v>0</v>
      </c>
      <c r="EQ175">
        <v>-0.0219400000000007</v>
      </c>
      <c r="ER175">
        <v>0</v>
      </c>
      <c r="ES175">
        <v>0</v>
      </c>
      <c r="ET175">
        <v>0</v>
      </c>
      <c r="EU175">
        <v>-1</v>
      </c>
      <c r="EV175">
        <v>-1</v>
      </c>
      <c r="EW175">
        <v>-1</v>
      </c>
      <c r="EX175">
        <v>-1</v>
      </c>
      <c r="EY175">
        <v>11.7</v>
      </c>
      <c r="EZ175">
        <v>11.6</v>
      </c>
      <c r="FA175">
        <v>18</v>
      </c>
      <c r="FB175">
        <v>646.555</v>
      </c>
      <c r="FC175">
        <v>393.195</v>
      </c>
      <c r="FD175">
        <v>24.9996</v>
      </c>
      <c r="FE175">
        <v>27.7591</v>
      </c>
      <c r="FF175">
        <v>30</v>
      </c>
      <c r="FG175">
        <v>27.7737</v>
      </c>
      <c r="FH175">
        <v>27.8134</v>
      </c>
      <c r="FI175">
        <v>26.818</v>
      </c>
      <c r="FJ175">
        <v>22.2092</v>
      </c>
      <c r="FK175">
        <v>44.5994</v>
      </c>
      <c r="FL175">
        <v>25</v>
      </c>
      <c r="FM175">
        <v>551.163</v>
      </c>
      <c r="FN175">
        <v>20</v>
      </c>
      <c r="FO175">
        <v>96.8704</v>
      </c>
      <c r="FP175">
        <v>99.4398</v>
      </c>
    </row>
    <row r="176" spans="1:172">
      <c r="A176">
        <v>160</v>
      </c>
      <c r="B176">
        <v>1617083212</v>
      </c>
      <c r="C176">
        <v>319.5</v>
      </c>
      <c r="D176" t="s">
        <v>605</v>
      </c>
      <c r="E176" t="s">
        <v>606</v>
      </c>
      <c r="F176">
        <v>2</v>
      </c>
      <c r="G176">
        <v>1617083210.625</v>
      </c>
      <c r="H176">
        <f>(I176)/1000</f>
        <v>0</v>
      </c>
      <c r="I176">
        <f>IF(CF176, AL176, AF176)</f>
        <v>0</v>
      </c>
      <c r="J176">
        <f>IF(CF176, AG176, AE176)</f>
        <v>0</v>
      </c>
      <c r="K176">
        <f>CH176 - IF(AS176&gt;1, J176*CB176*100.0/(AU176*CV176), 0)</f>
        <v>0</v>
      </c>
      <c r="L176">
        <f>((R176-H176/2)*K176-J176)/(R176+H176/2)</f>
        <v>0</v>
      </c>
      <c r="M176">
        <f>L176*(CO176+CP176)/1000.0</f>
        <v>0</v>
      </c>
      <c r="N176">
        <f>(CH176 - IF(AS176&gt;1, J176*CB176*100.0/(AU176*CV176), 0))*(CO176+CP176)/1000.0</f>
        <v>0</v>
      </c>
      <c r="O176">
        <f>2.0/((1/Q176-1/P176)+SIGN(Q176)*SQRT((1/Q176-1/P176)*(1/Q176-1/P176) + 4*CC176/((CC176+1)*(CC176+1))*(2*1/Q176*1/P176-1/P176*1/P176)))</f>
        <v>0</v>
      </c>
      <c r="P176">
        <f>IF(LEFT(CD176,1)&lt;&gt;"0",IF(LEFT(CD176,1)="1",3.0,CE176),$D$5+$E$5*(CV176*CO176/($K$5*1000))+$F$5*(CV176*CO176/($K$5*1000))*MAX(MIN(CB176,$J$5),$I$5)*MAX(MIN(CB176,$J$5),$I$5)+$G$5*MAX(MIN(CB176,$J$5),$I$5)*(CV176*CO176/($K$5*1000))+$H$5*(CV176*CO176/($K$5*1000))*(CV176*CO176/($K$5*1000)))</f>
        <v>0</v>
      </c>
      <c r="Q176">
        <f>H176*(1000-(1000*0.61365*exp(17.502*U176/(240.97+U176))/(CO176+CP176)+CJ176)/2)/(1000*0.61365*exp(17.502*U176/(240.97+U176))/(CO176+CP176)-CJ176)</f>
        <v>0</v>
      </c>
      <c r="R176">
        <f>1/((CC176+1)/(O176/1.6)+1/(P176/1.37)) + CC176/((CC176+1)/(O176/1.6) + CC176/(P176/1.37))</f>
        <v>0</v>
      </c>
      <c r="S176">
        <f>(BX176*CA176)</f>
        <v>0</v>
      </c>
      <c r="T176">
        <f>(CQ176+(S176+2*0.95*5.67E-8*(((CQ176+$B$7)+273)^4-(CQ176+273)^4)-44100*H176)/(1.84*29.3*P176+8*0.95*5.67E-8*(CQ176+273)^3))</f>
        <v>0</v>
      </c>
      <c r="U176">
        <f>($C$7*CR176+$D$7*CS176+$E$7*T176)</f>
        <v>0</v>
      </c>
      <c r="V176">
        <f>0.61365*exp(17.502*U176/(240.97+U176))</f>
        <v>0</v>
      </c>
      <c r="W176">
        <f>(X176/Y176*100)</f>
        <v>0</v>
      </c>
      <c r="X176">
        <f>CJ176*(CO176+CP176)/1000</f>
        <v>0</v>
      </c>
      <c r="Y176">
        <f>0.61365*exp(17.502*CQ176/(240.97+CQ176))</f>
        <v>0</v>
      </c>
      <c r="Z176">
        <f>(V176-CJ176*(CO176+CP176)/1000)</f>
        <v>0</v>
      </c>
      <c r="AA176">
        <f>(-H176*44100)</f>
        <v>0</v>
      </c>
      <c r="AB176">
        <f>2*29.3*P176*0.92*(CQ176-U176)</f>
        <v>0</v>
      </c>
      <c r="AC176">
        <f>2*0.95*5.67E-8*(((CQ176+$B$7)+273)^4-(U176+273)^4)</f>
        <v>0</v>
      </c>
      <c r="AD176">
        <f>S176+AC176+AA176+AB176</f>
        <v>0</v>
      </c>
      <c r="AE176">
        <f>CN176*AS176*(CI176-CH176*(1000-AS176*CK176)/(1000-AS176*CJ176))/(100*CB176)</f>
        <v>0</v>
      </c>
      <c r="AF176">
        <f>1000*CN176*AS176*(CJ176-CK176)/(100*CB176*(1000-AS176*CJ176))</f>
        <v>0</v>
      </c>
      <c r="AG176">
        <f>(AH176 - AI176 - CO176*1E3/(8.314*(CQ176+273.15)) * AK176/CN176 * AJ176) * CN176/(100*CB176) * (1000 - CK176)/1000</f>
        <v>0</v>
      </c>
      <c r="AH176">
        <v>550.184854959087</v>
      </c>
      <c r="AI176">
        <v>531.996375757576</v>
      </c>
      <c r="AJ176">
        <v>1.60419235968095</v>
      </c>
      <c r="AK176">
        <v>66.5001345329119</v>
      </c>
      <c r="AL176">
        <f>(AN176 - AM176 + CO176*1E3/(8.314*(CQ176+273.15)) * AP176/CN176 * AO176) * CN176/(100*CB176) * 1000/(1000 - AN176)</f>
        <v>0</v>
      </c>
      <c r="AM176">
        <v>19.9869858490043</v>
      </c>
      <c r="AN176">
        <v>21.5789351515152</v>
      </c>
      <c r="AO176">
        <v>-2.89090909089392e-05</v>
      </c>
      <c r="AP176">
        <v>79.88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MAX(0,($B$13+$C$13*CV176)/(1+$D$13*CV176)*CO176/(CQ176+273)*$E$13)</f>
        <v>0</v>
      </c>
      <c r="AV176" t="s">
        <v>286</v>
      </c>
      <c r="AW176" t="s">
        <v>286</v>
      </c>
      <c r="AX176">
        <v>0</v>
      </c>
      <c r="AY176">
        <v>0</v>
      </c>
      <c r="AZ176">
        <f>1-AX176/AY176</f>
        <v>0</v>
      </c>
      <c r="BA176">
        <v>0</v>
      </c>
      <c r="BB176" t="s">
        <v>286</v>
      </c>
      <c r="BC176" t="s">
        <v>286</v>
      </c>
      <c r="BD176">
        <v>0</v>
      </c>
      <c r="BE176">
        <v>0</v>
      </c>
      <c r="BF176">
        <f>1-BD176/BE176</f>
        <v>0</v>
      </c>
      <c r="BG176">
        <v>0.5</v>
      </c>
      <c r="BH176">
        <f>BY176</f>
        <v>0</v>
      </c>
      <c r="BI176">
        <f>J176</f>
        <v>0</v>
      </c>
      <c r="BJ176">
        <f>BF176*BG176*BH176</f>
        <v>0</v>
      </c>
      <c r="BK176">
        <f>(BI176-BA176)/BH176</f>
        <v>0</v>
      </c>
      <c r="BL176">
        <f>(AY176-BE176)/BE176</f>
        <v>0</v>
      </c>
      <c r="BM176">
        <f>AX176/(AZ176+AX176/BE176)</f>
        <v>0</v>
      </c>
      <c r="BN176" t="s">
        <v>286</v>
      </c>
      <c r="BO176">
        <v>0</v>
      </c>
      <c r="BP176">
        <f>IF(BO176&lt;&gt;0, BO176, BM176)</f>
        <v>0</v>
      </c>
      <c r="BQ176">
        <f>1-BP176/BE176</f>
        <v>0</v>
      </c>
      <c r="BR176">
        <f>(BE176-BD176)/(BE176-BP176)</f>
        <v>0</v>
      </c>
      <c r="BS176">
        <f>(AY176-BE176)/(AY176-BP176)</f>
        <v>0</v>
      </c>
      <c r="BT176">
        <f>(BE176-BD176)/(BE176-AX176)</f>
        <v>0</v>
      </c>
      <c r="BU176">
        <f>(AY176-BE176)/(AY176-AX176)</f>
        <v>0</v>
      </c>
      <c r="BV176">
        <f>(BR176*BP176/BD176)</f>
        <v>0</v>
      </c>
      <c r="BW176">
        <f>(1-BV176)</f>
        <v>0</v>
      </c>
      <c r="BX176">
        <f>$B$11*CW176+$C$11*CX176+$F$11*CY176*(1-DB176)</f>
        <v>0</v>
      </c>
      <c r="BY176">
        <f>BX176*BZ176</f>
        <v>0</v>
      </c>
      <c r="BZ176">
        <f>($B$11*$D$9+$C$11*$D$9+$F$11*((DL176+DD176)/MAX(DL176+DD176+DM176, 0.1)*$I$9+DM176/MAX(DL176+DD176+DM176, 0.1)*$J$9))/($B$11+$C$11+$F$11)</f>
        <v>0</v>
      </c>
      <c r="CA176">
        <f>($B$11*$K$9+$C$11*$K$9+$F$11*((DL176+DD176)/MAX(DL176+DD176+DM176, 0.1)*$P$9+DM176/MAX(DL176+DD176+DM176, 0.1)*$Q$9))/($B$11+$C$11+$F$11)</f>
        <v>0</v>
      </c>
      <c r="CB176">
        <v>9</v>
      </c>
      <c r="CC176">
        <v>0.5</v>
      </c>
      <c r="CD176" t="s">
        <v>287</v>
      </c>
      <c r="CE176">
        <v>2</v>
      </c>
      <c r="CF176" t="b">
        <v>1</v>
      </c>
      <c r="CG176">
        <v>1617083210.625</v>
      </c>
      <c r="CH176">
        <v>519.145</v>
      </c>
      <c r="CI176">
        <v>540.237</v>
      </c>
      <c r="CJ176">
        <v>21.580225</v>
      </c>
      <c r="CK176">
        <v>19.98595</v>
      </c>
      <c r="CL176">
        <v>514.82425</v>
      </c>
      <c r="CM176">
        <v>21.602175</v>
      </c>
      <c r="CN176">
        <v>600.02525</v>
      </c>
      <c r="CO176">
        <v>101.1205</v>
      </c>
      <c r="CP176">
        <v>0.0467729</v>
      </c>
      <c r="CQ176">
        <v>26.77085</v>
      </c>
      <c r="CR176">
        <v>26.20925</v>
      </c>
      <c r="CS176">
        <v>999.9</v>
      </c>
      <c r="CT176">
        <v>0</v>
      </c>
      <c r="CU176">
        <v>0</v>
      </c>
      <c r="CV176">
        <v>10003.43</v>
      </c>
      <c r="CW176">
        <v>0</v>
      </c>
      <c r="CX176">
        <v>34.506525</v>
      </c>
      <c r="CY176">
        <v>1200.0175</v>
      </c>
      <c r="CZ176">
        <v>0.9670055</v>
      </c>
      <c r="DA176">
        <v>0.03299465</v>
      </c>
      <c r="DB176">
        <v>0</v>
      </c>
      <c r="DC176">
        <v>2.645475</v>
      </c>
      <c r="DD176">
        <v>0</v>
      </c>
      <c r="DE176">
        <v>3534.76</v>
      </c>
      <c r="DF176">
        <v>10372.45</v>
      </c>
      <c r="DG176">
        <v>40.57775</v>
      </c>
      <c r="DH176">
        <v>43.5</v>
      </c>
      <c r="DI176">
        <v>42.2965</v>
      </c>
      <c r="DJ176">
        <v>41.57775</v>
      </c>
      <c r="DK176">
        <v>40.625</v>
      </c>
      <c r="DL176">
        <v>1160.425</v>
      </c>
      <c r="DM176">
        <v>39.5925</v>
      </c>
      <c r="DN176">
        <v>0</v>
      </c>
      <c r="DO176">
        <v>1617083212.8</v>
      </c>
      <c r="DP176">
        <v>0</v>
      </c>
      <c r="DQ176">
        <v>2.697784</v>
      </c>
      <c r="DR176">
        <v>0.818661545965198</v>
      </c>
      <c r="DS176">
        <v>32.9684615941197</v>
      </c>
      <c r="DT176">
        <v>3531.446</v>
      </c>
      <c r="DU176">
        <v>15</v>
      </c>
      <c r="DV176">
        <v>1617082512</v>
      </c>
      <c r="DW176" t="s">
        <v>288</v>
      </c>
      <c r="DX176">
        <v>1617082511</v>
      </c>
      <c r="DY176">
        <v>1617082512</v>
      </c>
      <c r="DZ176">
        <v>2</v>
      </c>
      <c r="EA176">
        <v>-0.012</v>
      </c>
      <c r="EB176">
        <v>-0.035</v>
      </c>
      <c r="EC176">
        <v>4.321</v>
      </c>
      <c r="ED176">
        <v>-0.022</v>
      </c>
      <c r="EE176">
        <v>400</v>
      </c>
      <c r="EF176">
        <v>20</v>
      </c>
      <c r="EG176">
        <v>0.13</v>
      </c>
      <c r="EH176">
        <v>0.05</v>
      </c>
      <c r="EI176">
        <v>100</v>
      </c>
      <c r="EJ176">
        <v>100</v>
      </c>
      <c r="EK176">
        <v>4.32</v>
      </c>
      <c r="EL176">
        <v>-0.022</v>
      </c>
      <c r="EM176">
        <v>4.32055000000003</v>
      </c>
      <c r="EN176">
        <v>0</v>
      </c>
      <c r="EO176">
        <v>0</v>
      </c>
      <c r="EP176">
        <v>0</v>
      </c>
      <c r="EQ176">
        <v>-0.0219400000000007</v>
      </c>
      <c r="ER176">
        <v>0</v>
      </c>
      <c r="ES176">
        <v>0</v>
      </c>
      <c r="ET176">
        <v>0</v>
      </c>
      <c r="EU176">
        <v>-1</v>
      </c>
      <c r="EV176">
        <v>-1</v>
      </c>
      <c r="EW176">
        <v>-1</v>
      </c>
      <c r="EX176">
        <v>-1</v>
      </c>
      <c r="EY176">
        <v>11.7</v>
      </c>
      <c r="EZ176">
        <v>11.7</v>
      </c>
      <c r="FA176">
        <v>18</v>
      </c>
      <c r="FB176">
        <v>646.695</v>
      </c>
      <c r="FC176">
        <v>393.113</v>
      </c>
      <c r="FD176">
        <v>24.9996</v>
      </c>
      <c r="FE176">
        <v>27.7579</v>
      </c>
      <c r="FF176">
        <v>29.9999</v>
      </c>
      <c r="FG176">
        <v>27.7726</v>
      </c>
      <c r="FH176">
        <v>27.8123</v>
      </c>
      <c r="FI176">
        <v>26.9515</v>
      </c>
      <c r="FJ176">
        <v>22.2092</v>
      </c>
      <c r="FK176">
        <v>44.5994</v>
      </c>
      <c r="FL176">
        <v>25</v>
      </c>
      <c r="FM176">
        <v>554.567</v>
      </c>
      <c r="FN176">
        <v>20</v>
      </c>
      <c r="FO176">
        <v>96.8707</v>
      </c>
      <c r="FP176">
        <v>99.4403</v>
      </c>
    </row>
    <row r="177" spans="1:172">
      <c r="A177">
        <v>161</v>
      </c>
      <c r="B177">
        <v>1617083214</v>
      </c>
      <c r="C177">
        <v>321.5</v>
      </c>
      <c r="D177" t="s">
        <v>607</v>
      </c>
      <c r="E177" t="s">
        <v>608</v>
      </c>
      <c r="F177">
        <v>2</v>
      </c>
      <c r="G177">
        <v>1617083213</v>
      </c>
      <c r="H177">
        <f>(I177)/1000</f>
        <v>0</v>
      </c>
      <c r="I177">
        <f>IF(CF177, AL177, AF177)</f>
        <v>0</v>
      </c>
      <c r="J177">
        <f>IF(CF177, AG177, AE177)</f>
        <v>0</v>
      </c>
      <c r="K177">
        <f>CH177 - IF(AS177&gt;1, J177*CB177*100.0/(AU177*CV177), 0)</f>
        <v>0</v>
      </c>
      <c r="L177">
        <f>((R177-H177/2)*K177-J177)/(R177+H177/2)</f>
        <v>0</v>
      </c>
      <c r="M177">
        <f>L177*(CO177+CP177)/1000.0</f>
        <v>0</v>
      </c>
      <c r="N177">
        <f>(CH177 - IF(AS177&gt;1, J177*CB177*100.0/(AU177*CV177), 0))*(CO177+CP177)/1000.0</f>
        <v>0</v>
      </c>
      <c r="O177">
        <f>2.0/((1/Q177-1/P177)+SIGN(Q177)*SQRT((1/Q177-1/P177)*(1/Q177-1/P177) + 4*CC177/((CC177+1)*(CC177+1))*(2*1/Q177*1/P177-1/P177*1/P177)))</f>
        <v>0</v>
      </c>
      <c r="P177">
        <f>IF(LEFT(CD177,1)&lt;&gt;"0",IF(LEFT(CD177,1)="1",3.0,CE177),$D$5+$E$5*(CV177*CO177/($K$5*1000))+$F$5*(CV177*CO177/($K$5*1000))*MAX(MIN(CB177,$J$5),$I$5)*MAX(MIN(CB177,$J$5),$I$5)+$G$5*MAX(MIN(CB177,$J$5),$I$5)*(CV177*CO177/($K$5*1000))+$H$5*(CV177*CO177/($K$5*1000))*(CV177*CO177/($K$5*1000)))</f>
        <v>0</v>
      </c>
      <c r="Q177">
        <f>H177*(1000-(1000*0.61365*exp(17.502*U177/(240.97+U177))/(CO177+CP177)+CJ177)/2)/(1000*0.61365*exp(17.502*U177/(240.97+U177))/(CO177+CP177)-CJ177)</f>
        <v>0</v>
      </c>
      <c r="R177">
        <f>1/((CC177+1)/(O177/1.6)+1/(P177/1.37)) + CC177/((CC177+1)/(O177/1.6) + CC177/(P177/1.37))</f>
        <v>0</v>
      </c>
      <c r="S177">
        <f>(BX177*CA177)</f>
        <v>0</v>
      </c>
      <c r="T177">
        <f>(CQ177+(S177+2*0.95*5.67E-8*(((CQ177+$B$7)+273)^4-(CQ177+273)^4)-44100*H177)/(1.84*29.3*P177+8*0.95*5.67E-8*(CQ177+273)^3))</f>
        <v>0</v>
      </c>
      <c r="U177">
        <f>($C$7*CR177+$D$7*CS177+$E$7*T177)</f>
        <v>0</v>
      </c>
      <c r="V177">
        <f>0.61365*exp(17.502*U177/(240.97+U177))</f>
        <v>0</v>
      </c>
      <c r="W177">
        <f>(X177/Y177*100)</f>
        <v>0</v>
      </c>
      <c r="X177">
        <f>CJ177*(CO177+CP177)/1000</f>
        <v>0</v>
      </c>
      <c r="Y177">
        <f>0.61365*exp(17.502*CQ177/(240.97+CQ177))</f>
        <v>0</v>
      </c>
      <c r="Z177">
        <f>(V177-CJ177*(CO177+CP177)/1000)</f>
        <v>0</v>
      </c>
      <c r="AA177">
        <f>(-H177*44100)</f>
        <v>0</v>
      </c>
      <c r="AB177">
        <f>2*29.3*P177*0.92*(CQ177-U177)</f>
        <v>0</v>
      </c>
      <c r="AC177">
        <f>2*0.95*5.67E-8*(((CQ177+$B$7)+273)^4-(U177+273)^4)</f>
        <v>0</v>
      </c>
      <c r="AD177">
        <f>S177+AC177+AA177+AB177</f>
        <v>0</v>
      </c>
      <c r="AE177">
        <f>CN177*AS177*(CI177-CH177*(1000-AS177*CK177)/(1000-AS177*CJ177))/(100*CB177)</f>
        <v>0</v>
      </c>
      <c r="AF177">
        <f>1000*CN177*AS177*(CJ177-CK177)/(100*CB177*(1000-AS177*CJ177))</f>
        <v>0</v>
      </c>
      <c r="AG177">
        <f>(AH177 - AI177 - CO177*1E3/(8.314*(CQ177+273.15)) * AK177/CN177 * AJ177) * CN177/(100*CB177) * (1000 - CK177)/1000</f>
        <v>0</v>
      </c>
      <c r="AH177">
        <v>553.534805507459</v>
      </c>
      <c r="AI177">
        <v>535.265490909091</v>
      </c>
      <c r="AJ177">
        <v>1.62867071173355</v>
      </c>
      <c r="AK177">
        <v>66.5001345329119</v>
      </c>
      <c r="AL177">
        <f>(AN177 - AM177 + CO177*1E3/(8.314*(CQ177+273.15)) * AP177/CN177 * AO177) * CN177/(100*CB177) * 1000/(1000 - AN177)</f>
        <v>0</v>
      </c>
      <c r="AM177">
        <v>19.9855489655411</v>
      </c>
      <c r="AN177">
        <v>21.5755260606061</v>
      </c>
      <c r="AO177">
        <v>-0.000294939393938347</v>
      </c>
      <c r="AP177">
        <v>79.88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MAX(0,($B$13+$C$13*CV177)/(1+$D$13*CV177)*CO177/(CQ177+273)*$E$13)</f>
        <v>0</v>
      </c>
      <c r="AV177" t="s">
        <v>286</v>
      </c>
      <c r="AW177" t="s">
        <v>286</v>
      </c>
      <c r="AX177">
        <v>0</v>
      </c>
      <c r="AY177">
        <v>0</v>
      </c>
      <c r="AZ177">
        <f>1-AX177/AY177</f>
        <v>0</v>
      </c>
      <c r="BA177">
        <v>0</v>
      </c>
      <c r="BB177" t="s">
        <v>286</v>
      </c>
      <c r="BC177" t="s">
        <v>286</v>
      </c>
      <c r="BD177">
        <v>0</v>
      </c>
      <c r="BE177">
        <v>0</v>
      </c>
      <c r="BF177">
        <f>1-BD177/BE177</f>
        <v>0</v>
      </c>
      <c r="BG177">
        <v>0.5</v>
      </c>
      <c r="BH177">
        <f>BY177</f>
        <v>0</v>
      </c>
      <c r="BI177">
        <f>J177</f>
        <v>0</v>
      </c>
      <c r="BJ177">
        <f>BF177*BG177*BH177</f>
        <v>0</v>
      </c>
      <c r="BK177">
        <f>(BI177-BA177)/BH177</f>
        <v>0</v>
      </c>
      <c r="BL177">
        <f>(AY177-BE177)/BE177</f>
        <v>0</v>
      </c>
      <c r="BM177">
        <f>AX177/(AZ177+AX177/BE177)</f>
        <v>0</v>
      </c>
      <c r="BN177" t="s">
        <v>286</v>
      </c>
      <c r="BO177">
        <v>0</v>
      </c>
      <c r="BP177">
        <f>IF(BO177&lt;&gt;0, BO177, BM177)</f>
        <v>0</v>
      </c>
      <c r="BQ177">
        <f>1-BP177/BE177</f>
        <v>0</v>
      </c>
      <c r="BR177">
        <f>(BE177-BD177)/(BE177-BP177)</f>
        <v>0</v>
      </c>
      <c r="BS177">
        <f>(AY177-BE177)/(AY177-BP177)</f>
        <v>0</v>
      </c>
      <c r="BT177">
        <f>(BE177-BD177)/(BE177-AX177)</f>
        <v>0</v>
      </c>
      <c r="BU177">
        <f>(AY177-BE177)/(AY177-AX177)</f>
        <v>0</v>
      </c>
      <c r="BV177">
        <f>(BR177*BP177/BD177)</f>
        <v>0</v>
      </c>
      <c r="BW177">
        <f>(1-BV177)</f>
        <v>0</v>
      </c>
      <c r="BX177">
        <f>$B$11*CW177+$C$11*CX177+$F$11*CY177*(1-DB177)</f>
        <v>0</v>
      </c>
      <c r="BY177">
        <f>BX177*BZ177</f>
        <v>0</v>
      </c>
      <c r="BZ177">
        <f>($B$11*$D$9+$C$11*$D$9+$F$11*((DL177+DD177)/MAX(DL177+DD177+DM177, 0.1)*$I$9+DM177/MAX(DL177+DD177+DM177, 0.1)*$J$9))/($B$11+$C$11+$F$11)</f>
        <v>0</v>
      </c>
      <c r="CA177">
        <f>($B$11*$K$9+$C$11*$K$9+$F$11*((DL177+DD177)/MAX(DL177+DD177+DM177, 0.1)*$P$9+DM177/MAX(DL177+DD177+DM177, 0.1)*$Q$9))/($B$11+$C$11+$F$11)</f>
        <v>0</v>
      </c>
      <c r="CB177">
        <v>9</v>
      </c>
      <c r="CC177">
        <v>0.5</v>
      </c>
      <c r="CD177" t="s">
        <v>287</v>
      </c>
      <c r="CE177">
        <v>2</v>
      </c>
      <c r="CF177" t="b">
        <v>1</v>
      </c>
      <c r="CG177">
        <v>1617083213</v>
      </c>
      <c r="CH177">
        <v>522.917333333333</v>
      </c>
      <c r="CI177">
        <v>544.215333333333</v>
      </c>
      <c r="CJ177">
        <v>21.5765</v>
      </c>
      <c r="CK177">
        <v>19.9855</v>
      </c>
      <c r="CL177">
        <v>518.597333333333</v>
      </c>
      <c r="CM177">
        <v>21.5984333333333</v>
      </c>
      <c r="CN177">
        <v>600.043666666667</v>
      </c>
      <c r="CO177">
        <v>101.12</v>
      </c>
      <c r="CP177">
        <v>0.0467969666666667</v>
      </c>
      <c r="CQ177">
        <v>26.7693666666667</v>
      </c>
      <c r="CR177">
        <v>26.2142666666667</v>
      </c>
      <c r="CS177">
        <v>999.9</v>
      </c>
      <c r="CT177">
        <v>0</v>
      </c>
      <c r="CU177">
        <v>0</v>
      </c>
      <c r="CV177">
        <v>9996.25333333333</v>
      </c>
      <c r="CW177">
        <v>0</v>
      </c>
      <c r="CX177">
        <v>34.4585666666667</v>
      </c>
      <c r="CY177">
        <v>1200.08</v>
      </c>
      <c r="CZ177">
        <v>0.967006666666667</v>
      </c>
      <c r="DA177">
        <v>0.0329935</v>
      </c>
      <c r="DB177">
        <v>0</v>
      </c>
      <c r="DC177">
        <v>2.73686666666667</v>
      </c>
      <c r="DD177">
        <v>0</v>
      </c>
      <c r="DE177">
        <v>3535.80333333333</v>
      </c>
      <c r="DF177">
        <v>10373</v>
      </c>
      <c r="DG177">
        <v>40.604</v>
      </c>
      <c r="DH177">
        <v>43.479</v>
      </c>
      <c r="DI177">
        <v>42.2706666666667</v>
      </c>
      <c r="DJ177">
        <v>41.562</v>
      </c>
      <c r="DK177">
        <v>40.604</v>
      </c>
      <c r="DL177">
        <v>1160.48666666667</v>
      </c>
      <c r="DM177">
        <v>39.5933333333333</v>
      </c>
      <c r="DN177">
        <v>0</v>
      </c>
      <c r="DO177">
        <v>1617083214.6</v>
      </c>
      <c r="DP177">
        <v>0</v>
      </c>
      <c r="DQ177">
        <v>2.68167307692308</v>
      </c>
      <c r="DR177">
        <v>0.622389744233384</v>
      </c>
      <c r="DS177">
        <v>33.1217094128889</v>
      </c>
      <c r="DT177">
        <v>3532.24961538462</v>
      </c>
      <c r="DU177">
        <v>15</v>
      </c>
      <c r="DV177">
        <v>1617082512</v>
      </c>
      <c r="DW177" t="s">
        <v>288</v>
      </c>
      <c r="DX177">
        <v>1617082511</v>
      </c>
      <c r="DY177">
        <v>1617082512</v>
      </c>
      <c r="DZ177">
        <v>2</v>
      </c>
      <c r="EA177">
        <v>-0.012</v>
      </c>
      <c r="EB177">
        <v>-0.035</v>
      </c>
      <c r="EC177">
        <v>4.321</v>
      </c>
      <c r="ED177">
        <v>-0.022</v>
      </c>
      <c r="EE177">
        <v>400</v>
      </c>
      <c r="EF177">
        <v>20</v>
      </c>
      <c r="EG177">
        <v>0.13</v>
      </c>
      <c r="EH177">
        <v>0.05</v>
      </c>
      <c r="EI177">
        <v>100</v>
      </c>
      <c r="EJ177">
        <v>100</v>
      </c>
      <c r="EK177">
        <v>4.321</v>
      </c>
      <c r="EL177">
        <v>-0.022</v>
      </c>
      <c r="EM177">
        <v>4.32055000000003</v>
      </c>
      <c r="EN177">
        <v>0</v>
      </c>
      <c r="EO177">
        <v>0</v>
      </c>
      <c r="EP177">
        <v>0</v>
      </c>
      <c r="EQ177">
        <v>-0.0219400000000007</v>
      </c>
      <c r="ER177">
        <v>0</v>
      </c>
      <c r="ES177">
        <v>0</v>
      </c>
      <c r="ET177">
        <v>0</v>
      </c>
      <c r="EU177">
        <v>-1</v>
      </c>
      <c r="EV177">
        <v>-1</v>
      </c>
      <c r="EW177">
        <v>-1</v>
      </c>
      <c r="EX177">
        <v>-1</v>
      </c>
      <c r="EY177">
        <v>11.7</v>
      </c>
      <c r="EZ177">
        <v>11.7</v>
      </c>
      <c r="FA177">
        <v>18</v>
      </c>
      <c r="FB177">
        <v>646.645</v>
      </c>
      <c r="FC177">
        <v>393.104</v>
      </c>
      <c r="FD177">
        <v>24.9995</v>
      </c>
      <c r="FE177">
        <v>27.757</v>
      </c>
      <c r="FF177">
        <v>29.9999</v>
      </c>
      <c r="FG177">
        <v>27.7716</v>
      </c>
      <c r="FH177">
        <v>27.8111</v>
      </c>
      <c r="FI177">
        <v>27.0834</v>
      </c>
      <c r="FJ177">
        <v>22.2092</v>
      </c>
      <c r="FK177">
        <v>44.5994</v>
      </c>
      <c r="FL177">
        <v>25</v>
      </c>
      <c r="FM177">
        <v>557.935</v>
      </c>
      <c r="FN177">
        <v>20</v>
      </c>
      <c r="FO177">
        <v>96.8707</v>
      </c>
      <c r="FP177">
        <v>99.4412</v>
      </c>
    </row>
    <row r="178" spans="1:172">
      <c r="A178">
        <v>162</v>
      </c>
      <c r="B178">
        <v>1617083216</v>
      </c>
      <c r="C178">
        <v>323.5</v>
      </c>
      <c r="D178" t="s">
        <v>609</v>
      </c>
      <c r="E178" t="s">
        <v>610</v>
      </c>
      <c r="F178">
        <v>2</v>
      </c>
      <c r="G178">
        <v>1617083214.625</v>
      </c>
      <c r="H178">
        <f>(I178)/1000</f>
        <v>0</v>
      </c>
      <c r="I178">
        <f>IF(CF178, AL178, AF178)</f>
        <v>0</v>
      </c>
      <c r="J178">
        <f>IF(CF178, AG178, AE178)</f>
        <v>0</v>
      </c>
      <c r="K178">
        <f>CH178 - IF(AS178&gt;1, J178*CB178*100.0/(AU178*CV178), 0)</f>
        <v>0</v>
      </c>
      <c r="L178">
        <f>((R178-H178/2)*K178-J178)/(R178+H178/2)</f>
        <v>0</v>
      </c>
      <c r="M178">
        <f>L178*(CO178+CP178)/1000.0</f>
        <v>0</v>
      </c>
      <c r="N178">
        <f>(CH178 - IF(AS178&gt;1, J178*CB178*100.0/(AU178*CV178), 0))*(CO178+CP178)/1000.0</f>
        <v>0</v>
      </c>
      <c r="O178">
        <f>2.0/((1/Q178-1/P178)+SIGN(Q178)*SQRT((1/Q178-1/P178)*(1/Q178-1/P178) + 4*CC178/((CC178+1)*(CC178+1))*(2*1/Q178*1/P178-1/P178*1/P178)))</f>
        <v>0</v>
      </c>
      <c r="P178">
        <f>IF(LEFT(CD178,1)&lt;&gt;"0",IF(LEFT(CD178,1)="1",3.0,CE178),$D$5+$E$5*(CV178*CO178/($K$5*1000))+$F$5*(CV178*CO178/($K$5*1000))*MAX(MIN(CB178,$J$5),$I$5)*MAX(MIN(CB178,$J$5),$I$5)+$G$5*MAX(MIN(CB178,$J$5),$I$5)*(CV178*CO178/($K$5*1000))+$H$5*(CV178*CO178/($K$5*1000))*(CV178*CO178/($K$5*1000)))</f>
        <v>0</v>
      </c>
      <c r="Q178">
        <f>H178*(1000-(1000*0.61365*exp(17.502*U178/(240.97+U178))/(CO178+CP178)+CJ178)/2)/(1000*0.61365*exp(17.502*U178/(240.97+U178))/(CO178+CP178)-CJ178)</f>
        <v>0</v>
      </c>
      <c r="R178">
        <f>1/((CC178+1)/(O178/1.6)+1/(P178/1.37)) + CC178/((CC178+1)/(O178/1.6) + CC178/(P178/1.37))</f>
        <v>0</v>
      </c>
      <c r="S178">
        <f>(BX178*CA178)</f>
        <v>0</v>
      </c>
      <c r="T178">
        <f>(CQ178+(S178+2*0.95*5.67E-8*(((CQ178+$B$7)+273)^4-(CQ178+273)^4)-44100*H178)/(1.84*29.3*P178+8*0.95*5.67E-8*(CQ178+273)^3))</f>
        <v>0</v>
      </c>
      <c r="U178">
        <f>($C$7*CR178+$D$7*CS178+$E$7*T178)</f>
        <v>0</v>
      </c>
      <c r="V178">
        <f>0.61365*exp(17.502*U178/(240.97+U178))</f>
        <v>0</v>
      </c>
      <c r="W178">
        <f>(X178/Y178*100)</f>
        <v>0</v>
      </c>
      <c r="X178">
        <f>CJ178*(CO178+CP178)/1000</f>
        <v>0</v>
      </c>
      <c r="Y178">
        <f>0.61365*exp(17.502*CQ178/(240.97+CQ178))</f>
        <v>0</v>
      </c>
      <c r="Z178">
        <f>(V178-CJ178*(CO178+CP178)/1000)</f>
        <v>0</v>
      </c>
      <c r="AA178">
        <f>(-H178*44100)</f>
        <v>0</v>
      </c>
      <c r="AB178">
        <f>2*29.3*P178*0.92*(CQ178-U178)</f>
        <v>0</v>
      </c>
      <c r="AC178">
        <f>2*0.95*5.67E-8*(((CQ178+$B$7)+273)^4-(U178+273)^4)</f>
        <v>0</v>
      </c>
      <c r="AD178">
        <f>S178+AC178+AA178+AB178</f>
        <v>0</v>
      </c>
      <c r="AE178">
        <f>CN178*AS178*(CI178-CH178*(1000-AS178*CK178)/(1000-AS178*CJ178))/(100*CB178)</f>
        <v>0</v>
      </c>
      <c r="AF178">
        <f>1000*CN178*AS178*(CJ178-CK178)/(100*CB178*(1000-AS178*CJ178))</f>
        <v>0</v>
      </c>
      <c r="AG178">
        <f>(AH178 - AI178 - CO178*1E3/(8.314*(CQ178+273.15)) * AK178/CN178 * AJ178) * CN178/(100*CB178) * (1000 - CK178)/1000</f>
        <v>0</v>
      </c>
      <c r="AH178">
        <v>557.033782903973</v>
      </c>
      <c r="AI178">
        <v>538.575963636364</v>
      </c>
      <c r="AJ178">
        <v>1.65441590972512</v>
      </c>
      <c r="AK178">
        <v>66.5001345329119</v>
      </c>
      <c r="AL178">
        <f>(AN178 - AM178 + CO178*1E3/(8.314*(CQ178+273.15)) * AP178/CN178 * AO178) * CN178/(100*CB178) * 1000/(1000 - AN178)</f>
        <v>0</v>
      </c>
      <c r="AM178">
        <v>19.9855254413853</v>
      </c>
      <c r="AN178">
        <v>21.5718096969697</v>
      </c>
      <c r="AO178">
        <v>-0.000351575757575733</v>
      </c>
      <c r="AP178">
        <v>79.88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MAX(0,($B$13+$C$13*CV178)/(1+$D$13*CV178)*CO178/(CQ178+273)*$E$13)</f>
        <v>0</v>
      </c>
      <c r="AV178" t="s">
        <v>286</v>
      </c>
      <c r="AW178" t="s">
        <v>286</v>
      </c>
      <c r="AX178">
        <v>0</v>
      </c>
      <c r="AY178">
        <v>0</v>
      </c>
      <c r="AZ178">
        <f>1-AX178/AY178</f>
        <v>0</v>
      </c>
      <c r="BA178">
        <v>0</v>
      </c>
      <c r="BB178" t="s">
        <v>286</v>
      </c>
      <c r="BC178" t="s">
        <v>286</v>
      </c>
      <c r="BD178">
        <v>0</v>
      </c>
      <c r="BE178">
        <v>0</v>
      </c>
      <c r="BF178">
        <f>1-BD178/BE178</f>
        <v>0</v>
      </c>
      <c r="BG178">
        <v>0.5</v>
      </c>
      <c r="BH178">
        <f>BY178</f>
        <v>0</v>
      </c>
      <c r="BI178">
        <f>J178</f>
        <v>0</v>
      </c>
      <c r="BJ178">
        <f>BF178*BG178*BH178</f>
        <v>0</v>
      </c>
      <c r="BK178">
        <f>(BI178-BA178)/BH178</f>
        <v>0</v>
      </c>
      <c r="BL178">
        <f>(AY178-BE178)/BE178</f>
        <v>0</v>
      </c>
      <c r="BM178">
        <f>AX178/(AZ178+AX178/BE178)</f>
        <v>0</v>
      </c>
      <c r="BN178" t="s">
        <v>286</v>
      </c>
      <c r="BO178">
        <v>0</v>
      </c>
      <c r="BP178">
        <f>IF(BO178&lt;&gt;0, BO178, BM178)</f>
        <v>0</v>
      </c>
      <c r="BQ178">
        <f>1-BP178/BE178</f>
        <v>0</v>
      </c>
      <c r="BR178">
        <f>(BE178-BD178)/(BE178-BP178)</f>
        <v>0</v>
      </c>
      <c r="BS178">
        <f>(AY178-BE178)/(AY178-BP178)</f>
        <v>0</v>
      </c>
      <c r="BT178">
        <f>(BE178-BD178)/(BE178-AX178)</f>
        <v>0</v>
      </c>
      <c r="BU178">
        <f>(AY178-BE178)/(AY178-AX178)</f>
        <v>0</v>
      </c>
      <c r="BV178">
        <f>(BR178*BP178/BD178)</f>
        <v>0</v>
      </c>
      <c r="BW178">
        <f>(1-BV178)</f>
        <v>0</v>
      </c>
      <c r="BX178">
        <f>$B$11*CW178+$C$11*CX178+$F$11*CY178*(1-DB178)</f>
        <v>0</v>
      </c>
      <c r="BY178">
        <f>BX178*BZ178</f>
        <v>0</v>
      </c>
      <c r="BZ178">
        <f>($B$11*$D$9+$C$11*$D$9+$F$11*((DL178+DD178)/MAX(DL178+DD178+DM178, 0.1)*$I$9+DM178/MAX(DL178+DD178+DM178, 0.1)*$J$9))/($B$11+$C$11+$F$11)</f>
        <v>0</v>
      </c>
      <c r="CA178">
        <f>($B$11*$K$9+$C$11*$K$9+$F$11*((DL178+DD178)/MAX(DL178+DD178+DM178, 0.1)*$P$9+DM178/MAX(DL178+DD178+DM178, 0.1)*$Q$9))/($B$11+$C$11+$F$11)</f>
        <v>0</v>
      </c>
      <c r="CB178">
        <v>9</v>
      </c>
      <c r="CC178">
        <v>0.5</v>
      </c>
      <c r="CD178" t="s">
        <v>287</v>
      </c>
      <c r="CE178">
        <v>2</v>
      </c>
      <c r="CF178" t="b">
        <v>1</v>
      </c>
      <c r="CG178">
        <v>1617083214.625</v>
      </c>
      <c r="CH178">
        <v>525.5355</v>
      </c>
      <c r="CI178">
        <v>547.01</v>
      </c>
      <c r="CJ178">
        <v>21.5735</v>
      </c>
      <c r="CK178">
        <v>19.985475</v>
      </c>
      <c r="CL178">
        <v>521.21475</v>
      </c>
      <c r="CM178">
        <v>21.59545</v>
      </c>
      <c r="CN178">
        <v>600.007</v>
      </c>
      <c r="CO178">
        <v>101.12</v>
      </c>
      <c r="CP178">
        <v>0.0468316</v>
      </c>
      <c r="CQ178">
        <v>26.768325</v>
      </c>
      <c r="CR178">
        <v>26.217975</v>
      </c>
      <c r="CS178">
        <v>999.9</v>
      </c>
      <c r="CT178">
        <v>0</v>
      </c>
      <c r="CU178">
        <v>0</v>
      </c>
      <c r="CV178">
        <v>9993.595</v>
      </c>
      <c r="CW178">
        <v>0</v>
      </c>
      <c r="CX178">
        <v>34.433725</v>
      </c>
      <c r="CY178">
        <v>1200.0825</v>
      </c>
      <c r="CZ178">
        <v>0.96700725</v>
      </c>
      <c r="DA178">
        <v>0.032992925</v>
      </c>
      <c r="DB178">
        <v>0</v>
      </c>
      <c r="DC178">
        <v>2.724675</v>
      </c>
      <c r="DD178">
        <v>0</v>
      </c>
      <c r="DE178">
        <v>3536.8425</v>
      </c>
      <c r="DF178">
        <v>10372.975</v>
      </c>
      <c r="DG178">
        <v>40.60925</v>
      </c>
      <c r="DH178">
        <v>43.48425</v>
      </c>
      <c r="DI178">
        <v>42.28125</v>
      </c>
      <c r="DJ178">
        <v>41.562</v>
      </c>
      <c r="DK178">
        <v>40.60925</v>
      </c>
      <c r="DL178">
        <v>1160.49</v>
      </c>
      <c r="DM178">
        <v>39.5925</v>
      </c>
      <c r="DN178">
        <v>0</v>
      </c>
      <c r="DO178">
        <v>1617083216.4</v>
      </c>
      <c r="DP178">
        <v>0</v>
      </c>
      <c r="DQ178">
        <v>2.710932</v>
      </c>
      <c r="DR178">
        <v>-0.183046157559831</v>
      </c>
      <c r="DS178">
        <v>33.5969230436853</v>
      </c>
      <c r="DT178">
        <v>3533.4012</v>
      </c>
      <c r="DU178">
        <v>15</v>
      </c>
      <c r="DV178">
        <v>1617082512</v>
      </c>
      <c r="DW178" t="s">
        <v>288</v>
      </c>
      <c r="DX178">
        <v>1617082511</v>
      </c>
      <c r="DY178">
        <v>1617082512</v>
      </c>
      <c r="DZ178">
        <v>2</v>
      </c>
      <c r="EA178">
        <v>-0.012</v>
      </c>
      <c r="EB178">
        <v>-0.035</v>
      </c>
      <c r="EC178">
        <v>4.321</v>
      </c>
      <c r="ED178">
        <v>-0.022</v>
      </c>
      <c r="EE178">
        <v>400</v>
      </c>
      <c r="EF178">
        <v>20</v>
      </c>
      <c r="EG178">
        <v>0.13</v>
      </c>
      <c r="EH178">
        <v>0.05</v>
      </c>
      <c r="EI178">
        <v>100</v>
      </c>
      <c r="EJ178">
        <v>100</v>
      </c>
      <c r="EK178">
        <v>4.321</v>
      </c>
      <c r="EL178">
        <v>-0.022</v>
      </c>
      <c r="EM178">
        <v>4.32055000000003</v>
      </c>
      <c r="EN178">
        <v>0</v>
      </c>
      <c r="EO178">
        <v>0</v>
      </c>
      <c r="EP178">
        <v>0</v>
      </c>
      <c r="EQ178">
        <v>-0.0219400000000007</v>
      </c>
      <c r="ER178">
        <v>0</v>
      </c>
      <c r="ES178">
        <v>0</v>
      </c>
      <c r="ET178">
        <v>0</v>
      </c>
      <c r="EU178">
        <v>-1</v>
      </c>
      <c r="EV178">
        <v>-1</v>
      </c>
      <c r="EW178">
        <v>-1</v>
      </c>
      <c r="EX178">
        <v>-1</v>
      </c>
      <c r="EY178">
        <v>11.8</v>
      </c>
      <c r="EZ178">
        <v>11.7</v>
      </c>
      <c r="FA178">
        <v>18</v>
      </c>
      <c r="FB178">
        <v>646.598</v>
      </c>
      <c r="FC178">
        <v>393.212</v>
      </c>
      <c r="FD178">
        <v>24.9995</v>
      </c>
      <c r="FE178">
        <v>27.7561</v>
      </c>
      <c r="FF178">
        <v>29.9999</v>
      </c>
      <c r="FG178">
        <v>27.7708</v>
      </c>
      <c r="FH178">
        <v>27.81</v>
      </c>
      <c r="FI178">
        <v>27.2149</v>
      </c>
      <c r="FJ178">
        <v>22.2092</v>
      </c>
      <c r="FK178">
        <v>44.5994</v>
      </c>
      <c r="FL178">
        <v>25</v>
      </c>
      <c r="FM178">
        <v>561.299</v>
      </c>
      <c r="FN178">
        <v>20</v>
      </c>
      <c r="FO178">
        <v>96.8709</v>
      </c>
      <c r="FP178">
        <v>99.441</v>
      </c>
    </row>
    <row r="179" spans="1:172">
      <c r="A179">
        <v>163</v>
      </c>
      <c r="B179">
        <v>1617083218</v>
      </c>
      <c r="C179">
        <v>325.5</v>
      </c>
      <c r="D179" t="s">
        <v>611</v>
      </c>
      <c r="E179" t="s">
        <v>612</v>
      </c>
      <c r="F179">
        <v>2</v>
      </c>
      <c r="G179">
        <v>1617083217</v>
      </c>
      <c r="H179">
        <f>(I179)/1000</f>
        <v>0</v>
      </c>
      <c r="I179">
        <f>IF(CF179, AL179, AF179)</f>
        <v>0</v>
      </c>
      <c r="J179">
        <f>IF(CF179, AG179, AE179)</f>
        <v>0</v>
      </c>
      <c r="K179">
        <f>CH179 - IF(AS179&gt;1, J179*CB179*100.0/(AU179*CV179), 0)</f>
        <v>0</v>
      </c>
      <c r="L179">
        <f>((R179-H179/2)*K179-J179)/(R179+H179/2)</f>
        <v>0</v>
      </c>
      <c r="M179">
        <f>L179*(CO179+CP179)/1000.0</f>
        <v>0</v>
      </c>
      <c r="N179">
        <f>(CH179 - IF(AS179&gt;1, J179*CB179*100.0/(AU179*CV179), 0))*(CO179+CP179)/1000.0</f>
        <v>0</v>
      </c>
      <c r="O179">
        <f>2.0/((1/Q179-1/P179)+SIGN(Q179)*SQRT((1/Q179-1/P179)*(1/Q179-1/P179) + 4*CC179/((CC179+1)*(CC179+1))*(2*1/Q179*1/P179-1/P179*1/P179)))</f>
        <v>0</v>
      </c>
      <c r="P179">
        <f>IF(LEFT(CD179,1)&lt;&gt;"0",IF(LEFT(CD179,1)="1",3.0,CE179),$D$5+$E$5*(CV179*CO179/($K$5*1000))+$F$5*(CV179*CO179/($K$5*1000))*MAX(MIN(CB179,$J$5),$I$5)*MAX(MIN(CB179,$J$5),$I$5)+$G$5*MAX(MIN(CB179,$J$5),$I$5)*(CV179*CO179/($K$5*1000))+$H$5*(CV179*CO179/($K$5*1000))*(CV179*CO179/($K$5*1000)))</f>
        <v>0</v>
      </c>
      <c r="Q179">
        <f>H179*(1000-(1000*0.61365*exp(17.502*U179/(240.97+U179))/(CO179+CP179)+CJ179)/2)/(1000*0.61365*exp(17.502*U179/(240.97+U179))/(CO179+CP179)-CJ179)</f>
        <v>0</v>
      </c>
      <c r="R179">
        <f>1/((CC179+1)/(O179/1.6)+1/(P179/1.37)) + CC179/((CC179+1)/(O179/1.6) + CC179/(P179/1.37))</f>
        <v>0</v>
      </c>
      <c r="S179">
        <f>(BX179*CA179)</f>
        <v>0</v>
      </c>
      <c r="T179">
        <f>(CQ179+(S179+2*0.95*5.67E-8*(((CQ179+$B$7)+273)^4-(CQ179+273)^4)-44100*H179)/(1.84*29.3*P179+8*0.95*5.67E-8*(CQ179+273)^3))</f>
        <v>0</v>
      </c>
      <c r="U179">
        <f>($C$7*CR179+$D$7*CS179+$E$7*T179)</f>
        <v>0</v>
      </c>
      <c r="V179">
        <f>0.61365*exp(17.502*U179/(240.97+U179))</f>
        <v>0</v>
      </c>
      <c r="W179">
        <f>(X179/Y179*100)</f>
        <v>0</v>
      </c>
      <c r="X179">
        <f>CJ179*(CO179+CP179)/1000</f>
        <v>0</v>
      </c>
      <c r="Y179">
        <f>0.61365*exp(17.502*CQ179/(240.97+CQ179))</f>
        <v>0</v>
      </c>
      <c r="Z179">
        <f>(V179-CJ179*(CO179+CP179)/1000)</f>
        <v>0</v>
      </c>
      <c r="AA179">
        <f>(-H179*44100)</f>
        <v>0</v>
      </c>
      <c r="AB179">
        <f>2*29.3*P179*0.92*(CQ179-U179)</f>
        <v>0</v>
      </c>
      <c r="AC179">
        <f>2*0.95*5.67E-8*(((CQ179+$B$7)+273)^4-(U179+273)^4)</f>
        <v>0</v>
      </c>
      <c r="AD179">
        <f>S179+AC179+AA179+AB179</f>
        <v>0</v>
      </c>
      <c r="AE179">
        <f>CN179*AS179*(CI179-CH179*(1000-AS179*CK179)/(1000-AS179*CJ179))/(100*CB179)</f>
        <v>0</v>
      </c>
      <c r="AF179">
        <f>1000*CN179*AS179*(CJ179-CK179)/(100*CB179*(1000-AS179*CJ179))</f>
        <v>0</v>
      </c>
      <c r="AG179">
        <f>(AH179 - AI179 - CO179*1E3/(8.314*(CQ179+273.15)) * AK179/CN179 * AJ179) * CN179/(100*CB179) * (1000 - CK179)/1000</f>
        <v>0</v>
      </c>
      <c r="AH179">
        <v>560.526868393073</v>
      </c>
      <c r="AI179">
        <v>541.947036363636</v>
      </c>
      <c r="AJ179">
        <v>1.6846379222515</v>
      </c>
      <c r="AK179">
        <v>66.5001345329119</v>
      </c>
      <c r="AL179">
        <f>(AN179 - AM179 + CO179*1E3/(8.314*(CQ179+273.15)) * AP179/CN179 * AO179) * CN179/(100*CB179) * 1000/(1000 - AN179)</f>
        <v>0</v>
      </c>
      <c r="AM179">
        <v>19.9854349579221</v>
      </c>
      <c r="AN179">
        <v>21.5695545454545</v>
      </c>
      <c r="AO179">
        <v>-0.000291858585858872</v>
      </c>
      <c r="AP179">
        <v>79.88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MAX(0,($B$13+$C$13*CV179)/(1+$D$13*CV179)*CO179/(CQ179+273)*$E$13)</f>
        <v>0</v>
      </c>
      <c r="AV179" t="s">
        <v>286</v>
      </c>
      <c r="AW179" t="s">
        <v>286</v>
      </c>
      <c r="AX179">
        <v>0</v>
      </c>
      <c r="AY179">
        <v>0</v>
      </c>
      <c r="AZ179">
        <f>1-AX179/AY179</f>
        <v>0</v>
      </c>
      <c r="BA179">
        <v>0</v>
      </c>
      <c r="BB179" t="s">
        <v>286</v>
      </c>
      <c r="BC179" t="s">
        <v>286</v>
      </c>
      <c r="BD179">
        <v>0</v>
      </c>
      <c r="BE179">
        <v>0</v>
      </c>
      <c r="BF179">
        <f>1-BD179/BE179</f>
        <v>0</v>
      </c>
      <c r="BG179">
        <v>0.5</v>
      </c>
      <c r="BH179">
        <f>BY179</f>
        <v>0</v>
      </c>
      <c r="BI179">
        <f>J179</f>
        <v>0</v>
      </c>
      <c r="BJ179">
        <f>BF179*BG179*BH179</f>
        <v>0</v>
      </c>
      <c r="BK179">
        <f>(BI179-BA179)/BH179</f>
        <v>0</v>
      </c>
      <c r="BL179">
        <f>(AY179-BE179)/BE179</f>
        <v>0</v>
      </c>
      <c r="BM179">
        <f>AX179/(AZ179+AX179/BE179)</f>
        <v>0</v>
      </c>
      <c r="BN179" t="s">
        <v>286</v>
      </c>
      <c r="BO179">
        <v>0</v>
      </c>
      <c r="BP179">
        <f>IF(BO179&lt;&gt;0, BO179, BM179)</f>
        <v>0</v>
      </c>
      <c r="BQ179">
        <f>1-BP179/BE179</f>
        <v>0</v>
      </c>
      <c r="BR179">
        <f>(BE179-BD179)/(BE179-BP179)</f>
        <v>0</v>
      </c>
      <c r="BS179">
        <f>(AY179-BE179)/(AY179-BP179)</f>
        <v>0</v>
      </c>
      <c r="BT179">
        <f>(BE179-BD179)/(BE179-AX179)</f>
        <v>0</v>
      </c>
      <c r="BU179">
        <f>(AY179-BE179)/(AY179-AX179)</f>
        <v>0</v>
      </c>
      <c r="BV179">
        <f>(BR179*BP179/BD179)</f>
        <v>0</v>
      </c>
      <c r="BW179">
        <f>(1-BV179)</f>
        <v>0</v>
      </c>
      <c r="BX179">
        <f>$B$11*CW179+$C$11*CX179+$F$11*CY179*(1-DB179)</f>
        <v>0</v>
      </c>
      <c r="BY179">
        <f>BX179*BZ179</f>
        <v>0</v>
      </c>
      <c r="BZ179">
        <f>($B$11*$D$9+$C$11*$D$9+$F$11*((DL179+DD179)/MAX(DL179+DD179+DM179, 0.1)*$I$9+DM179/MAX(DL179+DD179+DM179, 0.1)*$J$9))/($B$11+$C$11+$F$11)</f>
        <v>0</v>
      </c>
      <c r="CA179">
        <f>($B$11*$K$9+$C$11*$K$9+$F$11*((DL179+DD179)/MAX(DL179+DD179+DM179, 0.1)*$P$9+DM179/MAX(DL179+DD179+DM179, 0.1)*$Q$9))/($B$11+$C$11+$F$11)</f>
        <v>0</v>
      </c>
      <c r="CB179">
        <v>9</v>
      </c>
      <c r="CC179">
        <v>0.5</v>
      </c>
      <c r="CD179" t="s">
        <v>287</v>
      </c>
      <c r="CE179">
        <v>2</v>
      </c>
      <c r="CF179" t="b">
        <v>1</v>
      </c>
      <c r="CG179">
        <v>1617083217</v>
      </c>
      <c r="CH179">
        <v>529.424333333333</v>
      </c>
      <c r="CI179">
        <v>551.018666666667</v>
      </c>
      <c r="CJ179">
        <v>21.5703</v>
      </c>
      <c r="CK179">
        <v>19.9839666666667</v>
      </c>
      <c r="CL179">
        <v>525.103666666667</v>
      </c>
      <c r="CM179">
        <v>21.5922</v>
      </c>
      <c r="CN179">
        <v>599.979666666667</v>
      </c>
      <c r="CO179">
        <v>101.121</v>
      </c>
      <c r="CP179">
        <v>0.0467284</v>
      </c>
      <c r="CQ179">
        <v>26.7686666666667</v>
      </c>
      <c r="CR179">
        <v>26.2146</v>
      </c>
      <c r="CS179">
        <v>999.9</v>
      </c>
      <c r="CT179">
        <v>0</v>
      </c>
      <c r="CU179">
        <v>0</v>
      </c>
      <c r="CV179">
        <v>10013.5333333333</v>
      </c>
      <c r="CW179">
        <v>0</v>
      </c>
      <c r="CX179">
        <v>34.377</v>
      </c>
      <c r="CY179">
        <v>1199.99666666667</v>
      </c>
      <c r="CZ179">
        <v>0.967004333333333</v>
      </c>
      <c r="DA179">
        <v>0.0329958</v>
      </c>
      <c r="DB179">
        <v>0</v>
      </c>
      <c r="DC179">
        <v>2.52596666666667</v>
      </c>
      <c r="DD179">
        <v>0</v>
      </c>
      <c r="DE179">
        <v>3537.61</v>
      </c>
      <c r="DF179">
        <v>10372.2666666667</v>
      </c>
      <c r="DG179">
        <v>40.5833333333333</v>
      </c>
      <c r="DH179">
        <v>43.5</v>
      </c>
      <c r="DI179">
        <v>42.3123333333333</v>
      </c>
      <c r="DJ179">
        <v>41.5413333333333</v>
      </c>
      <c r="DK179">
        <v>40.625</v>
      </c>
      <c r="DL179">
        <v>1160.40333333333</v>
      </c>
      <c r="DM179">
        <v>39.5933333333333</v>
      </c>
      <c r="DN179">
        <v>0</v>
      </c>
      <c r="DO179">
        <v>1617083218.8</v>
      </c>
      <c r="DP179">
        <v>0</v>
      </c>
      <c r="DQ179">
        <v>2.697696</v>
      </c>
      <c r="DR179">
        <v>-0.615461540570817</v>
      </c>
      <c r="DS179">
        <v>31.3523077483422</v>
      </c>
      <c r="DT179">
        <v>3534.67</v>
      </c>
      <c r="DU179">
        <v>15</v>
      </c>
      <c r="DV179">
        <v>1617082512</v>
      </c>
      <c r="DW179" t="s">
        <v>288</v>
      </c>
      <c r="DX179">
        <v>1617082511</v>
      </c>
      <c r="DY179">
        <v>1617082512</v>
      </c>
      <c r="DZ179">
        <v>2</v>
      </c>
      <c r="EA179">
        <v>-0.012</v>
      </c>
      <c r="EB179">
        <v>-0.035</v>
      </c>
      <c r="EC179">
        <v>4.321</v>
      </c>
      <c r="ED179">
        <v>-0.022</v>
      </c>
      <c r="EE179">
        <v>400</v>
      </c>
      <c r="EF179">
        <v>20</v>
      </c>
      <c r="EG179">
        <v>0.13</v>
      </c>
      <c r="EH179">
        <v>0.05</v>
      </c>
      <c r="EI179">
        <v>100</v>
      </c>
      <c r="EJ179">
        <v>100</v>
      </c>
      <c r="EK179">
        <v>4.32</v>
      </c>
      <c r="EL179">
        <v>-0.022</v>
      </c>
      <c r="EM179">
        <v>4.32055000000003</v>
      </c>
      <c r="EN179">
        <v>0</v>
      </c>
      <c r="EO179">
        <v>0</v>
      </c>
      <c r="EP179">
        <v>0</v>
      </c>
      <c r="EQ179">
        <v>-0.0219400000000007</v>
      </c>
      <c r="ER179">
        <v>0</v>
      </c>
      <c r="ES179">
        <v>0</v>
      </c>
      <c r="ET179">
        <v>0</v>
      </c>
      <c r="EU179">
        <v>-1</v>
      </c>
      <c r="EV179">
        <v>-1</v>
      </c>
      <c r="EW179">
        <v>-1</v>
      </c>
      <c r="EX179">
        <v>-1</v>
      </c>
      <c r="EY179">
        <v>11.8</v>
      </c>
      <c r="EZ179">
        <v>11.8</v>
      </c>
      <c r="FA179">
        <v>18</v>
      </c>
      <c r="FB179">
        <v>646.913</v>
      </c>
      <c r="FC179">
        <v>393.164</v>
      </c>
      <c r="FD179">
        <v>24.9995</v>
      </c>
      <c r="FE179">
        <v>27.755</v>
      </c>
      <c r="FF179">
        <v>29.9999</v>
      </c>
      <c r="FG179">
        <v>27.7696</v>
      </c>
      <c r="FH179">
        <v>27.8093</v>
      </c>
      <c r="FI179">
        <v>27.3482</v>
      </c>
      <c r="FJ179">
        <v>22.2092</v>
      </c>
      <c r="FK179">
        <v>44.5994</v>
      </c>
      <c r="FL179">
        <v>25</v>
      </c>
      <c r="FM179">
        <v>564.691</v>
      </c>
      <c r="FN179">
        <v>20</v>
      </c>
      <c r="FO179">
        <v>96.8713</v>
      </c>
      <c r="FP179">
        <v>99.441</v>
      </c>
    </row>
    <row r="180" spans="1:172">
      <c r="A180">
        <v>164</v>
      </c>
      <c r="B180">
        <v>1617083220</v>
      </c>
      <c r="C180">
        <v>327.5</v>
      </c>
      <c r="D180" t="s">
        <v>613</v>
      </c>
      <c r="E180" t="s">
        <v>614</v>
      </c>
      <c r="F180">
        <v>2</v>
      </c>
      <c r="G180">
        <v>1617083218.625</v>
      </c>
      <c r="H180">
        <f>(I180)/1000</f>
        <v>0</v>
      </c>
      <c r="I180">
        <f>IF(CF180, AL180, AF180)</f>
        <v>0</v>
      </c>
      <c r="J180">
        <f>IF(CF180, AG180, AE180)</f>
        <v>0</v>
      </c>
      <c r="K180">
        <f>CH180 - IF(AS180&gt;1, J180*CB180*100.0/(AU180*CV180), 0)</f>
        <v>0</v>
      </c>
      <c r="L180">
        <f>((R180-H180/2)*K180-J180)/(R180+H180/2)</f>
        <v>0</v>
      </c>
      <c r="M180">
        <f>L180*(CO180+CP180)/1000.0</f>
        <v>0</v>
      </c>
      <c r="N180">
        <f>(CH180 - IF(AS180&gt;1, J180*CB180*100.0/(AU180*CV180), 0))*(CO180+CP180)/1000.0</f>
        <v>0</v>
      </c>
      <c r="O180">
        <f>2.0/((1/Q180-1/P180)+SIGN(Q180)*SQRT((1/Q180-1/P180)*(1/Q180-1/P180) + 4*CC180/((CC180+1)*(CC180+1))*(2*1/Q180*1/P180-1/P180*1/P180)))</f>
        <v>0</v>
      </c>
      <c r="P180">
        <f>IF(LEFT(CD180,1)&lt;&gt;"0",IF(LEFT(CD180,1)="1",3.0,CE180),$D$5+$E$5*(CV180*CO180/($K$5*1000))+$F$5*(CV180*CO180/($K$5*1000))*MAX(MIN(CB180,$J$5),$I$5)*MAX(MIN(CB180,$J$5),$I$5)+$G$5*MAX(MIN(CB180,$J$5),$I$5)*(CV180*CO180/($K$5*1000))+$H$5*(CV180*CO180/($K$5*1000))*(CV180*CO180/($K$5*1000)))</f>
        <v>0</v>
      </c>
      <c r="Q180">
        <f>H180*(1000-(1000*0.61365*exp(17.502*U180/(240.97+U180))/(CO180+CP180)+CJ180)/2)/(1000*0.61365*exp(17.502*U180/(240.97+U180))/(CO180+CP180)-CJ180)</f>
        <v>0</v>
      </c>
      <c r="R180">
        <f>1/((CC180+1)/(O180/1.6)+1/(P180/1.37)) + CC180/((CC180+1)/(O180/1.6) + CC180/(P180/1.37))</f>
        <v>0</v>
      </c>
      <c r="S180">
        <f>(BX180*CA180)</f>
        <v>0</v>
      </c>
      <c r="T180">
        <f>(CQ180+(S180+2*0.95*5.67E-8*(((CQ180+$B$7)+273)^4-(CQ180+273)^4)-44100*H180)/(1.84*29.3*P180+8*0.95*5.67E-8*(CQ180+273)^3))</f>
        <v>0</v>
      </c>
      <c r="U180">
        <f>($C$7*CR180+$D$7*CS180+$E$7*T180)</f>
        <v>0</v>
      </c>
      <c r="V180">
        <f>0.61365*exp(17.502*U180/(240.97+U180))</f>
        <v>0</v>
      </c>
      <c r="W180">
        <f>(X180/Y180*100)</f>
        <v>0</v>
      </c>
      <c r="X180">
        <f>CJ180*(CO180+CP180)/1000</f>
        <v>0</v>
      </c>
      <c r="Y180">
        <f>0.61365*exp(17.502*CQ180/(240.97+CQ180))</f>
        <v>0</v>
      </c>
      <c r="Z180">
        <f>(V180-CJ180*(CO180+CP180)/1000)</f>
        <v>0</v>
      </c>
      <c r="AA180">
        <f>(-H180*44100)</f>
        <v>0</v>
      </c>
      <c r="AB180">
        <f>2*29.3*P180*0.92*(CQ180-U180)</f>
        <v>0</v>
      </c>
      <c r="AC180">
        <f>2*0.95*5.67E-8*(((CQ180+$B$7)+273)^4-(U180+273)^4)</f>
        <v>0</v>
      </c>
      <c r="AD180">
        <f>S180+AC180+AA180+AB180</f>
        <v>0</v>
      </c>
      <c r="AE180">
        <f>CN180*AS180*(CI180-CH180*(1000-AS180*CK180)/(1000-AS180*CJ180))/(100*CB180)</f>
        <v>0</v>
      </c>
      <c r="AF180">
        <f>1000*CN180*AS180*(CJ180-CK180)/(100*CB180*(1000-AS180*CJ180))</f>
        <v>0</v>
      </c>
      <c r="AG180">
        <f>(AH180 - AI180 - CO180*1E3/(8.314*(CQ180+273.15)) * AK180/CN180 * AJ180) * CN180/(100*CB180) * (1000 - CK180)/1000</f>
        <v>0</v>
      </c>
      <c r="AH180">
        <v>563.928336978121</v>
      </c>
      <c r="AI180">
        <v>545.299351515151</v>
      </c>
      <c r="AJ180">
        <v>1.68260116853859</v>
      </c>
      <c r="AK180">
        <v>66.5001345329119</v>
      </c>
      <c r="AL180">
        <f>(AN180 - AM180 + CO180*1E3/(8.314*(CQ180+273.15)) * AP180/CN180 * AO180) * CN180/(100*CB180) * 1000/(1000 - AN180)</f>
        <v>0</v>
      </c>
      <c r="AM180">
        <v>19.9835781509957</v>
      </c>
      <c r="AN180">
        <v>21.5665454545454</v>
      </c>
      <c r="AO180">
        <v>-0.00013440692640688</v>
      </c>
      <c r="AP180">
        <v>79.88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MAX(0,($B$13+$C$13*CV180)/(1+$D$13*CV180)*CO180/(CQ180+273)*$E$13)</f>
        <v>0</v>
      </c>
      <c r="AV180" t="s">
        <v>286</v>
      </c>
      <c r="AW180" t="s">
        <v>286</v>
      </c>
      <c r="AX180">
        <v>0</v>
      </c>
      <c r="AY180">
        <v>0</v>
      </c>
      <c r="AZ180">
        <f>1-AX180/AY180</f>
        <v>0</v>
      </c>
      <c r="BA180">
        <v>0</v>
      </c>
      <c r="BB180" t="s">
        <v>286</v>
      </c>
      <c r="BC180" t="s">
        <v>286</v>
      </c>
      <c r="BD180">
        <v>0</v>
      </c>
      <c r="BE180">
        <v>0</v>
      </c>
      <c r="BF180">
        <f>1-BD180/BE180</f>
        <v>0</v>
      </c>
      <c r="BG180">
        <v>0.5</v>
      </c>
      <c r="BH180">
        <f>BY180</f>
        <v>0</v>
      </c>
      <c r="BI180">
        <f>J180</f>
        <v>0</v>
      </c>
      <c r="BJ180">
        <f>BF180*BG180*BH180</f>
        <v>0</v>
      </c>
      <c r="BK180">
        <f>(BI180-BA180)/BH180</f>
        <v>0</v>
      </c>
      <c r="BL180">
        <f>(AY180-BE180)/BE180</f>
        <v>0</v>
      </c>
      <c r="BM180">
        <f>AX180/(AZ180+AX180/BE180)</f>
        <v>0</v>
      </c>
      <c r="BN180" t="s">
        <v>286</v>
      </c>
      <c r="BO180">
        <v>0</v>
      </c>
      <c r="BP180">
        <f>IF(BO180&lt;&gt;0, BO180, BM180)</f>
        <v>0</v>
      </c>
      <c r="BQ180">
        <f>1-BP180/BE180</f>
        <v>0</v>
      </c>
      <c r="BR180">
        <f>(BE180-BD180)/(BE180-BP180)</f>
        <v>0</v>
      </c>
      <c r="BS180">
        <f>(AY180-BE180)/(AY180-BP180)</f>
        <v>0</v>
      </c>
      <c r="BT180">
        <f>(BE180-BD180)/(BE180-AX180)</f>
        <v>0</v>
      </c>
      <c r="BU180">
        <f>(AY180-BE180)/(AY180-AX180)</f>
        <v>0</v>
      </c>
      <c r="BV180">
        <f>(BR180*BP180/BD180)</f>
        <v>0</v>
      </c>
      <c r="BW180">
        <f>(1-BV180)</f>
        <v>0</v>
      </c>
      <c r="BX180">
        <f>$B$11*CW180+$C$11*CX180+$F$11*CY180*(1-DB180)</f>
        <v>0</v>
      </c>
      <c r="BY180">
        <f>BX180*BZ180</f>
        <v>0</v>
      </c>
      <c r="BZ180">
        <f>($B$11*$D$9+$C$11*$D$9+$F$11*((DL180+DD180)/MAX(DL180+DD180+DM180, 0.1)*$I$9+DM180/MAX(DL180+DD180+DM180, 0.1)*$J$9))/($B$11+$C$11+$F$11)</f>
        <v>0</v>
      </c>
      <c r="CA180">
        <f>($B$11*$K$9+$C$11*$K$9+$F$11*((DL180+DD180)/MAX(DL180+DD180+DM180, 0.1)*$P$9+DM180/MAX(DL180+DD180+DM180, 0.1)*$Q$9))/($B$11+$C$11+$F$11)</f>
        <v>0</v>
      </c>
      <c r="CB180">
        <v>9</v>
      </c>
      <c r="CC180">
        <v>0.5</v>
      </c>
      <c r="CD180" t="s">
        <v>287</v>
      </c>
      <c r="CE180">
        <v>2</v>
      </c>
      <c r="CF180" t="b">
        <v>1</v>
      </c>
      <c r="CG180">
        <v>1617083218.625</v>
      </c>
      <c r="CH180">
        <v>532.09925</v>
      </c>
      <c r="CI180">
        <v>553.75675</v>
      </c>
      <c r="CJ180">
        <v>21.56785</v>
      </c>
      <c r="CK180">
        <v>19.9826</v>
      </c>
      <c r="CL180">
        <v>527.779</v>
      </c>
      <c r="CM180">
        <v>21.58975</v>
      </c>
      <c r="CN180">
        <v>600.02975</v>
      </c>
      <c r="CO180">
        <v>101.12175</v>
      </c>
      <c r="CP180">
        <v>0.04673625</v>
      </c>
      <c r="CQ180">
        <v>26.768275</v>
      </c>
      <c r="CR180">
        <v>26.21305</v>
      </c>
      <c r="CS180">
        <v>999.9</v>
      </c>
      <c r="CT180">
        <v>0</v>
      </c>
      <c r="CU180">
        <v>0</v>
      </c>
      <c r="CV180">
        <v>10021.4</v>
      </c>
      <c r="CW180">
        <v>0</v>
      </c>
      <c r="CX180">
        <v>34.353675</v>
      </c>
      <c r="CY180">
        <v>1200.0175</v>
      </c>
      <c r="CZ180">
        <v>0.9670055</v>
      </c>
      <c r="DA180">
        <v>0.03299465</v>
      </c>
      <c r="DB180">
        <v>0</v>
      </c>
      <c r="DC180">
        <v>2.767075</v>
      </c>
      <c r="DD180">
        <v>0</v>
      </c>
      <c r="DE180">
        <v>3538.1725</v>
      </c>
      <c r="DF180">
        <v>10372.45</v>
      </c>
      <c r="DG180">
        <v>40.578</v>
      </c>
      <c r="DH180">
        <v>43.5</v>
      </c>
      <c r="DI180">
        <v>42.312</v>
      </c>
      <c r="DJ180">
        <v>41.5155</v>
      </c>
      <c r="DK180">
        <v>40.625</v>
      </c>
      <c r="DL180">
        <v>1160.425</v>
      </c>
      <c r="DM180">
        <v>39.5925</v>
      </c>
      <c r="DN180">
        <v>0</v>
      </c>
      <c r="DO180">
        <v>1617083220.6</v>
      </c>
      <c r="DP180">
        <v>0</v>
      </c>
      <c r="DQ180">
        <v>2.70710769230769</v>
      </c>
      <c r="DR180">
        <v>-0.498181192180091</v>
      </c>
      <c r="DS180">
        <v>29.9890598213607</v>
      </c>
      <c r="DT180">
        <v>3535.43769230769</v>
      </c>
      <c r="DU180">
        <v>15</v>
      </c>
      <c r="DV180">
        <v>1617082512</v>
      </c>
      <c r="DW180" t="s">
        <v>288</v>
      </c>
      <c r="DX180">
        <v>1617082511</v>
      </c>
      <c r="DY180">
        <v>1617082512</v>
      </c>
      <c r="DZ180">
        <v>2</v>
      </c>
      <c r="EA180">
        <v>-0.012</v>
      </c>
      <c r="EB180">
        <v>-0.035</v>
      </c>
      <c r="EC180">
        <v>4.321</v>
      </c>
      <c r="ED180">
        <v>-0.022</v>
      </c>
      <c r="EE180">
        <v>400</v>
      </c>
      <c r="EF180">
        <v>20</v>
      </c>
      <c r="EG180">
        <v>0.13</v>
      </c>
      <c r="EH180">
        <v>0.05</v>
      </c>
      <c r="EI180">
        <v>100</v>
      </c>
      <c r="EJ180">
        <v>100</v>
      </c>
      <c r="EK180">
        <v>4.321</v>
      </c>
      <c r="EL180">
        <v>-0.0219</v>
      </c>
      <c r="EM180">
        <v>4.32055000000003</v>
      </c>
      <c r="EN180">
        <v>0</v>
      </c>
      <c r="EO180">
        <v>0</v>
      </c>
      <c r="EP180">
        <v>0</v>
      </c>
      <c r="EQ180">
        <v>-0.0219400000000007</v>
      </c>
      <c r="ER180">
        <v>0</v>
      </c>
      <c r="ES180">
        <v>0</v>
      </c>
      <c r="ET180">
        <v>0</v>
      </c>
      <c r="EU180">
        <v>-1</v>
      </c>
      <c r="EV180">
        <v>-1</v>
      </c>
      <c r="EW180">
        <v>-1</v>
      </c>
      <c r="EX180">
        <v>-1</v>
      </c>
      <c r="EY180">
        <v>11.8</v>
      </c>
      <c r="EZ180">
        <v>11.8</v>
      </c>
      <c r="FA180">
        <v>18</v>
      </c>
      <c r="FB180">
        <v>646.996</v>
      </c>
      <c r="FC180">
        <v>393.053</v>
      </c>
      <c r="FD180">
        <v>24.9995</v>
      </c>
      <c r="FE180">
        <v>27.7538</v>
      </c>
      <c r="FF180">
        <v>29.9998</v>
      </c>
      <c r="FG180">
        <v>27.7685</v>
      </c>
      <c r="FH180">
        <v>27.8082</v>
      </c>
      <c r="FI180">
        <v>27.4795</v>
      </c>
      <c r="FJ180">
        <v>22.2092</v>
      </c>
      <c r="FK180">
        <v>44.5994</v>
      </c>
      <c r="FL180">
        <v>25</v>
      </c>
      <c r="FM180">
        <v>568.096</v>
      </c>
      <c r="FN180">
        <v>20</v>
      </c>
      <c r="FO180">
        <v>96.8717</v>
      </c>
      <c r="FP180">
        <v>99.4418</v>
      </c>
    </row>
    <row r="181" spans="1:172">
      <c r="A181">
        <v>165</v>
      </c>
      <c r="B181">
        <v>1617083222</v>
      </c>
      <c r="C181">
        <v>329.5</v>
      </c>
      <c r="D181" t="s">
        <v>615</v>
      </c>
      <c r="E181" t="s">
        <v>616</v>
      </c>
      <c r="F181">
        <v>2</v>
      </c>
      <c r="G181">
        <v>1617083221</v>
      </c>
      <c r="H181">
        <f>(I181)/1000</f>
        <v>0</v>
      </c>
      <c r="I181">
        <f>IF(CF181, AL181, AF181)</f>
        <v>0</v>
      </c>
      <c r="J181">
        <f>IF(CF181, AG181, AE181)</f>
        <v>0</v>
      </c>
      <c r="K181">
        <f>CH181 - IF(AS181&gt;1, J181*CB181*100.0/(AU181*CV181), 0)</f>
        <v>0</v>
      </c>
      <c r="L181">
        <f>((R181-H181/2)*K181-J181)/(R181+H181/2)</f>
        <v>0</v>
      </c>
      <c r="M181">
        <f>L181*(CO181+CP181)/1000.0</f>
        <v>0</v>
      </c>
      <c r="N181">
        <f>(CH181 - IF(AS181&gt;1, J181*CB181*100.0/(AU181*CV181), 0))*(CO181+CP181)/1000.0</f>
        <v>0</v>
      </c>
      <c r="O181">
        <f>2.0/((1/Q181-1/P181)+SIGN(Q181)*SQRT((1/Q181-1/P181)*(1/Q181-1/P181) + 4*CC181/((CC181+1)*(CC181+1))*(2*1/Q181*1/P181-1/P181*1/P181)))</f>
        <v>0</v>
      </c>
      <c r="P181">
        <f>IF(LEFT(CD181,1)&lt;&gt;"0",IF(LEFT(CD181,1)="1",3.0,CE181),$D$5+$E$5*(CV181*CO181/($K$5*1000))+$F$5*(CV181*CO181/($K$5*1000))*MAX(MIN(CB181,$J$5),$I$5)*MAX(MIN(CB181,$J$5),$I$5)+$G$5*MAX(MIN(CB181,$J$5),$I$5)*(CV181*CO181/($K$5*1000))+$H$5*(CV181*CO181/($K$5*1000))*(CV181*CO181/($K$5*1000)))</f>
        <v>0</v>
      </c>
      <c r="Q181">
        <f>H181*(1000-(1000*0.61365*exp(17.502*U181/(240.97+U181))/(CO181+CP181)+CJ181)/2)/(1000*0.61365*exp(17.502*U181/(240.97+U181))/(CO181+CP181)-CJ181)</f>
        <v>0</v>
      </c>
      <c r="R181">
        <f>1/((CC181+1)/(O181/1.6)+1/(P181/1.37)) + CC181/((CC181+1)/(O181/1.6) + CC181/(P181/1.37))</f>
        <v>0</v>
      </c>
      <c r="S181">
        <f>(BX181*CA181)</f>
        <v>0</v>
      </c>
      <c r="T181">
        <f>(CQ181+(S181+2*0.95*5.67E-8*(((CQ181+$B$7)+273)^4-(CQ181+273)^4)-44100*H181)/(1.84*29.3*P181+8*0.95*5.67E-8*(CQ181+273)^3))</f>
        <v>0</v>
      </c>
      <c r="U181">
        <f>($C$7*CR181+$D$7*CS181+$E$7*T181)</f>
        <v>0</v>
      </c>
      <c r="V181">
        <f>0.61365*exp(17.502*U181/(240.97+U181))</f>
        <v>0</v>
      </c>
      <c r="W181">
        <f>(X181/Y181*100)</f>
        <v>0</v>
      </c>
      <c r="X181">
        <f>CJ181*(CO181+CP181)/1000</f>
        <v>0</v>
      </c>
      <c r="Y181">
        <f>0.61365*exp(17.502*CQ181/(240.97+CQ181))</f>
        <v>0</v>
      </c>
      <c r="Z181">
        <f>(V181-CJ181*(CO181+CP181)/1000)</f>
        <v>0</v>
      </c>
      <c r="AA181">
        <f>(-H181*44100)</f>
        <v>0</v>
      </c>
      <c r="AB181">
        <f>2*29.3*P181*0.92*(CQ181-U181)</f>
        <v>0</v>
      </c>
      <c r="AC181">
        <f>2*0.95*5.67E-8*(((CQ181+$B$7)+273)^4-(U181+273)^4)</f>
        <v>0</v>
      </c>
      <c r="AD181">
        <f>S181+AC181+AA181+AB181</f>
        <v>0</v>
      </c>
      <c r="AE181">
        <f>CN181*AS181*(CI181-CH181*(1000-AS181*CK181)/(1000-AS181*CJ181))/(100*CB181)</f>
        <v>0</v>
      </c>
      <c r="AF181">
        <f>1000*CN181*AS181*(CJ181-CK181)/(100*CB181*(1000-AS181*CJ181))</f>
        <v>0</v>
      </c>
      <c r="AG181">
        <f>(AH181 - AI181 - CO181*1E3/(8.314*(CQ181+273.15)) * AK181/CN181 * AJ181) * CN181/(100*CB181) * (1000 - CK181)/1000</f>
        <v>0</v>
      </c>
      <c r="AH181">
        <v>567.397576396598</v>
      </c>
      <c r="AI181">
        <v>548.694054545454</v>
      </c>
      <c r="AJ181">
        <v>1.69458141225319</v>
      </c>
      <c r="AK181">
        <v>66.5001345329119</v>
      </c>
      <c r="AL181">
        <f>(AN181 - AM181 + CO181*1E3/(8.314*(CQ181+273.15)) * AP181/CN181 * AO181) * CN181/(100*CB181) * 1000/(1000 - AN181)</f>
        <v>0</v>
      </c>
      <c r="AM181">
        <v>19.9821041451082</v>
      </c>
      <c r="AN181">
        <v>21.5625993939394</v>
      </c>
      <c r="AO181">
        <v>-0.0001941363636359</v>
      </c>
      <c r="AP181">
        <v>79.88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MAX(0,($B$13+$C$13*CV181)/(1+$D$13*CV181)*CO181/(CQ181+273)*$E$13)</f>
        <v>0</v>
      </c>
      <c r="AV181" t="s">
        <v>286</v>
      </c>
      <c r="AW181" t="s">
        <v>286</v>
      </c>
      <c r="AX181">
        <v>0</v>
      </c>
      <c r="AY181">
        <v>0</v>
      </c>
      <c r="AZ181">
        <f>1-AX181/AY181</f>
        <v>0</v>
      </c>
      <c r="BA181">
        <v>0</v>
      </c>
      <c r="BB181" t="s">
        <v>286</v>
      </c>
      <c r="BC181" t="s">
        <v>286</v>
      </c>
      <c r="BD181">
        <v>0</v>
      </c>
      <c r="BE181">
        <v>0</v>
      </c>
      <c r="BF181">
        <f>1-BD181/BE181</f>
        <v>0</v>
      </c>
      <c r="BG181">
        <v>0.5</v>
      </c>
      <c r="BH181">
        <f>BY181</f>
        <v>0</v>
      </c>
      <c r="BI181">
        <f>J181</f>
        <v>0</v>
      </c>
      <c r="BJ181">
        <f>BF181*BG181*BH181</f>
        <v>0</v>
      </c>
      <c r="BK181">
        <f>(BI181-BA181)/BH181</f>
        <v>0</v>
      </c>
      <c r="BL181">
        <f>(AY181-BE181)/BE181</f>
        <v>0</v>
      </c>
      <c r="BM181">
        <f>AX181/(AZ181+AX181/BE181)</f>
        <v>0</v>
      </c>
      <c r="BN181" t="s">
        <v>286</v>
      </c>
      <c r="BO181">
        <v>0</v>
      </c>
      <c r="BP181">
        <f>IF(BO181&lt;&gt;0, BO181, BM181)</f>
        <v>0</v>
      </c>
      <c r="BQ181">
        <f>1-BP181/BE181</f>
        <v>0</v>
      </c>
      <c r="BR181">
        <f>(BE181-BD181)/(BE181-BP181)</f>
        <v>0</v>
      </c>
      <c r="BS181">
        <f>(AY181-BE181)/(AY181-BP181)</f>
        <v>0</v>
      </c>
      <c r="BT181">
        <f>(BE181-BD181)/(BE181-AX181)</f>
        <v>0</v>
      </c>
      <c r="BU181">
        <f>(AY181-BE181)/(AY181-AX181)</f>
        <v>0</v>
      </c>
      <c r="BV181">
        <f>(BR181*BP181/BD181)</f>
        <v>0</v>
      </c>
      <c r="BW181">
        <f>(1-BV181)</f>
        <v>0</v>
      </c>
      <c r="BX181">
        <f>$B$11*CW181+$C$11*CX181+$F$11*CY181*(1-DB181)</f>
        <v>0</v>
      </c>
      <c r="BY181">
        <f>BX181*BZ181</f>
        <v>0</v>
      </c>
      <c r="BZ181">
        <f>($B$11*$D$9+$C$11*$D$9+$F$11*((DL181+DD181)/MAX(DL181+DD181+DM181, 0.1)*$I$9+DM181/MAX(DL181+DD181+DM181, 0.1)*$J$9))/($B$11+$C$11+$F$11)</f>
        <v>0</v>
      </c>
      <c r="CA181">
        <f>($B$11*$K$9+$C$11*$K$9+$F$11*((DL181+DD181)/MAX(DL181+DD181+DM181, 0.1)*$P$9+DM181/MAX(DL181+DD181+DM181, 0.1)*$Q$9))/($B$11+$C$11+$F$11)</f>
        <v>0</v>
      </c>
      <c r="CB181">
        <v>9</v>
      </c>
      <c r="CC181">
        <v>0.5</v>
      </c>
      <c r="CD181" t="s">
        <v>287</v>
      </c>
      <c r="CE181">
        <v>2</v>
      </c>
      <c r="CF181" t="b">
        <v>1</v>
      </c>
      <c r="CG181">
        <v>1617083221</v>
      </c>
      <c r="CH181">
        <v>536.033333333333</v>
      </c>
      <c r="CI181">
        <v>557.778333333333</v>
      </c>
      <c r="CJ181">
        <v>21.5633666666667</v>
      </c>
      <c r="CK181">
        <v>19.9819666666667</v>
      </c>
      <c r="CL181">
        <v>531.713</v>
      </c>
      <c r="CM181">
        <v>21.5852666666667</v>
      </c>
      <c r="CN181">
        <v>600.09</v>
      </c>
      <c r="CO181">
        <v>101.123</v>
      </c>
      <c r="CP181">
        <v>0.0467130333333333</v>
      </c>
      <c r="CQ181">
        <v>26.7688666666667</v>
      </c>
      <c r="CR181">
        <v>26.2124</v>
      </c>
      <c r="CS181">
        <v>999.9</v>
      </c>
      <c r="CT181">
        <v>0</v>
      </c>
      <c r="CU181">
        <v>0</v>
      </c>
      <c r="CV181">
        <v>10007.1</v>
      </c>
      <c r="CW181">
        <v>0</v>
      </c>
      <c r="CX181">
        <v>34.3174333333333</v>
      </c>
      <c r="CY181">
        <v>1200</v>
      </c>
      <c r="CZ181">
        <v>0.967006666666667</v>
      </c>
      <c r="DA181">
        <v>0.0329935</v>
      </c>
      <c r="DB181">
        <v>0</v>
      </c>
      <c r="DC181">
        <v>2.56053333333333</v>
      </c>
      <c r="DD181">
        <v>0</v>
      </c>
      <c r="DE181">
        <v>3539.34</v>
      </c>
      <c r="DF181">
        <v>10372.3</v>
      </c>
      <c r="DG181">
        <v>40.5623333333333</v>
      </c>
      <c r="DH181">
        <v>43.458</v>
      </c>
      <c r="DI181">
        <v>42.2913333333333</v>
      </c>
      <c r="DJ181">
        <v>41.604</v>
      </c>
      <c r="DK181">
        <v>40.604</v>
      </c>
      <c r="DL181">
        <v>1160.41</v>
      </c>
      <c r="DM181">
        <v>39.59</v>
      </c>
      <c r="DN181">
        <v>0</v>
      </c>
      <c r="DO181">
        <v>1617083222.4</v>
      </c>
      <c r="DP181">
        <v>0</v>
      </c>
      <c r="DQ181">
        <v>2.68284</v>
      </c>
      <c r="DR181">
        <v>-0.775138461137002</v>
      </c>
      <c r="DS181">
        <v>28.0115384124737</v>
      </c>
      <c r="DT181">
        <v>3536.4652</v>
      </c>
      <c r="DU181">
        <v>15</v>
      </c>
      <c r="DV181">
        <v>1617082512</v>
      </c>
      <c r="DW181" t="s">
        <v>288</v>
      </c>
      <c r="DX181">
        <v>1617082511</v>
      </c>
      <c r="DY181">
        <v>1617082512</v>
      </c>
      <c r="DZ181">
        <v>2</v>
      </c>
      <c r="EA181">
        <v>-0.012</v>
      </c>
      <c r="EB181">
        <v>-0.035</v>
      </c>
      <c r="EC181">
        <v>4.321</v>
      </c>
      <c r="ED181">
        <v>-0.022</v>
      </c>
      <c r="EE181">
        <v>400</v>
      </c>
      <c r="EF181">
        <v>20</v>
      </c>
      <c r="EG181">
        <v>0.13</v>
      </c>
      <c r="EH181">
        <v>0.05</v>
      </c>
      <c r="EI181">
        <v>100</v>
      </c>
      <c r="EJ181">
        <v>100</v>
      </c>
      <c r="EK181">
        <v>4.321</v>
      </c>
      <c r="EL181">
        <v>-0.0219</v>
      </c>
      <c r="EM181">
        <v>4.32055000000003</v>
      </c>
      <c r="EN181">
        <v>0</v>
      </c>
      <c r="EO181">
        <v>0</v>
      </c>
      <c r="EP181">
        <v>0</v>
      </c>
      <c r="EQ181">
        <v>-0.0219400000000007</v>
      </c>
      <c r="ER181">
        <v>0</v>
      </c>
      <c r="ES181">
        <v>0</v>
      </c>
      <c r="ET181">
        <v>0</v>
      </c>
      <c r="EU181">
        <v>-1</v>
      </c>
      <c r="EV181">
        <v>-1</v>
      </c>
      <c r="EW181">
        <v>-1</v>
      </c>
      <c r="EX181">
        <v>-1</v>
      </c>
      <c r="EY181">
        <v>11.8</v>
      </c>
      <c r="EZ181">
        <v>11.8</v>
      </c>
      <c r="FA181">
        <v>18</v>
      </c>
      <c r="FB181">
        <v>646.905</v>
      </c>
      <c r="FC181">
        <v>393.102</v>
      </c>
      <c r="FD181">
        <v>24.9994</v>
      </c>
      <c r="FE181">
        <v>27.7526</v>
      </c>
      <c r="FF181">
        <v>29.9999</v>
      </c>
      <c r="FG181">
        <v>27.7673</v>
      </c>
      <c r="FH181">
        <v>27.807</v>
      </c>
      <c r="FI181">
        <v>27.6131</v>
      </c>
      <c r="FJ181">
        <v>22.2092</v>
      </c>
      <c r="FK181">
        <v>44.5994</v>
      </c>
      <c r="FL181">
        <v>25</v>
      </c>
      <c r="FM181">
        <v>571.482</v>
      </c>
      <c r="FN181">
        <v>20</v>
      </c>
      <c r="FO181">
        <v>96.8718</v>
      </c>
      <c r="FP181">
        <v>99.4426</v>
      </c>
    </row>
    <row r="182" spans="1:172">
      <c r="A182">
        <v>166</v>
      </c>
      <c r="B182">
        <v>1617083224</v>
      </c>
      <c r="C182">
        <v>331.5</v>
      </c>
      <c r="D182" t="s">
        <v>617</v>
      </c>
      <c r="E182" t="s">
        <v>618</v>
      </c>
      <c r="F182">
        <v>2</v>
      </c>
      <c r="G182">
        <v>1617083222.625</v>
      </c>
      <c r="H182">
        <f>(I182)/1000</f>
        <v>0</v>
      </c>
      <c r="I182">
        <f>IF(CF182, AL182, AF182)</f>
        <v>0</v>
      </c>
      <c r="J182">
        <f>IF(CF182, AG182, AE182)</f>
        <v>0</v>
      </c>
      <c r="K182">
        <f>CH182 - IF(AS182&gt;1, J182*CB182*100.0/(AU182*CV182), 0)</f>
        <v>0</v>
      </c>
      <c r="L182">
        <f>((R182-H182/2)*K182-J182)/(R182+H182/2)</f>
        <v>0</v>
      </c>
      <c r="M182">
        <f>L182*(CO182+CP182)/1000.0</f>
        <v>0</v>
      </c>
      <c r="N182">
        <f>(CH182 - IF(AS182&gt;1, J182*CB182*100.0/(AU182*CV182), 0))*(CO182+CP182)/1000.0</f>
        <v>0</v>
      </c>
      <c r="O182">
        <f>2.0/((1/Q182-1/P182)+SIGN(Q182)*SQRT((1/Q182-1/P182)*(1/Q182-1/P182) + 4*CC182/((CC182+1)*(CC182+1))*(2*1/Q182*1/P182-1/P182*1/P182)))</f>
        <v>0</v>
      </c>
      <c r="P182">
        <f>IF(LEFT(CD182,1)&lt;&gt;"0",IF(LEFT(CD182,1)="1",3.0,CE182),$D$5+$E$5*(CV182*CO182/($K$5*1000))+$F$5*(CV182*CO182/($K$5*1000))*MAX(MIN(CB182,$J$5),$I$5)*MAX(MIN(CB182,$J$5),$I$5)+$G$5*MAX(MIN(CB182,$J$5),$I$5)*(CV182*CO182/($K$5*1000))+$H$5*(CV182*CO182/($K$5*1000))*(CV182*CO182/($K$5*1000)))</f>
        <v>0</v>
      </c>
      <c r="Q182">
        <f>H182*(1000-(1000*0.61365*exp(17.502*U182/(240.97+U182))/(CO182+CP182)+CJ182)/2)/(1000*0.61365*exp(17.502*U182/(240.97+U182))/(CO182+CP182)-CJ182)</f>
        <v>0</v>
      </c>
      <c r="R182">
        <f>1/((CC182+1)/(O182/1.6)+1/(P182/1.37)) + CC182/((CC182+1)/(O182/1.6) + CC182/(P182/1.37))</f>
        <v>0</v>
      </c>
      <c r="S182">
        <f>(BX182*CA182)</f>
        <v>0</v>
      </c>
      <c r="T182">
        <f>(CQ182+(S182+2*0.95*5.67E-8*(((CQ182+$B$7)+273)^4-(CQ182+273)^4)-44100*H182)/(1.84*29.3*P182+8*0.95*5.67E-8*(CQ182+273)^3))</f>
        <v>0</v>
      </c>
      <c r="U182">
        <f>($C$7*CR182+$D$7*CS182+$E$7*T182)</f>
        <v>0</v>
      </c>
      <c r="V182">
        <f>0.61365*exp(17.502*U182/(240.97+U182))</f>
        <v>0</v>
      </c>
      <c r="W182">
        <f>(X182/Y182*100)</f>
        <v>0</v>
      </c>
      <c r="X182">
        <f>CJ182*(CO182+CP182)/1000</f>
        <v>0</v>
      </c>
      <c r="Y182">
        <f>0.61365*exp(17.502*CQ182/(240.97+CQ182))</f>
        <v>0</v>
      </c>
      <c r="Z182">
        <f>(V182-CJ182*(CO182+CP182)/1000)</f>
        <v>0</v>
      </c>
      <c r="AA182">
        <f>(-H182*44100)</f>
        <v>0</v>
      </c>
      <c r="AB182">
        <f>2*29.3*P182*0.92*(CQ182-U182)</f>
        <v>0</v>
      </c>
      <c r="AC182">
        <f>2*0.95*5.67E-8*(((CQ182+$B$7)+273)^4-(U182+273)^4)</f>
        <v>0</v>
      </c>
      <c r="AD182">
        <f>S182+AC182+AA182+AB182</f>
        <v>0</v>
      </c>
      <c r="AE182">
        <f>CN182*AS182*(CI182-CH182*(1000-AS182*CK182)/(1000-AS182*CJ182))/(100*CB182)</f>
        <v>0</v>
      </c>
      <c r="AF182">
        <f>1000*CN182*AS182*(CJ182-CK182)/(100*CB182*(1000-AS182*CJ182))</f>
        <v>0</v>
      </c>
      <c r="AG182">
        <f>(AH182 - AI182 - CO182*1E3/(8.314*(CQ182+273.15)) * AK182/CN182 * AJ182) * CN182/(100*CB182) * (1000 - CK182)/1000</f>
        <v>0</v>
      </c>
      <c r="AH182">
        <v>570.838795254144</v>
      </c>
      <c r="AI182">
        <v>552.098509090909</v>
      </c>
      <c r="AJ182">
        <v>1.69892685275273</v>
      </c>
      <c r="AK182">
        <v>66.5001345329119</v>
      </c>
      <c r="AL182">
        <f>(AN182 - AM182 + CO182*1E3/(8.314*(CQ182+273.15)) * AP182/CN182 * AO182) * CN182/(100*CB182) * 1000/(1000 - AN182)</f>
        <v>0</v>
      </c>
      <c r="AM182">
        <v>19.9817137991342</v>
      </c>
      <c r="AN182">
        <v>21.5602575757576</v>
      </c>
      <c r="AO182">
        <v>-0.00147869090908608</v>
      </c>
      <c r="AP182">
        <v>79.88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MAX(0,($B$13+$C$13*CV182)/(1+$D$13*CV182)*CO182/(CQ182+273)*$E$13)</f>
        <v>0</v>
      </c>
      <c r="AV182" t="s">
        <v>286</v>
      </c>
      <c r="AW182" t="s">
        <v>286</v>
      </c>
      <c r="AX182">
        <v>0</v>
      </c>
      <c r="AY182">
        <v>0</v>
      </c>
      <c r="AZ182">
        <f>1-AX182/AY182</f>
        <v>0</v>
      </c>
      <c r="BA182">
        <v>0</v>
      </c>
      <c r="BB182" t="s">
        <v>286</v>
      </c>
      <c r="BC182" t="s">
        <v>286</v>
      </c>
      <c r="BD182">
        <v>0</v>
      </c>
      <c r="BE182">
        <v>0</v>
      </c>
      <c r="BF182">
        <f>1-BD182/BE182</f>
        <v>0</v>
      </c>
      <c r="BG182">
        <v>0.5</v>
      </c>
      <c r="BH182">
        <f>BY182</f>
        <v>0</v>
      </c>
      <c r="BI182">
        <f>J182</f>
        <v>0</v>
      </c>
      <c r="BJ182">
        <f>BF182*BG182*BH182</f>
        <v>0</v>
      </c>
      <c r="BK182">
        <f>(BI182-BA182)/BH182</f>
        <v>0</v>
      </c>
      <c r="BL182">
        <f>(AY182-BE182)/BE182</f>
        <v>0</v>
      </c>
      <c r="BM182">
        <f>AX182/(AZ182+AX182/BE182)</f>
        <v>0</v>
      </c>
      <c r="BN182" t="s">
        <v>286</v>
      </c>
      <c r="BO182">
        <v>0</v>
      </c>
      <c r="BP182">
        <f>IF(BO182&lt;&gt;0, BO182, BM182)</f>
        <v>0</v>
      </c>
      <c r="BQ182">
        <f>1-BP182/BE182</f>
        <v>0</v>
      </c>
      <c r="BR182">
        <f>(BE182-BD182)/(BE182-BP182)</f>
        <v>0</v>
      </c>
      <c r="BS182">
        <f>(AY182-BE182)/(AY182-BP182)</f>
        <v>0</v>
      </c>
      <c r="BT182">
        <f>(BE182-BD182)/(BE182-AX182)</f>
        <v>0</v>
      </c>
      <c r="BU182">
        <f>(AY182-BE182)/(AY182-AX182)</f>
        <v>0</v>
      </c>
      <c r="BV182">
        <f>(BR182*BP182/BD182)</f>
        <v>0</v>
      </c>
      <c r="BW182">
        <f>(1-BV182)</f>
        <v>0</v>
      </c>
      <c r="BX182">
        <f>$B$11*CW182+$C$11*CX182+$F$11*CY182*(1-DB182)</f>
        <v>0</v>
      </c>
      <c r="BY182">
        <f>BX182*BZ182</f>
        <v>0</v>
      </c>
      <c r="BZ182">
        <f>($B$11*$D$9+$C$11*$D$9+$F$11*((DL182+DD182)/MAX(DL182+DD182+DM182, 0.1)*$I$9+DM182/MAX(DL182+DD182+DM182, 0.1)*$J$9))/($B$11+$C$11+$F$11)</f>
        <v>0</v>
      </c>
      <c r="CA182">
        <f>($B$11*$K$9+$C$11*$K$9+$F$11*((DL182+DD182)/MAX(DL182+DD182+DM182, 0.1)*$P$9+DM182/MAX(DL182+DD182+DM182, 0.1)*$Q$9))/($B$11+$C$11+$F$11)</f>
        <v>0</v>
      </c>
      <c r="CB182">
        <v>9</v>
      </c>
      <c r="CC182">
        <v>0.5</v>
      </c>
      <c r="CD182" t="s">
        <v>287</v>
      </c>
      <c r="CE182">
        <v>2</v>
      </c>
      <c r="CF182" t="b">
        <v>1</v>
      </c>
      <c r="CG182">
        <v>1617083222.625</v>
      </c>
      <c r="CH182">
        <v>538.73775</v>
      </c>
      <c r="CI182">
        <v>560.49975</v>
      </c>
      <c r="CJ182">
        <v>21.5615</v>
      </c>
      <c r="CK182">
        <v>19.981275</v>
      </c>
      <c r="CL182">
        <v>534.4175</v>
      </c>
      <c r="CM182">
        <v>21.58345</v>
      </c>
      <c r="CN182">
        <v>600.04125</v>
      </c>
      <c r="CO182">
        <v>101.1235</v>
      </c>
      <c r="CP182">
        <v>0.046537525</v>
      </c>
      <c r="CQ182">
        <v>26.769</v>
      </c>
      <c r="CR182">
        <v>26.210925</v>
      </c>
      <c r="CS182">
        <v>999.9</v>
      </c>
      <c r="CT182">
        <v>0</v>
      </c>
      <c r="CU182">
        <v>0</v>
      </c>
      <c r="CV182">
        <v>10004.5375</v>
      </c>
      <c r="CW182">
        <v>0</v>
      </c>
      <c r="CX182">
        <v>34.27395</v>
      </c>
      <c r="CY182">
        <v>1199.9575</v>
      </c>
      <c r="CZ182">
        <v>0.9670055</v>
      </c>
      <c r="DA182">
        <v>0.03299465</v>
      </c>
      <c r="DB182">
        <v>0</v>
      </c>
      <c r="DC182">
        <v>2.773625</v>
      </c>
      <c r="DD182">
        <v>0</v>
      </c>
      <c r="DE182">
        <v>3539.6825</v>
      </c>
      <c r="DF182">
        <v>10371.925</v>
      </c>
      <c r="DG182">
        <v>40.60925</v>
      </c>
      <c r="DH182">
        <v>43.437</v>
      </c>
      <c r="DI182">
        <v>42.2965</v>
      </c>
      <c r="DJ182">
        <v>41.53125</v>
      </c>
      <c r="DK182">
        <v>40.625</v>
      </c>
      <c r="DL182">
        <v>1160.3675</v>
      </c>
      <c r="DM182">
        <v>39.59</v>
      </c>
      <c r="DN182">
        <v>0</v>
      </c>
      <c r="DO182">
        <v>1617083224.8</v>
      </c>
      <c r="DP182">
        <v>0</v>
      </c>
      <c r="DQ182">
        <v>2.68418</v>
      </c>
      <c r="DR182">
        <v>0.528976921812006</v>
      </c>
      <c r="DS182">
        <v>25.1438461811915</v>
      </c>
      <c r="DT182">
        <v>3537.5392</v>
      </c>
      <c r="DU182">
        <v>15</v>
      </c>
      <c r="DV182">
        <v>1617082512</v>
      </c>
      <c r="DW182" t="s">
        <v>288</v>
      </c>
      <c r="DX182">
        <v>1617082511</v>
      </c>
      <c r="DY182">
        <v>1617082512</v>
      </c>
      <c r="DZ182">
        <v>2</v>
      </c>
      <c r="EA182">
        <v>-0.012</v>
      </c>
      <c r="EB182">
        <v>-0.035</v>
      </c>
      <c r="EC182">
        <v>4.321</v>
      </c>
      <c r="ED182">
        <v>-0.022</v>
      </c>
      <c r="EE182">
        <v>400</v>
      </c>
      <c r="EF182">
        <v>20</v>
      </c>
      <c r="EG182">
        <v>0.13</v>
      </c>
      <c r="EH182">
        <v>0.05</v>
      </c>
      <c r="EI182">
        <v>100</v>
      </c>
      <c r="EJ182">
        <v>100</v>
      </c>
      <c r="EK182">
        <v>4.321</v>
      </c>
      <c r="EL182">
        <v>-0.022</v>
      </c>
      <c r="EM182">
        <v>4.32055000000003</v>
      </c>
      <c r="EN182">
        <v>0</v>
      </c>
      <c r="EO182">
        <v>0</v>
      </c>
      <c r="EP182">
        <v>0</v>
      </c>
      <c r="EQ182">
        <v>-0.0219400000000007</v>
      </c>
      <c r="ER182">
        <v>0</v>
      </c>
      <c r="ES182">
        <v>0</v>
      </c>
      <c r="ET182">
        <v>0</v>
      </c>
      <c r="EU182">
        <v>-1</v>
      </c>
      <c r="EV182">
        <v>-1</v>
      </c>
      <c r="EW182">
        <v>-1</v>
      </c>
      <c r="EX182">
        <v>-1</v>
      </c>
      <c r="EY182">
        <v>11.9</v>
      </c>
      <c r="EZ182">
        <v>11.9</v>
      </c>
      <c r="FA182">
        <v>18</v>
      </c>
      <c r="FB182">
        <v>646.839</v>
      </c>
      <c r="FC182">
        <v>393.108</v>
      </c>
      <c r="FD182">
        <v>24.9995</v>
      </c>
      <c r="FE182">
        <v>27.7514</v>
      </c>
      <c r="FF182">
        <v>29.9999</v>
      </c>
      <c r="FG182">
        <v>27.7667</v>
      </c>
      <c r="FH182">
        <v>27.8058</v>
      </c>
      <c r="FI182">
        <v>27.7463</v>
      </c>
      <c r="FJ182">
        <v>22.2092</v>
      </c>
      <c r="FK182">
        <v>44.5994</v>
      </c>
      <c r="FL182">
        <v>25</v>
      </c>
      <c r="FM182">
        <v>574.874</v>
      </c>
      <c r="FN182">
        <v>20</v>
      </c>
      <c r="FO182">
        <v>96.8723</v>
      </c>
      <c r="FP182">
        <v>99.4426</v>
      </c>
    </row>
    <row r="183" spans="1:172">
      <c r="A183">
        <v>167</v>
      </c>
      <c r="B183">
        <v>1617083226.5</v>
      </c>
      <c r="C183">
        <v>334</v>
      </c>
      <c r="D183" t="s">
        <v>619</v>
      </c>
      <c r="E183" t="s">
        <v>620</v>
      </c>
      <c r="F183">
        <v>2</v>
      </c>
      <c r="G183">
        <v>1617083225.25</v>
      </c>
      <c r="H183">
        <f>(I183)/1000</f>
        <v>0</v>
      </c>
      <c r="I183">
        <f>IF(CF183, AL183, AF183)</f>
        <v>0</v>
      </c>
      <c r="J183">
        <f>IF(CF183, AG183, AE183)</f>
        <v>0</v>
      </c>
      <c r="K183">
        <f>CH183 - IF(AS183&gt;1, J183*CB183*100.0/(AU183*CV183), 0)</f>
        <v>0</v>
      </c>
      <c r="L183">
        <f>((R183-H183/2)*K183-J183)/(R183+H183/2)</f>
        <v>0</v>
      </c>
      <c r="M183">
        <f>L183*(CO183+CP183)/1000.0</f>
        <v>0</v>
      </c>
      <c r="N183">
        <f>(CH183 - IF(AS183&gt;1, J183*CB183*100.0/(AU183*CV183), 0))*(CO183+CP183)/1000.0</f>
        <v>0</v>
      </c>
      <c r="O183">
        <f>2.0/((1/Q183-1/P183)+SIGN(Q183)*SQRT((1/Q183-1/P183)*(1/Q183-1/P183) + 4*CC183/((CC183+1)*(CC183+1))*(2*1/Q183*1/P183-1/P183*1/P183)))</f>
        <v>0</v>
      </c>
      <c r="P183">
        <f>IF(LEFT(CD183,1)&lt;&gt;"0",IF(LEFT(CD183,1)="1",3.0,CE183),$D$5+$E$5*(CV183*CO183/($K$5*1000))+$F$5*(CV183*CO183/($K$5*1000))*MAX(MIN(CB183,$J$5),$I$5)*MAX(MIN(CB183,$J$5),$I$5)+$G$5*MAX(MIN(CB183,$J$5),$I$5)*(CV183*CO183/($K$5*1000))+$H$5*(CV183*CO183/($K$5*1000))*(CV183*CO183/($K$5*1000)))</f>
        <v>0</v>
      </c>
      <c r="Q183">
        <f>H183*(1000-(1000*0.61365*exp(17.502*U183/(240.97+U183))/(CO183+CP183)+CJ183)/2)/(1000*0.61365*exp(17.502*U183/(240.97+U183))/(CO183+CP183)-CJ183)</f>
        <v>0</v>
      </c>
      <c r="R183">
        <f>1/((CC183+1)/(O183/1.6)+1/(P183/1.37)) + CC183/((CC183+1)/(O183/1.6) + CC183/(P183/1.37))</f>
        <v>0</v>
      </c>
      <c r="S183">
        <f>(BX183*CA183)</f>
        <v>0</v>
      </c>
      <c r="T183">
        <f>(CQ183+(S183+2*0.95*5.67E-8*(((CQ183+$B$7)+273)^4-(CQ183+273)^4)-44100*H183)/(1.84*29.3*P183+8*0.95*5.67E-8*(CQ183+273)^3))</f>
        <v>0</v>
      </c>
      <c r="U183">
        <f>($C$7*CR183+$D$7*CS183+$E$7*T183)</f>
        <v>0</v>
      </c>
      <c r="V183">
        <f>0.61365*exp(17.502*U183/(240.97+U183))</f>
        <v>0</v>
      </c>
      <c r="W183">
        <f>(X183/Y183*100)</f>
        <v>0</v>
      </c>
      <c r="X183">
        <f>CJ183*(CO183+CP183)/1000</f>
        <v>0</v>
      </c>
      <c r="Y183">
        <f>0.61365*exp(17.502*CQ183/(240.97+CQ183))</f>
        <v>0</v>
      </c>
      <c r="Z183">
        <f>(V183-CJ183*(CO183+CP183)/1000)</f>
        <v>0</v>
      </c>
      <c r="AA183">
        <f>(-H183*44100)</f>
        <v>0</v>
      </c>
      <c r="AB183">
        <f>2*29.3*P183*0.92*(CQ183-U183)</f>
        <v>0</v>
      </c>
      <c r="AC183">
        <f>2*0.95*5.67E-8*(((CQ183+$B$7)+273)^4-(U183+273)^4)</f>
        <v>0</v>
      </c>
      <c r="AD183">
        <f>S183+AC183+AA183+AB183</f>
        <v>0</v>
      </c>
      <c r="AE183">
        <f>CN183*AS183*(CI183-CH183*(1000-AS183*CK183)/(1000-AS183*CJ183))/(100*CB183)</f>
        <v>0</v>
      </c>
      <c r="AF183">
        <f>1000*CN183*AS183*(CJ183-CK183)/(100*CB183*(1000-AS183*CJ183))</f>
        <v>0</v>
      </c>
      <c r="AG183">
        <f>(AH183 - AI183 - CO183*1E3/(8.314*(CQ183+273.15)) * AK183/CN183 * AJ183) * CN183/(100*CB183) * (1000 - CK183)/1000</f>
        <v>0</v>
      </c>
      <c r="AH183">
        <v>575.11949911411</v>
      </c>
      <c r="AI183">
        <v>556.298890909091</v>
      </c>
      <c r="AJ183">
        <v>1.67842381895256</v>
      </c>
      <c r="AK183">
        <v>66.5001345329119</v>
      </c>
      <c r="AL183">
        <f>(AN183 - AM183 + CO183*1E3/(8.314*(CQ183+273.15)) * AP183/CN183 * AO183) * CN183/(100*CB183) * 1000/(1000 - AN183)</f>
        <v>0</v>
      </c>
      <c r="AM183">
        <v>19.9803570870996</v>
      </c>
      <c r="AN183">
        <v>21.5551103030303</v>
      </c>
      <c r="AO183">
        <v>-0.000718448484848101</v>
      </c>
      <c r="AP183">
        <v>79.88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MAX(0,($B$13+$C$13*CV183)/(1+$D$13*CV183)*CO183/(CQ183+273)*$E$13)</f>
        <v>0</v>
      </c>
      <c r="AV183" t="s">
        <v>286</v>
      </c>
      <c r="AW183" t="s">
        <v>286</v>
      </c>
      <c r="AX183">
        <v>0</v>
      </c>
      <c r="AY183">
        <v>0</v>
      </c>
      <c r="AZ183">
        <f>1-AX183/AY183</f>
        <v>0</v>
      </c>
      <c r="BA183">
        <v>0</v>
      </c>
      <c r="BB183" t="s">
        <v>286</v>
      </c>
      <c r="BC183" t="s">
        <v>286</v>
      </c>
      <c r="BD183">
        <v>0</v>
      </c>
      <c r="BE183">
        <v>0</v>
      </c>
      <c r="BF183">
        <f>1-BD183/BE183</f>
        <v>0</v>
      </c>
      <c r="BG183">
        <v>0.5</v>
      </c>
      <c r="BH183">
        <f>BY183</f>
        <v>0</v>
      </c>
      <c r="BI183">
        <f>J183</f>
        <v>0</v>
      </c>
      <c r="BJ183">
        <f>BF183*BG183*BH183</f>
        <v>0</v>
      </c>
      <c r="BK183">
        <f>(BI183-BA183)/BH183</f>
        <v>0</v>
      </c>
      <c r="BL183">
        <f>(AY183-BE183)/BE183</f>
        <v>0</v>
      </c>
      <c r="BM183">
        <f>AX183/(AZ183+AX183/BE183)</f>
        <v>0</v>
      </c>
      <c r="BN183" t="s">
        <v>286</v>
      </c>
      <c r="BO183">
        <v>0</v>
      </c>
      <c r="BP183">
        <f>IF(BO183&lt;&gt;0, BO183, BM183)</f>
        <v>0</v>
      </c>
      <c r="BQ183">
        <f>1-BP183/BE183</f>
        <v>0</v>
      </c>
      <c r="BR183">
        <f>(BE183-BD183)/(BE183-BP183)</f>
        <v>0</v>
      </c>
      <c r="BS183">
        <f>(AY183-BE183)/(AY183-BP183)</f>
        <v>0</v>
      </c>
      <c r="BT183">
        <f>(BE183-BD183)/(BE183-AX183)</f>
        <v>0</v>
      </c>
      <c r="BU183">
        <f>(AY183-BE183)/(AY183-AX183)</f>
        <v>0</v>
      </c>
      <c r="BV183">
        <f>(BR183*BP183/BD183)</f>
        <v>0</v>
      </c>
      <c r="BW183">
        <f>(1-BV183)</f>
        <v>0</v>
      </c>
      <c r="BX183">
        <f>$B$11*CW183+$C$11*CX183+$F$11*CY183*(1-DB183)</f>
        <v>0</v>
      </c>
      <c r="BY183">
        <f>BX183*BZ183</f>
        <v>0</v>
      </c>
      <c r="BZ183">
        <f>($B$11*$D$9+$C$11*$D$9+$F$11*((DL183+DD183)/MAX(DL183+DD183+DM183, 0.1)*$I$9+DM183/MAX(DL183+DD183+DM183, 0.1)*$J$9))/($B$11+$C$11+$F$11)</f>
        <v>0</v>
      </c>
      <c r="CA183">
        <f>($B$11*$K$9+$C$11*$K$9+$F$11*((DL183+DD183)/MAX(DL183+DD183+DM183, 0.1)*$P$9+DM183/MAX(DL183+DD183+DM183, 0.1)*$Q$9))/($B$11+$C$11+$F$11)</f>
        <v>0</v>
      </c>
      <c r="CB183">
        <v>9</v>
      </c>
      <c r="CC183">
        <v>0.5</v>
      </c>
      <c r="CD183" t="s">
        <v>287</v>
      </c>
      <c r="CE183">
        <v>2</v>
      </c>
      <c r="CF183" t="b">
        <v>1</v>
      </c>
      <c r="CG183">
        <v>1617083225.25</v>
      </c>
      <c r="CH183">
        <v>543.081</v>
      </c>
      <c r="CI183">
        <v>564.951</v>
      </c>
      <c r="CJ183">
        <v>21.556475</v>
      </c>
      <c r="CK183">
        <v>19.97955</v>
      </c>
      <c r="CL183">
        <v>538.76025</v>
      </c>
      <c r="CM183">
        <v>21.5784</v>
      </c>
      <c r="CN183">
        <v>600.058</v>
      </c>
      <c r="CO183">
        <v>101.12275</v>
      </c>
      <c r="CP183">
        <v>0.04616215</v>
      </c>
      <c r="CQ183">
        <v>26.76565</v>
      </c>
      <c r="CR183">
        <v>26.214625</v>
      </c>
      <c r="CS183">
        <v>999.9</v>
      </c>
      <c r="CT183">
        <v>0</v>
      </c>
      <c r="CU183">
        <v>0</v>
      </c>
      <c r="CV183">
        <v>10000.325</v>
      </c>
      <c r="CW183">
        <v>0</v>
      </c>
      <c r="CX183">
        <v>34.201125</v>
      </c>
      <c r="CY183">
        <v>1199.955</v>
      </c>
      <c r="CZ183">
        <v>0.9670055</v>
      </c>
      <c r="DA183">
        <v>0.03299465</v>
      </c>
      <c r="DB183">
        <v>0</v>
      </c>
      <c r="DC183">
        <v>2.768575</v>
      </c>
      <c r="DD183">
        <v>0</v>
      </c>
      <c r="DE183">
        <v>3541.28</v>
      </c>
      <c r="DF183">
        <v>10371.95</v>
      </c>
      <c r="DG183">
        <v>40.57775</v>
      </c>
      <c r="DH183">
        <v>43.48425</v>
      </c>
      <c r="DI183">
        <v>42.2655</v>
      </c>
      <c r="DJ183">
        <v>41.5</v>
      </c>
      <c r="DK183">
        <v>40.625</v>
      </c>
      <c r="DL183">
        <v>1160.365</v>
      </c>
      <c r="DM183">
        <v>39.59</v>
      </c>
      <c r="DN183">
        <v>0</v>
      </c>
      <c r="DO183">
        <v>1617083227.2</v>
      </c>
      <c r="DP183">
        <v>0</v>
      </c>
      <c r="DQ183">
        <v>2.697312</v>
      </c>
      <c r="DR183">
        <v>0.492753841482679</v>
      </c>
      <c r="DS183">
        <v>25.4630768993086</v>
      </c>
      <c r="DT183">
        <v>3538.6096</v>
      </c>
      <c r="DU183">
        <v>15</v>
      </c>
      <c r="DV183">
        <v>1617082512</v>
      </c>
      <c r="DW183" t="s">
        <v>288</v>
      </c>
      <c r="DX183">
        <v>1617082511</v>
      </c>
      <c r="DY183">
        <v>1617082512</v>
      </c>
      <c r="DZ183">
        <v>2</v>
      </c>
      <c r="EA183">
        <v>-0.012</v>
      </c>
      <c r="EB183">
        <v>-0.035</v>
      </c>
      <c r="EC183">
        <v>4.321</v>
      </c>
      <c r="ED183">
        <v>-0.022</v>
      </c>
      <c r="EE183">
        <v>400</v>
      </c>
      <c r="EF183">
        <v>20</v>
      </c>
      <c r="EG183">
        <v>0.13</v>
      </c>
      <c r="EH183">
        <v>0.05</v>
      </c>
      <c r="EI183">
        <v>100</v>
      </c>
      <c r="EJ183">
        <v>100</v>
      </c>
      <c r="EK183">
        <v>4.321</v>
      </c>
      <c r="EL183">
        <v>-0.0219</v>
      </c>
      <c r="EM183">
        <v>4.32055000000003</v>
      </c>
      <c r="EN183">
        <v>0</v>
      </c>
      <c r="EO183">
        <v>0</v>
      </c>
      <c r="EP183">
        <v>0</v>
      </c>
      <c r="EQ183">
        <v>-0.0219400000000007</v>
      </c>
      <c r="ER183">
        <v>0</v>
      </c>
      <c r="ES183">
        <v>0</v>
      </c>
      <c r="ET183">
        <v>0</v>
      </c>
      <c r="EU183">
        <v>-1</v>
      </c>
      <c r="EV183">
        <v>-1</v>
      </c>
      <c r="EW183">
        <v>-1</v>
      </c>
      <c r="EX183">
        <v>-1</v>
      </c>
      <c r="EY183">
        <v>11.9</v>
      </c>
      <c r="EZ183">
        <v>11.9</v>
      </c>
      <c r="FA183">
        <v>18</v>
      </c>
      <c r="FB183">
        <v>646.647</v>
      </c>
      <c r="FC183">
        <v>393.101</v>
      </c>
      <c r="FD183">
        <v>24.9994</v>
      </c>
      <c r="FE183">
        <v>27.75</v>
      </c>
      <c r="FF183">
        <v>29.9999</v>
      </c>
      <c r="FG183">
        <v>27.7652</v>
      </c>
      <c r="FH183">
        <v>27.805</v>
      </c>
      <c r="FI183">
        <v>27.9087</v>
      </c>
      <c r="FJ183">
        <v>22.2092</v>
      </c>
      <c r="FK183">
        <v>44.5994</v>
      </c>
      <c r="FL183">
        <v>25</v>
      </c>
      <c r="FM183">
        <v>578.314</v>
      </c>
      <c r="FN183">
        <v>20</v>
      </c>
      <c r="FO183">
        <v>96.8728</v>
      </c>
      <c r="FP183">
        <v>99.4425</v>
      </c>
    </row>
    <row r="184" spans="1:172">
      <c r="A184">
        <v>168</v>
      </c>
      <c r="B184">
        <v>1617083228</v>
      </c>
      <c r="C184">
        <v>335.5</v>
      </c>
      <c r="D184" t="s">
        <v>621</v>
      </c>
      <c r="E184" t="s">
        <v>622</v>
      </c>
      <c r="F184">
        <v>2</v>
      </c>
      <c r="G184">
        <v>1617083226.5</v>
      </c>
      <c r="H184">
        <f>(I184)/1000</f>
        <v>0</v>
      </c>
      <c r="I184">
        <f>IF(CF184, AL184, AF184)</f>
        <v>0</v>
      </c>
      <c r="J184">
        <f>IF(CF184, AG184, AE184)</f>
        <v>0</v>
      </c>
      <c r="K184">
        <f>CH184 - IF(AS184&gt;1, J184*CB184*100.0/(AU184*CV184), 0)</f>
        <v>0</v>
      </c>
      <c r="L184">
        <f>((R184-H184/2)*K184-J184)/(R184+H184/2)</f>
        <v>0</v>
      </c>
      <c r="M184">
        <f>L184*(CO184+CP184)/1000.0</f>
        <v>0</v>
      </c>
      <c r="N184">
        <f>(CH184 - IF(AS184&gt;1, J184*CB184*100.0/(AU184*CV184), 0))*(CO184+CP184)/1000.0</f>
        <v>0</v>
      </c>
      <c r="O184">
        <f>2.0/((1/Q184-1/P184)+SIGN(Q184)*SQRT((1/Q184-1/P184)*(1/Q184-1/P184) + 4*CC184/((CC184+1)*(CC184+1))*(2*1/Q184*1/P184-1/P184*1/P184)))</f>
        <v>0</v>
      </c>
      <c r="P184">
        <f>IF(LEFT(CD184,1)&lt;&gt;"0",IF(LEFT(CD184,1)="1",3.0,CE184),$D$5+$E$5*(CV184*CO184/($K$5*1000))+$F$5*(CV184*CO184/($K$5*1000))*MAX(MIN(CB184,$J$5),$I$5)*MAX(MIN(CB184,$J$5),$I$5)+$G$5*MAX(MIN(CB184,$J$5),$I$5)*(CV184*CO184/($K$5*1000))+$H$5*(CV184*CO184/($K$5*1000))*(CV184*CO184/($K$5*1000)))</f>
        <v>0</v>
      </c>
      <c r="Q184">
        <f>H184*(1000-(1000*0.61365*exp(17.502*U184/(240.97+U184))/(CO184+CP184)+CJ184)/2)/(1000*0.61365*exp(17.502*U184/(240.97+U184))/(CO184+CP184)-CJ184)</f>
        <v>0</v>
      </c>
      <c r="R184">
        <f>1/((CC184+1)/(O184/1.6)+1/(P184/1.37)) + CC184/((CC184+1)/(O184/1.6) + CC184/(P184/1.37))</f>
        <v>0</v>
      </c>
      <c r="S184">
        <f>(BX184*CA184)</f>
        <v>0</v>
      </c>
      <c r="T184">
        <f>(CQ184+(S184+2*0.95*5.67E-8*(((CQ184+$B$7)+273)^4-(CQ184+273)^4)-44100*H184)/(1.84*29.3*P184+8*0.95*5.67E-8*(CQ184+273)^3))</f>
        <v>0</v>
      </c>
      <c r="U184">
        <f>($C$7*CR184+$D$7*CS184+$E$7*T184)</f>
        <v>0</v>
      </c>
      <c r="V184">
        <f>0.61365*exp(17.502*U184/(240.97+U184))</f>
        <v>0</v>
      </c>
      <c r="W184">
        <f>(X184/Y184*100)</f>
        <v>0</v>
      </c>
      <c r="X184">
        <f>CJ184*(CO184+CP184)/1000</f>
        <v>0</v>
      </c>
      <c r="Y184">
        <f>0.61365*exp(17.502*CQ184/(240.97+CQ184))</f>
        <v>0</v>
      </c>
      <c r="Z184">
        <f>(V184-CJ184*(CO184+CP184)/1000)</f>
        <v>0</v>
      </c>
      <c r="AA184">
        <f>(-H184*44100)</f>
        <v>0</v>
      </c>
      <c r="AB184">
        <f>2*29.3*P184*0.92*(CQ184-U184)</f>
        <v>0</v>
      </c>
      <c r="AC184">
        <f>2*0.95*5.67E-8*(((CQ184+$B$7)+273)^4-(U184+273)^4)</f>
        <v>0</v>
      </c>
      <c r="AD184">
        <f>S184+AC184+AA184+AB184</f>
        <v>0</v>
      </c>
      <c r="AE184">
        <f>CN184*AS184*(CI184-CH184*(1000-AS184*CK184)/(1000-AS184*CJ184))/(100*CB184)</f>
        <v>0</v>
      </c>
      <c r="AF184">
        <f>1000*CN184*AS184*(CJ184-CK184)/(100*CB184*(1000-AS184*CJ184))</f>
        <v>0</v>
      </c>
      <c r="AG184">
        <f>(AH184 - AI184 - CO184*1E3/(8.314*(CQ184+273.15)) * AK184/CN184 * AJ184) * CN184/(100*CB184) * (1000 - CK184)/1000</f>
        <v>0</v>
      </c>
      <c r="AH184">
        <v>577.74953837299</v>
      </c>
      <c r="AI184">
        <v>558.834666666667</v>
      </c>
      <c r="AJ184">
        <v>1.68486885087196</v>
      </c>
      <c r="AK184">
        <v>66.5001345329119</v>
      </c>
      <c r="AL184">
        <f>(AN184 - AM184 + CO184*1E3/(8.314*(CQ184+273.15)) * AP184/CN184 * AO184) * CN184/(100*CB184) * 1000/(1000 - AN184)</f>
        <v>0</v>
      </c>
      <c r="AM184">
        <v>19.9793332477922</v>
      </c>
      <c r="AN184">
        <v>21.5528442424242</v>
      </c>
      <c r="AO184">
        <v>-0.00151282424241844</v>
      </c>
      <c r="AP184">
        <v>79.88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MAX(0,($B$13+$C$13*CV184)/(1+$D$13*CV184)*CO184/(CQ184+273)*$E$13)</f>
        <v>0</v>
      </c>
      <c r="AV184" t="s">
        <v>286</v>
      </c>
      <c r="AW184" t="s">
        <v>286</v>
      </c>
      <c r="AX184">
        <v>0</v>
      </c>
      <c r="AY184">
        <v>0</v>
      </c>
      <c r="AZ184">
        <f>1-AX184/AY184</f>
        <v>0</v>
      </c>
      <c r="BA184">
        <v>0</v>
      </c>
      <c r="BB184" t="s">
        <v>286</v>
      </c>
      <c r="BC184" t="s">
        <v>286</v>
      </c>
      <c r="BD184">
        <v>0</v>
      </c>
      <c r="BE184">
        <v>0</v>
      </c>
      <c r="BF184">
        <f>1-BD184/BE184</f>
        <v>0</v>
      </c>
      <c r="BG184">
        <v>0.5</v>
      </c>
      <c r="BH184">
        <f>BY184</f>
        <v>0</v>
      </c>
      <c r="BI184">
        <f>J184</f>
        <v>0</v>
      </c>
      <c r="BJ184">
        <f>BF184*BG184*BH184</f>
        <v>0</v>
      </c>
      <c r="BK184">
        <f>(BI184-BA184)/BH184</f>
        <v>0</v>
      </c>
      <c r="BL184">
        <f>(AY184-BE184)/BE184</f>
        <v>0</v>
      </c>
      <c r="BM184">
        <f>AX184/(AZ184+AX184/BE184)</f>
        <v>0</v>
      </c>
      <c r="BN184" t="s">
        <v>286</v>
      </c>
      <c r="BO184">
        <v>0</v>
      </c>
      <c r="BP184">
        <f>IF(BO184&lt;&gt;0, BO184, BM184)</f>
        <v>0</v>
      </c>
      <c r="BQ184">
        <f>1-BP184/BE184</f>
        <v>0</v>
      </c>
      <c r="BR184">
        <f>(BE184-BD184)/(BE184-BP184)</f>
        <v>0</v>
      </c>
      <c r="BS184">
        <f>(AY184-BE184)/(AY184-BP184)</f>
        <v>0</v>
      </c>
      <c r="BT184">
        <f>(BE184-BD184)/(BE184-AX184)</f>
        <v>0</v>
      </c>
      <c r="BU184">
        <f>(AY184-BE184)/(AY184-AX184)</f>
        <v>0</v>
      </c>
      <c r="BV184">
        <f>(BR184*BP184/BD184)</f>
        <v>0</v>
      </c>
      <c r="BW184">
        <f>(1-BV184)</f>
        <v>0</v>
      </c>
      <c r="BX184">
        <f>$B$11*CW184+$C$11*CX184+$F$11*CY184*(1-DB184)</f>
        <v>0</v>
      </c>
      <c r="BY184">
        <f>BX184*BZ184</f>
        <v>0</v>
      </c>
      <c r="BZ184">
        <f>($B$11*$D$9+$C$11*$D$9+$F$11*((DL184+DD184)/MAX(DL184+DD184+DM184, 0.1)*$I$9+DM184/MAX(DL184+DD184+DM184, 0.1)*$J$9))/($B$11+$C$11+$F$11)</f>
        <v>0</v>
      </c>
      <c r="CA184">
        <f>($B$11*$K$9+$C$11*$K$9+$F$11*((DL184+DD184)/MAX(DL184+DD184+DM184, 0.1)*$P$9+DM184/MAX(DL184+DD184+DM184, 0.1)*$Q$9))/($B$11+$C$11+$F$11)</f>
        <v>0</v>
      </c>
      <c r="CB184">
        <v>9</v>
      </c>
      <c r="CC184">
        <v>0.5</v>
      </c>
      <c r="CD184" t="s">
        <v>287</v>
      </c>
      <c r="CE184">
        <v>2</v>
      </c>
      <c r="CF184" t="b">
        <v>1</v>
      </c>
      <c r="CG184">
        <v>1617083226.5</v>
      </c>
      <c r="CH184">
        <v>545.1375</v>
      </c>
      <c r="CI184">
        <v>567.09075</v>
      </c>
      <c r="CJ184">
        <v>21.5544</v>
      </c>
      <c r="CK184">
        <v>19.979375</v>
      </c>
      <c r="CL184">
        <v>540.817</v>
      </c>
      <c r="CM184">
        <v>21.576325</v>
      </c>
      <c r="CN184">
        <v>600.046</v>
      </c>
      <c r="CO184">
        <v>101.122</v>
      </c>
      <c r="CP184">
        <v>0.046178775</v>
      </c>
      <c r="CQ184">
        <v>26.7644</v>
      </c>
      <c r="CR184">
        <v>26.214475</v>
      </c>
      <c r="CS184">
        <v>999.9</v>
      </c>
      <c r="CT184">
        <v>0</v>
      </c>
      <c r="CU184">
        <v>0</v>
      </c>
      <c r="CV184">
        <v>9985.31</v>
      </c>
      <c r="CW184">
        <v>0</v>
      </c>
      <c r="CX184">
        <v>34.166775</v>
      </c>
      <c r="CY184">
        <v>1199.95</v>
      </c>
      <c r="CZ184">
        <v>0.9670055</v>
      </c>
      <c r="DA184">
        <v>0.03299465</v>
      </c>
      <c r="DB184">
        <v>0</v>
      </c>
      <c r="DC184">
        <v>2.6322</v>
      </c>
      <c r="DD184">
        <v>0</v>
      </c>
      <c r="DE184">
        <v>3541.78</v>
      </c>
      <c r="DF184">
        <v>10371.9</v>
      </c>
      <c r="DG184">
        <v>40.5935</v>
      </c>
      <c r="DH184">
        <v>43.4685</v>
      </c>
      <c r="DI184">
        <v>42.25</v>
      </c>
      <c r="DJ184">
        <v>41.5</v>
      </c>
      <c r="DK184">
        <v>40.656</v>
      </c>
      <c r="DL184">
        <v>1160.36</v>
      </c>
      <c r="DM184">
        <v>39.59</v>
      </c>
      <c r="DN184">
        <v>0</v>
      </c>
      <c r="DO184">
        <v>1617083228.4</v>
      </c>
      <c r="DP184">
        <v>0</v>
      </c>
      <c r="DQ184">
        <v>2.711568</v>
      </c>
      <c r="DR184">
        <v>0.741053852226023</v>
      </c>
      <c r="DS184">
        <v>24.8407691657846</v>
      </c>
      <c r="DT184">
        <v>3539.094</v>
      </c>
      <c r="DU184">
        <v>15</v>
      </c>
      <c r="DV184">
        <v>1617082512</v>
      </c>
      <c r="DW184" t="s">
        <v>288</v>
      </c>
      <c r="DX184">
        <v>1617082511</v>
      </c>
      <c r="DY184">
        <v>1617082512</v>
      </c>
      <c r="DZ184">
        <v>2</v>
      </c>
      <c r="EA184">
        <v>-0.012</v>
      </c>
      <c r="EB184">
        <v>-0.035</v>
      </c>
      <c r="EC184">
        <v>4.321</v>
      </c>
      <c r="ED184">
        <v>-0.022</v>
      </c>
      <c r="EE184">
        <v>400</v>
      </c>
      <c r="EF184">
        <v>20</v>
      </c>
      <c r="EG184">
        <v>0.13</v>
      </c>
      <c r="EH184">
        <v>0.05</v>
      </c>
      <c r="EI184">
        <v>100</v>
      </c>
      <c r="EJ184">
        <v>100</v>
      </c>
      <c r="EK184">
        <v>4.32</v>
      </c>
      <c r="EL184">
        <v>-0.022</v>
      </c>
      <c r="EM184">
        <v>4.32055000000003</v>
      </c>
      <c r="EN184">
        <v>0</v>
      </c>
      <c r="EO184">
        <v>0</v>
      </c>
      <c r="EP184">
        <v>0</v>
      </c>
      <c r="EQ184">
        <v>-0.0219400000000007</v>
      </c>
      <c r="ER184">
        <v>0</v>
      </c>
      <c r="ES184">
        <v>0</v>
      </c>
      <c r="ET184">
        <v>0</v>
      </c>
      <c r="EU184">
        <v>-1</v>
      </c>
      <c r="EV184">
        <v>-1</v>
      </c>
      <c r="EW184">
        <v>-1</v>
      </c>
      <c r="EX184">
        <v>-1</v>
      </c>
      <c r="EY184">
        <v>11.9</v>
      </c>
      <c r="EZ184">
        <v>11.9</v>
      </c>
      <c r="FA184">
        <v>18</v>
      </c>
      <c r="FB184">
        <v>646.677</v>
      </c>
      <c r="FC184">
        <v>393.227</v>
      </c>
      <c r="FD184">
        <v>24.9994</v>
      </c>
      <c r="FE184">
        <v>27.7498</v>
      </c>
      <c r="FF184">
        <v>29.9999</v>
      </c>
      <c r="FG184">
        <v>27.7645</v>
      </c>
      <c r="FH184">
        <v>27.8042</v>
      </c>
      <c r="FI184">
        <v>27.9706</v>
      </c>
      <c r="FJ184">
        <v>22.2092</v>
      </c>
      <c r="FK184">
        <v>44.5994</v>
      </c>
      <c r="FL184">
        <v>25</v>
      </c>
      <c r="FM184">
        <v>581.699</v>
      </c>
      <c r="FN184">
        <v>20</v>
      </c>
      <c r="FO184">
        <v>96.8732</v>
      </c>
      <c r="FP184">
        <v>99.4435</v>
      </c>
    </row>
    <row r="185" spans="1:172">
      <c r="A185">
        <v>169</v>
      </c>
      <c r="B185">
        <v>1617083230</v>
      </c>
      <c r="C185">
        <v>337.5</v>
      </c>
      <c r="D185" t="s">
        <v>623</v>
      </c>
      <c r="E185" t="s">
        <v>624</v>
      </c>
      <c r="F185">
        <v>2</v>
      </c>
      <c r="G185">
        <v>1617083229</v>
      </c>
      <c r="H185">
        <f>(I185)/1000</f>
        <v>0</v>
      </c>
      <c r="I185">
        <f>IF(CF185, AL185, AF185)</f>
        <v>0</v>
      </c>
      <c r="J185">
        <f>IF(CF185, AG185, AE185)</f>
        <v>0</v>
      </c>
      <c r="K185">
        <f>CH185 - IF(AS185&gt;1, J185*CB185*100.0/(AU185*CV185), 0)</f>
        <v>0</v>
      </c>
      <c r="L185">
        <f>((R185-H185/2)*K185-J185)/(R185+H185/2)</f>
        <v>0</v>
      </c>
      <c r="M185">
        <f>L185*(CO185+CP185)/1000.0</f>
        <v>0</v>
      </c>
      <c r="N185">
        <f>(CH185 - IF(AS185&gt;1, J185*CB185*100.0/(AU185*CV185), 0))*(CO185+CP185)/1000.0</f>
        <v>0</v>
      </c>
      <c r="O185">
        <f>2.0/((1/Q185-1/P185)+SIGN(Q185)*SQRT((1/Q185-1/P185)*(1/Q185-1/P185) + 4*CC185/((CC185+1)*(CC185+1))*(2*1/Q185*1/P185-1/P185*1/P185)))</f>
        <v>0</v>
      </c>
      <c r="P185">
        <f>IF(LEFT(CD185,1)&lt;&gt;"0",IF(LEFT(CD185,1)="1",3.0,CE185),$D$5+$E$5*(CV185*CO185/($K$5*1000))+$F$5*(CV185*CO185/($K$5*1000))*MAX(MIN(CB185,$J$5),$I$5)*MAX(MIN(CB185,$J$5),$I$5)+$G$5*MAX(MIN(CB185,$J$5),$I$5)*(CV185*CO185/($K$5*1000))+$H$5*(CV185*CO185/($K$5*1000))*(CV185*CO185/($K$5*1000)))</f>
        <v>0</v>
      </c>
      <c r="Q185">
        <f>H185*(1000-(1000*0.61365*exp(17.502*U185/(240.97+U185))/(CO185+CP185)+CJ185)/2)/(1000*0.61365*exp(17.502*U185/(240.97+U185))/(CO185+CP185)-CJ185)</f>
        <v>0</v>
      </c>
      <c r="R185">
        <f>1/((CC185+1)/(O185/1.6)+1/(P185/1.37)) + CC185/((CC185+1)/(O185/1.6) + CC185/(P185/1.37))</f>
        <v>0</v>
      </c>
      <c r="S185">
        <f>(BX185*CA185)</f>
        <v>0</v>
      </c>
      <c r="T185">
        <f>(CQ185+(S185+2*0.95*5.67E-8*(((CQ185+$B$7)+273)^4-(CQ185+273)^4)-44100*H185)/(1.84*29.3*P185+8*0.95*5.67E-8*(CQ185+273)^3))</f>
        <v>0</v>
      </c>
      <c r="U185">
        <f>($C$7*CR185+$D$7*CS185+$E$7*T185)</f>
        <v>0</v>
      </c>
      <c r="V185">
        <f>0.61365*exp(17.502*U185/(240.97+U185))</f>
        <v>0</v>
      </c>
      <c r="W185">
        <f>(X185/Y185*100)</f>
        <v>0</v>
      </c>
      <c r="X185">
        <f>CJ185*(CO185+CP185)/1000</f>
        <v>0</v>
      </c>
      <c r="Y185">
        <f>0.61365*exp(17.502*CQ185/(240.97+CQ185))</f>
        <v>0</v>
      </c>
      <c r="Z185">
        <f>(V185-CJ185*(CO185+CP185)/1000)</f>
        <v>0</v>
      </c>
      <c r="AA185">
        <f>(-H185*44100)</f>
        <v>0</v>
      </c>
      <c r="AB185">
        <f>2*29.3*P185*0.92*(CQ185-U185)</f>
        <v>0</v>
      </c>
      <c r="AC185">
        <f>2*0.95*5.67E-8*(((CQ185+$B$7)+273)^4-(U185+273)^4)</f>
        <v>0</v>
      </c>
      <c r="AD185">
        <f>S185+AC185+AA185+AB185</f>
        <v>0</v>
      </c>
      <c r="AE185">
        <f>CN185*AS185*(CI185-CH185*(1000-AS185*CK185)/(1000-AS185*CJ185))/(100*CB185)</f>
        <v>0</v>
      </c>
      <c r="AF185">
        <f>1000*CN185*AS185*(CJ185-CK185)/(100*CB185*(1000-AS185*CJ185))</f>
        <v>0</v>
      </c>
      <c r="AG185">
        <f>(AH185 - AI185 - CO185*1E3/(8.314*(CQ185+273.15)) * AK185/CN185 * AJ185) * CN185/(100*CB185) * (1000 - CK185)/1000</f>
        <v>0</v>
      </c>
      <c r="AH185">
        <v>581.257630421505</v>
      </c>
      <c r="AI185">
        <v>562.267775757576</v>
      </c>
      <c r="AJ185">
        <v>1.71337477000079</v>
      </c>
      <c r="AK185">
        <v>66.5001345329119</v>
      </c>
      <c r="AL185">
        <f>(AN185 - AM185 + CO185*1E3/(8.314*(CQ185+273.15)) * AP185/CN185 * AO185) * CN185/(100*CB185) * 1000/(1000 - AN185)</f>
        <v>0</v>
      </c>
      <c r="AM185">
        <v>19.9793955968831</v>
      </c>
      <c r="AN185">
        <v>21.5488175757576</v>
      </c>
      <c r="AO185">
        <v>-0.000635717171713207</v>
      </c>
      <c r="AP185">
        <v>79.88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MAX(0,($B$13+$C$13*CV185)/(1+$D$13*CV185)*CO185/(CQ185+273)*$E$13)</f>
        <v>0</v>
      </c>
      <c r="AV185" t="s">
        <v>286</v>
      </c>
      <c r="AW185" t="s">
        <v>286</v>
      </c>
      <c r="AX185">
        <v>0</v>
      </c>
      <c r="AY185">
        <v>0</v>
      </c>
      <c r="AZ185">
        <f>1-AX185/AY185</f>
        <v>0</v>
      </c>
      <c r="BA185">
        <v>0</v>
      </c>
      <c r="BB185" t="s">
        <v>286</v>
      </c>
      <c r="BC185" t="s">
        <v>286</v>
      </c>
      <c r="BD185">
        <v>0</v>
      </c>
      <c r="BE185">
        <v>0</v>
      </c>
      <c r="BF185">
        <f>1-BD185/BE185</f>
        <v>0</v>
      </c>
      <c r="BG185">
        <v>0.5</v>
      </c>
      <c r="BH185">
        <f>BY185</f>
        <v>0</v>
      </c>
      <c r="BI185">
        <f>J185</f>
        <v>0</v>
      </c>
      <c r="BJ185">
        <f>BF185*BG185*BH185</f>
        <v>0</v>
      </c>
      <c r="BK185">
        <f>(BI185-BA185)/BH185</f>
        <v>0</v>
      </c>
      <c r="BL185">
        <f>(AY185-BE185)/BE185</f>
        <v>0</v>
      </c>
      <c r="BM185">
        <f>AX185/(AZ185+AX185/BE185)</f>
        <v>0</v>
      </c>
      <c r="BN185" t="s">
        <v>286</v>
      </c>
      <c r="BO185">
        <v>0</v>
      </c>
      <c r="BP185">
        <f>IF(BO185&lt;&gt;0, BO185, BM185)</f>
        <v>0</v>
      </c>
      <c r="BQ185">
        <f>1-BP185/BE185</f>
        <v>0</v>
      </c>
      <c r="BR185">
        <f>(BE185-BD185)/(BE185-BP185)</f>
        <v>0</v>
      </c>
      <c r="BS185">
        <f>(AY185-BE185)/(AY185-BP185)</f>
        <v>0</v>
      </c>
      <c r="BT185">
        <f>(BE185-BD185)/(BE185-AX185)</f>
        <v>0</v>
      </c>
      <c r="BU185">
        <f>(AY185-BE185)/(AY185-AX185)</f>
        <v>0</v>
      </c>
      <c r="BV185">
        <f>(BR185*BP185/BD185)</f>
        <v>0</v>
      </c>
      <c r="BW185">
        <f>(1-BV185)</f>
        <v>0</v>
      </c>
      <c r="BX185">
        <f>$B$11*CW185+$C$11*CX185+$F$11*CY185*(1-DB185)</f>
        <v>0</v>
      </c>
      <c r="BY185">
        <f>BX185*BZ185</f>
        <v>0</v>
      </c>
      <c r="BZ185">
        <f>($B$11*$D$9+$C$11*$D$9+$F$11*((DL185+DD185)/MAX(DL185+DD185+DM185, 0.1)*$I$9+DM185/MAX(DL185+DD185+DM185, 0.1)*$J$9))/($B$11+$C$11+$F$11)</f>
        <v>0</v>
      </c>
      <c r="CA185">
        <f>($B$11*$K$9+$C$11*$K$9+$F$11*((DL185+DD185)/MAX(DL185+DD185+DM185, 0.1)*$P$9+DM185/MAX(DL185+DD185+DM185, 0.1)*$Q$9))/($B$11+$C$11+$F$11)</f>
        <v>0</v>
      </c>
      <c r="CB185">
        <v>9</v>
      </c>
      <c r="CC185">
        <v>0.5</v>
      </c>
      <c r="CD185" t="s">
        <v>287</v>
      </c>
      <c r="CE185">
        <v>2</v>
      </c>
      <c r="CF185" t="b">
        <v>1</v>
      </c>
      <c r="CG185">
        <v>1617083229</v>
      </c>
      <c r="CH185">
        <v>549.305333333333</v>
      </c>
      <c r="CI185">
        <v>571.400333333333</v>
      </c>
      <c r="CJ185">
        <v>21.5500333333333</v>
      </c>
      <c r="CK185">
        <v>19.9785333333333</v>
      </c>
      <c r="CL185">
        <v>544.985333333333</v>
      </c>
      <c r="CM185">
        <v>21.5719666666667</v>
      </c>
      <c r="CN185">
        <v>599.99</v>
      </c>
      <c r="CO185">
        <v>101.121666666667</v>
      </c>
      <c r="CP185">
        <v>0.0467167333333333</v>
      </c>
      <c r="CQ185">
        <v>26.7640666666667</v>
      </c>
      <c r="CR185">
        <v>26.208</v>
      </c>
      <c r="CS185">
        <v>999.9</v>
      </c>
      <c r="CT185">
        <v>0</v>
      </c>
      <c r="CU185">
        <v>0</v>
      </c>
      <c r="CV185">
        <v>9977.29</v>
      </c>
      <c r="CW185">
        <v>0</v>
      </c>
      <c r="CX185">
        <v>34.0980666666667</v>
      </c>
      <c r="CY185">
        <v>1199.91666666667</v>
      </c>
      <c r="CZ185">
        <v>0.967004333333333</v>
      </c>
      <c r="DA185">
        <v>0.0329958</v>
      </c>
      <c r="DB185">
        <v>0</v>
      </c>
      <c r="DC185">
        <v>2.61466666666667</v>
      </c>
      <c r="DD185">
        <v>0</v>
      </c>
      <c r="DE185">
        <v>3542.41666666667</v>
      </c>
      <c r="DF185">
        <v>10371.5666666667</v>
      </c>
      <c r="DG185">
        <v>40.5416666666667</v>
      </c>
      <c r="DH185">
        <v>43.437</v>
      </c>
      <c r="DI185">
        <v>42.312</v>
      </c>
      <c r="DJ185">
        <v>41.5413333333333</v>
      </c>
      <c r="DK185">
        <v>40.583</v>
      </c>
      <c r="DL185">
        <v>1160.32666666667</v>
      </c>
      <c r="DM185">
        <v>39.59</v>
      </c>
      <c r="DN185">
        <v>0</v>
      </c>
      <c r="DO185">
        <v>1617083230.8</v>
      </c>
      <c r="DP185">
        <v>0</v>
      </c>
      <c r="DQ185">
        <v>2.708512</v>
      </c>
      <c r="DR185">
        <v>0.358938462785391</v>
      </c>
      <c r="DS185">
        <v>24.3753846263078</v>
      </c>
      <c r="DT185">
        <v>3540.0888</v>
      </c>
      <c r="DU185">
        <v>15</v>
      </c>
      <c r="DV185">
        <v>1617082512</v>
      </c>
      <c r="DW185" t="s">
        <v>288</v>
      </c>
      <c r="DX185">
        <v>1617082511</v>
      </c>
      <c r="DY185">
        <v>1617082512</v>
      </c>
      <c r="DZ185">
        <v>2</v>
      </c>
      <c r="EA185">
        <v>-0.012</v>
      </c>
      <c r="EB185">
        <v>-0.035</v>
      </c>
      <c r="EC185">
        <v>4.321</v>
      </c>
      <c r="ED185">
        <v>-0.022</v>
      </c>
      <c r="EE185">
        <v>400</v>
      </c>
      <c r="EF185">
        <v>20</v>
      </c>
      <c r="EG185">
        <v>0.13</v>
      </c>
      <c r="EH185">
        <v>0.05</v>
      </c>
      <c r="EI185">
        <v>100</v>
      </c>
      <c r="EJ185">
        <v>100</v>
      </c>
      <c r="EK185">
        <v>4.32</v>
      </c>
      <c r="EL185">
        <v>-0.022</v>
      </c>
      <c r="EM185">
        <v>4.32055000000003</v>
      </c>
      <c r="EN185">
        <v>0</v>
      </c>
      <c r="EO185">
        <v>0</v>
      </c>
      <c r="EP185">
        <v>0</v>
      </c>
      <c r="EQ185">
        <v>-0.0219400000000007</v>
      </c>
      <c r="ER185">
        <v>0</v>
      </c>
      <c r="ES185">
        <v>0</v>
      </c>
      <c r="ET185">
        <v>0</v>
      </c>
      <c r="EU185">
        <v>-1</v>
      </c>
      <c r="EV185">
        <v>-1</v>
      </c>
      <c r="EW185">
        <v>-1</v>
      </c>
      <c r="EX185">
        <v>-1</v>
      </c>
      <c r="EY185">
        <v>12</v>
      </c>
      <c r="EZ185">
        <v>12</v>
      </c>
      <c r="FA185">
        <v>18</v>
      </c>
      <c r="FB185">
        <v>646.797</v>
      </c>
      <c r="FC185">
        <v>393.246</v>
      </c>
      <c r="FD185">
        <v>24.9993</v>
      </c>
      <c r="FE185">
        <v>27.7485</v>
      </c>
      <c r="FF185">
        <v>29.9999</v>
      </c>
      <c r="FG185">
        <v>27.7632</v>
      </c>
      <c r="FH185">
        <v>27.8029</v>
      </c>
      <c r="FI185">
        <v>28.1287</v>
      </c>
      <c r="FJ185">
        <v>22.2092</v>
      </c>
      <c r="FK185">
        <v>44.5994</v>
      </c>
      <c r="FL185">
        <v>25</v>
      </c>
      <c r="FM185">
        <v>585.054</v>
      </c>
      <c r="FN185">
        <v>20</v>
      </c>
      <c r="FO185">
        <v>96.8741</v>
      </c>
      <c r="FP185">
        <v>99.4443</v>
      </c>
    </row>
    <row r="186" spans="1:172">
      <c r="A186">
        <v>170</v>
      </c>
      <c r="B186">
        <v>1617083232.5</v>
      </c>
      <c r="C186">
        <v>340</v>
      </c>
      <c r="D186" t="s">
        <v>625</v>
      </c>
      <c r="E186" t="s">
        <v>626</v>
      </c>
      <c r="F186">
        <v>2</v>
      </c>
      <c r="G186">
        <v>1617083231.25</v>
      </c>
      <c r="H186">
        <f>(I186)/1000</f>
        <v>0</v>
      </c>
      <c r="I186">
        <f>IF(CF186, AL186, AF186)</f>
        <v>0</v>
      </c>
      <c r="J186">
        <f>IF(CF186, AG186, AE186)</f>
        <v>0</v>
      </c>
      <c r="K186">
        <f>CH186 - IF(AS186&gt;1, J186*CB186*100.0/(AU186*CV186), 0)</f>
        <v>0</v>
      </c>
      <c r="L186">
        <f>((R186-H186/2)*K186-J186)/(R186+H186/2)</f>
        <v>0</v>
      </c>
      <c r="M186">
        <f>L186*(CO186+CP186)/1000.0</f>
        <v>0</v>
      </c>
      <c r="N186">
        <f>(CH186 - IF(AS186&gt;1, J186*CB186*100.0/(AU186*CV186), 0))*(CO186+CP186)/1000.0</f>
        <v>0</v>
      </c>
      <c r="O186">
        <f>2.0/((1/Q186-1/P186)+SIGN(Q186)*SQRT((1/Q186-1/P186)*(1/Q186-1/P186) + 4*CC186/((CC186+1)*(CC186+1))*(2*1/Q186*1/P186-1/P186*1/P186)))</f>
        <v>0</v>
      </c>
      <c r="P186">
        <f>IF(LEFT(CD186,1)&lt;&gt;"0",IF(LEFT(CD186,1)="1",3.0,CE186),$D$5+$E$5*(CV186*CO186/($K$5*1000))+$F$5*(CV186*CO186/($K$5*1000))*MAX(MIN(CB186,$J$5),$I$5)*MAX(MIN(CB186,$J$5),$I$5)+$G$5*MAX(MIN(CB186,$J$5),$I$5)*(CV186*CO186/($K$5*1000))+$H$5*(CV186*CO186/($K$5*1000))*(CV186*CO186/($K$5*1000)))</f>
        <v>0</v>
      </c>
      <c r="Q186">
        <f>H186*(1000-(1000*0.61365*exp(17.502*U186/(240.97+U186))/(CO186+CP186)+CJ186)/2)/(1000*0.61365*exp(17.502*U186/(240.97+U186))/(CO186+CP186)-CJ186)</f>
        <v>0</v>
      </c>
      <c r="R186">
        <f>1/((CC186+1)/(O186/1.6)+1/(P186/1.37)) + CC186/((CC186+1)/(O186/1.6) + CC186/(P186/1.37))</f>
        <v>0</v>
      </c>
      <c r="S186">
        <f>(BX186*CA186)</f>
        <v>0</v>
      </c>
      <c r="T186">
        <f>(CQ186+(S186+2*0.95*5.67E-8*(((CQ186+$B$7)+273)^4-(CQ186+273)^4)-44100*H186)/(1.84*29.3*P186+8*0.95*5.67E-8*(CQ186+273)^3))</f>
        <v>0</v>
      </c>
      <c r="U186">
        <f>($C$7*CR186+$D$7*CS186+$E$7*T186)</f>
        <v>0</v>
      </c>
      <c r="V186">
        <f>0.61365*exp(17.502*U186/(240.97+U186))</f>
        <v>0</v>
      </c>
      <c r="W186">
        <f>(X186/Y186*100)</f>
        <v>0</v>
      </c>
      <c r="X186">
        <f>CJ186*(CO186+CP186)/1000</f>
        <v>0</v>
      </c>
      <c r="Y186">
        <f>0.61365*exp(17.502*CQ186/(240.97+CQ186))</f>
        <v>0</v>
      </c>
      <c r="Z186">
        <f>(V186-CJ186*(CO186+CP186)/1000)</f>
        <v>0</v>
      </c>
      <c r="AA186">
        <f>(-H186*44100)</f>
        <v>0</v>
      </c>
      <c r="AB186">
        <f>2*29.3*P186*0.92*(CQ186-U186)</f>
        <v>0</v>
      </c>
      <c r="AC186">
        <f>2*0.95*5.67E-8*(((CQ186+$B$7)+273)^4-(U186+273)^4)</f>
        <v>0</v>
      </c>
      <c r="AD186">
        <f>S186+AC186+AA186+AB186</f>
        <v>0</v>
      </c>
      <c r="AE186">
        <f>CN186*AS186*(CI186-CH186*(1000-AS186*CK186)/(1000-AS186*CJ186))/(100*CB186)</f>
        <v>0</v>
      </c>
      <c r="AF186">
        <f>1000*CN186*AS186*(CJ186-CK186)/(100*CB186*(1000-AS186*CJ186))</f>
        <v>0</v>
      </c>
      <c r="AG186">
        <f>(AH186 - AI186 - CO186*1E3/(8.314*(CQ186+273.15)) * AK186/CN186 * AJ186) * CN186/(100*CB186) * (1000 - CK186)/1000</f>
        <v>0</v>
      </c>
      <c r="AH186">
        <v>585.602413135211</v>
      </c>
      <c r="AI186">
        <v>566.603496969697</v>
      </c>
      <c r="AJ186">
        <v>1.72974153070371</v>
      </c>
      <c r="AK186">
        <v>66.5001345329119</v>
      </c>
      <c r="AL186">
        <f>(AN186 - AM186 + CO186*1E3/(8.314*(CQ186+273.15)) * AP186/CN186 * AO186) * CN186/(100*CB186) * 1000/(1000 - AN186)</f>
        <v>0</v>
      </c>
      <c r="AM186">
        <v>19.9772911975758</v>
      </c>
      <c r="AN186">
        <v>21.5435654545455</v>
      </c>
      <c r="AO186">
        <v>-0.00263484848484887</v>
      </c>
      <c r="AP186">
        <v>79.88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MAX(0,($B$13+$C$13*CV186)/(1+$D$13*CV186)*CO186/(CQ186+273)*$E$13)</f>
        <v>0</v>
      </c>
      <c r="AV186" t="s">
        <v>286</v>
      </c>
      <c r="AW186" t="s">
        <v>286</v>
      </c>
      <c r="AX186">
        <v>0</v>
      </c>
      <c r="AY186">
        <v>0</v>
      </c>
      <c r="AZ186">
        <f>1-AX186/AY186</f>
        <v>0</v>
      </c>
      <c r="BA186">
        <v>0</v>
      </c>
      <c r="BB186" t="s">
        <v>286</v>
      </c>
      <c r="BC186" t="s">
        <v>286</v>
      </c>
      <c r="BD186">
        <v>0</v>
      </c>
      <c r="BE186">
        <v>0</v>
      </c>
      <c r="BF186">
        <f>1-BD186/BE186</f>
        <v>0</v>
      </c>
      <c r="BG186">
        <v>0.5</v>
      </c>
      <c r="BH186">
        <f>BY186</f>
        <v>0</v>
      </c>
      <c r="BI186">
        <f>J186</f>
        <v>0</v>
      </c>
      <c r="BJ186">
        <f>BF186*BG186*BH186</f>
        <v>0</v>
      </c>
      <c r="BK186">
        <f>(BI186-BA186)/BH186</f>
        <v>0</v>
      </c>
      <c r="BL186">
        <f>(AY186-BE186)/BE186</f>
        <v>0</v>
      </c>
      <c r="BM186">
        <f>AX186/(AZ186+AX186/BE186)</f>
        <v>0</v>
      </c>
      <c r="BN186" t="s">
        <v>286</v>
      </c>
      <c r="BO186">
        <v>0</v>
      </c>
      <c r="BP186">
        <f>IF(BO186&lt;&gt;0, BO186, BM186)</f>
        <v>0</v>
      </c>
      <c r="BQ186">
        <f>1-BP186/BE186</f>
        <v>0</v>
      </c>
      <c r="BR186">
        <f>(BE186-BD186)/(BE186-BP186)</f>
        <v>0</v>
      </c>
      <c r="BS186">
        <f>(AY186-BE186)/(AY186-BP186)</f>
        <v>0</v>
      </c>
      <c r="BT186">
        <f>(BE186-BD186)/(BE186-AX186)</f>
        <v>0</v>
      </c>
      <c r="BU186">
        <f>(AY186-BE186)/(AY186-AX186)</f>
        <v>0</v>
      </c>
      <c r="BV186">
        <f>(BR186*BP186/BD186)</f>
        <v>0</v>
      </c>
      <c r="BW186">
        <f>(1-BV186)</f>
        <v>0</v>
      </c>
      <c r="BX186">
        <f>$B$11*CW186+$C$11*CX186+$F$11*CY186*(1-DB186)</f>
        <v>0</v>
      </c>
      <c r="BY186">
        <f>BX186*BZ186</f>
        <v>0</v>
      </c>
      <c r="BZ186">
        <f>($B$11*$D$9+$C$11*$D$9+$F$11*((DL186+DD186)/MAX(DL186+DD186+DM186, 0.1)*$I$9+DM186/MAX(DL186+DD186+DM186, 0.1)*$J$9))/($B$11+$C$11+$F$11)</f>
        <v>0</v>
      </c>
      <c r="CA186">
        <f>($B$11*$K$9+$C$11*$K$9+$F$11*((DL186+DD186)/MAX(DL186+DD186+DM186, 0.1)*$P$9+DM186/MAX(DL186+DD186+DM186, 0.1)*$Q$9))/($B$11+$C$11+$F$11)</f>
        <v>0</v>
      </c>
      <c r="CB186">
        <v>9</v>
      </c>
      <c r="CC186">
        <v>0.5</v>
      </c>
      <c r="CD186" t="s">
        <v>287</v>
      </c>
      <c r="CE186">
        <v>2</v>
      </c>
      <c r="CF186" t="b">
        <v>1</v>
      </c>
      <c r="CG186">
        <v>1617083231.25</v>
      </c>
      <c r="CH186">
        <v>553.12975</v>
      </c>
      <c r="CI186">
        <v>575.14475</v>
      </c>
      <c r="CJ186">
        <v>21.544725</v>
      </c>
      <c r="CK186">
        <v>19.976175</v>
      </c>
      <c r="CL186">
        <v>548.80925</v>
      </c>
      <c r="CM186">
        <v>21.56665</v>
      </c>
      <c r="CN186">
        <v>600.0215</v>
      </c>
      <c r="CO186">
        <v>101.12225</v>
      </c>
      <c r="CP186">
        <v>0.046749825</v>
      </c>
      <c r="CQ186">
        <v>26.764925</v>
      </c>
      <c r="CR186">
        <v>26.201425</v>
      </c>
      <c r="CS186">
        <v>999.9</v>
      </c>
      <c r="CT186">
        <v>0</v>
      </c>
      <c r="CU186">
        <v>0</v>
      </c>
      <c r="CV186">
        <v>9982.8125</v>
      </c>
      <c r="CW186">
        <v>0</v>
      </c>
      <c r="CX186">
        <v>34.023525</v>
      </c>
      <c r="CY186">
        <v>1199.955</v>
      </c>
      <c r="CZ186">
        <v>0.9670055</v>
      </c>
      <c r="DA186">
        <v>0.03299465</v>
      </c>
      <c r="DB186">
        <v>0</v>
      </c>
      <c r="DC186">
        <v>2.628125</v>
      </c>
      <c r="DD186">
        <v>0</v>
      </c>
      <c r="DE186">
        <v>3543.52</v>
      </c>
      <c r="DF186">
        <v>10371.9</v>
      </c>
      <c r="DG186">
        <v>40.60925</v>
      </c>
      <c r="DH186">
        <v>43.5</v>
      </c>
      <c r="DI186">
        <v>42.312</v>
      </c>
      <c r="DJ186">
        <v>41.5155</v>
      </c>
      <c r="DK186">
        <v>40.60925</v>
      </c>
      <c r="DL186">
        <v>1160.365</v>
      </c>
      <c r="DM186">
        <v>39.59</v>
      </c>
      <c r="DN186">
        <v>0</v>
      </c>
      <c r="DO186">
        <v>1617083233.2</v>
      </c>
      <c r="DP186">
        <v>0</v>
      </c>
      <c r="DQ186">
        <v>2.72362</v>
      </c>
      <c r="DR186">
        <v>-0.268038462929228</v>
      </c>
      <c r="DS186">
        <v>25.0630769044865</v>
      </c>
      <c r="DT186">
        <v>3541.0752</v>
      </c>
      <c r="DU186">
        <v>15</v>
      </c>
      <c r="DV186">
        <v>1617082512</v>
      </c>
      <c r="DW186" t="s">
        <v>288</v>
      </c>
      <c r="DX186">
        <v>1617082511</v>
      </c>
      <c r="DY186">
        <v>1617082512</v>
      </c>
      <c r="DZ186">
        <v>2</v>
      </c>
      <c r="EA186">
        <v>-0.012</v>
      </c>
      <c r="EB186">
        <v>-0.035</v>
      </c>
      <c r="EC186">
        <v>4.321</v>
      </c>
      <c r="ED186">
        <v>-0.022</v>
      </c>
      <c r="EE186">
        <v>400</v>
      </c>
      <c r="EF186">
        <v>20</v>
      </c>
      <c r="EG186">
        <v>0.13</v>
      </c>
      <c r="EH186">
        <v>0.05</v>
      </c>
      <c r="EI186">
        <v>100</v>
      </c>
      <c r="EJ186">
        <v>100</v>
      </c>
      <c r="EK186">
        <v>4.32</v>
      </c>
      <c r="EL186">
        <v>-0.0219</v>
      </c>
      <c r="EM186">
        <v>4.32055000000003</v>
      </c>
      <c r="EN186">
        <v>0</v>
      </c>
      <c r="EO186">
        <v>0</v>
      </c>
      <c r="EP186">
        <v>0</v>
      </c>
      <c r="EQ186">
        <v>-0.0219400000000007</v>
      </c>
      <c r="ER186">
        <v>0</v>
      </c>
      <c r="ES186">
        <v>0</v>
      </c>
      <c r="ET186">
        <v>0</v>
      </c>
      <c r="EU186">
        <v>-1</v>
      </c>
      <c r="EV186">
        <v>-1</v>
      </c>
      <c r="EW186">
        <v>-1</v>
      </c>
      <c r="EX186">
        <v>-1</v>
      </c>
      <c r="EY186">
        <v>12</v>
      </c>
      <c r="EZ186">
        <v>12</v>
      </c>
      <c r="FA186">
        <v>18</v>
      </c>
      <c r="FB186">
        <v>646.606</v>
      </c>
      <c r="FC186">
        <v>393.293</v>
      </c>
      <c r="FD186">
        <v>24.9994</v>
      </c>
      <c r="FE186">
        <v>27.7464</v>
      </c>
      <c r="FF186">
        <v>29.9999</v>
      </c>
      <c r="FG186">
        <v>27.7617</v>
      </c>
      <c r="FH186">
        <v>27.8014</v>
      </c>
      <c r="FI186">
        <v>28.2976</v>
      </c>
      <c r="FJ186">
        <v>22.2092</v>
      </c>
      <c r="FK186">
        <v>44.5994</v>
      </c>
      <c r="FL186">
        <v>25</v>
      </c>
      <c r="FM186">
        <v>588.432</v>
      </c>
      <c r="FN186">
        <v>20</v>
      </c>
      <c r="FO186">
        <v>96.8745</v>
      </c>
      <c r="FP186">
        <v>99.4442</v>
      </c>
    </row>
    <row r="187" spans="1:172">
      <c r="A187">
        <v>171</v>
      </c>
      <c r="B187">
        <v>1617083234.5</v>
      </c>
      <c r="C187">
        <v>342</v>
      </c>
      <c r="D187" t="s">
        <v>627</v>
      </c>
      <c r="E187" t="s">
        <v>628</v>
      </c>
      <c r="F187">
        <v>2</v>
      </c>
      <c r="G187">
        <v>1617083233.5</v>
      </c>
      <c r="H187">
        <f>(I187)/1000</f>
        <v>0</v>
      </c>
      <c r="I187">
        <f>IF(CF187, AL187, AF187)</f>
        <v>0</v>
      </c>
      <c r="J187">
        <f>IF(CF187, AG187, AE187)</f>
        <v>0</v>
      </c>
      <c r="K187">
        <f>CH187 - IF(AS187&gt;1, J187*CB187*100.0/(AU187*CV187), 0)</f>
        <v>0</v>
      </c>
      <c r="L187">
        <f>((R187-H187/2)*K187-J187)/(R187+H187/2)</f>
        <v>0</v>
      </c>
      <c r="M187">
        <f>L187*(CO187+CP187)/1000.0</f>
        <v>0</v>
      </c>
      <c r="N187">
        <f>(CH187 - IF(AS187&gt;1, J187*CB187*100.0/(AU187*CV187), 0))*(CO187+CP187)/1000.0</f>
        <v>0</v>
      </c>
      <c r="O187">
        <f>2.0/((1/Q187-1/P187)+SIGN(Q187)*SQRT((1/Q187-1/P187)*(1/Q187-1/P187) + 4*CC187/((CC187+1)*(CC187+1))*(2*1/Q187*1/P187-1/P187*1/P187)))</f>
        <v>0</v>
      </c>
      <c r="P187">
        <f>IF(LEFT(CD187,1)&lt;&gt;"0",IF(LEFT(CD187,1)="1",3.0,CE187),$D$5+$E$5*(CV187*CO187/($K$5*1000))+$F$5*(CV187*CO187/($K$5*1000))*MAX(MIN(CB187,$J$5),$I$5)*MAX(MIN(CB187,$J$5),$I$5)+$G$5*MAX(MIN(CB187,$J$5),$I$5)*(CV187*CO187/($K$5*1000))+$H$5*(CV187*CO187/($K$5*1000))*(CV187*CO187/($K$5*1000)))</f>
        <v>0</v>
      </c>
      <c r="Q187">
        <f>H187*(1000-(1000*0.61365*exp(17.502*U187/(240.97+U187))/(CO187+CP187)+CJ187)/2)/(1000*0.61365*exp(17.502*U187/(240.97+U187))/(CO187+CP187)-CJ187)</f>
        <v>0</v>
      </c>
      <c r="R187">
        <f>1/((CC187+1)/(O187/1.6)+1/(P187/1.37)) + CC187/((CC187+1)/(O187/1.6) + CC187/(P187/1.37))</f>
        <v>0</v>
      </c>
      <c r="S187">
        <f>(BX187*CA187)</f>
        <v>0</v>
      </c>
      <c r="T187">
        <f>(CQ187+(S187+2*0.95*5.67E-8*(((CQ187+$B$7)+273)^4-(CQ187+273)^4)-44100*H187)/(1.84*29.3*P187+8*0.95*5.67E-8*(CQ187+273)^3))</f>
        <v>0</v>
      </c>
      <c r="U187">
        <f>($C$7*CR187+$D$7*CS187+$E$7*T187)</f>
        <v>0</v>
      </c>
      <c r="V187">
        <f>0.61365*exp(17.502*U187/(240.97+U187))</f>
        <v>0</v>
      </c>
      <c r="W187">
        <f>(X187/Y187*100)</f>
        <v>0</v>
      </c>
      <c r="X187">
        <f>CJ187*(CO187+CP187)/1000</f>
        <v>0</v>
      </c>
      <c r="Y187">
        <f>0.61365*exp(17.502*CQ187/(240.97+CQ187))</f>
        <v>0</v>
      </c>
      <c r="Z187">
        <f>(V187-CJ187*(CO187+CP187)/1000)</f>
        <v>0</v>
      </c>
      <c r="AA187">
        <f>(-H187*44100)</f>
        <v>0</v>
      </c>
      <c r="AB187">
        <f>2*29.3*P187*0.92*(CQ187-U187)</f>
        <v>0</v>
      </c>
      <c r="AC187">
        <f>2*0.95*5.67E-8*(((CQ187+$B$7)+273)^4-(U187+273)^4)</f>
        <v>0</v>
      </c>
      <c r="AD187">
        <f>S187+AC187+AA187+AB187</f>
        <v>0</v>
      </c>
      <c r="AE187">
        <f>CN187*AS187*(CI187-CH187*(1000-AS187*CK187)/(1000-AS187*CJ187))/(100*CB187)</f>
        <v>0</v>
      </c>
      <c r="AF187">
        <f>1000*CN187*AS187*(CJ187-CK187)/(100*CB187*(1000-AS187*CJ187))</f>
        <v>0</v>
      </c>
      <c r="AG187">
        <f>(AH187 - AI187 - CO187*1E3/(8.314*(CQ187+273.15)) * AK187/CN187 * AJ187) * CN187/(100*CB187) * (1000 - CK187)/1000</f>
        <v>0</v>
      </c>
      <c r="AH187">
        <v>588.873763012327</v>
      </c>
      <c r="AI187">
        <v>569.927224242424</v>
      </c>
      <c r="AJ187">
        <v>1.66884539046409</v>
      </c>
      <c r="AK187">
        <v>66.5001345329119</v>
      </c>
      <c r="AL187">
        <f>(AN187 - AM187 + CO187*1E3/(8.314*(CQ187+273.15)) * AP187/CN187 * AO187) * CN187/(100*CB187) * 1000/(1000 - AN187)</f>
        <v>0</v>
      </c>
      <c r="AM187">
        <v>19.9753224921212</v>
      </c>
      <c r="AN187">
        <v>21.5419672727273</v>
      </c>
      <c r="AO187">
        <v>-0.0011639272727333</v>
      </c>
      <c r="AP187">
        <v>79.88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MAX(0,($B$13+$C$13*CV187)/(1+$D$13*CV187)*CO187/(CQ187+273)*$E$13)</f>
        <v>0</v>
      </c>
      <c r="AV187" t="s">
        <v>286</v>
      </c>
      <c r="AW187" t="s">
        <v>286</v>
      </c>
      <c r="AX187">
        <v>0</v>
      </c>
      <c r="AY187">
        <v>0</v>
      </c>
      <c r="AZ187">
        <f>1-AX187/AY187</f>
        <v>0</v>
      </c>
      <c r="BA187">
        <v>0</v>
      </c>
      <c r="BB187" t="s">
        <v>286</v>
      </c>
      <c r="BC187" t="s">
        <v>286</v>
      </c>
      <c r="BD187">
        <v>0</v>
      </c>
      <c r="BE187">
        <v>0</v>
      </c>
      <c r="BF187">
        <f>1-BD187/BE187</f>
        <v>0</v>
      </c>
      <c r="BG187">
        <v>0.5</v>
      </c>
      <c r="BH187">
        <f>BY187</f>
        <v>0</v>
      </c>
      <c r="BI187">
        <f>J187</f>
        <v>0</v>
      </c>
      <c r="BJ187">
        <f>BF187*BG187*BH187</f>
        <v>0</v>
      </c>
      <c r="BK187">
        <f>(BI187-BA187)/BH187</f>
        <v>0</v>
      </c>
      <c r="BL187">
        <f>(AY187-BE187)/BE187</f>
        <v>0</v>
      </c>
      <c r="BM187">
        <f>AX187/(AZ187+AX187/BE187)</f>
        <v>0</v>
      </c>
      <c r="BN187" t="s">
        <v>286</v>
      </c>
      <c r="BO187">
        <v>0</v>
      </c>
      <c r="BP187">
        <f>IF(BO187&lt;&gt;0, BO187, BM187)</f>
        <v>0</v>
      </c>
      <c r="BQ187">
        <f>1-BP187/BE187</f>
        <v>0</v>
      </c>
      <c r="BR187">
        <f>(BE187-BD187)/(BE187-BP187)</f>
        <v>0</v>
      </c>
      <c r="BS187">
        <f>(AY187-BE187)/(AY187-BP187)</f>
        <v>0</v>
      </c>
      <c r="BT187">
        <f>(BE187-BD187)/(BE187-AX187)</f>
        <v>0</v>
      </c>
      <c r="BU187">
        <f>(AY187-BE187)/(AY187-AX187)</f>
        <v>0</v>
      </c>
      <c r="BV187">
        <f>(BR187*BP187/BD187)</f>
        <v>0</v>
      </c>
      <c r="BW187">
        <f>(1-BV187)</f>
        <v>0</v>
      </c>
      <c r="BX187">
        <f>$B$11*CW187+$C$11*CX187+$F$11*CY187*(1-DB187)</f>
        <v>0</v>
      </c>
      <c r="BY187">
        <f>BX187*BZ187</f>
        <v>0</v>
      </c>
      <c r="BZ187">
        <f>($B$11*$D$9+$C$11*$D$9+$F$11*((DL187+DD187)/MAX(DL187+DD187+DM187, 0.1)*$I$9+DM187/MAX(DL187+DD187+DM187, 0.1)*$J$9))/($B$11+$C$11+$F$11)</f>
        <v>0</v>
      </c>
      <c r="CA187">
        <f>($B$11*$K$9+$C$11*$K$9+$F$11*((DL187+DD187)/MAX(DL187+DD187+DM187, 0.1)*$P$9+DM187/MAX(DL187+DD187+DM187, 0.1)*$Q$9))/($B$11+$C$11+$F$11)</f>
        <v>0</v>
      </c>
      <c r="CB187">
        <v>9</v>
      </c>
      <c r="CC187">
        <v>0.5</v>
      </c>
      <c r="CD187" t="s">
        <v>287</v>
      </c>
      <c r="CE187">
        <v>2</v>
      </c>
      <c r="CF187" t="b">
        <v>1</v>
      </c>
      <c r="CG187">
        <v>1617083233.5</v>
      </c>
      <c r="CH187">
        <v>556.846</v>
      </c>
      <c r="CI187">
        <v>578.729</v>
      </c>
      <c r="CJ187">
        <v>21.5423666666667</v>
      </c>
      <c r="CK187">
        <v>19.9760666666667</v>
      </c>
      <c r="CL187">
        <v>552.525</v>
      </c>
      <c r="CM187">
        <v>21.5643</v>
      </c>
      <c r="CN187">
        <v>600.009333333333</v>
      </c>
      <c r="CO187">
        <v>101.122</v>
      </c>
      <c r="CP187">
        <v>0.0467846333333333</v>
      </c>
      <c r="CQ187">
        <v>26.7643</v>
      </c>
      <c r="CR187">
        <v>26.2054666666667</v>
      </c>
      <c r="CS187">
        <v>999.9</v>
      </c>
      <c r="CT187">
        <v>0</v>
      </c>
      <c r="CU187">
        <v>0</v>
      </c>
      <c r="CV187">
        <v>9989.58</v>
      </c>
      <c r="CW187">
        <v>0</v>
      </c>
      <c r="CX187">
        <v>33.9634333333333</v>
      </c>
      <c r="CY187">
        <v>1200.00666666667</v>
      </c>
      <c r="CZ187">
        <v>0.967006666666667</v>
      </c>
      <c r="DA187">
        <v>0.0329935</v>
      </c>
      <c r="DB187">
        <v>0</v>
      </c>
      <c r="DC187">
        <v>2.6288</v>
      </c>
      <c r="DD187">
        <v>0</v>
      </c>
      <c r="DE187">
        <v>3544.77333333333</v>
      </c>
      <c r="DF187">
        <v>10372.3666666667</v>
      </c>
      <c r="DG187">
        <v>40.5416666666667</v>
      </c>
      <c r="DH187">
        <v>43.458</v>
      </c>
      <c r="DI187">
        <v>42.312</v>
      </c>
      <c r="DJ187">
        <v>41.5413333333333</v>
      </c>
      <c r="DK187">
        <v>40.5416666666667</v>
      </c>
      <c r="DL187">
        <v>1160.41666666667</v>
      </c>
      <c r="DM187">
        <v>39.59</v>
      </c>
      <c r="DN187">
        <v>0</v>
      </c>
      <c r="DO187">
        <v>1617083235</v>
      </c>
      <c r="DP187">
        <v>0</v>
      </c>
      <c r="DQ187">
        <v>2.71872307692308</v>
      </c>
      <c r="DR187">
        <v>0.0432752118252772</v>
      </c>
      <c r="DS187">
        <v>24.2748717458242</v>
      </c>
      <c r="DT187">
        <v>3541.72538461538</v>
      </c>
      <c r="DU187">
        <v>15</v>
      </c>
      <c r="DV187">
        <v>1617082512</v>
      </c>
      <c r="DW187" t="s">
        <v>288</v>
      </c>
      <c r="DX187">
        <v>1617082511</v>
      </c>
      <c r="DY187">
        <v>1617082512</v>
      </c>
      <c r="DZ187">
        <v>2</v>
      </c>
      <c r="EA187">
        <v>-0.012</v>
      </c>
      <c r="EB187">
        <v>-0.035</v>
      </c>
      <c r="EC187">
        <v>4.321</v>
      </c>
      <c r="ED187">
        <v>-0.022</v>
      </c>
      <c r="EE187">
        <v>400</v>
      </c>
      <c r="EF187">
        <v>20</v>
      </c>
      <c r="EG187">
        <v>0.13</v>
      </c>
      <c r="EH187">
        <v>0.05</v>
      </c>
      <c r="EI187">
        <v>100</v>
      </c>
      <c r="EJ187">
        <v>100</v>
      </c>
      <c r="EK187">
        <v>4.32</v>
      </c>
      <c r="EL187">
        <v>-0.022</v>
      </c>
      <c r="EM187">
        <v>4.32055000000003</v>
      </c>
      <c r="EN187">
        <v>0</v>
      </c>
      <c r="EO187">
        <v>0</v>
      </c>
      <c r="EP187">
        <v>0</v>
      </c>
      <c r="EQ187">
        <v>-0.0219400000000007</v>
      </c>
      <c r="ER187">
        <v>0</v>
      </c>
      <c r="ES187">
        <v>0</v>
      </c>
      <c r="ET187">
        <v>0</v>
      </c>
      <c r="EU187">
        <v>-1</v>
      </c>
      <c r="EV187">
        <v>-1</v>
      </c>
      <c r="EW187">
        <v>-1</v>
      </c>
      <c r="EX187">
        <v>-1</v>
      </c>
      <c r="EY187">
        <v>12.1</v>
      </c>
      <c r="EZ187">
        <v>12</v>
      </c>
      <c r="FA187">
        <v>18</v>
      </c>
      <c r="FB187">
        <v>646.688</v>
      </c>
      <c r="FC187">
        <v>393.226</v>
      </c>
      <c r="FD187">
        <v>24.9995</v>
      </c>
      <c r="FE187">
        <v>27.7452</v>
      </c>
      <c r="FF187">
        <v>29.9999</v>
      </c>
      <c r="FG187">
        <v>27.7606</v>
      </c>
      <c r="FH187">
        <v>27.8003</v>
      </c>
      <c r="FI187">
        <v>28.4186</v>
      </c>
      <c r="FJ187">
        <v>22.2092</v>
      </c>
      <c r="FK187">
        <v>44.5994</v>
      </c>
      <c r="FL187">
        <v>25</v>
      </c>
      <c r="FM187">
        <v>591.813</v>
      </c>
      <c r="FN187">
        <v>20</v>
      </c>
      <c r="FO187">
        <v>96.8743</v>
      </c>
      <c r="FP187">
        <v>99.445</v>
      </c>
    </row>
    <row r="188" spans="1:172">
      <c r="A188">
        <v>172</v>
      </c>
      <c r="B188">
        <v>1617083236.5</v>
      </c>
      <c r="C188">
        <v>344</v>
      </c>
      <c r="D188" t="s">
        <v>629</v>
      </c>
      <c r="E188" t="s">
        <v>630</v>
      </c>
      <c r="F188">
        <v>2</v>
      </c>
      <c r="G188">
        <v>1617083235.125</v>
      </c>
      <c r="H188">
        <f>(I188)/1000</f>
        <v>0</v>
      </c>
      <c r="I188">
        <f>IF(CF188, AL188, AF188)</f>
        <v>0</v>
      </c>
      <c r="J188">
        <f>IF(CF188, AG188, AE188)</f>
        <v>0</v>
      </c>
      <c r="K188">
        <f>CH188 - IF(AS188&gt;1, J188*CB188*100.0/(AU188*CV188), 0)</f>
        <v>0</v>
      </c>
      <c r="L188">
        <f>((R188-H188/2)*K188-J188)/(R188+H188/2)</f>
        <v>0</v>
      </c>
      <c r="M188">
        <f>L188*(CO188+CP188)/1000.0</f>
        <v>0</v>
      </c>
      <c r="N188">
        <f>(CH188 - IF(AS188&gt;1, J188*CB188*100.0/(AU188*CV188), 0))*(CO188+CP188)/1000.0</f>
        <v>0</v>
      </c>
      <c r="O188">
        <f>2.0/((1/Q188-1/P188)+SIGN(Q188)*SQRT((1/Q188-1/P188)*(1/Q188-1/P188) + 4*CC188/((CC188+1)*(CC188+1))*(2*1/Q188*1/P188-1/P188*1/P188)))</f>
        <v>0</v>
      </c>
      <c r="P188">
        <f>IF(LEFT(CD188,1)&lt;&gt;"0",IF(LEFT(CD188,1)="1",3.0,CE188),$D$5+$E$5*(CV188*CO188/($K$5*1000))+$F$5*(CV188*CO188/($K$5*1000))*MAX(MIN(CB188,$J$5),$I$5)*MAX(MIN(CB188,$J$5),$I$5)+$G$5*MAX(MIN(CB188,$J$5),$I$5)*(CV188*CO188/($K$5*1000))+$H$5*(CV188*CO188/($K$5*1000))*(CV188*CO188/($K$5*1000)))</f>
        <v>0</v>
      </c>
      <c r="Q188">
        <f>H188*(1000-(1000*0.61365*exp(17.502*U188/(240.97+U188))/(CO188+CP188)+CJ188)/2)/(1000*0.61365*exp(17.502*U188/(240.97+U188))/(CO188+CP188)-CJ188)</f>
        <v>0</v>
      </c>
      <c r="R188">
        <f>1/((CC188+1)/(O188/1.6)+1/(P188/1.37)) + CC188/((CC188+1)/(O188/1.6) + CC188/(P188/1.37))</f>
        <v>0</v>
      </c>
      <c r="S188">
        <f>(BX188*CA188)</f>
        <v>0</v>
      </c>
      <c r="T188">
        <f>(CQ188+(S188+2*0.95*5.67E-8*(((CQ188+$B$7)+273)^4-(CQ188+273)^4)-44100*H188)/(1.84*29.3*P188+8*0.95*5.67E-8*(CQ188+273)^3))</f>
        <v>0</v>
      </c>
      <c r="U188">
        <f>($C$7*CR188+$D$7*CS188+$E$7*T188)</f>
        <v>0</v>
      </c>
      <c r="V188">
        <f>0.61365*exp(17.502*U188/(240.97+U188))</f>
        <v>0</v>
      </c>
      <c r="W188">
        <f>(X188/Y188*100)</f>
        <v>0</v>
      </c>
      <c r="X188">
        <f>CJ188*(CO188+CP188)/1000</f>
        <v>0</v>
      </c>
      <c r="Y188">
        <f>0.61365*exp(17.502*CQ188/(240.97+CQ188))</f>
        <v>0</v>
      </c>
      <c r="Z188">
        <f>(V188-CJ188*(CO188+CP188)/1000)</f>
        <v>0</v>
      </c>
      <c r="AA188">
        <f>(-H188*44100)</f>
        <v>0</v>
      </c>
      <c r="AB188">
        <f>2*29.3*P188*0.92*(CQ188-U188)</f>
        <v>0</v>
      </c>
      <c r="AC188">
        <f>2*0.95*5.67E-8*(((CQ188+$B$7)+273)^4-(U188+273)^4)</f>
        <v>0</v>
      </c>
      <c r="AD188">
        <f>S188+AC188+AA188+AB188</f>
        <v>0</v>
      </c>
      <c r="AE188">
        <f>CN188*AS188*(CI188-CH188*(1000-AS188*CK188)/(1000-AS188*CJ188))/(100*CB188)</f>
        <v>0</v>
      </c>
      <c r="AF188">
        <f>1000*CN188*AS188*(CJ188-CK188)/(100*CB188*(1000-AS188*CJ188))</f>
        <v>0</v>
      </c>
      <c r="AG188">
        <f>(AH188 - AI188 - CO188*1E3/(8.314*(CQ188+273.15)) * AK188/CN188 * AJ188) * CN188/(100*CB188) * (1000 - CK188)/1000</f>
        <v>0</v>
      </c>
      <c r="AH188">
        <v>592.20911204313</v>
      </c>
      <c r="AI188">
        <v>573.258836363636</v>
      </c>
      <c r="AJ188">
        <v>1.6626117117863</v>
      </c>
      <c r="AK188">
        <v>66.5001345329119</v>
      </c>
      <c r="AL188">
        <f>(AN188 - AM188 + CO188*1E3/(8.314*(CQ188+273.15)) * AP188/CN188 * AO188) * CN188/(100*CB188) * 1000/(1000 - AN188)</f>
        <v>0</v>
      </c>
      <c r="AM188">
        <v>19.9763934933333</v>
      </c>
      <c r="AN188">
        <v>21.5390060606061</v>
      </c>
      <c r="AO188">
        <v>-0.000421225589223196</v>
      </c>
      <c r="AP188">
        <v>79.88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MAX(0,($B$13+$C$13*CV188)/(1+$D$13*CV188)*CO188/(CQ188+273)*$E$13)</f>
        <v>0</v>
      </c>
      <c r="AV188" t="s">
        <v>286</v>
      </c>
      <c r="AW188" t="s">
        <v>286</v>
      </c>
      <c r="AX188">
        <v>0</v>
      </c>
      <c r="AY188">
        <v>0</v>
      </c>
      <c r="AZ188">
        <f>1-AX188/AY188</f>
        <v>0</v>
      </c>
      <c r="BA188">
        <v>0</v>
      </c>
      <c r="BB188" t="s">
        <v>286</v>
      </c>
      <c r="BC188" t="s">
        <v>286</v>
      </c>
      <c r="BD188">
        <v>0</v>
      </c>
      <c r="BE188">
        <v>0</v>
      </c>
      <c r="BF188">
        <f>1-BD188/BE188</f>
        <v>0</v>
      </c>
      <c r="BG188">
        <v>0.5</v>
      </c>
      <c r="BH188">
        <f>BY188</f>
        <v>0</v>
      </c>
      <c r="BI188">
        <f>J188</f>
        <v>0</v>
      </c>
      <c r="BJ188">
        <f>BF188*BG188*BH188</f>
        <v>0</v>
      </c>
      <c r="BK188">
        <f>(BI188-BA188)/BH188</f>
        <v>0</v>
      </c>
      <c r="BL188">
        <f>(AY188-BE188)/BE188</f>
        <v>0</v>
      </c>
      <c r="BM188">
        <f>AX188/(AZ188+AX188/BE188)</f>
        <v>0</v>
      </c>
      <c r="BN188" t="s">
        <v>286</v>
      </c>
      <c r="BO188">
        <v>0</v>
      </c>
      <c r="BP188">
        <f>IF(BO188&lt;&gt;0, BO188, BM188)</f>
        <v>0</v>
      </c>
      <c r="BQ188">
        <f>1-BP188/BE188</f>
        <v>0</v>
      </c>
      <c r="BR188">
        <f>(BE188-BD188)/(BE188-BP188)</f>
        <v>0</v>
      </c>
      <c r="BS188">
        <f>(AY188-BE188)/(AY188-BP188)</f>
        <v>0</v>
      </c>
      <c r="BT188">
        <f>(BE188-BD188)/(BE188-AX188)</f>
        <v>0</v>
      </c>
      <c r="BU188">
        <f>(AY188-BE188)/(AY188-AX188)</f>
        <v>0</v>
      </c>
      <c r="BV188">
        <f>(BR188*BP188/BD188)</f>
        <v>0</v>
      </c>
      <c r="BW188">
        <f>(1-BV188)</f>
        <v>0</v>
      </c>
      <c r="BX188">
        <f>$B$11*CW188+$C$11*CX188+$F$11*CY188*(1-DB188)</f>
        <v>0</v>
      </c>
      <c r="BY188">
        <f>BX188*BZ188</f>
        <v>0</v>
      </c>
      <c r="BZ188">
        <f>($B$11*$D$9+$C$11*$D$9+$F$11*((DL188+DD188)/MAX(DL188+DD188+DM188, 0.1)*$I$9+DM188/MAX(DL188+DD188+DM188, 0.1)*$J$9))/($B$11+$C$11+$F$11)</f>
        <v>0</v>
      </c>
      <c r="CA188">
        <f>($B$11*$K$9+$C$11*$K$9+$F$11*((DL188+DD188)/MAX(DL188+DD188+DM188, 0.1)*$P$9+DM188/MAX(DL188+DD188+DM188, 0.1)*$Q$9))/($B$11+$C$11+$F$11)</f>
        <v>0</v>
      </c>
      <c r="CB188">
        <v>9</v>
      </c>
      <c r="CC188">
        <v>0.5</v>
      </c>
      <c r="CD188" t="s">
        <v>287</v>
      </c>
      <c r="CE188">
        <v>2</v>
      </c>
      <c r="CF188" t="b">
        <v>1</v>
      </c>
      <c r="CG188">
        <v>1617083235.125</v>
      </c>
      <c r="CH188">
        <v>559.48675</v>
      </c>
      <c r="CI188">
        <v>581.523</v>
      </c>
      <c r="CJ188">
        <v>21.54025</v>
      </c>
      <c r="CK188">
        <v>19.976425</v>
      </c>
      <c r="CL188">
        <v>555.166</v>
      </c>
      <c r="CM188">
        <v>21.562175</v>
      </c>
      <c r="CN188">
        <v>600.0565</v>
      </c>
      <c r="CO188">
        <v>101.12175</v>
      </c>
      <c r="CP188">
        <v>0.046802475</v>
      </c>
      <c r="CQ188">
        <v>26.76535</v>
      </c>
      <c r="CR188">
        <v>26.210175</v>
      </c>
      <c r="CS188">
        <v>999.9</v>
      </c>
      <c r="CT188">
        <v>0</v>
      </c>
      <c r="CU188">
        <v>0</v>
      </c>
      <c r="CV188">
        <v>9994.525</v>
      </c>
      <c r="CW188">
        <v>0</v>
      </c>
      <c r="CX188">
        <v>33.9174</v>
      </c>
      <c r="CY188">
        <v>1199.965</v>
      </c>
      <c r="CZ188">
        <v>0.9670055</v>
      </c>
      <c r="DA188">
        <v>0.03299465</v>
      </c>
      <c r="DB188">
        <v>0</v>
      </c>
      <c r="DC188">
        <v>2.639075</v>
      </c>
      <c r="DD188">
        <v>0</v>
      </c>
      <c r="DE188">
        <v>3545.1175</v>
      </c>
      <c r="DF188">
        <v>10372</v>
      </c>
      <c r="DG188">
        <v>40.54675</v>
      </c>
      <c r="DH188">
        <v>43.45275</v>
      </c>
      <c r="DI188">
        <v>42.234</v>
      </c>
      <c r="DJ188">
        <v>41.531</v>
      </c>
      <c r="DK188">
        <v>40.5935</v>
      </c>
      <c r="DL188">
        <v>1160.375</v>
      </c>
      <c r="DM188">
        <v>39.59</v>
      </c>
      <c r="DN188">
        <v>0</v>
      </c>
      <c r="DO188">
        <v>1617083236.8</v>
      </c>
      <c r="DP188">
        <v>0</v>
      </c>
      <c r="DQ188">
        <v>2.719176</v>
      </c>
      <c r="DR188">
        <v>-0.394192311753959</v>
      </c>
      <c r="DS188">
        <v>25.9369231082765</v>
      </c>
      <c r="DT188">
        <v>3542.5476</v>
      </c>
      <c r="DU188">
        <v>15</v>
      </c>
      <c r="DV188">
        <v>1617082512</v>
      </c>
      <c r="DW188" t="s">
        <v>288</v>
      </c>
      <c r="DX188">
        <v>1617082511</v>
      </c>
      <c r="DY188">
        <v>1617082512</v>
      </c>
      <c r="DZ188">
        <v>2</v>
      </c>
      <c r="EA188">
        <v>-0.012</v>
      </c>
      <c r="EB188">
        <v>-0.035</v>
      </c>
      <c r="EC188">
        <v>4.321</v>
      </c>
      <c r="ED188">
        <v>-0.022</v>
      </c>
      <c r="EE188">
        <v>400</v>
      </c>
      <c r="EF188">
        <v>20</v>
      </c>
      <c r="EG188">
        <v>0.13</v>
      </c>
      <c r="EH188">
        <v>0.05</v>
      </c>
      <c r="EI188">
        <v>100</v>
      </c>
      <c r="EJ188">
        <v>100</v>
      </c>
      <c r="EK188">
        <v>4.32</v>
      </c>
      <c r="EL188">
        <v>-0.0219</v>
      </c>
      <c r="EM188">
        <v>4.32055000000003</v>
      </c>
      <c r="EN188">
        <v>0</v>
      </c>
      <c r="EO188">
        <v>0</v>
      </c>
      <c r="EP188">
        <v>0</v>
      </c>
      <c r="EQ188">
        <v>-0.0219400000000007</v>
      </c>
      <c r="ER188">
        <v>0</v>
      </c>
      <c r="ES188">
        <v>0</v>
      </c>
      <c r="ET188">
        <v>0</v>
      </c>
      <c r="EU188">
        <v>-1</v>
      </c>
      <c r="EV188">
        <v>-1</v>
      </c>
      <c r="EW188">
        <v>-1</v>
      </c>
      <c r="EX188">
        <v>-1</v>
      </c>
      <c r="EY188">
        <v>12.1</v>
      </c>
      <c r="EZ188">
        <v>12.1</v>
      </c>
      <c r="FA188">
        <v>18</v>
      </c>
      <c r="FB188">
        <v>646.796</v>
      </c>
      <c r="FC188">
        <v>393.217</v>
      </c>
      <c r="FD188">
        <v>24.9996</v>
      </c>
      <c r="FE188">
        <v>27.7441</v>
      </c>
      <c r="FF188">
        <v>29.9999</v>
      </c>
      <c r="FG188">
        <v>27.7599</v>
      </c>
      <c r="FH188">
        <v>27.7991</v>
      </c>
      <c r="FI188">
        <v>28.5519</v>
      </c>
      <c r="FJ188">
        <v>22.2092</v>
      </c>
      <c r="FK188">
        <v>44.2253</v>
      </c>
      <c r="FL188">
        <v>25</v>
      </c>
      <c r="FM188">
        <v>595.217</v>
      </c>
      <c r="FN188">
        <v>20</v>
      </c>
      <c r="FO188">
        <v>96.8746</v>
      </c>
      <c r="FP188">
        <v>99.4451</v>
      </c>
    </row>
    <row r="189" spans="1:172">
      <c r="A189">
        <v>173</v>
      </c>
      <c r="B189">
        <v>1617083238</v>
      </c>
      <c r="C189">
        <v>345.5</v>
      </c>
      <c r="D189" t="s">
        <v>631</v>
      </c>
      <c r="E189" t="s">
        <v>632</v>
      </c>
      <c r="F189">
        <v>2</v>
      </c>
      <c r="G189">
        <v>1617083236.5</v>
      </c>
      <c r="H189">
        <f>(I189)/1000</f>
        <v>0</v>
      </c>
      <c r="I189">
        <f>IF(CF189, AL189, AF189)</f>
        <v>0</v>
      </c>
      <c r="J189">
        <f>IF(CF189, AG189, AE189)</f>
        <v>0</v>
      </c>
      <c r="K189">
        <f>CH189 - IF(AS189&gt;1, J189*CB189*100.0/(AU189*CV189), 0)</f>
        <v>0</v>
      </c>
      <c r="L189">
        <f>((R189-H189/2)*K189-J189)/(R189+H189/2)</f>
        <v>0</v>
      </c>
      <c r="M189">
        <f>L189*(CO189+CP189)/1000.0</f>
        <v>0</v>
      </c>
      <c r="N189">
        <f>(CH189 - IF(AS189&gt;1, J189*CB189*100.0/(AU189*CV189), 0))*(CO189+CP189)/1000.0</f>
        <v>0</v>
      </c>
      <c r="O189">
        <f>2.0/((1/Q189-1/P189)+SIGN(Q189)*SQRT((1/Q189-1/P189)*(1/Q189-1/P189) + 4*CC189/((CC189+1)*(CC189+1))*(2*1/Q189*1/P189-1/P189*1/P189)))</f>
        <v>0</v>
      </c>
      <c r="P189">
        <f>IF(LEFT(CD189,1)&lt;&gt;"0",IF(LEFT(CD189,1)="1",3.0,CE189),$D$5+$E$5*(CV189*CO189/($K$5*1000))+$F$5*(CV189*CO189/($K$5*1000))*MAX(MIN(CB189,$J$5),$I$5)*MAX(MIN(CB189,$J$5),$I$5)+$G$5*MAX(MIN(CB189,$J$5),$I$5)*(CV189*CO189/($K$5*1000))+$H$5*(CV189*CO189/($K$5*1000))*(CV189*CO189/($K$5*1000)))</f>
        <v>0</v>
      </c>
      <c r="Q189">
        <f>H189*(1000-(1000*0.61365*exp(17.502*U189/(240.97+U189))/(CO189+CP189)+CJ189)/2)/(1000*0.61365*exp(17.502*U189/(240.97+U189))/(CO189+CP189)-CJ189)</f>
        <v>0</v>
      </c>
      <c r="R189">
        <f>1/((CC189+1)/(O189/1.6)+1/(P189/1.37)) + CC189/((CC189+1)/(O189/1.6) + CC189/(P189/1.37))</f>
        <v>0</v>
      </c>
      <c r="S189">
        <f>(BX189*CA189)</f>
        <v>0</v>
      </c>
      <c r="T189">
        <f>(CQ189+(S189+2*0.95*5.67E-8*(((CQ189+$B$7)+273)^4-(CQ189+273)^4)-44100*H189)/(1.84*29.3*P189+8*0.95*5.67E-8*(CQ189+273)^3))</f>
        <v>0</v>
      </c>
      <c r="U189">
        <f>($C$7*CR189+$D$7*CS189+$E$7*T189)</f>
        <v>0</v>
      </c>
      <c r="V189">
        <f>0.61365*exp(17.502*U189/(240.97+U189))</f>
        <v>0</v>
      </c>
      <c r="W189">
        <f>(X189/Y189*100)</f>
        <v>0</v>
      </c>
      <c r="X189">
        <f>CJ189*(CO189+CP189)/1000</f>
        <v>0</v>
      </c>
      <c r="Y189">
        <f>0.61365*exp(17.502*CQ189/(240.97+CQ189))</f>
        <v>0</v>
      </c>
      <c r="Z189">
        <f>(V189-CJ189*(CO189+CP189)/1000)</f>
        <v>0</v>
      </c>
      <c r="AA189">
        <f>(-H189*44100)</f>
        <v>0</v>
      </c>
      <c r="AB189">
        <f>2*29.3*P189*0.92*(CQ189-U189)</f>
        <v>0</v>
      </c>
      <c r="AC189">
        <f>2*0.95*5.67E-8*(((CQ189+$B$7)+273)^4-(U189+273)^4)</f>
        <v>0</v>
      </c>
      <c r="AD189">
        <f>S189+AC189+AA189+AB189</f>
        <v>0</v>
      </c>
      <c r="AE189">
        <f>CN189*AS189*(CI189-CH189*(1000-AS189*CK189)/(1000-AS189*CJ189))/(100*CB189)</f>
        <v>0</v>
      </c>
      <c r="AF189">
        <f>1000*CN189*AS189*(CJ189-CK189)/(100*CB189*(1000-AS189*CJ189))</f>
        <v>0</v>
      </c>
      <c r="AG189">
        <f>(AH189 - AI189 - CO189*1E3/(8.314*(CQ189+273.15)) * AK189/CN189 * AJ189) * CN189/(100*CB189) * (1000 - CK189)/1000</f>
        <v>0</v>
      </c>
      <c r="AH189">
        <v>594.901381510853</v>
      </c>
      <c r="AI189">
        <v>575.801181818182</v>
      </c>
      <c r="AJ189">
        <v>1.6858692286512</v>
      </c>
      <c r="AK189">
        <v>66.5001345329119</v>
      </c>
      <c r="AL189">
        <f>(AN189 - AM189 + CO189*1E3/(8.314*(CQ189+273.15)) * AP189/CN189 * AO189) * CN189/(100*CB189) * 1000/(1000 - AN189)</f>
        <v>0</v>
      </c>
      <c r="AM189">
        <v>19.9763635504762</v>
      </c>
      <c r="AN189">
        <v>21.5363303030303</v>
      </c>
      <c r="AO189">
        <v>-0.000457373737371285</v>
      </c>
      <c r="AP189">
        <v>79.88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MAX(0,($B$13+$C$13*CV189)/(1+$D$13*CV189)*CO189/(CQ189+273)*$E$13)</f>
        <v>0</v>
      </c>
      <c r="AV189" t="s">
        <v>286</v>
      </c>
      <c r="AW189" t="s">
        <v>286</v>
      </c>
      <c r="AX189">
        <v>0</v>
      </c>
      <c r="AY189">
        <v>0</v>
      </c>
      <c r="AZ189">
        <f>1-AX189/AY189</f>
        <v>0</v>
      </c>
      <c r="BA189">
        <v>0</v>
      </c>
      <c r="BB189" t="s">
        <v>286</v>
      </c>
      <c r="BC189" t="s">
        <v>286</v>
      </c>
      <c r="BD189">
        <v>0</v>
      </c>
      <c r="BE189">
        <v>0</v>
      </c>
      <c r="BF189">
        <f>1-BD189/BE189</f>
        <v>0</v>
      </c>
      <c r="BG189">
        <v>0.5</v>
      </c>
      <c r="BH189">
        <f>BY189</f>
        <v>0</v>
      </c>
      <c r="BI189">
        <f>J189</f>
        <v>0</v>
      </c>
      <c r="BJ189">
        <f>BF189*BG189*BH189</f>
        <v>0</v>
      </c>
      <c r="BK189">
        <f>(BI189-BA189)/BH189</f>
        <v>0</v>
      </c>
      <c r="BL189">
        <f>(AY189-BE189)/BE189</f>
        <v>0</v>
      </c>
      <c r="BM189">
        <f>AX189/(AZ189+AX189/BE189)</f>
        <v>0</v>
      </c>
      <c r="BN189" t="s">
        <v>286</v>
      </c>
      <c r="BO189">
        <v>0</v>
      </c>
      <c r="BP189">
        <f>IF(BO189&lt;&gt;0, BO189, BM189)</f>
        <v>0</v>
      </c>
      <c r="BQ189">
        <f>1-BP189/BE189</f>
        <v>0</v>
      </c>
      <c r="BR189">
        <f>(BE189-BD189)/(BE189-BP189)</f>
        <v>0</v>
      </c>
      <c r="BS189">
        <f>(AY189-BE189)/(AY189-BP189)</f>
        <v>0</v>
      </c>
      <c r="BT189">
        <f>(BE189-BD189)/(BE189-AX189)</f>
        <v>0</v>
      </c>
      <c r="BU189">
        <f>(AY189-BE189)/(AY189-AX189)</f>
        <v>0</v>
      </c>
      <c r="BV189">
        <f>(BR189*BP189/BD189)</f>
        <v>0</v>
      </c>
      <c r="BW189">
        <f>(1-BV189)</f>
        <v>0</v>
      </c>
      <c r="BX189">
        <f>$B$11*CW189+$C$11*CX189+$F$11*CY189*(1-DB189)</f>
        <v>0</v>
      </c>
      <c r="BY189">
        <f>BX189*BZ189</f>
        <v>0</v>
      </c>
      <c r="BZ189">
        <f>($B$11*$D$9+$C$11*$D$9+$F$11*((DL189+DD189)/MAX(DL189+DD189+DM189, 0.1)*$I$9+DM189/MAX(DL189+DD189+DM189, 0.1)*$J$9))/($B$11+$C$11+$F$11)</f>
        <v>0</v>
      </c>
      <c r="CA189">
        <f>($B$11*$K$9+$C$11*$K$9+$F$11*((DL189+DD189)/MAX(DL189+DD189+DM189, 0.1)*$P$9+DM189/MAX(DL189+DD189+DM189, 0.1)*$Q$9))/($B$11+$C$11+$F$11)</f>
        <v>0</v>
      </c>
      <c r="CB189">
        <v>9</v>
      </c>
      <c r="CC189">
        <v>0.5</v>
      </c>
      <c r="CD189" t="s">
        <v>287</v>
      </c>
      <c r="CE189">
        <v>2</v>
      </c>
      <c r="CF189" t="b">
        <v>1</v>
      </c>
      <c r="CG189">
        <v>1617083236.5</v>
      </c>
      <c r="CH189">
        <v>561.7455</v>
      </c>
      <c r="CI189">
        <v>583.9195</v>
      </c>
      <c r="CJ189">
        <v>21.5381</v>
      </c>
      <c r="CK189">
        <v>19.9757</v>
      </c>
      <c r="CL189">
        <v>557.425</v>
      </c>
      <c r="CM189">
        <v>21.56</v>
      </c>
      <c r="CN189">
        <v>600.0675</v>
      </c>
      <c r="CO189">
        <v>101.122</v>
      </c>
      <c r="CP189">
        <v>0.046702575</v>
      </c>
      <c r="CQ189">
        <v>26.767025</v>
      </c>
      <c r="CR189">
        <v>26.212375</v>
      </c>
      <c r="CS189">
        <v>999.9</v>
      </c>
      <c r="CT189">
        <v>0</v>
      </c>
      <c r="CU189">
        <v>0</v>
      </c>
      <c r="CV189">
        <v>9994.8375</v>
      </c>
      <c r="CW189">
        <v>0</v>
      </c>
      <c r="CX189">
        <v>33.867575</v>
      </c>
      <c r="CY189">
        <v>1199.965</v>
      </c>
      <c r="CZ189">
        <v>0.9670055</v>
      </c>
      <c r="DA189">
        <v>0.03299465</v>
      </c>
      <c r="DB189">
        <v>0</v>
      </c>
      <c r="DC189">
        <v>2.609875</v>
      </c>
      <c r="DD189">
        <v>0</v>
      </c>
      <c r="DE189">
        <v>3545.615</v>
      </c>
      <c r="DF189">
        <v>10372</v>
      </c>
      <c r="DG189">
        <v>40.5155</v>
      </c>
      <c r="DH189">
        <v>43.437</v>
      </c>
      <c r="DI189">
        <v>42.26525</v>
      </c>
      <c r="DJ189">
        <v>41.6405</v>
      </c>
      <c r="DK189">
        <v>40.57775</v>
      </c>
      <c r="DL189">
        <v>1160.375</v>
      </c>
      <c r="DM189">
        <v>39.59</v>
      </c>
      <c r="DN189">
        <v>0</v>
      </c>
      <c r="DO189">
        <v>1617083238.6</v>
      </c>
      <c r="DP189">
        <v>0</v>
      </c>
      <c r="DQ189">
        <v>2.69418076923077</v>
      </c>
      <c r="DR189">
        <v>-0.924324787218909</v>
      </c>
      <c r="DS189">
        <v>24.1986324765534</v>
      </c>
      <c r="DT189">
        <v>3543.20038461538</v>
      </c>
      <c r="DU189">
        <v>15</v>
      </c>
      <c r="DV189">
        <v>1617082512</v>
      </c>
      <c r="DW189" t="s">
        <v>288</v>
      </c>
      <c r="DX189">
        <v>1617082511</v>
      </c>
      <c r="DY189">
        <v>1617082512</v>
      </c>
      <c r="DZ189">
        <v>2</v>
      </c>
      <c r="EA189">
        <v>-0.012</v>
      </c>
      <c r="EB189">
        <v>-0.035</v>
      </c>
      <c r="EC189">
        <v>4.321</v>
      </c>
      <c r="ED189">
        <v>-0.022</v>
      </c>
      <c r="EE189">
        <v>400</v>
      </c>
      <c r="EF189">
        <v>20</v>
      </c>
      <c r="EG189">
        <v>0.13</v>
      </c>
      <c r="EH189">
        <v>0.05</v>
      </c>
      <c r="EI189">
        <v>100</v>
      </c>
      <c r="EJ189">
        <v>100</v>
      </c>
      <c r="EK189">
        <v>4.32</v>
      </c>
      <c r="EL189">
        <v>-0.022</v>
      </c>
      <c r="EM189">
        <v>4.32055000000003</v>
      </c>
      <c r="EN189">
        <v>0</v>
      </c>
      <c r="EO189">
        <v>0</v>
      </c>
      <c r="EP189">
        <v>0</v>
      </c>
      <c r="EQ189">
        <v>-0.0219400000000007</v>
      </c>
      <c r="ER189">
        <v>0</v>
      </c>
      <c r="ES189">
        <v>0</v>
      </c>
      <c r="ET189">
        <v>0</v>
      </c>
      <c r="EU189">
        <v>-1</v>
      </c>
      <c r="EV189">
        <v>-1</v>
      </c>
      <c r="EW189">
        <v>-1</v>
      </c>
      <c r="EX189">
        <v>-1</v>
      </c>
      <c r="EY189">
        <v>12.1</v>
      </c>
      <c r="EZ189">
        <v>12.1</v>
      </c>
      <c r="FA189">
        <v>18</v>
      </c>
      <c r="FB189">
        <v>646.691</v>
      </c>
      <c r="FC189">
        <v>393.328</v>
      </c>
      <c r="FD189">
        <v>24.9996</v>
      </c>
      <c r="FE189">
        <v>27.7432</v>
      </c>
      <c r="FF189">
        <v>29.9999</v>
      </c>
      <c r="FG189">
        <v>27.7592</v>
      </c>
      <c r="FH189">
        <v>27.7984</v>
      </c>
      <c r="FI189">
        <v>28.6198</v>
      </c>
      <c r="FJ189">
        <v>22.2092</v>
      </c>
      <c r="FK189">
        <v>44.2253</v>
      </c>
      <c r="FL189">
        <v>25</v>
      </c>
      <c r="FM189">
        <v>598.587</v>
      </c>
      <c r="FN189">
        <v>20</v>
      </c>
      <c r="FO189">
        <v>96.8748</v>
      </c>
      <c r="FP189">
        <v>99.4445</v>
      </c>
    </row>
    <row r="190" spans="1:172">
      <c r="A190">
        <v>174</v>
      </c>
      <c r="B190">
        <v>1617083240</v>
      </c>
      <c r="C190">
        <v>347.5</v>
      </c>
      <c r="D190" t="s">
        <v>633</v>
      </c>
      <c r="E190" t="s">
        <v>634</v>
      </c>
      <c r="F190">
        <v>2</v>
      </c>
      <c r="G190">
        <v>1617083239</v>
      </c>
      <c r="H190">
        <f>(I190)/1000</f>
        <v>0</v>
      </c>
      <c r="I190">
        <f>IF(CF190, AL190, AF190)</f>
        <v>0</v>
      </c>
      <c r="J190">
        <f>IF(CF190, AG190, AE190)</f>
        <v>0</v>
      </c>
      <c r="K190">
        <f>CH190 - IF(AS190&gt;1, J190*CB190*100.0/(AU190*CV190), 0)</f>
        <v>0</v>
      </c>
      <c r="L190">
        <f>((R190-H190/2)*K190-J190)/(R190+H190/2)</f>
        <v>0</v>
      </c>
      <c r="M190">
        <f>L190*(CO190+CP190)/1000.0</f>
        <v>0</v>
      </c>
      <c r="N190">
        <f>(CH190 - IF(AS190&gt;1, J190*CB190*100.0/(AU190*CV190), 0))*(CO190+CP190)/1000.0</f>
        <v>0</v>
      </c>
      <c r="O190">
        <f>2.0/((1/Q190-1/P190)+SIGN(Q190)*SQRT((1/Q190-1/P190)*(1/Q190-1/P190) + 4*CC190/((CC190+1)*(CC190+1))*(2*1/Q190*1/P190-1/P190*1/P190)))</f>
        <v>0</v>
      </c>
      <c r="P190">
        <f>IF(LEFT(CD190,1)&lt;&gt;"0",IF(LEFT(CD190,1)="1",3.0,CE190),$D$5+$E$5*(CV190*CO190/($K$5*1000))+$F$5*(CV190*CO190/($K$5*1000))*MAX(MIN(CB190,$J$5),$I$5)*MAX(MIN(CB190,$J$5),$I$5)+$G$5*MAX(MIN(CB190,$J$5),$I$5)*(CV190*CO190/($K$5*1000))+$H$5*(CV190*CO190/($K$5*1000))*(CV190*CO190/($K$5*1000)))</f>
        <v>0</v>
      </c>
      <c r="Q190">
        <f>H190*(1000-(1000*0.61365*exp(17.502*U190/(240.97+U190))/(CO190+CP190)+CJ190)/2)/(1000*0.61365*exp(17.502*U190/(240.97+U190))/(CO190+CP190)-CJ190)</f>
        <v>0</v>
      </c>
      <c r="R190">
        <f>1/((CC190+1)/(O190/1.6)+1/(P190/1.37)) + CC190/((CC190+1)/(O190/1.6) + CC190/(P190/1.37))</f>
        <v>0</v>
      </c>
      <c r="S190">
        <f>(BX190*CA190)</f>
        <v>0</v>
      </c>
      <c r="T190">
        <f>(CQ190+(S190+2*0.95*5.67E-8*(((CQ190+$B$7)+273)^4-(CQ190+273)^4)-44100*H190)/(1.84*29.3*P190+8*0.95*5.67E-8*(CQ190+273)^3))</f>
        <v>0</v>
      </c>
      <c r="U190">
        <f>($C$7*CR190+$D$7*CS190+$E$7*T190)</f>
        <v>0</v>
      </c>
      <c r="V190">
        <f>0.61365*exp(17.502*U190/(240.97+U190))</f>
        <v>0</v>
      </c>
      <c r="W190">
        <f>(X190/Y190*100)</f>
        <v>0</v>
      </c>
      <c r="X190">
        <f>CJ190*(CO190+CP190)/1000</f>
        <v>0</v>
      </c>
      <c r="Y190">
        <f>0.61365*exp(17.502*CQ190/(240.97+CQ190))</f>
        <v>0</v>
      </c>
      <c r="Z190">
        <f>(V190-CJ190*(CO190+CP190)/1000)</f>
        <v>0</v>
      </c>
      <c r="AA190">
        <f>(-H190*44100)</f>
        <v>0</v>
      </c>
      <c r="AB190">
        <f>2*29.3*P190*0.92*(CQ190-U190)</f>
        <v>0</v>
      </c>
      <c r="AC190">
        <f>2*0.95*5.67E-8*(((CQ190+$B$7)+273)^4-(U190+273)^4)</f>
        <v>0</v>
      </c>
      <c r="AD190">
        <f>S190+AC190+AA190+AB190</f>
        <v>0</v>
      </c>
      <c r="AE190">
        <f>CN190*AS190*(CI190-CH190*(1000-AS190*CK190)/(1000-AS190*CJ190))/(100*CB190)</f>
        <v>0</v>
      </c>
      <c r="AF190">
        <f>1000*CN190*AS190*(CJ190-CK190)/(100*CB190*(1000-AS190*CJ190))</f>
        <v>0</v>
      </c>
      <c r="AG190">
        <f>(AH190 - AI190 - CO190*1E3/(8.314*(CQ190+273.15)) * AK190/CN190 * AJ190) * CN190/(100*CB190) * (1000 - CK190)/1000</f>
        <v>0</v>
      </c>
      <c r="AH190">
        <v>598.363024815278</v>
      </c>
      <c r="AI190">
        <v>579.21543030303</v>
      </c>
      <c r="AJ190">
        <v>1.7052698577386</v>
      </c>
      <c r="AK190">
        <v>66.5001345329119</v>
      </c>
      <c r="AL190">
        <f>(AN190 - AM190 + CO190*1E3/(8.314*(CQ190+273.15)) * AP190/CN190 * AO190) * CN190/(100*CB190) * 1000/(1000 - AN190)</f>
        <v>0</v>
      </c>
      <c r="AM190">
        <v>19.974974621645</v>
      </c>
      <c r="AN190">
        <v>21.5346284848485</v>
      </c>
      <c r="AO190">
        <v>-0.00042401515151401</v>
      </c>
      <c r="AP190">
        <v>79.88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MAX(0,($B$13+$C$13*CV190)/(1+$D$13*CV190)*CO190/(CQ190+273)*$E$13)</f>
        <v>0</v>
      </c>
      <c r="AV190" t="s">
        <v>286</v>
      </c>
      <c r="AW190" t="s">
        <v>286</v>
      </c>
      <c r="AX190">
        <v>0</v>
      </c>
      <c r="AY190">
        <v>0</v>
      </c>
      <c r="AZ190">
        <f>1-AX190/AY190</f>
        <v>0</v>
      </c>
      <c r="BA190">
        <v>0</v>
      </c>
      <c r="BB190" t="s">
        <v>286</v>
      </c>
      <c r="BC190" t="s">
        <v>286</v>
      </c>
      <c r="BD190">
        <v>0</v>
      </c>
      <c r="BE190">
        <v>0</v>
      </c>
      <c r="BF190">
        <f>1-BD190/BE190</f>
        <v>0</v>
      </c>
      <c r="BG190">
        <v>0.5</v>
      </c>
      <c r="BH190">
        <f>BY190</f>
        <v>0</v>
      </c>
      <c r="BI190">
        <f>J190</f>
        <v>0</v>
      </c>
      <c r="BJ190">
        <f>BF190*BG190*BH190</f>
        <v>0</v>
      </c>
      <c r="BK190">
        <f>(BI190-BA190)/BH190</f>
        <v>0</v>
      </c>
      <c r="BL190">
        <f>(AY190-BE190)/BE190</f>
        <v>0</v>
      </c>
      <c r="BM190">
        <f>AX190/(AZ190+AX190/BE190)</f>
        <v>0</v>
      </c>
      <c r="BN190" t="s">
        <v>286</v>
      </c>
      <c r="BO190">
        <v>0</v>
      </c>
      <c r="BP190">
        <f>IF(BO190&lt;&gt;0, BO190, BM190)</f>
        <v>0</v>
      </c>
      <c r="BQ190">
        <f>1-BP190/BE190</f>
        <v>0</v>
      </c>
      <c r="BR190">
        <f>(BE190-BD190)/(BE190-BP190)</f>
        <v>0</v>
      </c>
      <c r="BS190">
        <f>(AY190-BE190)/(AY190-BP190)</f>
        <v>0</v>
      </c>
      <c r="BT190">
        <f>(BE190-BD190)/(BE190-AX190)</f>
        <v>0</v>
      </c>
      <c r="BU190">
        <f>(AY190-BE190)/(AY190-AX190)</f>
        <v>0</v>
      </c>
      <c r="BV190">
        <f>(BR190*BP190/BD190)</f>
        <v>0</v>
      </c>
      <c r="BW190">
        <f>(1-BV190)</f>
        <v>0</v>
      </c>
      <c r="BX190">
        <f>$B$11*CW190+$C$11*CX190+$F$11*CY190*(1-DB190)</f>
        <v>0</v>
      </c>
      <c r="BY190">
        <f>BX190*BZ190</f>
        <v>0</v>
      </c>
      <c r="BZ190">
        <f>($B$11*$D$9+$C$11*$D$9+$F$11*((DL190+DD190)/MAX(DL190+DD190+DM190, 0.1)*$I$9+DM190/MAX(DL190+DD190+DM190, 0.1)*$J$9))/($B$11+$C$11+$F$11)</f>
        <v>0</v>
      </c>
      <c r="CA190">
        <f>($B$11*$K$9+$C$11*$K$9+$F$11*((DL190+DD190)/MAX(DL190+DD190+DM190, 0.1)*$P$9+DM190/MAX(DL190+DD190+DM190, 0.1)*$Q$9))/($B$11+$C$11+$F$11)</f>
        <v>0</v>
      </c>
      <c r="CB190">
        <v>9</v>
      </c>
      <c r="CC190">
        <v>0.5</v>
      </c>
      <c r="CD190" t="s">
        <v>287</v>
      </c>
      <c r="CE190">
        <v>2</v>
      </c>
      <c r="CF190" t="b">
        <v>1</v>
      </c>
      <c r="CG190">
        <v>1617083239</v>
      </c>
      <c r="CH190">
        <v>565.903</v>
      </c>
      <c r="CI190">
        <v>588.017333333333</v>
      </c>
      <c r="CJ190">
        <v>21.5350666666667</v>
      </c>
      <c r="CK190">
        <v>19.9738333333333</v>
      </c>
      <c r="CL190">
        <v>561.582333333333</v>
      </c>
      <c r="CM190">
        <v>21.5570666666667</v>
      </c>
      <c r="CN190">
        <v>599.975666666667</v>
      </c>
      <c r="CO190">
        <v>101.121666666667</v>
      </c>
      <c r="CP190">
        <v>0.0466286333333333</v>
      </c>
      <c r="CQ190">
        <v>26.7691666666667</v>
      </c>
      <c r="CR190">
        <v>26.2136333333333</v>
      </c>
      <c r="CS190">
        <v>999.9</v>
      </c>
      <c r="CT190">
        <v>0</v>
      </c>
      <c r="CU190">
        <v>0</v>
      </c>
      <c r="CV190">
        <v>9995</v>
      </c>
      <c r="CW190">
        <v>0</v>
      </c>
      <c r="CX190">
        <v>33.7779333333333</v>
      </c>
      <c r="CY190">
        <v>1200.08666666667</v>
      </c>
      <c r="CZ190">
        <v>0.967006666666667</v>
      </c>
      <c r="DA190">
        <v>0.0329935</v>
      </c>
      <c r="DB190">
        <v>0</v>
      </c>
      <c r="DC190">
        <v>2.39776666666667</v>
      </c>
      <c r="DD190">
        <v>0</v>
      </c>
      <c r="DE190">
        <v>3547.46</v>
      </c>
      <c r="DF190">
        <v>10373.0666666667</v>
      </c>
      <c r="DG190">
        <v>40.5206666666667</v>
      </c>
      <c r="DH190">
        <v>43.437</v>
      </c>
      <c r="DI190">
        <v>42.2913333333333</v>
      </c>
      <c r="DJ190">
        <v>41.5206666666667</v>
      </c>
      <c r="DK190">
        <v>40.625</v>
      </c>
      <c r="DL190">
        <v>1160.49333333333</v>
      </c>
      <c r="DM190">
        <v>39.5933333333333</v>
      </c>
      <c r="DN190">
        <v>0</v>
      </c>
      <c r="DO190">
        <v>1617083241</v>
      </c>
      <c r="DP190">
        <v>0</v>
      </c>
      <c r="DQ190">
        <v>2.66566538461538</v>
      </c>
      <c r="DR190">
        <v>-0.852577766291898</v>
      </c>
      <c r="DS190">
        <v>25.3432478311326</v>
      </c>
      <c r="DT190">
        <v>3544.28115384615</v>
      </c>
      <c r="DU190">
        <v>15</v>
      </c>
      <c r="DV190">
        <v>1617082512</v>
      </c>
      <c r="DW190" t="s">
        <v>288</v>
      </c>
      <c r="DX190">
        <v>1617082511</v>
      </c>
      <c r="DY190">
        <v>1617082512</v>
      </c>
      <c r="DZ190">
        <v>2</v>
      </c>
      <c r="EA190">
        <v>-0.012</v>
      </c>
      <c r="EB190">
        <v>-0.035</v>
      </c>
      <c r="EC190">
        <v>4.321</v>
      </c>
      <c r="ED190">
        <v>-0.022</v>
      </c>
      <c r="EE190">
        <v>400</v>
      </c>
      <c r="EF190">
        <v>20</v>
      </c>
      <c r="EG190">
        <v>0.13</v>
      </c>
      <c r="EH190">
        <v>0.05</v>
      </c>
      <c r="EI190">
        <v>100</v>
      </c>
      <c r="EJ190">
        <v>100</v>
      </c>
      <c r="EK190">
        <v>4.321</v>
      </c>
      <c r="EL190">
        <v>-0.022</v>
      </c>
      <c r="EM190">
        <v>4.32055000000003</v>
      </c>
      <c r="EN190">
        <v>0</v>
      </c>
      <c r="EO190">
        <v>0</v>
      </c>
      <c r="EP190">
        <v>0</v>
      </c>
      <c r="EQ190">
        <v>-0.0219400000000007</v>
      </c>
      <c r="ER190">
        <v>0</v>
      </c>
      <c r="ES190">
        <v>0</v>
      </c>
      <c r="ET190">
        <v>0</v>
      </c>
      <c r="EU190">
        <v>-1</v>
      </c>
      <c r="EV190">
        <v>-1</v>
      </c>
      <c r="EW190">
        <v>-1</v>
      </c>
      <c r="EX190">
        <v>-1</v>
      </c>
      <c r="EY190">
        <v>12.2</v>
      </c>
      <c r="EZ190">
        <v>12.1</v>
      </c>
      <c r="FA190">
        <v>18</v>
      </c>
      <c r="FB190">
        <v>646.774</v>
      </c>
      <c r="FC190">
        <v>393.309</v>
      </c>
      <c r="FD190">
        <v>24.9996</v>
      </c>
      <c r="FE190">
        <v>27.7427</v>
      </c>
      <c r="FF190">
        <v>29.9999</v>
      </c>
      <c r="FG190">
        <v>27.758</v>
      </c>
      <c r="FH190">
        <v>27.7977</v>
      </c>
      <c r="FI190">
        <v>28.747</v>
      </c>
      <c r="FJ190">
        <v>22.2092</v>
      </c>
      <c r="FK190">
        <v>44.2253</v>
      </c>
      <c r="FL190">
        <v>25</v>
      </c>
      <c r="FM190">
        <v>602.005</v>
      </c>
      <c r="FN190">
        <v>20</v>
      </c>
      <c r="FO190">
        <v>96.8749</v>
      </c>
      <c r="FP190">
        <v>99.4444</v>
      </c>
    </row>
    <row r="191" spans="1:172">
      <c r="A191">
        <v>175</v>
      </c>
      <c r="B191">
        <v>1617083242</v>
      </c>
      <c r="C191">
        <v>349.5</v>
      </c>
      <c r="D191" t="s">
        <v>635</v>
      </c>
      <c r="E191" t="s">
        <v>636</v>
      </c>
      <c r="F191">
        <v>2</v>
      </c>
      <c r="G191">
        <v>1617083240.625</v>
      </c>
      <c r="H191">
        <f>(I191)/1000</f>
        <v>0</v>
      </c>
      <c r="I191">
        <f>IF(CF191, AL191, AF191)</f>
        <v>0</v>
      </c>
      <c r="J191">
        <f>IF(CF191, AG191, AE191)</f>
        <v>0</v>
      </c>
      <c r="K191">
        <f>CH191 - IF(AS191&gt;1, J191*CB191*100.0/(AU191*CV191), 0)</f>
        <v>0</v>
      </c>
      <c r="L191">
        <f>((R191-H191/2)*K191-J191)/(R191+H191/2)</f>
        <v>0</v>
      </c>
      <c r="M191">
        <f>L191*(CO191+CP191)/1000.0</f>
        <v>0</v>
      </c>
      <c r="N191">
        <f>(CH191 - IF(AS191&gt;1, J191*CB191*100.0/(AU191*CV191), 0))*(CO191+CP191)/1000.0</f>
        <v>0</v>
      </c>
      <c r="O191">
        <f>2.0/((1/Q191-1/P191)+SIGN(Q191)*SQRT((1/Q191-1/P191)*(1/Q191-1/P191) + 4*CC191/((CC191+1)*(CC191+1))*(2*1/Q191*1/P191-1/P191*1/P191)))</f>
        <v>0</v>
      </c>
      <c r="P191">
        <f>IF(LEFT(CD191,1)&lt;&gt;"0",IF(LEFT(CD191,1)="1",3.0,CE191),$D$5+$E$5*(CV191*CO191/($K$5*1000))+$F$5*(CV191*CO191/($K$5*1000))*MAX(MIN(CB191,$J$5),$I$5)*MAX(MIN(CB191,$J$5),$I$5)+$G$5*MAX(MIN(CB191,$J$5),$I$5)*(CV191*CO191/($K$5*1000))+$H$5*(CV191*CO191/($K$5*1000))*(CV191*CO191/($K$5*1000)))</f>
        <v>0</v>
      </c>
      <c r="Q191">
        <f>H191*(1000-(1000*0.61365*exp(17.502*U191/(240.97+U191))/(CO191+CP191)+CJ191)/2)/(1000*0.61365*exp(17.502*U191/(240.97+U191))/(CO191+CP191)-CJ191)</f>
        <v>0</v>
      </c>
      <c r="R191">
        <f>1/((CC191+1)/(O191/1.6)+1/(P191/1.37)) + CC191/((CC191+1)/(O191/1.6) + CC191/(P191/1.37))</f>
        <v>0</v>
      </c>
      <c r="S191">
        <f>(BX191*CA191)</f>
        <v>0</v>
      </c>
      <c r="T191">
        <f>(CQ191+(S191+2*0.95*5.67E-8*(((CQ191+$B$7)+273)^4-(CQ191+273)^4)-44100*H191)/(1.84*29.3*P191+8*0.95*5.67E-8*(CQ191+273)^3))</f>
        <v>0</v>
      </c>
      <c r="U191">
        <f>($C$7*CR191+$D$7*CS191+$E$7*T191)</f>
        <v>0</v>
      </c>
      <c r="V191">
        <f>0.61365*exp(17.502*U191/(240.97+U191))</f>
        <v>0</v>
      </c>
      <c r="W191">
        <f>(X191/Y191*100)</f>
        <v>0</v>
      </c>
      <c r="X191">
        <f>CJ191*(CO191+CP191)/1000</f>
        <v>0</v>
      </c>
      <c r="Y191">
        <f>0.61365*exp(17.502*CQ191/(240.97+CQ191))</f>
        <v>0</v>
      </c>
      <c r="Z191">
        <f>(V191-CJ191*(CO191+CP191)/1000)</f>
        <v>0</v>
      </c>
      <c r="AA191">
        <f>(-H191*44100)</f>
        <v>0</v>
      </c>
      <c r="AB191">
        <f>2*29.3*P191*0.92*(CQ191-U191)</f>
        <v>0</v>
      </c>
      <c r="AC191">
        <f>2*0.95*5.67E-8*(((CQ191+$B$7)+273)^4-(U191+273)^4)</f>
        <v>0</v>
      </c>
      <c r="AD191">
        <f>S191+AC191+AA191+AB191</f>
        <v>0</v>
      </c>
      <c r="AE191">
        <f>CN191*AS191*(CI191-CH191*(1000-AS191*CK191)/(1000-AS191*CJ191))/(100*CB191)</f>
        <v>0</v>
      </c>
      <c r="AF191">
        <f>1000*CN191*AS191*(CJ191-CK191)/(100*CB191*(1000-AS191*CJ191))</f>
        <v>0</v>
      </c>
      <c r="AG191">
        <f>(AH191 - AI191 - CO191*1E3/(8.314*(CQ191+273.15)) * AK191/CN191 * AJ191) * CN191/(100*CB191) * (1000 - CK191)/1000</f>
        <v>0</v>
      </c>
      <c r="AH191">
        <v>601.588764394039</v>
      </c>
      <c r="AI191">
        <v>582.626327272727</v>
      </c>
      <c r="AJ191">
        <v>1.70622076315175</v>
      </c>
      <c r="AK191">
        <v>66.5001345329119</v>
      </c>
      <c r="AL191">
        <f>(AN191 - AM191 + CO191*1E3/(8.314*(CQ191+273.15)) * AP191/CN191 * AO191) * CN191/(100*CB191) * 1000/(1000 - AN191)</f>
        <v>0</v>
      </c>
      <c r="AM191">
        <v>19.9734536602597</v>
      </c>
      <c r="AN191">
        <v>21.5298606060606</v>
      </c>
      <c r="AO191">
        <v>-0.000139915151514151</v>
      </c>
      <c r="AP191">
        <v>79.88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MAX(0,($B$13+$C$13*CV191)/(1+$D$13*CV191)*CO191/(CQ191+273)*$E$13)</f>
        <v>0</v>
      </c>
      <c r="AV191" t="s">
        <v>286</v>
      </c>
      <c r="AW191" t="s">
        <v>286</v>
      </c>
      <c r="AX191">
        <v>0</v>
      </c>
      <c r="AY191">
        <v>0</v>
      </c>
      <c r="AZ191">
        <f>1-AX191/AY191</f>
        <v>0</v>
      </c>
      <c r="BA191">
        <v>0</v>
      </c>
      <c r="BB191" t="s">
        <v>286</v>
      </c>
      <c r="BC191" t="s">
        <v>286</v>
      </c>
      <c r="BD191">
        <v>0</v>
      </c>
      <c r="BE191">
        <v>0</v>
      </c>
      <c r="BF191">
        <f>1-BD191/BE191</f>
        <v>0</v>
      </c>
      <c r="BG191">
        <v>0.5</v>
      </c>
      <c r="BH191">
        <f>BY191</f>
        <v>0</v>
      </c>
      <c r="BI191">
        <f>J191</f>
        <v>0</v>
      </c>
      <c r="BJ191">
        <f>BF191*BG191*BH191</f>
        <v>0</v>
      </c>
      <c r="BK191">
        <f>(BI191-BA191)/BH191</f>
        <v>0</v>
      </c>
      <c r="BL191">
        <f>(AY191-BE191)/BE191</f>
        <v>0</v>
      </c>
      <c r="BM191">
        <f>AX191/(AZ191+AX191/BE191)</f>
        <v>0</v>
      </c>
      <c r="BN191" t="s">
        <v>286</v>
      </c>
      <c r="BO191">
        <v>0</v>
      </c>
      <c r="BP191">
        <f>IF(BO191&lt;&gt;0, BO191, BM191)</f>
        <v>0</v>
      </c>
      <c r="BQ191">
        <f>1-BP191/BE191</f>
        <v>0</v>
      </c>
      <c r="BR191">
        <f>(BE191-BD191)/(BE191-BP191)</f>
        <v>0</v>
      </c>
      <c r="BS191">
        <f>(AY191-BE191)/(AY191-BP191)</f>
        <v>0</v>
      </c>
      <c r="BT191">
        <f>(BE191-BD191)/(BE191-AX191)</f>
        <v>0</v>
      </c>
      <c r="BU191">
        <f>(AY191-BE191)/(AY191-AX191)</f>
        <v>0</v>
      </c>
      <c r="BV191">
        <f>(BR191*BP191/BD191)</f>
        <v>0</v>
      </c>
      <c r="BW191">
        <f>(1-BV191)</f>
        <v>0</v>
      </c>
      <c r="BX191">
        <f>$B$11*CW191+$C$11*CX191+$F$11*CY191*(1-DB191)</f>
        <v>0</v>
      </c>
      <c r="BY191">
        <f>BX191*BZ191</f>
        <v>0</v>
      </c>
      <c r="BZ191">
        <f>($B$11*$D$9+$C$11*$D$9+$F$11*((DL191+DD191)/MAX(DL191+DD191+DM191, 0.1)*$I$9+DM191/MAX(DL191+DD191+DM191, 0.1)*$J$9))/($B$11+$C$11+$F$11)</f>
        <v>0</v>
      </c>
      <c r="CA191">
        <f>($B$11*$K$9+$C$11*$K$9+$F$11*((DL191+DD191)/MAX(DL191+DD191+DM191, 0.1)*$P$9+DM191/MAX(DL191+DD191+DM191, 0.1)*$Q$9))/($B$11+$C$11+$F$11)</f>
        <v>0</v>
      </c>
      <c r="CB191">
        <v>9</v>
      </c>
      <c r="CC191">
        <v>0.5</v>
      </c>
      <c r="CD191" t="s">
        <v>287</v>
      </c>
      <c r="CE191">
        <v>2</v>
      </c>
      <c r="CF191" t="b">
        <v>1</v>
      </c>
      <c r="CG191">
        <v>1617083240.625</v>
      </c>
      <c r="CH191">
        <v>568.6215</v>
      </c>
      <c r="CI191">
        <v>590.62075</v>
      </c>
      <c r="CJ191">
        <v>21.53205</v>
      </c>
      <c r="CK191">
        <v>19.972125</v>
      </c>
      <c r="CL191">
        <v>564.30075</v>
      </c>
      <c r="CM191">
        <v>21.554</v>
      </c>
      <c r="CN191">
        <v>600.00325</v>
      </c>
      <c r="CO191">
        <v>101.12025</v>
      </c>
      <c r="CP191">
        <v>0.04657255</v>
      </c>
      <c r="CQ191">
        <v>26.77</v>
      </c>
      <c r="CR191">
        <v>26.2152</v>
      </c>
      <c r="CS191">
        <v>999.9</v>
      </c>
      <c r="CT191">
        <v>0</v>
      </c>
      <c r="CU191">
        <v>0</v>
      </c>
      <c r="CV191">
        <v>9996.095</v>
      </c>
      <c r="CW191">
        <v>0</v>
      </c>
      <c r="CX191">
        <v>33.7247</v>
      </c>
      <c r="CY191">
        <v>1200.0225</v>
      </c>
      <c r="CZ191">
        <v>0.9670055</v>
      </c>
      <c r="DA191">
        <v>0.03299465</v>
      </c>
      <c r="DB191">
        <v>0</v>
      </c>
      <c r="DC191">
        <v>2.509425</v>
      </c>
      <c r="DD191">
        <v>0</v>
      </c>
      <c r="DE191">
        <v>3547.8725</v>
      </c>
      <c r="DF191">
        <v>10372.475</v>
      </c>
      <c r="DG191">
        <v>40.5465</v>
      </c>
      <c r="DH191">
        <v>43.4685</v>
      </c>
      <c r="DI191">
        <v>42.312</v>
      </c>
      <c r="DJ191">
        <v>41.5465</v>
      </c>
      <c r="DK191">
        <v>40.609</v>
      </c>
      <c r="DL191">
        <v>1160.43</v>
      </c>
      <c r="DM191">
        <v>39.5925</v>
      </c>
      <c r="DN191">
        <v>0</v>
      </c>
      <c r="DO191">
        <v>1617083242.8</v>
      </c>
      <c r="DP191">
        <v>0</v>
      </c>
      <c r="DQ191">
        <v>2.649348</v>
      </c>
      <c r="DR191">
        <v>-1.01231537590613</v>
      </c>
      <c r="DS191">
        <v>27.3338462038322</v>
      </c>
      <c r="DT191">
        <v>3545.2012</v>
      </c>
      <c r="DU191">
        <v>15</v>
      </c>
      <c r="DV191">
        <v>1617082512</v>
      </c>
      <c r="DW191" t="s">
        <v>288</v>
      </c>
      <c r="DX191">
        <v>1617082511</v>
      </c>
      <c r="DY191">
        <v>1617082512</v>
      </c>
      <c r="DZ191">
        <v>2</v>
      </c>
      <c r="EA191">
        <v>-0.012</v>
      </c>
      <c r="EB191">
        <v>-0.035</v>
      </c>
      <c r="EC191">
        <v>4.321</v>
      </c>
      <c r="ED191">
        <v>-0.022</v>
      </c>
      <c r="EE191">
        <v>400</v>
      </c>
      <c r="EF191">
        <v>20</v>
      </c>
      <c r="EG191">
        <v>0.13</v>
      </c>
      <c r="EH191">
        <v>0.05</v>
      </c>
      <c r="EI191">
        <v>100</v>
      </c>
      <c r="EJ191">
        <v>100</v>
      </c>
      <c r="EK191">
        <v>4.321</v>
      </c>
      <c r="EL191">
        <v>-0.0219</v>
      </c>
      <c r="EM191">
        <v>4.32055000000003</v>
      </c>
      <c r="EN191">
        <v>0</v>
      </c>
      <c r="EO191">
        <v>0</v>
      </c>
      <c r="EP191">
        <v>0</v>
      </c>
      <c r="EQ191">
        <v>-0.0219400000000007</v>
      </c>
      <c r="ER191">
        <v>0</v>
      </c>
      <c r="ES191">
        <v>0</v>
      </c>
      <c r="ET191">
        <v>0</v>
      </c>
      <c r="EU191">
        <v>-1</v>
      </c>
      <c r="EV191">
        <v>-1</v>
      </c>
      <c r="EW191">
        <v>-1</v>
      </c>
      <c r="EX191">
        <v>-1</v>
      </c>
      <c r="EY191">
        <v>12.2</v>
      </c>
      <c r="EZ191">
        <v>12.2</v>
      </c>
      <c r="FA191">
        <v>18</v>
      </c>
      <c r="FB191">
        <v>646.877</v>
      </c>
      <c r="FC191">
        <v>393.213</v>
      </c>
      <c r="FD191">
        <v>24.9996</v>
      </c>
      <c r="FE191">
        <v>27.7415</v>
      </c>
      <c r="FF191">
        <v>30</v>
      </c>
      <c r="FG191">
        <v>27.7569</v>
      </c>
      <c r="FH191">
        <v>27.7966</v>
      </c>
      <c r="FI191">
        <v>28.8734</v>
      </c>
      <c r="FJ191">
        <v>22.2092</v>
      </c>
      <c r="FK191">
        <v>44.2253</v>
      </c>
      <c r="FL191">
        <v>25</v>
      </c>
      <c r="FM191">
        <v>605.43</v>
      </c>
      <c r="FN191">
        <v>20</v>
      </c>
      <c r="FO191">
        <v>96.8752</v>
      </c>
      <c r="FP191">
        <v>99.4452</v>
      </c>
    </row>
    <row r="192" spans="1:172">
      <c r="A192">
        <v>176</v>
      </c>
      <c r="B192">
        <v>1617083244.5</v>
      </c>
      <c r="C192">
        <v>352</v>
      </c>
      <c r="D192" t="s">
        <v>637</v>
      </c>
      <c r="E192" t="s">
        <v>638</v>
      </c>
      <c r="F192">
        <v>2</v>
      </c>
      <c r="G192">
        <v>1617083243.25</v>
      </c>
      <c r="H192">
        <f>(I192)/1000</f>
        <v>0</v>
      </c>
      <c r="I192">
        <f>IF(CF192, AL192, AF192)</f>
        <v>0</v>
      </c>
      <c r="J192">
        <f>IF(CF192, AG192, AE192)</f>
        <v>0</v>
      </c>
      <c r="K192">
        <f>CH192 - IF(AS192&gt;1, J192*CB192*100.0/(AU192*CV192), 0)</f>
        <v>0</v>
      </c>
      <c r="L192">
        <f>((R192-H192/2)*K192-J192)/(R192+H192/2)</f>
        <v>0</v>
      </c>
      <c r="M192">
        <f>L192*(CO192+CP192)/1000.0</f>
        <v>0</v>
      </c>
      <c r="N192">
        <f>(CH192 - IF(AS192&gt;1, J192*CB192*100.0/(AU192*CV192), 0))*(CO192+CP192)/1000.0</f>
        <v>0</v>
      </c>
      <c r="O192">
        <f>2.0/((1/Q192-1/P192)+SIGN(Q192)*SQRT((1/Q192-1/P192)*(1/Q192-1/P192) + 4*CC192/((CC192+1)*(CC192+1))*(2*1/Q192*1/P192-1/P192*1/P192)))</f>
        <v>0</v>
      </c>
      <c r="P192">
        <f>IF(LEFT(CD192,1)&lt;&gt;"0",IF(LEFT(CD192,1)="1",3.0,CE192),$D$5+$E$5*(CV192*CO192/($K$5*1000))+$F$5*(CV192*CO192/($K$5*1000))*MAX(MIN(CB192,$J$5),$I$5)*MAX(MIN(CB192,$J$5),$I$5)+$G$5*MAX(MIN(CB192,$J$5),$I$5)*(CV192*CO192/($K$5*1000))+$H$5*(CV192*CO192/($K$5*1000))*(CV192*CO192/($K$5*1000)))</f>
        <v>0</v>
      </c>
      <c r="Q192">
        <f>H192*(1000-(1000*0.61365*exp(17.502*U192/(240.97+U192))/(CO192+CP192)+CJ192)/2)/(1000*0.61365*exp(17.502*U192/(240.97+U192))/(CO192+CP192)-CJ192)</f>
        <v>0</v>
      </c>
      <c r="R192">
        <f>1/((CC192+1)/(O192/1.6)+1/(P192/1.37)) + CC192/((CC192+1)/(O192/1.6) + CC192/(P192/1.37))</f>
        <v>0</v>
      </c>
      <c r="S192">
        <f>(BX192*CA192)</f>
        <v>0</v>
      </c>
      <c r="T192">
        <f>(CQ192+(S192+2*0.95*5.67E-8*(((CQ192+$B$7)+273)^4-(CQ192+273)^4)-44100*H192)/(1.84*29.3*P192+8*0.95*5.67E-8*(CQ192+273)^3))</f>
        <v>0</v>
      </c>
      <c r="U192">
        <f>($C$7*CR192+$D$7*CS192+$E$7*T192)</f>
        <v>0</v>
      </c>
      <c r="V192">
        <f>0.61365*exp(17.502*U192/(240.97+U192))</f>
        <v>0</v>
      </c>
      <c r="W192">
        <f>(X192/Y192*100)</f>
        <v>0</v>
      </c>
      <c r="X192">
        <f>CJ192*(CO192+CP192)/1000</f>
        <v>0</v>
      </c>
      <c r="Y192">
        <f>0.61365*exp(17.502*CQ192/(240.97+CQ192))</f>
        <v>0</v>
      </c>
      <c r="Z192">
        <f>(V192-CJ192*(CO192+CP192)/1000)</f>
        <v>0</v>
      </c>
      <c r="AA192">
        <f>(-H192*44100)</f>
        <v>0</v>
      </c>
      <c r="AB192">
        <f>2*29.3*P192*0.92*(CQ192-U192)</f>
        <v>0</v>
      </c>
      <c r="AC192">
        <f>2*0.95*5.67E-8*(((CQ192+$B$7)+273)^4-(U192+273)^4)</f>
        <v>0</v>
      </c>
      <c r="AD192">
        <f>S192+AC192+AA192+AB192</f>
        <v>0</v>
      </c>
      <c r="AE192">
        <f>CN192*AS192*(CI192-CH192*(1000-AS192*CK192)/(1000-AS192*CJ192))/(100*CB192)</f>
        <v>0</v>
      </c>
      <c r="AF192">
        <f>1000*CN192*AS192*(CJ192-CK192)/(100*CB192*(1000-AS192*CJ192))</f>
        <v>0</v>
      </c>
      <c r="AG192">
        <f>(AH192 - AI192 - CO192*1E3/(8.314*(CQ192+273.15)) * AK192/CN192 * AJ192) * CN192/(100*CB192) * (1000 - CK192)/1000</f>
        <v>0</v>
      </c>
      <c r="AH192">
        <v>605.824777073344</v>
      </c>
      <c r="AI192">
        <v>586.734290909091</v>
      </c>
      <c r="AJ192">
        <v>1.64791540107465</v>
      </c>
      <c r="AK192">
        <v>66.5001345329119</v>
      </c>
      <c r="AL192">
        <f>(AN192 - AM192 + CO192*1E3/(8.314*(CQ192+273.15)) * AP192/CN192 * AO192) * CN192/(100*CB192) * 1000/(1000 - AN192)</f>
        <v>0</v>
      </c>
      <c r="AM192">
        <v>19.9695939899567</v>
      </c>
      <c r="AN192">
        <v>21.5235963636364</v>
      </c>
      <c r="AO192">
        <v>-0.00302721212120592</v>
      </c>
      <c r="AP192">
        <v>79.88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MAX(0,($B$13+$C$13*CV192)/(1+$D$13*CV192)*CO192/(CQ192+273)*$E$13)</f>
        <v>0</v>
      </c>
      <c r="AV192" t="s">
        <v>286</v>
      </c>
      <c r="AW192" t="s">
        <v>286</v>
      </c>
      <c r="AX192">
        <v>0</v>
      </c>
      <c r="AY192">
        <v>0</v>
      </c>
      <c r="AZ192">
        <f>1-AX192/AY192</f>
        <v>0</v>
      </c>
      <c r="BA192">
        <v>0</v>
      </c>
      <c r="BB192" t="s">
        <v>286</v>
      </c>
      <c r="BC192" t="s">
        <v>286</v>
      </c>
      <c r="BD192">
        <v>0</v>
      </c>
      <c r="BE192">
        <v>0</v>
      </c>
      <c r="BF192">
        <f>1-BD192/BE192</f>
        <v>0</v>
      </c>
      <c r="BG192">
        <v>0.5</v>
      </c>
      <c r="BH192">
        <f>BY192</f>
        <v>0</v>
      </c>
      <c r="BI192">
        <f>J192</f>
        <v>0</v>
      </c>
      <c r="BJ192">
        <f>BF192*BG192*BH192</f>
        <v>0</v>
      </c>
      <c r="BK192">
        <f>(BI192-BA192)/BH192</f>
        <v>0</v>
      </c>
      <c r="BL192">
        <f>(AY192-BE192)/BE192</f>
        <v>0</v>
      </c>
      <c r="BM192">
        <f>AX192/(AZ192+AX192/BE192)</f>
        <v>0</v>
      </c>
      <c r="BN192" t="s">
        <v>286</v>
      </c>
      <c r="BO192">
        <v>0</v>
      </c>
      <c r="BP192">
        <f>IF(BO192&lt;&gt;0, BO192, BM192)</f>
        <v>0</v>
      </c>
      <c r="BQ192">
        <f>1-BP192/BE192</f>
        <v>0</v>
      </c>
      <c r="BR192">
        <f>(BE192-BD192)/(BE192-BP192)</f>
        <v>0</v>
      </c>
      <c r="BS192">
        <f>(AY192-BE192)/(AY192-BP192)</f>
        <v>0</v>
      </c>
      <c r="BT192">
        <f>(BE192-BD192)/(BE192-AX192)</f>
        <v>0</v>
      </c>
      <c r="BU192">
        <f>(AY192-BE192)/(AY192-AX192)</f>
        <v>0</v>
      </c>
      <c r="BV192">
        <f>(BR192*BP192/BD192)</f>
        <v>0</v>
      </c>
      <c r="BW192">
        <f>(1-BV192)</f>
        <v>0</v>
      </c>
      <c r="BX192">
        <f>$B$11*CW192+$C$11*CX192+$F$11*CY192*(1-DB192)</f>
        <v>0</v>
      </c>
      <c r="BY192">
        <f>BX192*BZ192</f>
        <v>0</v>
      </c>
      <c r="BZ192">
        <f>($B$11*$D$9+$C$11*$D$9+$F$11*((DL192+DD192)/MAX(DL192+DD192+DM192, 0.1)*$I$9+DM192/MAX(DL192+DD192+DM192, 0.1)*$J$9))/($B$11+$C$11+$F$11)</f>
        <v>0</v>
      </c>
      <c r="CA192">
        <f>($B$11*$K$9+$C$11*$K$9+$F$11*((DL192+DD192)/MAX(DL192+DD192+DM192, 0.1)*$P$9+DM192/MAX(DL192+DD192+DM192, 0.1)*$Q$9))/($B$11+$C$11+$F$11)</f>
        <v>0</v>
      </c>
      <c r="CB192">
        <v>9</v>
      </c>
      <c r="CC192">
        <v>0.5</v>
      </c>
      <c r="CD192" t="s">
        <v>287</v>
      </c>
      <c r="CE192">
        <v>2</v>
      </c>
      <c r="CF192" t="b">
        <v>1</v>
      </c>
      <c r="CG192">
        <v>1617083243.25</v>
      </c>
      <c r="CH192">
        <v>572.9005</v>
      </c>
      <c r="CI192">
        <v>595.02325</v>
      </c>
      <c r="CJ192">
        <v>21.525075</v>
      </c>
      <c r="CK192">
        <v>19.967</v>
      </c>
      <c r="CL192">
        <v>568.58</v>
      </c>
      <c r="CM192">
        <v>21.547025</v>
      </c>
      <c r="CN192">
        <v>600.00175</v>
      </c>
      <c r="CO192">
        <v>101.12</v>
      </c>
      <c r="CP192">
        <v>0.046623275</v>
      </c>
      <c r="CQ192">
        <v>26.7688</v>
      </c>
      <c r="CR192">
        <v>26.217875</v>
      </c>
      <c r="CS192">
        <v>999.9</v>
      </c>
      <c r="CT192">
        <v>0</v>
      </c>
      <c r="CU192">
        <v>0</v>
      </c>
      <c r="CV192">
        <v>9989.53</v>
      </c>
      <c r="CW192">
        <v>0</v>
      </c>
      <c r="CX192">
        <v>33.640875</v>
      </c>
      <c r="CY192">
        <v>1200.035</v>
      </c>
      <c r="CZ192">
        <v>0.9670055</v>
      </c>
      <c r="DA192">
        <v>0.03299465</v>
      </c>
      <c r="DB192">
        <v>0</v>
      </c>
      <c r="DC192">
        <v>2.558925</v>
      </c>
      <c r="DD192">
        <v>0</v>
      </c>
      <c r="DE192">
        <v>3548.6925</v>
      </c>
      <c r="DF192">
        <v>10372.575</v>
      </c>
      <c r="DG192">
        <v>40.51525</v>
      </c>
      <c r="DH192">
        <v>43.437</v>
      </c>
      <c r="DI192">
        <v>42.29675</v>
      </c>
      <c r="DJ192">
        <v>41.5465</v>
      </c>
      <c r="DK192">
        <v>40.5935</v>
      </c>
      <c r="DL192">
        <v>1160.4425</v>
      </c>
      <c r="DM192">
        <v>39.5925</v>
      </c>
      <c r="DN192">
        <v>0</v>
      </c>
      <c r="DO192">
        <v>1617083245.2</v>
      </c>
      <c r="DP192">
        <v>0</v>
      </c>
      <c r="DQ192">
        <v>2.609</v>
      </c>
      <c r="DR192">
        <v>-0.791715383404337</v>
      </c>
      <c r="DS192">
        <v>26.4284615290433</v>
      </c>
      <c r="DT192">
        <v>3546.2516</v>
      </c>
      <c r="DU192">
        <v>15</v>
      </c>
      <c r="DV192">
        <v>1617082512</v>
      </c>
      <c r="DW192" t="s">
        <v>288</v>
      </c>
      <c r="DX192">
        <v>1617082511</v>
      </c>
      <c r="DY192">
        <v>1617082512</v>
      </c>
      <c r="DZ192">
        <v>2</v>
      </c>
      <c r="EA192">
        <v>-0.012</v>
      </c>
      <c r="EB192">
        <v>-0.035</v>
      </c>
      <c r="EC192">
        <v>4.321</v>
      </c>
      <c r="ED192">
        <v>-0.022</v>
      </c>
      <c r="EE192">
        <v>400</v>
      </c>
      <c r="EF192">
        <v>20</v>
      </c>
      <c r="EG192">
        <v>0.13</v>
      </c>
      <c r="EH192">
        <v>0.05</v>
      </c>
      <c r="EI192">
        <v>100</v>
      </c>
      <c r="EJ192">
        <v>100</v>
      </c>
      <c r="EK192">
        <v>4.321</v>
      </c>
      <c r="EL192">
        <v>-0.0219</v>
      </c>
      <c r="EM192">
        <v>4.32055000000003</v>
      </c>
      <c r="EN192">
        <v>0</v>
      </c>
      <c r="EO192">
        <v>0</v>
      </c>
      <c r="EP192">
        <v>0</v>
      </c>
      <c r="EQ192">
        <v>-0.0219400000000007</v>
      </c>
      <c r="ER192">
        <v>0</v>
      </c>
      <c r="ES192">
        <v>0</v>
      </c>
      <c r="ET192">
        <v>0</v>
      </c>
      <c r="EU192">
        <v>-1</v>
      </c>
      <c r="EV192">
        <v>-1</v>
      </c>
      <c r="EW192">
        <v>-1</v>
      </c>
      <c r="EX192">
        <v>-1</v>
      </c>
      <c r="EY192">
        <v>12.2</v>
      </c>
      <c r="EZ192">
        <v>12.2</v>
      </c>
      <c r="FA192">
        <v>18</v>
      </c>
      <c r="FB192">
        <v>646.781</v>
      </c>
      <c r="FC192">
        <v>393.157</v>
      </c>
      <c r="FD192">
        <v>24.9997</v>
      </c>
      <c r="FE192">
        <v>27.7399</v>
      </c>
      <c r="FF192">
        <v>29.9999</v>
      </c>
      <c r="FG192">
        <v>27.7553</v>
      </c>
      <c r="FH192">
        <v>27.7951</v>
      </c>
      <c r="FI192">
        <v>29.0634</v>
      </c>
      <c r="FJ192">
        <v>22.2092</v>
      </c>
      <c r="FK192">
        <v>44.2253</v>
      </c>
      <c r="FL192">
        <v>25</v>
      </c>
      <c r="FM192">
        <v>608.822</v>
      </c>
      <c r="FN192">
        <v>20</v>
      </c>
      <c r="FO192">
        <v>96.8759</v>
      </c>
      <c r="FP192">
        <v>99.4459</v>
      </c>
    </row>
    <row r="193" spans="1:172">
      <c r="A193">
        <v>177</v>
      </c>
      <c r="B193">
        <v>1617083246</v>
      </c>
      <c r="C193">
        <v>353.5</v>
      </c>
      <c r="D193" t="s">
        <v>639</v>
      </c>
      <c r="E193" t="s">
        <v>640</v>
      </c>
      <c r="F193">
        <v>2</v>
      </c>
      <c r="G193">
        <v>1617083244.5</v>
      </c>
      <c r="H193">
        <f>(I193)/1000</f>
        <v>0</v>
      </c>
      <c r="I193">
        <f>IF(CF193, AL193, AF193)</f>
        <v>0</v>
      </c>
      <c r="J193">
        <f>IF(CF193, AG193, AE193)</f>
        <v>0</v>
      </c>
      <c r="K193">
        <f>CH193 - IF(AS193&gt;1, J193*CB193*100.0/(AU193*CV193), 0)</f>
        <v>0</v>
      </c>
      <c r="L193">
        <f>((R193-H193/2)*K193-J193)/(R193+H193/2)</f>
        <v>0</v>
      </c>
      <c r="M193">
        <f>L193*(CO193+CP193)/1000.0</f>
        <v>0</v>
      </c>
      <c r="N193">
        <f>(CH193 - IF(AS193&gt;1, J193*CB193*100.0/(AU193*CV193), 0))*(CO193+CP193)/1000.0</f>
        <v>0</v>
      </c>
      <c r="O193">
        <f>2.0/((1/Q193-1/P193)+SIGN(Q193)*SQRT((1/Q193-1/P193)*(1/Q193-1/P193) + 4*CC193/((CC193+1)*(CC193+1))*(2*1/Q193*1/P193-1/P193*1/P193)))</f>
        <v>0</v>
      </c>
      <c r="P193">
        <f>IF(LEFT(CD193,1)&lt;&gt;"0",IF(LEFT(CD193,1)="1",3.0,CE193),$D$5+$E$5*(CV193*CO193/($K$5*1000))+$F$5*(CV193*CO193/($K$5*1000))*MAX(MIN(CB193,$J$5),$I$5)*MAX(MIN(CB193,$J$5),$I$5)+$G$5*MAX(MIN(CB193,$J$5),$I$5)*(CV193*CO193/($K$5*1000))+$H$5*(CV193*CO193/($K$5*1000))*(CV193*CO193/($K$5*1000)))</f>
        <v>0</v>
      </c>
      <c r="Q193">
        <f>H193*(1000-(1000*0.61365*exp(17.502*U193/(240.97+U193))/(CO193+CP193)+CJ193)/2)/(1000*0.61365*exp(17.502*U193/(240.97+U193))/(CO193+CP193)-CJ193)</f>
        <v>0</v>
      </c>
      <c r="R193">
        <f>1/((CC193+1)/(O193/1.6)+1/(P193/1.37)) + CC193/((CC193+1)/(O193/1.6) + CC193/(P193/1.37))</f>
        <v>0</v>
      </c>
      <c r="S193">
        <f>(BX193*CA193)</f>
        <v>0</v>
      </c>
      <c r="T193">
        <f>(CQ193+(S193+2*0.95*5.67E-8*(((CQ193+$B$7)+273)^4-(CQ193+273)^4)-44100*H193)/(1.84*29.3*P193+8*0.95*5.67E-8*(CQ193+273)^3))</f>
        <v>0</v>
      </c>
      <c r="U193">
        <f>($C$7*CR193+$D$7*CS193+$E$7*T193)</f>
        <v>0</v>
      </c>
      <c r="V193">
        <f>0.61365*exp(17.502*U193/(240.97+U193))</f>
        <v>0</v>
      </c>
      <c r="W193">
        <f>(X193/Y193*100)</f>
        <v>0</v>
      </c>
      <c r="X193">
        <f>CJ193*(CO193+CP193)/1000</f>
        <v>0</v>
      </c>
      <c r="Y193">
        <f>0.61365*exp(17.502*CQ193/(240.97+CQ193))</f>
        <v>0</v>
      </c>
      <c r="Z193">
        <f>(V193-CJ193*(CO193+CP193)/1000)</f>
        <v>0</v>
      </c>
      <c r="AA193">
        <f>(-H193*44100)</f>
        <v>0</v>
      </c>
      <c r="AB193">
        <f>2*29.3*P193*0.92*(CQ193-U193)</f>
        <v>0</v>
      </c>
      <c r="AC193">
        <f>2*0.95*5.67E-8*(((CQ193+$B$7)+273)^4-(U193+273)^4)</f>
        <v>0</v>
      </c>
      <c r="AD193">
        <f>S193+AC193+AA193+AB193</f>
        <v>0</v>
      </c>
      <c r="AE193">
        <f>CN193*AS193*(CI193-CH193*(1000-AS193*CK193)/(1000-AS193*CJ193))/(100*CB193)</f>
        <v>0</v>
      </c>
      <c r="AF193">
        <f>1000*CN193*AS193*(CJ193-CK193)/(100*CB193*(1000-AS193*CJ193))</f>
        <v>0</v>
      </c>
      <c r="AG193">
        <f>(AH193 - AI193 - CO193*1E3/(8.314*(CQ193+273.15)) * AK193/CN193 * AJ193) * CN193/(100*CB193) * (1000 - CK193)/1000</f>
        <v>0</v>
      </c>
      <c r="AH193">
        <v>608.388985972922</v>
      </c>
      <c r="AI193">
        <v>589.229</v>
      </c>
      <c r="AJ193">
        <v>1.65652575624994</v>
      </c>
      <c r="AK193">
        <v>66.5001345329119</v>
      </c>
      <c r="AL193">
        <f>(AN193 - AM193 + CO193*1E3/(8.314*(CQ193+273.15)) * AP193/CN193 * AO193) * CN193/(100*CB193) * 1000/(1000 - AN193)</f>
        <v>0</v>
      </c>
      <c r="AM193">
        <v>19.9664537800866</v>
      </c>
      <c r="AN193">
        <v>21.5213006060606</v>
      </c>
      <c r="AO193">
        <v>-0.00258624242424266</v>
      </c>
      <c r="AP193">
        <v>79.88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MAX(0,($B$13+$C$13*CV193)/(1+$D$13*CV193)*CO193/(CQ193+273)*$E$13)</f>
        <v>0</v>
      </c>
      <c r="AV193" t="s">
        <v>286</v>
      </c>
      <c r="AW193" t="s">
        <v>286</v>
      </c>
      <c r="AX193">
        <v>0</v>
      </c>
      <c r="AY193">
        <v>0</v>
      </c>
      <c r="AZ193">
        <f>1-AX193/AY193</f>
        <v>0</v>
      </c>
      <c r="BA193">
        <v>0</v>
      </c>
      <c r="BB193" t="s">
        <v>286</v>
      </c>
      <c r="BC193" t="s">
        <v>286</v>
      </c>
      <c r="BD193">
        <v>0</v>
      </c>
      <c r="BE193">
        <v>0</v>
      </c>
      <c r="BF193">
        <f>1-BD193/BE193</f>
        <v>0</v>
      </c>
      <c r="BG193">
        <v>0.5</v>
      </c>
      <c r="BH193">
        <f>BY193</f>
        <v>0</v>
      </c>
      <c r="BI193">
        <f>J193</f>
        <v>0</v>
      </c>
      <c r="BJ193">
        <f>BF193*BG193*BH193</f>
        <v>0</v>
      </c>
      <c r="BK193">
        <f>(BI193-BA193)/BH193</f>
        <v>0</v>
      </c>
      <c r="BL193">
        <f>(AY193-BE193)/BE193</f>
        <v>0</v>
      </c>
      <c r="BM193">
        <f>AX193/(AZ193+AX193/BE193)</f>
        <v>0</v>
      </c>
      <c r="BN193" t="s">
        <v>286</v>
      </c>
      <c r="BO193">
        <v>0</v>
      </c>
      <c r="BP193">
        <f>IF(BO193&lt;&gt;0, BO193, BM193)</f>
        <v>0</v>
      </c>
      <c r="BQ193">
        <f>1-BP193/BE193</f>
        <v>0</v>
      </c>
      <c r="BR193">
        <f>(BE193-BD193)/(BE193-BP193)</f>
        <v>0</v>
      </c>
      <c r="BS193">
        <f>(AY193-BE193)/(AY193-BP193)</f>
        <v>0</v>
      </c>
      <c r="BT193">
        <f>(BE193-BD193)/(BE193-AX193)</f>
        <v>0</v>
      </c>
      <c r="BU193">
        <f>(AY193-BE193)/(AY193-AX193)</f>
        <v>0</v>
      </c>
      <c r="BV193">
        <f>(BR193*BP193/BD193)</f>
        <v>0</v>
      </c>
      <c r="BW193">
        <f>(1-BV193)</f>
        <v>0</v>
      </c>
      <c r="BX193">
        <f>$B$11*CW193+$C$11*CX193+$F$11*CY193*(1-DB193)</f>
        <v>0</v>
      </c>
      <c r="BY193">
        <f>BX193*BZ193</f>
        <v>0</v>
      </c>
      <c r="BZ193">
        <f>($B$11*$D$9+$C$11*$D$9+$F$11*((DL193+DD193)/MAX(DL193+DD193+DM193, 0.1)*$I$9+DM193/MAX(DL193+DD193+DM193, 0.1)*$J$9))/($B$11+$C$11+$F$11)</f>
        <v>0</v>
      </c>
      <c r="CA193">
        <f>($B$11*$K$9+$C$11*$K$9+$F$11*((DL193+DD193)/MAX(DL193+DD193+DM193, 0.1)*$P$9+DM193/MAX(DL193+DD193+DM193, 0.1)*$Q$9))/($B$11+$C$11+$F$11)</f>
        <v>0</v>
      </c>
      <c r="CB193">
        <v>9</v>
      </c>
      <c r="CC193">
        <v>0.5</v>
      </c>
      <c r="CD193" t="s">
        <v>287</v>
      </c>
      <c r="CE193">
        <v>2</v>
      </c>
      <c r="CF193" t="b">
        <v>1</v>
      </c>
      <c r="CG193">
        <v>1617083244.5</v>
      </c>
      <c r="CH193">
        <v>574.924</v>
      </c>
      <c r="CI193">
        <v>597.094</v>
      </c>
      <c r="CJ193">
        <v>21.52295</v>
      </c>
      <c r="CK193">
        <v>19.96545</v>
      </c>
      <c r="CL193">
        <v>570.60375</v>
      </c>
      <c r="CM193">
        <v>21.5449</v>
      </c>
      <c r="CN193">
        <v>599.9915</v>
      </c>
      <c r="CO193">
        <v>101.1205</v>
      </c>
      <c r="CP193">
        <v>0.0467</v>
      </c>
      <c r="CQ193">
        <v>26.768025</v>
      </c>
      <c r="CR193">
        <v>26.214975</v>
      </c>
      <c r="CS193">
        <v>999.9</v>
      </c>
      <c r="CT193">
        <v>0</v>
      </c>
      <c r="CU193">
        <v>0</v>
      </c>
      <c r="CV193">
        <v>9990.4575</v>
      </c>
      <c r="CW193">
        <v>0</v>
      </c>
      <c r="CX193">
        <v>33.595525</v>
      </c>
      <c r="CY193">
        <v>1199.9675</v>
      </c>
      <c r="CZ193">
        <v>0.96700375</v>
      </c>
      <c r="DA193">
        <v>0.032996375</v>
      </c>
      <c r="DB193">
        <v>0</v>
      </c>
      <c r="DC193">
        <v>2.670625</v>
      </c>
      <c r="DD193">
        <v>0</v>
      </c>
      <c r="DE193">
        <v>3548.765</v>
      </c>
      <c r="DF193">
        <v>10372</v>
      </c>
      <c r="DG193">
        <v>40.5155</v>
      </c>
      <c r="DH193">
        <v>43.4685</v>
      </c>
      <c r="DI193">
        <v>42.31225</v>
      </c>
      <c r="DJ193">
        <v>41.531</v>
      </c>
      <c r="DK193">
        <v>40.54675</v>
      </c>
      <c r="DL193">
        <v>1160.375</v>
      </c>
      <c r="DM193">
        <v>39.5925</v>
      </c>
      <c r="DN193">
        <v>0</v>
      </c>
      <c r="DO193">
        <v>1617083247</v>
      </c>
      <c r="DP193">
        <v>0</v>
      </c>
      <c r="DQ193">
        <v>2.61678846153846</v>
      </c>
      <c r="DR193">
        <v>-0.254861534469522</v>
      </c>
      <c r="DS193">
        <v>24.6970939731575</v>
      </c>
      <c r="DT193">
        <v>3546.77884615385</v>
      </c>
      <c r="DU193">
        <v>15</v>
      </c>
      <c r="DV193">
        <v>1617082512</v>
      </c>
      <c r="DW193" t="s">
        <v>288</v>
      </c>
      <c r="DX193">
        <v>1617082511</v>
      </c>
      <c r="DY193">
        <v>1617082512</v>
      </c>
      <c r="DZ193">
        <v>2</v>
      </c>
      <c r="EA193">
        <v>-0.012</v>
      </c>
      <c r="EB193">
        <v>-0.035</v>
      </c>
      <c r="EC193">
        <v>4.321</v>
      </c>
      <c r="ED193">
        <v>-0.022</v>
      </c>
      <c r="EE193">
        <v>400</v>
      </c>
      <c r="EF193">
        <v>20</v>
      </c>
      <c r="EG193">
        <v>0.13</v>
      </c>
      <c r="EH193">
        <v>0.05</v>
      </c>
      <c r="EI193">
        <v>100</v>
      </c>
      <c r="EJ193">
        <v>100</v>
      </c>
      <c r="EK193">
        <v>4.321</v>
      </c>
      <c r="EL193">
        <v>-0.022</v>
      </c>
      <c r="EM193">
        <v>4.32055000000003</v>
      </c>
      <c r="EN193">
        <v>0</v>
      </c>
      <c r="EO193">
        <v>0</v>
      </c>
      <c r="EP193">
        <v>0</v>
      </c>
      <c r="EQ193">
        <v>-0.0219400000000007</v>
      </c>
      <c r="ER193">
        <v>0</v>
      </c>
      <c r="ES193">
        <v>0</v>
      </c>
      <c r="ET193">
        <v>0</v>
      </c>
      <c r="EU193">
        <v>-1</v>
      </c>
      <c r="EV193">
        <v>-1</v>
      </c>
      <c r="EW193">
        <v>-1</v>
      </c>
      <c r="EX193">
        <v>-1</v>
      </c>
      <c r="EY193">
        <v>12.2</v>
      </c>
      <c r="EZ193">
        <v>12.2</v>
      </c>
      <c r="FA193">
        <v>18</v>
      </c>
      <c r="FB193">
        <v>646.778</v>
      </c>
      <c r="FC193">
        <v>393.122</v>
      </c>
      <c r="FD193">
        <v>24.9997</v>
      </c>
      <c r="FE193">
        <v>27.7391</v>
      </c>
      <c r="FF193">
        <v>29.9999</v>
      </c>
      <c r="FG193">
        <v>27.7551</v>
      </c>
      <c r="FH193">
        <v>27.7942</v>
      </c>
      <c r="FI193">
        <v>29.131</v>
      </c>
      <c r="FJ193">
        <v>22.2092</v>
      </c>
      <c r="FK193">
        <v>44.2253</v>
      </c>
      <c r="FL193">
        <v>25</v>
      </c>
      <c r="FM193">
        <v>612.238</v>
      </c>
      <c r="FN193">
        <v>20</v>
      </c>
      <c r="FO193">
        <v>96.876</v>
      </c>
      <c r="FP193">
        <v>99.4466</v>
      </c>
    </row>
    <row r="194" spans="1:172">
      <c r="A194">
        <v>178</v>
      </c>
      <c r="B194">
        <v>1617083248.5</v>
      </c>
      <c r="C194">
        <v>356</v>
      </c>
      <c r="D194" t="s">
        <v>641</v>
      </c>
      <c r="E194" t="s">
        <v>642</v>
      </c>
      <c r="F194">
        <v>2</v>
      </c>
      <c r="G194">
        <v>1617083247.25</v>
      </c>
      <c r="H194">
        <f>(I194)/1000</f>
        <v>0</v>
      </c>
      <c r="I194">
        <f>IF(CF194, AL194, AF194)</f>
        <v>0</v>
      </c>
      <c r="J194">
        <f>IF(CF194, AG194, AE194)</f>
        <v>0</v>
      </c>
      <c r="K194">
        <f>CH194 - IF(AS194&gt;1, J194*CB194*100.0/(AU194*CV194), 0)</f>
        <v>0</v>
      </c>
      <c r="L194">
        <f>((R194-H194/2)*K194-J194)/(R194+H194/2)</f>
        <v>0</v>
      </c>
      <c r="M194">
        <f>L194*(CO194+CP194)/1000.0</f>
        <v>0</v>
      </c>
      <c r="N194">
        <f>(CH194 - IF(AS194&gt;1, J194*CB194*100.0/(AU194*CV194), 0))*(CO194+CP194)/1000.0</f>
        <v>0</v>
      </c>
      <c r="O194">
        <f>2.0/((1/Q194-1/P194)+SIGN(Q194)*SQRT((1/Q194-1/P194)*(1/Q194-1/P194) + 4*CC194/((CC194+1)*(CC194+1))*(2*1/Q194*1/P194-1/P194*1/P194)))</f>
        <v>0</v>
      </c>
      <c r="P194">
        <f>IF(LEFT(CD194,1)&lt;&gt;"0",IF(LEFT(CD194,1)="1",3.0,CE194),$D$5+$E$5*(CV194*CO194/($K$5*1000))+$F$5*(CV194*CO194/($K$5*1000))*MAX(MIN(CB194,$J$5),$I$5)*MAX(MIN(CB194,$J$5),$I$5)+$G$5*MAX(MIN(CB194,$J$5),$I$5)*(CV194*CO194/($K$5*1000))+$H$5*(CV194*CO194/($K$5*1000))*(CV194*CO194/($K$5*1000)))</f>
        <v>0</v>
      </c>
      <c r="Q194">
        <f>H194*(1000-(1000*0.61365*exp(17.502*U194/(240.97+U194))/(CO194+CP194)+CJ194)/2)/(1000*0.61365*exp(17.502*U194/(240.97+U194))/(CO194+CP194)-CJ194)</f>
        <v>0</v>
      </c>
      <c r="R194">
        <f>1/((CC194+1)/(O194/1.6)+1/(P194/1.37)) + CC194/((CC194+1)/(O194/1.6) + CC194/(P194/1.37))</f>
        <v>0</v>
      </c>
      <c r="S194">
        <f>(BX194*CA194)</f>
        <v>0</v>
      </c>
      <c r="T194">
        <f>(CQ194+(S194+2*0.95*5.67E-8*(((CQ194+$B$7)+273)^4-(CQ194+273)^4)-44100*H194)/(1.84*29.3*P194+8*0.95*5.67E-8*(CQ194+273)^3))</f>
        <v>0</v>
      </c>
      <c r="U194">
        <f>($C$7*CR194+$D$7*CS194+$E$7*T194)</f>
        <v>0</v>
      </c>
      <c r="V194">
        <f>0.61365*exp(17.502*U194/(240.97+U194))</f>
        <v>0</v>
      </c>
      <c r="W194">
        <f>(X194/Y194*100)</f>
        <v>0</v>
      </c>
      <c r="X194">
        <f>CJ194*(CO194+CP194)/1000</f>
        <v>0</v>
      </c>
      <c r="Y194">
        <f>0.61365*exp(17.502*CQ194/(240.97+CQ194))</f>
        <v>0</v>
      </c>
      <c r="Z194">
        <f>(V194-CJ194*(CO194+CP194)/1000)</f>
        <v>0</v>
      </c>
      <c r="AA194">
        <f>(-H194*44100)</f>
        <v>0</v>
      </c>
      <c r="AB194">
        <f>2*29.3*P194*0.92*(CQ194-U194)</f>
        <v>0</v>
      </c>
      <c r="AC194">
        <f>2*0.95*5.67E-8*(((CQ194+$B$7)+273)^4-(U194+273)^4)</f>
        <v>0</v>
      </c>
      <c r="AD194">
        <f>S194+AC194+AA194+AB194</f>
        <v>0</v>
      </c>
      <c r="AE194">
        <f>CN194*AS194*(CI194-CH194*(1000-AS194*CK194)/(1000-AS194*CJ194))/(100*CB194)</f>
        <v>0</v>
      </c>
      <c r="AF194">
        <f>1000*CN194*AS194*(CJ194-CK194)/(100*CB194*(1000-AS194*CJ194))</f>
        <v>0</v>
      </c>
      <c r="AG194">
        <f>(AH194 - AI194 - CO194*1E3/(8.314*(CQ194+273.15)) * AK194/CN194 * AJ194) * CN194/(100*CB194) * (1000 - CK194)/1000</f>
        <v>0</v>
      </c>
      <c r="AH194">
        <v>612.610722355646</v>
      </c>
      <c r="AI194">
        <v>593.438975757576</v>
      </c>
      <c r="AJ194">
        <v>1.68012544170618</v>
      </c>
      <c r="AK194">
        <v>66.5001345329119</v>
      </c>
      <c r="AL194">
        <f>(AN194 - AM194 + CO194*1E3/(8.314*(CQ194+273.15)) * AP194/CN194 * AO194) * CN194/(100*CB194) * 1000/(1000 - AN194)</f>
        <v>0</v>
      </c>
      <c r="AM194">
        <v>19.964462008658</v>
      </c>
      <c r="AN194">
        <v>21.515403030303</v>
      </c>
      <c r="AO194">
        <v>-0.000712939393937577</v>
      </c>
      <c r="AP194">
        <v>79.88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MAX(0,($B$13+$C$13*CV194)/(1+$D$13*CV194)*CO194/(CQ194+273)*$E$13)</f>
        <v>0</v>
      </c>
      <c r="AV194" t="s">
        <v>286</v>
      </c>
      <c r="AW194" t="s">
        <v>286</v>
      </c>
      <c r="AX194">
        <v>0</v>
      </c>
      <c r="AY194">
        <v>0</v>
      </c>
      <c r="AZ194">
        <f>1-AX194/AY194</f>
        <v>0</v>
      </c>
      <c r="BA194">
        <v>0</v>
      </c>
      <c r="BB194" t="s">
        <v>286</v>
      </c>
      <c r="BC194" t="s">
        <v>286</v>
      </c>
      <c r="BD194">
        <v>0</v>
      </c>
      <c r="BE194">
        <v>0</v>
      </c>
      <c r="BF194">
        <f>1-BD194/BE194</f>
        <v>0</v>
      </c>
      <c r="BG194">
        <v>0.5</v>
      </c>
      <c r="BH194">
        <f>BY194</f>
        <v>0</v>
      </c>
      <c r="BI194">
        <f>J194</f>
        <v>0</v>
      </c>
      <c r="BJ194">
        <f>BF194*BG194*BH194</f>
        <v>0</v>
      </c>
      <c r="BK194">
        <f>(BI194-BA194)/BH194</f>
        <v>0</v>
      </c>
      <c r="BL194">
        <f>(AY194-BE194)/BE194</f>
        <v>0</v>
      </c>
      <c r="BM194">
        <f>AX194/(AZ194+AX194/BE194)</f>
        <v>0</v>
      </c>
      <c r="BN194" t="s">
        <v>286</v>
      </c>
      <c r="BO194">
        <v>0</v>
      </c>
      <c r="BP194">
        <f>IF(BO194&lt;&gt;0, BO194, BM194)</f>
        <v>0</v>
      </c>
      <c r="BQ194">
        <f>1-BP194/BE194</f>
        <v>0</v>
      </c>
      <c r="BR194">
        <f>(BE194-BD194)/(BE194-BP194)</f>
        <v>0</v>
      </c>
      <c r="BS194">
        <f>(AY194-BE194)/(AY194-BP194)</f>
        <v>0</v>
      </c>
      <c r="BT194">
        <f>(BE194-BD194)/(BE194-AX194)</f>
        <v>0</v>
      </c>
      <c r="BU194">
        <f>(AY194-BE194)/(AY194-AX194)</f>
        <v>0</v>
      </c>
      <c r="BV194">
        <f>(BR194*BP194/BD194)</f>
        <v>0</v>
      </c>
      <c r="BW194">
        <f>(1-BV194)</f>
        <v>0</v>
      </c>
      <c r="BX194">
        <f>$B$11*CW194+$C$11*CX194+$F$11*CY194*(1-DB194)</f>
        <v>0</v>
      </c>
      <c r="BY194">
        <f>BX194*BZ194</f>
        <v>0</v>
      </c>
      <c r="BZ194">
        <f>($B$11*$D$9+$C$11*$D$9+$F$11*((DL194+DD194)/MAX(DL194+DD194+DM194, 0.1)*$I$9+DM194/MAX(DL194+DD194+DM194, 0.1)*$J$9))/($B$11+$C$11+$F$11)</f>
        <v>0</v>
      </c>
      <c r="CA194">
        <f>($B$11*$K$9+$C$11*$K$9+$F$11*((DL194+DD194)/MAX(DL194+DD194+DM194, 0.1)*$P$9+DM194/MAX(DL194+DD194+DM194, 0.1)*$Q$9))/($B$11+$C$11+$F$11)</f>
        <v>0</v>
      </c>
      <c r="CB194">
        <v>9</v>
      </c>
      <c r="CC194">
        <v>0.5</v>
      </c>
      <c r="CD194" t="s">
        <v>287</v>
      </c>
      <c r="CE194">
        <v>2</v>
      </c>
      <c r="CF194" t="b">
        <v>1</v>
      </c>
      <c r="CG194">
        <v>1617083247.25</v>
      </c>
      <c r="CH194">
        <v>579.43625</v>
      </c>
      <c r="CI194">
        <v>601.66225</v>
      </c>
      <c r="CJ194">
        <v>21.51755</v>
      </c>
      <c r="CK194">
        <v>19.9637</v>
      </c>
      <c r="CL194">
        <v>575.11575</v>
      </c>
      <c r="CM194">
        <v>21.5395</v>
      </c>
      <c r="CN194">
        <v>600.02375</v>
      </c>
      <c r="CO194">
        <v>101.1215</v>
      </c>
      <c r="CP194">
        <v>0.046720825</v>
      </c>
      <c r="CQ194">
        <v>26.768425</v>
      </c>
      <c r="CR194">
        <v>26.211725</v>
      </c>
      <c r="CS194">
        <v>999.9</v>
      </c>
      <c r="CT194">
        <v>0</v>
      </c>
      <c r="CU194">
        <v>0</v>
      </c>
      <c r="CV194">
        <v>9996.0925</v>
      </c>
      <c r="CW194">
        <v>0</v>
      </c>
      <c r="CX194">
        <v>33.495225</v>
      </c>
      <c r="CY194">
        <v>1200.0325</v>
      </c>
      <c r="CZ194">
        <v>0.96700725</v>
      </c>
      <c r="DA194">
        <v>0.032992925</v>
      </c>
      <c r="DB194">
        <v>0</v>
      </c>
      <c r="DC194">
        <v>2.75285</v>
      </c>
      <c r="DD194">
        <v>0</v>
      </c>
      <c r="DE194">
        <v>3549.4975</v>
      </c>
      <c r="DF194">
        <v>10372.6</v>
      </c>
      <c r="DG194">
        <v>40.562</v>
      </c>
      <c r="DH194">
        <v>43.45275</v>
      </c>
      <c r="DI194">
        <v>42.29675</v>
      </c>
      <c r="DJ194">
        <v>41.51525</v>
      </c>
      <c r="DK194">
        <v>40.5935</v>
      </c>
      <c r="DL194">
        <v>1160.4425</v>
      </c>
      <c r="DM194">
        <v>39.59</v>
      </c>
      <c r="DN194">
        <v>0</v>
      </c>
      <c r="DO194">
        <v>1617083248.8</v>
      </c>
      <c r="DP194">
        <v>0</v>
      </c>
      <c r="DQ194">
        <v>2.624792</v>
      </c>
      <c r="DR194">
        <v>0.282630769935718</v>
      </c>
      <c r="DS194">
        <v>22.6615384982833</v>
      </c>
      <c r="DT194">
        <v>3547.5364</v>
      </c>
      <c r="DU194">
        <v>15</v>
      </c>
      <c r="DV194">
        <v>1617082512</v>
      </c>
      <c r="DW194" t="s">
        <v>288</v>
      </c>
      <c r="DX194">
        <v>1617082511</v>
      </c>
      <c r="DY194">
        <v>1617082512</v>
      </c>
      <c r="DZ194">
        <v>2</v>
      </c>
      <c r="EA194">
        <v>-0.012</v>
      </c>
      <c r="EB194">
        <v>-0.035</v>
      </c>
      <c r="EC194">
        <v>4.321</v>
      </c>
      <c r="ED194">
        <v>-0.022</v>
      </c>
      <c r="EE194">
        <v>400</v>
      </c>
      <c r="EF194">
        <v>20</v>
      </c>
      <c r="EG194">
        <v>0.13</v>
      </c>
      <c r="EH194">
        <v>0.05</v>
      </c>
      <c r="EI194">
        <v>100</v>
      </c>
      <c r="EJ194">
        <v>100</v>
      </c>
      <c r="EK194">
        <v>4.321</v>
      </c>
      <c r="EL194">
        <v>-0.022</v>
      </c>
      <c r="EM194">
        <v>4.32055000000003</v>
      </c>
      <c r="EN194">
        <v>0</v>
      </c>
      <c r="EO194">
        <v>0</v>
      </c>
      <c r="EP194">
        <v>0</v>
      </c>
      <c r="EQ194">
        <v>-0.0219400000000007</v>
      </c>
      <c r="ER194">
        <v>0</v>
      </c>
      <c r="ES194">
        <v>0</v>
      </c>
      <c r="ET194">
        <v>0</v>
      </c>
      <c r="EU194">
        <v>-1</v>
      </c>
      <c r="EV194">
        <v>-1</v>
      </c>
      <c r="EW194">
        <v>-1</v>
      </c>
      <c r="EX194">
        <v>-1</v>
      </c>
      <c r="EY194">
        <v>12.3</v>
      </c>
      <c r="EZ194">
        <v>12.3</v>
      </c>
      <c r="FA194">
        <v>18</v>
      </c>
      <c r="FB194">
        <v>646.623</v>
      </c>
      <c r="FC194">
        <v>393.202</v>
      </c>
      <c r="FD194">
        <v>24.9998</v>
      </c>
      <c r="FE194">
        <v>27.7376</v>
      </c>
      <c r="FF194">
        <v>29.9999</v>
      </c>
      <c r="FG194">
        <v>27.7535</v>
      </c>
      <c r="FH194">
        <v>27.7933</v>
      </c>
      <c r="FI194">
        <v>29.3231</v>
      </c>
      <c r="FJ194">
        <v>22.2092</v>
      </c>
      <c r="FK194">
        <v>44.2253</v>
      </c>
      <c r="FL194">
        <v>25</v>
      </c>
      <c r="FM194">
        <v>615.647</v>
      </c>
      <c r="FN194">
        <v>20</v>
      </c>
      <c r="FO194">
        <v>96.876</v>
      </c>
      <c r="FP194">
        <v>99.447</v>
      </c>
    </row>
    <row r="195" spans="1:172">
      <c r="A195">
        <v>179</v>
      </c>
      <c r="B195">
        <v>1617083250</v>
      </c>
      <c r="C195">
        <v>357.5</v>
      </c>
      <c r="D195" t="s">
        <v>643</v>
      </c>
      <c r="E195" t="s">
        <v>644</v>
      </c>
      <c r="F195">
        <v>2</v>
      </c>
      <c r="G195">
        <v>1617083248.5</v>
      </c>
      <c r="H195">
        <f>(I195)/1000</f>
        <v>0</v>
      </c>
      <c r="I195">
        <f>IF(CF195, AL195, AF195)</f>
        <v>0</v>
      </c>
      <c r="J195">
        <f>IF(CF195, AG195, AE195)</f>
        <v>0</v>
      </c>
      <c r="K195">
        <f>CH195 - IF(AS195&gt;1, J195*CB195*100.0/(AU195*CV195), 0)</f>
        <v>0</v>
      </c>
      <c r="L195">
        <f>((R195-H195/2)*K195-J195)/(R195+H195/2)</f>
        <v>0</v>
      </c>
      <c r="M195">
        <f>L195*(CO195+CP195)/1000.0</f>
        <v>0</v>
      </c>
      <c r="N195">
        <f>(CH195 - IF(AS195&gt;1, J195*CB195*100.0/(AU195*CV195), 0))*(CO195+CP195)/1000.0</f>
        <v>0</v>
      </c>
      <c r="O195">
        <f>2.0/((1/Q195-1/P195)+SIGN(Q195)*SQRT((1/Q195-1/P195)*(1/Q195-1/P195) + 4*CC195/((CC195+1)*(CC195+1))*(2*1/Q195*1/P195-1/P195*1/P195)))</f>
        <v>0</v>
      </c>
      <c r="P195">
        <f>IF(LEFT(CD195,1)&lt;&gt;"0",IF(LEFT(CD195,1)="1",3.0,CE195),$D$5+$E$5*(CV195*CO195/($K$5*1000))+$F$5*(CV195*CO195/($K$5*1000))*MAX(MIN(CB195,$J$5),$I$5)*MAX(MIN(CB195,$J$5),$I$5)+$G$5*MAX(MIN(CB195,$J$5),$I$5)*(CV195*CO195/($K$5*1000))+$H$5*(CV195*CO195/($K$5*1000))*(CV195*CO195/($K$5*1000)))</f>
        <v>0</v>
      </c>
      <c r="Q195">
        <f>H195*(1000-(1000*0.61365*exp(17.502*U195/(240.97+U195))/(CO195+CP195)+CJ195)/2)/(1000*0.61365*exp(17.502*U195/(240.97+U195))/(CO195+CP195)-CJ195)</f>
        <v>0</v>
      </c>
      <c r="R195">
        <f>1/((CC195+1)/(O195/1.6)+1/(P195/1.37)) + CC195/((CC195+1)/(O195/1.6) + CC195/(P195/1.37))</f>
        <v>0</v>
      </c>
      <c r="S195">
        <f>(BX195*CA195)</f>
        <v>0</v>
      </c>
      <c r="T195">
        <f>(CQ195+(S195+2*0.95*5.67E-8*(((CQ195+$B$7)+273)^4-(CQ195+273)^4)-44100*H195)/(1.84*29.3*P195+8*0.95*5.67E-8*(CQ195+273)^3))</f>
        <v>0</v>
      </c>
      <c r="U195">
        <f>($C$7*CR195+$D$7*CS195+$E$7*T195)</f>
        <v>0</v>
      </c>
      <c r="V195">
        <f>0.61365*exp(17.502*U195/(240.97+U195))</f>
        <v>0</v>
      </c>
      <c r="W195">
        <f>(X195/Y195*100)</f>
        <v>0</v>
      </c>
      <c r="X195">
        <f>CJ195*(CO195+CP195)/1000</f>
        <v>0</v>
      </c>
      <c r="Y195">
        <f>0.61365*exp(17.502*CQ195/(240.97+CQ195))</f>
        <v>0</v>
      </c>
      <c r="Z195">
        <f>(V195-CJ195*(CO195+CP195)/1000)</f>
        <v>0</v>
      </c>
      <c r="AA195">
        <f>(-H195*44100)</f>
        <v>0</v>
      </c>
      <c r="AB195">
        <f>2*29.3*P195*0.92*(CQ195-U195)</f>
        <v>0</v>
      </c>
      <c r="AC195">
        <f>2*0.95*5.67E-8*(((CQ195+$B$7)+273)^4-(U195+273)^4)</f>
        <v>0</v>
      </c>
      <c r="AD195">
        <f>S195+AC195+AA195+AB195</f>
        <v>0</v>
      </c>
      <c r="AE195">
        <f>CN195*AS195*(CI195-CH195*(1000-AS195*CK195)/(1000-AS195*CJ195))/(100*CB195)</f>
        <v>0</v>
      </c>
      <c r="AF195">
        <f>1000*CN195*AS195*(CJ195-CK195)/(100*CB195*(1000-AS195*CJ195))</f>
        <v>0</v>
      </c>
      <c r="AG195">
        <f>(AH195 - AI195 - CO195*1E3/(8.314*(CQ195+273.15)) * AK195/CN195 * AJ195) * CN195/(100*CB195) * (1000 - CK195)/1000</f>
        <v>0</v>
      </c>
      <c r="AH195">
        <v>615.170066078666</v>
      </c>
      <c r="AI195">
        <v>595.974975757576</v>
      </c>
      <c r="AJ195">
        <v>1.6872866478593</v>
      </c>
      <c r="AK195">
        <v>66.5001345329119</v>
      </c>
      <c r="AL195">
        <f>(AN195 - AM195 + CO195*1E3/(8.314*(CQ195+273.15)) * AP195/CN195 * AO195) * CN195/(100*CB195) * 1000/(1000 - AN195)</f>
        <v>0</v>
      </c>
      <c r="AM195">
        <v>19.9636967054546</v>
      </c>
      <c r="AN195">
        <v>21.5131284848485</v>
      </c>
      <c r="AO195">
        <v>-0.00240606060606693</v>
      </c>
      <c r="AP195">
        <v>79.88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MAX(0,($B$13+$C$13*CV195)/(1+$D$13*CV195)*CO195/(CQ195+273)*$E$13)</f>
        <v>0</v>
      </c>
      <c r="AV195" t="s">
        <v>286</v>
      </c>
      <c r="AW195" t="s">
        <v>286</v>
      </c>
      <c r="AX195">
        <v>0</v>
      </c>
      <c r="AY195">
        <v>0</v>
      </c>
      <c r="AZ195">
        <f>1-AX195/AY195</f>
        <v>0</v>
      </c>
      <c r="BA195">
        <v>0</v>
      </c>
      <c r="BB195" t="s">
        <v>286</v>
      </c>
      <c r="BC195" t="s">
        <v>286</v>
      </c>
      <c r="BD195">
        <v>0</v>
      </c>
      <c r="BE195">
        <v>0</v>
      </c>
      <c r="BF195">
        <f>1-BD195/BE195</f>
        <v>0</v>
      </c>
      <c r="BG195">
        <v>0.5</v>
      </c>
      <c r="BH195">
        <f>BY195</f>
        <v>0</v>
      </c>
      <c r="BI195">
        <f>J195</f>
        <v>0</v>
      </c>
      <c r="BJ195">
        <f>BF195*BG195*BH195</f>
        <v>0</v>
      </c>
      <c r="BK195">
        <f>(BI195-BA195)/BH195</f>
        <v>0</v>
      </c>
      <c r="BL195">
        <f>(AY195-BE195)/BE195</f>
        <v>0</v>
      </c>
      <c r="BM195">
        <f>AX195/(AZ195+AX195/BE195)</f>
        <v>0</v>
      </c>
      <c r="BN195" t="s">
        <v>286</v>
      </c>
      <c r="BO195">
        <v>0</v>
      </c>
      <c r="BP195">
        <f>IF(BO195&lt;&gt;0, BO195, BM195)</f>
        <v>0</v>
      </c>
      <c r="BQ195">
        <f>1-BP195/BE195</f>
        <v>0</v>
      </c>
      <c r="BR195">
        <f>(BE195-BD195)/(BE195-BP195)</f>
        <v>0</v>
      </c>
      <c r="BS195">
        <f>(AY195-BE195)/(AY195-BP195)</f>
        <v>0</v>
      </c>
      <c r="BT195">
        <f>(BE195-BD195)/(BE195-AX195)</f>
        <v>0</v>
      </c>
      <c r="BU195">
        <f>(AY195-BE195)/(AY195-AX195)</f>
        <v>0</v>
      </c>
      <c r="BV195">
        <f>(BR195*BP195/BD195)</f>
        <v>0</v>
      </c>
      <c r="BW195">
        <f>(1-BV195)</f>
        <v>0</v>
      </c>
      <c r="BX195">
        <f>$B$11*CW195+$C$11*CX195+$F$11*CY195*(1-DB195)</f>
        <v>0</v>
      </c>
      <c r="BY195">
        <f>BX195*BZ195</f>
        <v>0</v>
      </c>
      <c r="BZ195">
        <f>($B$11*$D$9+$C$11*$D$9+$F$11*((DL195+DD195)/MAX(DL195+DD195+DM195, 0.1)*$I$9+DM195/MAX(DL195+DD195+DM195, 0.1)*$J$9))/($B$11+$C$11+$F$11)</f>
        <v>0</v>
      </c>
      <c r="CA195">
        <f>($B$11*$K$9+$C$11*$K$9+$F$11*((DL195+DD195)/MAX(DL195+DD195+DM195, 0.1)*$P$9+DM195/MAX(DL195+DD195+DM195, 0.1)*$Q$9))/($B$11+$C$11+$F$11)</f>
        <v>0</v>
      </c>
      <c r="CB195">
        <v>9</v>
      </c>
      <c r="CC195">
        <v>0.5</v>
      </c>
      <c r="CD195" t="s">
        <v>287</v>
      </c>
      <c r="CE195">
        <v>2</v>
      </c>
      <c r="CF195" t="b">
        <v>1</v>
      </c>
      <c r="CG195">
        <v>1617083248.5</v>
      </c>
      <c r="CH195">
        <v>581.49875</v>
      </c>
      <c r="CI195">
        <v>603.75275</v>
      </c>
      <c r="CJ195">
        <v>21.5148</v>
      </c>
      <c r="CK195">
        <v>19.96295</v>
      </c>
      <c r="CL195">
        <v>577.17825</v>
      </c>
      <c r="CM195">
        <v>21.536775</v>
      </c>
      <c r="CN195">
        <v>600.01775</v>
      </c>
      <c r="CO195">
        <v>101.1215</v>
      </c>
      <c r="CP195">
        <v>0.04673035</v>
      </c>
      <c r="CQ195">
        <v>26.768475</v>
      </c>
      <c r="CR195">
        <v>26.211775</v>
      </c>
      <c r="CS195">
        <v>999.9</v>
      </c>
      <c r="CT195">
        <v>0</v>
      </c>
      <c r="CU195">
        <v>0</v>
      </c>
      <c r="CV195">
        <v>10002.955</v>
      </c>
      <c r="CW195">
        <v>0</v>
      </c>
      <c r="CX195">
        <v>33.43785</v>
      </c>
      <c r="CY195">
        <v>1200.035</v>
      </c>
      <c r="CZ195">
        <v>0.96700725</v>
      </c>
      <c r="DA195">
        <v>0.032992925</v>
      </c>
      <c r="DB195">
        <v>0</v>
      </c>
      <c r="DC195">
        <v>2.737975</v>
      </c>
      <c r="DD195">
        <v>0</v>
      </c>
      <c r="DE195">
        <v>3550.03</v>
      </c>
      <c r="DF195">
        <v>10372.6</v>
      </c>
      <c r="DG195">
        <v>40.531</v>
      </c>
      <c r="DH195">
        <v>43.4685</v>
      </c>
      <c r="DI195">
        <v>42.2965</v>
      </c>
      <c r="DJ195">
        <v>41.5155</v>
      </c>
      <c r="DK195">
        <v>40.57775</v>
      </c>
      <c r="DL195">
        <v>1160.445</v>
      </c>
      <c r="DM195">
        <v>39.59</v>
      </c>
      <c r="DN195">
        <v>0</v>
      </c>
      <c r="DO195">
        <v>1617083250.6</v>
      </c>
      <c r="DP195">
        <v>0</v>
      </c>
      <c r="DQ195">
        <v>2.61735769230769</v>
      </c>
      <c r="DR195">
        <v>0.751743588651966</v>
      </c>
      <c r="DS195">
        <v>20.7514530006247</v>
      </c>
      <c r="DT195">
        <v>3548.11461538462</v>
      </c>
      <c r="DU195">
        <v>15</v>
      </c>
      <c r="DV195">
        <v>1617082512</v>
      </c>
      <c r="DW195" t="s">
        <v>288</v>
      </c>
      <c r="DX195">
        <v>1617082511</v>
      </c>
      <c r="DY195">
        <v>1617082512</v>
      </c>
      <c r="DZ195">
        <v>2</v>
      </c>
      <c r="EA195">
        <v>-0.012</v>
      </c>
      <c r="EB195">
        <v>-0.035</v>
      </c>
      <c r="EC195">
        <v>4.321</v>
      </c>
      <c r="ED195">
        <v>-0.022</v>
      </c>
      <c r="EE195">
        <v>400</v>
      </c>
      <c r="EF195">
        <v>20</v>
      </c>
      <c r="EG195">
        <v>0.13</v>
      </c>
      <c r="EH195">
        <v>0.05</v>
      </c>
      <c r="EI195">
        <v>100</v>
      </c>
      <c r="EJ195">
        <v>100</v>
      </c>
      <c r="EK195">
        <v>4.32</v>
      </c>
      <c r="EL195">
        <v>-0.0219</v>
      </c>
      <c r="EM195">
        <v>4.32055000000003</v>
      </c>
      <c r="EN195">
        <v>0</v>
      </c>
      <c r="EO195">
        <v>0</v>
      </c>
      <c r="EP195">
        <v>0</v>
      </c>
      <c r="EQ195">
        <v>-0.0219400000000007</v>
      </c>
      <c r="ER195">
        <v>0</v>
      </c>
      <c r="ES195">
        <v>0</v>
      </c>
      <c r="ET195">
        <v>0</v>
      </c>
      <c r="EU195">
        <v>-1</v>
      </c>
      <c r="EV195">
        <v>-1</v>
      </c>
      <c r="EW195">
        <v>-1</v>
      </c>
      <c r="EX195">
        <v>-1</v>
      </c>
      <c r="EY195">
        <v>12.3</v>
      </c>
      <c r="EZ195">
        <v>12.3</v>
      </c>
      <c r="FA195">
        <v>18</v>
      </c>
      <c r="FB195">
        <v>646.672</v>
      </c>
      <c r="FC195">
        <v>393.123</v>
      </c>
      <c r="FD195">
        <v>24.9999</v>
      </c>
      <c r="FE195">
        <v>27.7367</v>
      </c>
      <c r="FF195">
        <v>29.9998</v>
      </c>
      <c r="FG195">
        <v>27.7527</v>
      </c>
      <c r="FH195">
        <v>27.7925</v>
      </c>
      <c r="FI195">
        <v>29.3959</v>
      </c>
      <c r="FJ195">
        <v>22.2092</v>
      </c>
      <c r="FK195">
        <v>44.2253</v>
      </c>
      <c r="FL195">
        <v>25</v>
      </c>
      <c r="FM195">
        <v>619.031</v>
      </c>
      <c r="FN195">
        <v>20</v>
      </c>
      <c r="FO195">
        <v>96.8762</v>
      </c>
      <c r="FP195">
        <v>99.4465</v>
      </c>
    </row>
    <row r="196" spans="1:172">
      <c r="A196">
        <v>180</v>
      </c>
      <c r="B196">
        <v>1617083252.5</v>
      </c>
      <c r="C196">
        <v>360</v>
      </c>
      <c r="D196" t="s">
        <v>645</v>
      </c>
      <c r="E196" t="s">
        <v>646</v>
      </c>
      <c r="F196">
        <v>2</v>
      </c>
      <c r="G196">
        <v>1617083251.25</v>
      </c>
      <c r="H196">
        <f>(I196)/1000</f>
        <v>0</v>
      </c>
      <c r="I196">
        <f>IF(CF196, AL196, AF196)</f>
        <v>0</v>
      </c>
      <c r="J196">
        <f>IF(CF196, AG196, AE196)</f>
        <v>0</v>
      </c>
      <c r="K196">
        <f>CH196 - IF(AS196&gt;1, J196*CB196*100.0/(AU196*CV196), 0)</f>
        <v>0</v>
      </c>
      <c r="L196">
        <f>((R196-H196/2)*K196-J196)/(R196+H196/2)</f>
        <v>0</v>
      </c>
      <c r="M196">
        <f>L196*(CO196+CP196)/1000.0</f>
        <v>0</v>
      </c>
      <c r="N196">
        <f>(CH196 - IF(AS196&gt;1, J196*CB196*100.0/(AU196*CV196), 0))*(CO196+CP196)/1000.0</f>
        <v>0</v>
      </c>
      <c r="O196">
        <f>2.0/((1/Q196-1/P196)+SIGN(Q196)*SQRT((1/Q196-1/P196)*(1/Q196-1/P196) + 4*CC196/((CC196+1)*(CC196+1))*(2*1/Q196*1/P196-1/P196*1/P196)))</f>
        <v>0</v>
      </c>
      <c r="P196">
        <f>IF(LEFT(CD196,1)&lt;&gt;"0",IF(LEFT(CD196,1)="1",3.0,CE196),$D$5+$E$5*(CV196*CO196/($K$5*1000))+$F$5*(CV196*CO196/($K$5*1000))*MAX(MIN(CB196,$J$5),$I$5)*MAX(MIN(CB196,$J$5),$I$5)+$G$5*MAX(MIN(CB196,$J$5),$I$5)*(CV196*CO196/($K$5*1000))+$H$5*(CV196*CO196/($K$5*1000))*(CV196*CO196/($K$5*1000)))</f>
        <v>0</v>
      </c>
      <c r="Q196">
        <f>H196*(1000-(1000*0.61365*exp(17.502*U196/(240.97+U196))/(CO196+CP196)+CJ196)/2)/(1000*0.61365*exp(17.502*U196/(240.97+U196))/(CO196+CP196)-CJ196)</f>
        <v>0</v>
      </c>
      <c r="R196">
        <f>1/((CC196+1)/(O196/1.6)+1/(P196/1.37)) + CC196/((CC196+1)/(O196/1.6) + CC196/(P196/1.37))</f>
        <v>0</v>
      </c>
      <c r="S196">
        <f>(BX196*CA196)</f>
        <v>0</v>
      </c>
      <c r="T196">
        <f>(CQ196+(S196+2*0.95*5.67E-8*(((CQ196+$B$7)+273)^4-(CQ196+273)^4)-44100*H196)/(1.84*29.3*P196+8*0.95*5.67E-8*(CQ196+273)^3))</f>
        <v>0</v>
      </c>
      <c r="U196">
        <f>($C$7*CR196+$D$7*CS196+$E$7*T196)</f>
        <v>0</v>
      </c>
      <c r="V196">
        <f>0.61365*exp(17.502*U196/(240.97+U196))</f>
        <v>0</v>
      </c>
      <c r="W196">
        <f>(X196/Y196*100)</f>
        <v>0</v>
      </c>
      <c r="X196">
        <f>CJ196*(CO196+CP196)/1000</f>
        <v>0</v>
      </c>
      <c r="Y196">
        <f>0.61365*exp(17.502*CQ196/(240.97+CQ196))</f>
        <v>0</v>
      </c>
      <c r="Z196">
        <f>(V196-CJ196*(CO196+CP196)/1000)</f>
        <v>0</v>
      </c>
      <c r="AA196">
        <f>(-H196*44100)</f>
        <v>0</v>
      </c>
      <c r="AB196">
        <f>2*29.3*P196*0.92*(CQ196-U196)</f>
        <v>0</v>
      </c>
      <c r="AC196">
        <f>2*0.95*5.67E-8*(((CQ196+$B$7)+273)^4-(U196+273)^4)</f>
        <v>0</v>
      </c>
      <c r="AD196">
        <f>S196+AC196+AA196+AB196</f>
        <v>0</v>
      </c>
      <c r="AE196">
        <f>CN196*AS196*(CI196-CH196*(1000-AS196*CK196)/(1000-AS196*CJ196))/(100*CB196)</f>
        <v>0</v>
      </c>
      <c r="AF196">
        <f>1000*CN196*AS196*(CJ196-CK196)/(100*CB196*(1000-AS196*CJ196))</f>
        <v>0</v>
      </c>
      <c r="AG196">
        <f>(AH196 - AI196 - CO196*1E3/(8.314*(CQ196+273.15)) * AK196/CN196 * AJ196) * CN196/(100*CB196) * (1000 - CK196)/1000</f>
        <v>0</v>
      </c>
      <c r="AH196">
        <v>619.437305747833</v>
      </c>
      <c r="AI196">
        <v>600.204454545454</v>
      </c>
      <c r="AJ196">
        <v>1.69136612281523</v>
      </c>
      <c r="AK196">
        <v>66.5001345329119</v>
      </c>
      <c r="AL196">
        <f>(AN196 - AM196 + CO196*1E3/(8.314*(CQ196+273.15)) * AP196/CN196 * AO196) * CN196/(100*CB196) * 1000/(1000 - AN196)</f>
        <v>0</v>
      </c>
      <c r="AM196">
        <v>19.962330845368</v>
      </c>
      <c r="AN196">
        <v>21.5093078787879</v>
      </c>
      <c r="AO196">
        <v>-0.000994989898992811</v>
      </c>
      <c r="AP196">
        <v>79.88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MAX(0,($B$13+$C$13*CV196)/(1+$D$13*CV196)*CO196/(CQ196+273)*$E$13)</f>
        <v>0</v>
      </c>
      <c r="AV196" t="s">
        <v>286</v>
      </c>
      <c r="AW196" t="s">
        <v>286</v>
      </c>
      <c r="AX196">
        <v>0</v>
      </c>
      <c r="AY196">
        <v>0</v>
      </c>
      <c r="AZ196">
        <f>1-AX196/AY196</f>
        <v>0</v>
      </c>
      <c r="BA196">
        <v>0</v>
      </c>
      <c r="BB196" t="s">
        <v>286</v>
      </c>
      <c r="BC196" t="s">
        <v>286</v>
      </c>
      <c r="BD196">
        <v>0</v>
      </c>
      <c r="BE196">
        <v>0</v>
      </c>
      <c r="BF196">
        <f>1-BD196/BE196</f>
        <v>0</v>
      </c>
      <c r="BG196">
        <v>0.5</v>
      </c>
      <c r="BH196">
        <f>BY196</f>
        <v>0</v>
      </c>
      <c r="BI196">
        <f>J196</f>
        <v>0</v>
      </c>
      <c r="BJ196">
        <f>BF196*BG196*BH196</f>
        <v>0</v>
      </c>
      <c r="BK196">
        <f>(BI196-BA196)/BH196</f>
        <v>0</v>
      </c>
      <c r="BL196">
        <f>(AY196-BE196)/BE196</f>
        <v>0</v>
      </c>
      <c r="BM196">
        <f>AX196/(AZ196+AX196/BE196)</f>
        <v>0</v>
      </c>
      <c r="BN196" t="s">
        <v>286</v>
      </c>
      <c r="BO196">
        <v>0</v>
      </c>
      <c r="BP196">
        <f>IF(BO196&lt;&gt;0, BO196, BM196)</f>
        <v>0</v>
      </c>
      <c r="BQ196">
        <f>1-BP196/BE196</f>
        <v>0</v>
      </c>
      <c r="BR196">
        <f>(BE196-BD196)/(BE196-BP196)</f>
        <v>0</v>
      </c>
      <c r="BS196">
        <f>(AY196-BE196)/(AY196-BP196)</f>
        <v>0</v>
      </c>
      <c r="BT196">
        <f>(BE196-BD196)/(BE196-AX196)</f>
        <v>0</v>
      </c>
      <c r="BU196">
        <f>(AY196-BE196)/(AY196-AX196)</f>
        <v>0</v>
      </c>
      <c r="BV196">
        <f>(BR196*BP196/BD196)</f>
        <v>0</v>
      </c>
      <c r="BW196">
        <f>(1-BV196)</f>
        <v>0</v>
      </c>
      <c r="BX196">
        <f>$B$11*CW196+$C$11*CX196+$F$11*CY196*(1-DB196)</f>
        <v>0</v>
      </c>
      <c r="BY196">
        <f>BX196*BZ196</f>
        <v>0</v>
      </c>
      <c r="BZ196">
        <f>($B$11*$D$9+$C$11*$D$9+$F$11*((DL196+DD196)/MAX(DL196+DD196+DM196, 0.1)*$I$9+DM196/MAX(DL196+DD196+DM196, 0.1)*$J$9))/($B$11+$C$11+$F$11)</f>
        <v>0</v>
      </c>
      <c r="CA196">
        <f>($B$11*$K$9+$C$11*$K$9+$F$11*((DL196+DD196)/MAX(DL196+DD196+DM196, 0.1)*$P$9+DM196/MAX(DL196+DD196+DM196, 0.1)*$Q$9))/($B$11+$C$11+$F$11)</f>
        <v>0</v>
      </c>
      <c r="CB196">
        <v>9</v>
      </c>
      <c r="CC196">
        <v>0.5</v>
      </c>
      <c r="CD196" t="s">
        <v>287</v>
      </c>
      <c r="CE196">
        <v>2</v>
      </c>
      <c r="CF196" t="b">
        <v>1</v>
      </c>
      <c r="CG196">
        <v>1617083251.25</v>
      </c>
      <c r="CH196">
        <v>586.052</v>
      </c>
      <c r="CI196">
        <v>608.3755</v>
      </c>
      <c r="CJ196">
        <v>21.510525</v>
      </c>
      <c r="CK196">
        <v>19.96275</v>
      </c>
      <c r="CL196">
        <v>581.73175</v>
      </c>
      <c r="CM196">
        <v>21.5325</v>
      </c>
      <c r="CN196">
        <v>600.04225</v>
      </c>
      <c r="CO196">
        <v>101.12025</v>
      </c>
      <c r="CP196">
        <v>0.04666415</v>
      </c>
      <c r="CQ196">
        <v>26.767775</v>
      </c>
      <c r="CR196">
        <v>26.20315</v>
      </c>
      <c r="CS196">
        <v>999.9</v>
      </c>
      <c r="CT196">
        <v>0</v>
      </c>
      <c r="CU196">
        <v>0</v>
      </c>
      <c r="CV196">
        <v>10011.275</v>
      </c>
      <c r="CW196">
        <v>0</v>
      </c>
      <c r="CX196">
        <v>33.2984</v>
      </c>
      <c r="CY196">
        <v>1199.91</v>
      </c>
      <c r="CZ196">
        <v>0.96700375</v>
      </c>
      <c r="DA196">
        <v>0.032996375</v>
      </c>
      <c r="DB196">
        <v>0</v>
      </c>
      <c r="DC196">
        <v>2.97305</v>
      </c>
      <c r="DD196">
        <v>0</v>
      </c>
      <c r="DE196">
        <v>3550.3825</v>
      </c>
      <c r="DF196">
        <v>10371.525</v>
      </c>
      <c r="DG196">
        <v>40.54675</v>
      </c>
      <c r="DH196">
        <v>43.437</v>
      </c>
      <c r="DI196">
        <v>42.29675</v>
      </c>
      <c r="DJ196">
        <v>41.6405</v>
      </c>
      <c r="DK196">
        <v>40.5935</v>
      </c>
      <c r="DL196">
        <v>1160.32</v>
      </c>
      <c r="DM196">
        <v>39.59</v>
      </c>
      <c r="DN196">
        <v>0</v>
      </c>
      <c r="DO196">
        <v>1617083253</v>
      </c>
      <c r="DP196">
        <v>0</v>
      </c>
      <c r="DQ196">
        <v>2.66726923076923</v>
      </c>
      <c r="DR196">
        <v>1.41932307636413</v>
      </c>
      <c r="DS196">
        <v>17.432820506152</v>
      </c>
      <c r="DT196">
        <v>3548.91961538462</v>
      </c>
      <c r="DU196">
        <v>15</v>
      </c>
      <c r="DV196">
        <v>1617082512</v>
      </c>
      <c r="DW196" t="s">
        <v>288</v>
      </c>
      <c r="DX196">
        <v>1617082511</v>
      </c>
      <c r="DY196">
        <v>1617082512</v>
      </c>
      <c r="DZ196">
        <v>2</v>
      </c>
      <c r="EA196">
        <v>-0.012</v>
      </c>
      <c r="EB196">
        <v>-0.035</v>
      </c>
      <c r="EC196">
        <v>4.321</v>
      </c>
      <c r="ED196">
        <v>-0.022</v>
      </c>
      <c r="EE196">
        <v>400</v>
      </c>
      <c r="EF196">
        <v>20</v>
      </c>
      <c r="EG196">
        <v>0.13</v>
      </c>
      <c r="EH196">
        <v>0.05</v>
      </c>
      <c r="EI196">
        <v>100</v>
      </c>
      <c r="EJ196">
        <v>100</v>
      </c>
      <c r="EK196">
        <v>4.32</v>
      </c>
      <c r="EL196">
        <v>-0.0219</v>
      </c>
      <c r="EM196">
        <v>4.32055000000003</v>
      </c>
      <c r="EN196">
        <v>0</v>
      </c>
      <c r="EO196">
        <v>0</v>
      </c>
      <c r="EP196">
        <v>0</v>
      </c>
      <c r="EQ196">
        <v>-0.0219400000000007</v>
      </c>
      <c r="ER196">
        <v>0</v>
      </c>
      <c r="ES196">
        <v>0</v>
      </c>
      <c r="ET196">
        <v>0</v>
      </c>
      <c r="EU196">
        <v>-1</v>
      </c>
      <c r="EV196">
        <v>-1</v>
      </c>
      <c r="EW196">
        <v>-1</v>
      </c>
      <c r="EX196">
        <v>-1</v>
      </c>
      <c r="EY196">
        <v>12.4</v>
      </c>
      <c r="EZ196">
        <v>12.3</v>
      </c>
      <c r="FA196">
        <v>18</v>
      </c>
      <c r="FB196">
        <v>646.867</v>
      </c>
      <c r="FC196">
        <v>393.024</v>
      </c>
      <c r="FD196">
        <v>24.9999</v>
      </c>
      <c r="FE196">
        <v>27.7352</v>
      </c>
      <c r="FF196">
        <v>29.9998</v>
      </c>
      <c r="FG196">
        <v>27.7512</v>
      </c>
      <c r="FH196">
        <v>27.791</v>
      </c>
      <c r="FI196">
        <v>29.5843</v>
      </c>
      <c r="FJ196">
        <v>22.2092</v>
      </c>
      <c r="FK196">
        <v>44.2253</v>
      </c>
      <c r="FL196">
        <v>25</v>
      </c>
      <c r="FM196">
        <v>622.432</v>
      </c>
      <c r="FN196">
        <v>20</v>
      </c>
      <c r="FO196">
        <v>96.8763</v>
      </c>
      <c r="FP196">
        <v>99.4473</v>
      </c>
    </row>
    <row r="197" spans="1:172">
      <c r="A197">
        <v>181</v>
      </c>
      <c r="B197">
        <v>1617083254.5</v>
      </c>
      <c r="C197">
        <v>362</v>
      </c>
      <c r="D197" t="s">
        <v>647</v>
      </c>
      <c r="E197" t="s">
        <v>648</v>
      </c>
      <c r="F197">
        <v>2</v>
      </c>
      <c r="G197">
        <v>1617083253.5</v>
      </c>
      <c r="H197">
        <f>(I197)/1000</f>
        <v>0</v>
      </c>
      <c r="I197">
        <f>IF(CF197, AL197, AF197)</f>
        <v>0</v>
      </c>
      <c r="J197">
        <f>IF(CF197, AG197, AE197)</f>
        <v>0</v>
      </c>
      <c r="K197">
        <f>CH197 - IF(AS197&gt;1, J197*CB197*100.0/(AU197*CV197), 0)</f>
        <v>0</v>
      </c>
      <c r="L197">
        <f>((R197-H197/2)*K197-J197)/(R197+H197/2)</f>
        <v>0</v>
      </c>
      <c r="M197">
        <f>L197*(CO197+CP197)/1000.0</f>
        <v>0</v>
      </c>
      <c r="N197">
        <f>(CH197 - IF(AS197&gt;1, J197*CB197*100.0/(AU197*CV197), 0))*(CO197+CP197)/1000.0</f>
        <v>0</v>
      </c>
      <c r="O197">
        <f>2.0/((1/Q197-1/P197)+SIGN(Q197)*SQRT((1/Q197-1/P197)*(1/Q197-1/P197) + 4*CC197/((CC197+1)*(CC197+1))*(2*1/Q197*1/P197-1/P197*1/P197)))</f>
        <v>0</v>
      </c>
      <c r="P197">
        <f>IF(LEFT(CD197,1)&lt;&gt;"0",IF(LEFT(CD197,1)="1",3.0,CE197),$D$5+$E$5*(CV197*CO197/($K$5*1000))+$F$5*(CV197*CO197/($K$5*1000))*MAX(MIN(CB197,$J$5),$I$5)*MAX(MIN(CB197,$J$5),$I$5)+$G$5*MAX(MIN(CB197,$J$5),$I$5)*(CV197*CO197/($K$5*1000))+$H$5*(CV197*CO197/($K$5*1000))*(CV197*CO197/($K$5*1000)))</f>
        <v>0</v>
      </c>
      <c r="Q197">
        <f>H197*(1000-(1000*0.61365*exp(17.502*U197/(240.97+U197))/(CO197+CP197)+CJ197)/2)/(1000*0.61365*exp(17.502*U197/(240.97+U197))/(CO197+CP197)-CJ197)</f>
        <v>0</v>
      </c>
      <c r="R197">
        <f>1/((CC197+1)/(O197/1.6)+1/(P197/1.37)) + CC197/((CC197+1)/(O197/1.6) + CC197/(P197/1.37))</f>
        <v>0</v>
      </c>
      <c r="S197">
        <f>(BX197*CA197)</f>
        <v>0</v>
      </c>
      <c r="T197">
        <f>(CQ197+(S197+2*0.95*5.67E-8*(((CQ197+$B$7)+273)^4-(CQ197+273)^4)-44100*H197)/(1.84*29.3*P197+8*0.95*5.67E-8*(CQ197+273)^3))</f>
        <v>0</v>
      </c>
      <c r="U197">
        <f>($C$7*CR197+$D$7*CS197+$E$7*T197)</f>
        <v>0</v>
      </c>
      <c r="V197">
        <f>0.61365*exp(17.502*U197/(240.97+U197))</f>
        <v>0</v>
      </c>
      <c r="W197">
        <f>(X197/Y197*100)</f>
        <v>0</v>
      </c>
      <c r="X197">
        <f>CJ197*(CO197+CP197)/1000</f>
        <v>0</v>
      </c>
      <c r="Y197">
        <f>0.61365*exp(17.502*CQ197/(240.97+CQ197))</f>
        <v>0</v>
      </c>
      <c r="Z197">
        <f>(V197-CJ197*(CO197+CP197)/1000)</f>
        <v>0</v>
      </c>
      <c r="AA197">
        <f>(-H197*44100)</f>
        <v>0</v>
      </c>
      <c r="AB197">
        <f>2*29.3*P197*0.92*(CQ197-U197)</f>
        <v>0</v>
      </c>
      <c r="AC197">
        <f>2*0.95*5.67E-8*(((CQ197+$B$7)+273)^4-(U197+273)^4)</f>
        <v>0</v>
      </c>
      <c r="AD197">
        <f>S197+AC197+AA197+AB197</f>
        <v>0</v>
      </c>
      <c r="AE197">
        <f>CN197*AS197*(CI197-CH197*(1000-AS197*CK197)/(1000-AS197*CJ197))/(100*CB197)</f>
        <v>0</v>
      </c>
      <c r="AF197">
        <f>1000*CN197*AS197*(CJ197-CK197)/(100*CB197*(1000-AS197*CJ197))</f>
        <v>0</v>
      </c>
      <c r="AG197">
        <f>(AH197 - AI197 - CO197*1E3/(8.314*(CQ197+273.15)) * AK197/CN197 * AJ197) * CN197/(100*CB197) * (1000 - CK197)/1000</f>
        <v>0</v>
      </c>
      <c r="AH197">
        <v>622.899779159527</v>
      </c>
      <c r="AI197">
        <v>603.569884848485</v>
      </c>
      <c r="AJ197">
        <v>1.6838772099145</v>
      </c>
      <c r="AK197">
        <v>66.5001345329119</v>
      </c>
      <c r="AL197">
        <f>(AN197 - AM197 + CO197*1E3/(8.314*(CQ197+273.15)) * AP197/CN197 * AO197) * CN197/(100*CB197) * 1000/(1000 - AN197)</f>
        <v>0</v>
      </c>
      <c r="AM197">
        <v>19.9631653482251</v>
      </c>
      <c r="AN197">
        <v>21.5047345454545</v>
      </c>
      <c r="AO197">
        <v>-0.00065166060606024</v>
      </c>
      <c r="AP197">
        <v>79.88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MAX(0,($B$13+$C$13*CV197)/(1+$D$13*CV197)*CO197/(CQ197+273)*$E$13)</f>
        <v>0</v>
      </c>
      <c r="AV197" t="s">
        <v>286</v>
      </c>
      <c r="AW197" t="s">
        <v>286</v>
      </c>
      <c r="AX197">
        <v>0</v>
      </c>
      <c r="AY197">
        <v>0</v>
      </c>
      <c r="AZ197">
        <f>1-AX197/AY197</f>
        <v>0</v>
      </c>
      <c r="BA197">
        <v>0</v>
      </c>
      <c r="BB197" t="s">
        <v>286</v>
      </c>
      <c r="BC197" t="s">
        <v>286</v>
      </c>
      <c r="BD197">
        <v>0</v>
      </c>
      <c r="BE197">
        <v>0</v>
      </c>
      <c r="BF197">
        <f>1-BD197/BE197</f>
        <v>0</v>
      </c>
      <c r="BG197">
        <v>0.5</v>
      </c>
      <c r="BH197">
        <f>BY197</f>
        <v>0</v>
      </c>
      <c r="BI197">
        <f>J197</f>
        <v>0</v>
      </c>
      <c r="BJ197">
        <f>BF197*BG197*BH197</f>
        <v>0</v>
      </c>
      <c r="BK197">
        <f>(BI197-BA197)/BH197</f>
        <v>0</v>
      </c>
      <c r="BL197">
        <f>(AY197-BE197)/BE197</f>
        <v>0</v>
      </c>
      <c r="BM197">
        <f>AX197/(AZ197+AX197/BE197)</f>
        <v>0</v>
      </c>
      <c r="BN197" t="s">
        <v>286</v>
      </c>
      <c r="BO197">
        <v>0</v>
      </c>
      <c r="BP197">
        <f>IF(BO197&lt;&gt;0, BO197, BM197)</f>
        <v>0</v>
      </c>
      <c r="BQ197">
        <f>1-BP197/BE197</f>
        <v>0</v>
      </c>
      <c r="BR197">
        <f>(BE197-BD197)/(BE197-BP197)</f>
        <v>0</v>
      </c>
      <c r="BS197">
        <f>(AY197-BE197)/(AY197-BP197)</f>
        <v>0</v>
      </c>
      <c r="BT197">
        <f>(BE197-BD197)/(BE197-AX197)</f>
        <v>0</v>
      </c>
      <c r="BU197">
        <f>(AY197-BE197)/(AY197-AX197)</f>
        <v>0</v>
      </c>
      <c r="BV197">
        <f>(BR197*BP197/BD197)</f>
        <v>0</v>
      </c>
      <c r="BW197">
        <f>(1-BV197)</f>
        <v>0</v>
      </c>
      <c r="BX197">
        <f>$B$11*CW197+$C$11*CX197+$F$11*CY197*(1-DB197)</f>
        <v>0</v>
      </c>
      <c r="BY197">
        <f>BX197*BZ197</f>
        <v>0</v>
      </c>
      <c r="BZ197">
        <f>($B$11*$D$9+$C$11*$D$9+$F$11*((DL197+DD197)/MAX(DL197+DD197+DM197, 0.1)*$I$9+DM197/MAX(DL197+DD197+DM197, 0.1)*$J$9))/($B$11+$C$11+$F$11)</f>
        <v>0</v>
      </c>
      <c r="CA197">
        <f>($B$11*$K$9+$C$11*$K$9+$F$11*((DL197+DD197)/MAX(DL197+DD197+DM197, 0.1)*$P$9+DM197/MAX(DL197+DD197+DM197, 0.1)*$Q$9))/($B$11+$C$11+$F$11)</f>
        <v>0</v>
      </c>
      <c r="CB197">
        <v>9</v>
      </c>
      <c r="CC197">
        <v>0.5</v>
      </c>
      <c r="CD197" t="s">
        <v>287</v>
      </c>
      <c r="CE197">
        <v>2</v>
      </c>
      <c r="CF197" t="b">
        <v>1</v>
      </c>
      <c r="CG197">
        <v>1617083253.5</v>
      </c>
      <c r="CH197">
        <v>589.764</v>
      </c>
      <c r="CI197">
        <v>612.192</v>
      </c>
      <c r="CJ197">
        <v>21.5059</v>
      </c>
      <c r="CK197">
        <v>19.9633333333333</v>
      </c>
      <c r="CL197">
        <v>585.443333333333</v>
      </c>
      <c r="CM197">
        <v>21.5279</v>
      </c>
      <c r="CN197">
        <v>599.973</v>
      </c>
      <c r="CO197">
        <v>101.120666666667</v>
      </c>
      <c r="CP197">
        <v>0.0467686333333333</v>
      </c>
      <c r="CQ197">
        <v>26.7678666666667</v>
      </c>
      <c r="CR197">
        <v>26.2019333333333</v>
      </c>
      <c r="CS197">
        <v>999.9</v>
      </c>
      <c r="CT197">
        <v>0</v>
      </c>
      <c r="CU197">
        <v>0</v>
      </c>
      <c r="CV197">
        <v>9988.75</v>
      </c>
      <c r="CW197">
        <v>0</v>
      </c>
      <c r="CX197">
        <v>33.1967333333333</v>
      </c>
      <c r="CY197">
        <v>1199.93</v>
      </c>
      <c r="CZ197">
        <v>0.967004333333333</v>
      </c>
      <c r="DA197">
        <v>0.0329958</v>
      </c>
      <c r="DB197">
        <v>0</v>
      </c>
      <c r="DC197">
        <v>2.6303</v>
      </c>
      <c r="DD197">
        <v>0</v>
      </c>
      <c r="DE197">
        <v>3551.09</v>
      </c>
      <c r="DF197">
        <v>10371.6666666667</v>
      </c>
      <c r="DG197">
        <v>40.4996666666667</v>
      </c>
      <c r="DH197">
        <v>43.437</v>
      </c>
      <c r="DI197">
        <v>42.312</v>
      </c>
      <c r="DJ197">
        <v>41.5413333333333</v>
      </c>
      <c r="DK197">
        <v>40.583</v>
      </c>
      <c r="DL197">
        <v>1160.34</v>
      </c>
      <c r="DM197">
        <v>39.59</v>
      </c>
      <c r="DN197">
        <v>0</v>
      </c>
      <c r="DO197">
        <v>1617083254.8</v>
      </c>
      <c r="DP197">
        <v>0</v>
      </c>
      <c r="DQ197">
        <v>2.690428</v>
      </c>
      <c r="DR197">
        <v>0.794353849412704</v>
      </c>
      <c r="DS197">
        <v>15.2084615644097</v>
      </c>
      <c r="DT197">
        <v>3549.5308</v>
      </c>
      <c r="DU197">
        <v>15</v>
      </c>
      <c r="DV197">
        <v>1617082512</v>
      </c>
      <c r="DW197" t="s">
        <v>288</v>
      </c>
      <c r="DX197">
        <v>1617082511</v>
      </c>
      <c r="DY197">
        <v>1617082512</v>
      </c>
      <c r="DZ197">
        <v>2</v>
      </c>
      <c r="EA197">
        <v>-0.012</v>
      </c>
      <c r="EB197">
        <v>-0.035</v>
      </c>
      <c r="EC197">
        <v>4.321</v>
      </c>
      <c r="ED197">
        <v>-0.022</v>
      </c>
      <c r="EE197">
        <v>400</v>
      </c>
      <c r="EF197">
        <v>20</v>
      </c>
      <c r="EG197">
        <v>0.13</v>
      </c>
      <c r="EH197">
        <v>0.05</v>
      </c>
      <c r="EI197">
        <v>100</v>
      </c>
      <c r="EJ197">
        <v>100</v>
      </c>
      <c r="EK197">
        <v>4.32</v>
      </c>
      <c r="EL197">
        <v>-0.0219</v>
      </c>
      <c r="EM197">
        <v>4.32055000000003</v>
      </c>
      <c r="EN197">
        <v>0</v>
      </c>
      <c r="EO197">
        <v>0</v>
      </c>
      <c r="EP197">
        <v>0</v>
      </c>
      <c r="EQ197">
        <v>-0.0219400000000007</v>
      </c>
      <c r="ER197">
        <v>0</v>
      </c>
      <c r="ES197">
        <v>0</v>
      </c>
      <c r="ET197">
        <v>0</v>
      </c>
      <c r="EU197">
        <v>-1</v>
      </c>
      <c r="EV197">
        <v>-1</v>
      </c>
      <c r="EW197">
        <v>-1</v>
      </c>
      <c r="EX197">
        <v>-1</v>
      </c>
      <c r="EY197">
        <v>12.4</v>
      </c>
      <c r="EZ197">
        <v>12.4</v>
      </c>
      <c r="FA197">
        <v>18</v>
      </c>
      <c r="FB197">
        <v>646.762</v>
      </c>
      <c r="FC197">
        <v>393.146</v>
      </c>
      <c r="FD197">
        <v>24.9999</v>
      </c>
      <c r="FE197">
        <v>27.734</v>
      </c>
      <c r="FF197">
        <v>29.9999</v>
      </c>
      <c r="FG197">
        <v>27.7505</v>
      </c>
      <c r="FH197">
        <v>27.7898</v>
      </c>
      <c r="FI197">
        <v>29.7141</v>
      </c>
      <c r="FJ197">
        <v>22.2092</v>
      </c>
      <c r="FK197">
        <v>44.2253</v>
      </c>
      <c r="FL197">
        <v>25</v>
      </c>
      <c r="FM197">
        <v>625.802</v>
      </c>
      <c r="FN197">
        <v>20</v>
      </c>
      <c r="FO197">
        <v>96.8761</v>
      </c>
      <c r="FP197">
        <v>99.4482</v>
      </c>
    </row>
    <row r="198" spans="1:172">
      <c r="A198">
        <v>182</v>
      </c>
      <c r="B198">
        <v>1617083256.5</v>
      </c>
      <c r="C198">
        <v>364</v>
      </c>
      <c r="D198" t="s">
        <v>649</v>
      </c>
      <c r="E198" t="s">
        <v>650</v>
      </c>
      <c r="F198">
        <v>2</v>
      </c>
      <c r="G198">
        <v>1617083255.125</v>
      </c>
      <c r="H198">
        <f>(I198)/1000</f>
        <v>0</v>
      </c>
      <c r="I198">
        <f>IF(CF198, AL198, AF198)</f>
        <v>0</v>
      </c>
      <c r="J198">
        <f>IF(CF198, AG198, AE198)</f>
        <v>0</v>
      </c>
      <c r="K198">
        <f>CH198 - IF(AS198&gt;1, J198*CB198*100.0/(AU198*CV198), 0)</f>
        <v>0</v>
      </c>
      <c r="L198">
        <f>((R198-H198/2)*K198-J198)/(R198+H198/2)</f>
        <v>0</v>
      </c>
      <c r="M198">
        <f>L198*(CO198+CP198)/1000.0</f>
        <v>0</v>
      </c>
      <c r="N198">
        <f>(CH198 - IF(AS198&gt;1, J198*CB198*100.0/(AU198*CV198), 0))*(CO198+CP198)/1000.0</f>
        <v>0</v>
      </c>
      <c r="O198">
        <f>2.0/((1/Q198-1/P198)+SIGN(Q198)*SQRT((1/Q198-1/P198)*(1/Q198-1/P198) + 4*CC198/((CC198+1)*(CC198+1))*(2*1/Q198*1/P198-1/P198*1/P198)))</f>
        <v>0</v>
      </c>
      <c r="P198">
        <f>IF(LEFT(CD198,1)&lt;&gt;"0",IF(LEFT(CD198,1)="1",3.0,CE198),$D$5+$E$5*(CV198*CO198/($K$5*1000))+$F$5*(CV198*CO198/($K$5*1000))*MAX(MIN(CB198,$J$5),$I$5)*MAX(MIN(CB198,$J$5),$I$5)+$G$5*MAX(MIN(CB198,$J$5),$I$5)*(CV198*CO198/($K$5*1000))+$H$5*(CV198*CO198/($K$5*1000))*(CV198*CO198/($K$5*1000)))</f>
        <v>0</v>
      </c>
      <c r="Q198">
        <f>H198*(1000-(1000*0.61365*exp(17.502*U198/(240.97+U198))/(CO198+CP198)+CJ198)/2)/(1000*0.61365*exp(17.502*U198/(240.97+U198))/(CO198+CP198)-CJ198)</f>
        <v>0</v>
      </c>
      <c r="R198">
        <f>1/((CC198+1)/(O198/1.6)+1/(P198/1.37)) + CC198/((CC198+1)/(O198/1.6) + CC198/(P198/1.37))</f>
        <v>0</v>
      </c>
      <c r="S198">
        <f>(BX198*CA198)</f>
        <v>0</v>
      </c>
      <c r="T198">
        <f>(CQ198+(S198+2*0.95*5.67E-8*(((CQ198+$B$7)+273)^4-(CQ198+273)^4)-44100*H198)/(1.84*29.3*P198+8*0.95*5.67E-8*(CQ198+273)^3))</f>
        <v>0</v>
      </c>
      <c r="U198">
        <f>($C$7*CR198+$D$7*CS198+$E$7*T198)</f>
        <v>0</v>
      </c>
      <c r="V198">
        <f>0.61365*exp(17.502*U198/(240.97+U198))</f>
        <v>0</v>
      </c>
      <c r="W198">
        <f>(X198/Y198*100)</f>
        <v>0</v>
      </c>
      <c r="X198">
        <f>CJ198*(CO198+CP198)/1000</f>
        <v>0</v>
      </c>
      <c r="Y198">
        <f>0.61365*exp(17.502*CQ198/(240.97+CQ198))</f>
        <v>0</v>
      </c>
      <c r="Z198">
        <f>(V198-CJ198*(CO198+CP198)/1000)</f>
        <v>0</v>
      </c>
      <c r="AA198">
        <f>(-H198*44100)</f>
        <v>0</v>
      </c>
      <c r="AB198">
        <f>2*29.3*P198*0.92*(CQ198-U198)</f>
        <v>0</v>
      </c>
      <c r="AC198">
        <f>2*0.95*5.67E-8*(((CQ198+$B$7)+273)^4-(U198+273)^4)</f>
        <v>0</v>
      </c>
      <c r="AD198">
        <f>S198+AC198+AA198+AB198</f>
        <v>0</v>
      </c>
      <c r="AE198">
        <f>CN198*AS198*(CI198-CH198*(1000-AS198*CK198)/(1000-AS198*CJ198))/(100*CB198)</f>
        <v>0</v>
      </c>
      <c r="AF198">
        <f>1000*CN198*AS198*(CJ198-CK198)/(100*CB198*(1000-AS198*CJ198))</f>
        <v>0</v>
      </c>
      <c r="AG198">
        <f>(AH198 - AI198 - CO198*1E3/(8.314*(CQ198+273.15)) * AK198/CN198 * AJ198) * CN198/(100*CB198) * (1000 - CK198)/1000</f>
        <v>0</v>
      </c>
      <c r="AH198">
        <v>626.36452507468</v>
      </c>
      <c r="AI198">
        <v>606.949018181818</v>
      </c>
      <c r="AJ198">
        <v>1.69075338656176</v>
      </c>
      <c r="AK198">
        <v>66.5001345329119</v>
      </c>
      <c r="AL198">
        <f>(AN198 - AM198 + CO198*1E3/(8.314*(CQ198+273.15)) * AP198/CN198 * AO198) * CN198/(100*CB198) * 1000/(1000 - AN198)</f>
        <v>0</v>
      </c>
      <c r="AM198">
        <v>19.962802729697</v>
      </c>
      <c r="AN198">
        <v>21.5011903030303</v>
      </c>
      <c r="AO198">
        <v>-0.00209812121212382</v>
      </c>
      <c r="AP198">
        <v>79.88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MAX(0,($B$13+$C$13*CV198)/(1+$D$13*CV198)*CO198/(CQ198+273)*$E$13)</f>
        <v>0</v>
      </c>
      <c r="AV198" t="s">
        <v>286</v>
      </c>
      <c r="AW198" t="s">
        <v>286</v>
      </c>
      <c r="AX198">
        <v>0</v>
      </c>
      <c r="AY198">
        <v>0</v>
      </c>
      <c r="AZ198">
        <f>1-AX198/AY198</f>
        <v>0</v>
      </c>
      <c r="BA198">
        <v>0</v>
      </c>
      <c r="BB198" t="s">
        <v>286</v>
      </c>
      <c r="BC198" t="s">
        <v>286</v>
      </c>
      <c r="BD198">
        <v>0</v>
      </c>
      <c r="BE198">
        <v>0</v>
      </c>
      <c r="BF198">
        <f>1-BD198/BE198</f>
        <v>0</v>
      </c>
      <c r="BG198">
        <v>0.5</v>
      </c>
      <c r="BH198">
        <f>BY198</f>
        <v>0</v>
      </c>
      <c r="BI198">
        <f>J198</f>
        <v>0</v>
      </c>
      <c r="BJ198">
        <f>BF198*BG198*BH198</f>
        <v>0</v>
      </c>
      <c r="BK198">
        <f>(BI198-BA198)/BH198</f>
        <v>0</v>
      </c>
      <c r="BL198">
        <f>(AY198-BE198)/BE198</f>
        <v>0</v>
      </c>
      <c r="BM198">
        <f>AX198/(AZ198+AX198/BE198)</f>
        <v>0</v>
      </c>
      <c r="BN198" t="s">
        <v>286</v>
      </c>
      <c r="BO198">
        <v>0</v>
      </c>
      <c r="BP198">
        <f>IF(BO198&lt;&gt;0, BO198, BM198)</f>
        <v>0</v>
      </c>
      <c r="BQ198">
        <f>1-BP198/BE198</f>
        <v>0</v>
      </c>
      <c r="BR198">
        <f>(BE198-BD198)/(BE198-BP198)</f>
        <v>0</v>
      </c>
      <c r="BS198">
        <f>(AY198-BE198)/(AY198-BP198)</f>
        <v>0</v>
      </c>
      <c r="BT198">
        <f>(BE198-BD198)/(BE198-AX198)</f>
        <v>0</v>
      </c>
      <c r="BU198">
        <f>(AY198-BE198)/(AY198-AX198)</f>
        <v>0</v>
      </c>
      <c r="BV198">
        <f>(BR198*BP198/BD198)</f>
        <v>0</v>
      </c>
      <c r="BW198">
        <f>(1-BV198)</f>
        <v>0</v>
      </c>
      <c r="BX198">
        <f>$B$11*CW198+$C$11*CX198+$F$11*CY198*(1-DB198)</f>
        <v>0</v>
      </c>
      <c r="BY198">
        <f>BX198*BZ198</f>
        <v>0</v>
      </c>
      <c r="BZ198">
        <f>($B$11*$D$9+$C$11*$D$9+$F$11*((DL198+DD198)/MAX(DL198+DD198+DM198, 0.1)*$I$9+DM198/MAX(DL198+DD198+DM198, 0.1)*$J$9))/($B$11+$C$11+$F$11)</f>
        <v>0</v>
      </c>
      <c r="CA198">
        <f>($B$11*$K$9+$C$11*$K$9+$F$11*((DL198+DD198)/MAX(DL198+DD198+DM198, 0.1)*$P$9+DM198/MAX(DL198+DD198+DM198, 0.1)*$Q$9))/($B$11+$C$11+$F$11)</f>
        <v>0</v>
      </c>
      <c r="CB198">
        <v>9</v>
      </c>
      <c r="CC198">
        <v>0.5</v>
      </c>
      <c r="CD198" t="s">
        <v>287</v>
      </c>
      <c r="CE198">
        <v>2</v>
      </c>
      <c r="CF198" t="b">
        <v>1</v>
      </c>
      <c r="CG198">
        <v>1617083255.125</v>
      </c>
      <c r="CH198">
        <v>592.45075</v>
      </c>
      <c r="CI198">
        <v>614.96925</v>
      </c>
      <c r="CJ198">
        <v>21.50275</v>
      </c>
      <c r="CK198">
        <v>19.9616</v>
      </c>
      <c r="CL198">
        <v>588.12975</v>
      </c>
      <c r="CM198">
        <v>21.524675</v>
      </c>
      <c r="CN198">
        <v>600.0055</v>
      </c>
      <c r="CO198">
        <v>101.1215</v>
      </c>
      <c r="CP198">
        <v>0.046895575</v>
      </c>
      <c r="CQ198">
        <v>26.766375</v>
      </c>
      <c r="CR198">
        <v>26.206225</v>
      </c>
      <c r="CS198">
        <v>999.9</v>
      </c>
      <c r="CT198">
        <v>0</v>
      </c>
      <c r="CU198">
        <v>0</v>
      </c>
      <c r="CV198">
        <v>9997.03</v>
      </c>
      <c r="CW198">
        <v>0</v>
      </c>
      <c r="CX198">
        <v>33.136625</v>
      </c>
      <c r="CY198">
        <v>1199.9675</v>
      </c>
      <c r="CZ198">
        <v>0.9670055</v>
      </c>
      <c r="DA198">
        <v>0.03299465</v>
      </c>
      <c r="DB198">
        <v>0</v>
      </c>
      <c r="DC198">
        <v>2.676675</v>
      </c>
      <c r="DD198">
        <v>0</v>
      </c>
      <c r="DE198">
        <v>3551.605</v>
      </c>
      <c r="DF198">
        <v>10372.025</v>
      </c>
      <c r="DG198">
        <v>40.51525</v>
      </c>
      <c r="DH198">
        <v>43.4995</v>
      </c>
      <c r="DI198">
        <v>42.281</v>
      </c>
      <c r="DJ198">
        <v>41.6715</v>
      </c>
      <c r="DK198">
        <v>40.57775</v>
      </c>
      <c r="DL198">
        <v>1160.3775</v>
      </c>
      <c r="DM198">
        <v>39.59</v>
      </c>
      <c r="DN198">
        <v>0</v>
      </c>
      <c r="DO198">
        <v>1617083257.2</v>
      </c>
      <c r="DP198">
        <v>0</v>
      </c>
      <c r="DQ198">
        <v>2.681992</v>
      </c>
      <c r="DR198">
        <v>0.526053845925209</v>
      </c>
      <c r="DS198">
        <v>14.9192307802394</v>
      </c>
      <c r="DT198">
        <v>3550.1416</v>
      </c>
      <c r="DU198">
        <v>15</v>
      </c>
      <c r="DV198">
        <v>1617082512</v>
      </c>
      <c r="DW198" t="s">
        <v>288</v>
      </c>
      <c r="DX198">
        <v>1617082511</v>
      </c>
      <c r="DY198">
        <v>1617082512</v>
      </c>
      <c r="DZ198">
        <v>2</v>
      </c>
      <c r="EA198">
        <v>-0.012</v>
      </c>
      <c r="EB198">
        <v>-0.035</v>
      </c>
      <c r="EC198">
        <v>4.321</v>
      </c>
      <c r="ED198">
        <v>-0.022</v>
      </c>
      <c r="EE198">
        <v>400</v>
      </c>
      <c r="EF198">
        <v>20</v>
      </c>
      <c r="EG198">
        <v>0.13</v>
      </c>
      <c r="EH198">
        <v>0.05</v>
      </c>
      <c r="EI198">
        <v>100</v>
      </c>
      <c r="EJ198">
        <v>100</v>
      </c>
      <c r="EK198">
        <v>4.321</v>
      </c>
      <c r="EL198">
        <v>-0.0219</v>
      </c>
      <c r="EM198">
        <v>4.32055000000003</v>
      </c>
      <c r="EN198">
        <v>0</v>
      </c>
      <c r="EO198">
        <v>0</v>
      </c>
      <c r="EP198">
        <v>0</v>
      </c>
      <c r="EQ198">
        <v>-0.0219400000000007</v>
      </c>
      <c r="ER198">
        <v>0</v>
      </c>
      <c r="ES198">
        <v>0</v>
      </c>
      <c r="ET198">
        <v>0</v>
      </c>
      <c r="EU198">
        <v>-1</v>
      </c>
      <c r="EV198">
        <v>-1</v>
      </c>
      <c r="EW198">
        <v>-1</v>
      </c>
      <c r="EX198">
        <v>-1</v>
      </c>
      <c r="EY198">
        <v>12.4</v>
      </c>
      <c r="EZ198">
        <v>12.4</v>
      </c>
      <c r="FA198">
        <v>18</v>
      </c>
      <c r="FB198">
        <v>646.827</v>
      </c>
      <c r="FC198">
        <v>393.167</v>
      </c>
      <c r="FD198">
        <v>24.9998</v>
      </c>
      <c r="FE198">
        <v>27.7329</v>
      </c>
      <c r="FF198">
        <v>29.9999</v>
      </c>
      <c r="FG198">
        <v>27.7494</v>
      </c>
      <c r="FH198">
        <v>27.7886</v>
      </c>
      <c r="FI198">
        <v>29.8434</v>
      </c>
      <c r="FJ198">
        <v>22.2092</v>
      </c>
      <c r="FK198">
        <v>44.2253</v>
      </c>
      <c r="FL198">
        <v>25</v>
      </c>
      <c r="FM198">
        <v>629.266</v>
      </c>
      <c r="FN198">
        <v>20</v>
      </c>
      <c r="FO198">
        <v>96.8761</v>
      </c>
      <c r="FP198">
        <v>99.4481</v>
      </c>
    </row>
    <row r="199" spans="1:172">
      <c r="A199">
        <v>183</v>
      </c>
      <c r="B199">
        <v>1617083258</v>
      </c>
      <c r="C199">
        <v>365.5</v>
      </c>
      <c r="D199" t="s">
        <v>651</v>
      </c>
      <c r="E199" t="s">
        <v>652</v>
      </c>
      <c r="F199">
        <v>2</v>
      </c>
      <c r="G199">
        <v>1617083256.5</v>
      </c>
      <c r="H199">
        <f>(I199)/1000</f>
        <v>0</v>
      </c>
      <c r="I199">
        <f>IF(CF199, AL199, AF199)</f>
        <v>0</v>
      </c>
      <c r="J199">
        <f>IF(CF199, AG199, AE199)</f>
        <v>0</v>
      </c>
      <c r="K199">
        <f>CH199 - IF(AS199&gt;1, J199*CB199*100.0/(AU199*CV199), 0)</f>
        <v>0</v>
      </c>
      <c r="L199">
        <f>((R199-H199/2)*K199-J199)/(R199+H199/2)</f>
        <v>0</v>
      </c>
      <c r="M199">
        <f>L199*(CO199+CP199)/1000.0</f>
        <v>0</v>
      </c>
      <c r="N199">
        <f>(CH199 - IF(AS199&gt;1, J199*CB199*100.0/(AU199*CV199), 0))*(CO199+CP199)/1000.0</f>
        <v>0</v>
      </c>
      <c r="O199">
        <f>2.0/((1/Q199-1/P199)+SIGN(Q199)*SQRT((1/Q199-1/P199)*(1/Q199-1/P199) + 4*CC199/((CC199+1)*(CC199+1))*(2*1/Q199*1/P199-1/P199*1/P199)))</f>
        <v>0</v>
      </c>
      <c r="P199">
        <f>IF(LEFT(CD199,1)&lt;&gt;"0",IF(LEFT(CD199,1)="1",3.0,CE199),$D$5+$E$5*(CV199*CO199/($K$5*1000))+$F$5*(CV199*CO199/($K$5*1000))*MAX(MIN(CB199,$J$5),$I$5)*MAX(MIN(CB199,$J$5),$I$5)+$G$5*MAX(MIN(CB199,$J$5),$I$5)*(CV199*CO199/($K$5*1000))+$H$5*(CV199*CO199/($K$5*1000))*(CV199*CO199/($K$5*1000)))</f>
        <v>0</v>
      </c>
      <c r="Q199">
        <f>H199*(1000-(1000*0.61365*exp(17.502*U199/(240.97+U199))/(CO199+CP199)+CJ199)/2)/(1000*0.61365*exp(17.502*U199/(240.97+U199))/(CO199+CP199)-CJ199)</f>
        <v>0</v>
      </c>
      <c r="R199">
        <f>1/((CC199+1)/(O199/1.6)+1/(P199/1.37)) + CC199/((CC199+1)/(O199/1.6) + CC199/(P199/1.37))</f>
        <v>0</v>
      </c>
      <c r="S199">
        <f>(BX199*CA199)</f>
        <v>0</v>
      </c>
      <c r="T199">
        <f>(CQ199+(S199+2*0.95*5.67E-8*(((CQ199+$B$7)+273)^4-(CQ199+273)^4)-44100*H199)/(1.84*29.3*P199+8*0.95*5.67E-8*(CQ199+273)^3))</f>
        <v>0</v>
      </c>
      <c r="U199">
        <f>($C$7*CR199+$D$7*CS199+$E$7*T199)</f>
        <v>0</v>
      </c>
      <c r="V199">
        <f>0.61365*exp(17.502*U199/(240.97+U199))</f>
        <v>0</v>
      </c>
      <c r="W199">
        <f>(X199/Y199*100)</f>
        <v>0</v>
      </c>
      <c r="X199">
        <f>CJ199*(CO199+CP199)/1000</f>
        <v>0</v>
      </c>
      <c r="Y199">
        <f>0.61365*exp(17.502*CQ199/(240.97+CQ199))</f>
        <v>0</v>
      </c>
      <c r="Z199">
        <f>(V199-CJ199*(CO199+CP199)/1000)</f>
        <v>0</v>
      </c>
      <c r="AA199">
        <f>(-H199*44100)</f>
        <v>0</v>
      </c>
      <c r="AB199">
        <f>2*29.3*P199*0.92*(CQ199-U199)</f>
        <v>0</v>
      </c>
      <c r="AC199">
        <f>2*0.95*5.67E-8*(((CQ199+$B$7)+273)^4-(U199+273)^4)</f>
        <v>0</v>
      </c>
      <c r="AD199">
        <f>S199+AC199+AA199+AB199</f>
        <v>0</v>
      </c>
      <c r="AE199">
        <f>CN199*AS199*(CI199-CH199*(1000-AS199*CK199)/(1000-AS199*CJ199))/(100*CB199)</f>
        <v>0</v>
      </c>
      <c r="AF199">
        <f>1000*CN199*AS199*(CJ199-CK199)/(100*CB199*(1000-AS199*CJ199))</f>
        <v>0</v>
      </c>
      <c r="AG199">
        <f>(AH199 - AI199 - CO199*1E3/(8.314*(CQ199+273.15)) * AK199/CN199 * AJ199) * CN199/(100*CB199) * (1000 - CK199)/1000</f>
        <v>0</v>
      </c>
      <c r="AH199">
        <v>629.002556268411</v>
      </c>
      <c r="AI199">
        <v>609.554654545454</v>
      </c>
      <c r="AJ199">
        <v>1.7249992724761</v>
      </c>
      <c r="AK199">
        <v>66.5001345329119</v>
      </c>
      <c r="AL199">
        <f>(AN199 - AM199 + CO199*1E3/(8.314*(CQ199+273.15)) * AP199/CN199 * AO199) * CN199/(100*CB199) * 1000/(1000 - AN199)</f>
        <v>0</v>
      </c>
      <c r="AM199">
        <v>19.9609945793939</v>
      </c>
      <c r="AN199">
        <v>21.5006181818182</v>
      </c>
      <c r="AO199">
        <v>-0.00154768484848536</v>
      </c>
      <c r="AP199">
        <v>79.88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MAX(0,($B$13+$C$13*CV199)/(1+$D$13*CV199)*CO199/(CQ199+273)*$E$13)</f>
        <v>0</v>
      </c>
      <c r="AV199" t="s">
        <v>286</v>
      </c>
      <c r="AW199" t="s">
        <v>286</v>
      </c>
      <c r="AX199">
        <v>0</v>
      </c>
      <c r="AY199">
        <v>0</v>
      </c>
      <c r="AZ199">
        <f>1-AX199/AY199</f>
        <v>0</v>
      </c>
      <c r="BA199">
        <v>0</v>
      </c>
      <c r="BB199" t="s">
        <v>286</v>
      </c>
      <c r="BC199" t="s">
        <v>286</v>
      </c>
      <c r="BD199">
        <v>0</v>
      </c>
      <c r="BE199">
        <v>0</v>
      </c>
      <c r="BF199">
        <f>1-BD199/BE199</f>
        <v>0</v>
      </c>
      <c r="BG199">
        <v>0.5</v>
      </c>
      <c r="BH199">
        <f>BY199</f>
        <v>0</v>
      </c>
      <c r="BI199">
        <f>J199</f>
        <v>0</v>
      </c>
      <c r="BJ199">
        <f>BF199*BG199*BH199</f>
        <v>0</v>
      </c>
      <c r="BK199">
        <f>(BI199-BA199)/BH199</f>
        <v>0</v>
      </c>
      <c r="BL199">
        <f>(AY199-BE199)/BE199</f>
        <v>0</v>
      </c>
      <c r="BM199">
        <f>AX199/(AZ199+AX199/BE199)</f>
        <v>0</v>
      </c>
      <c r="BN199" t="s">
        <v>286</v>
      </c>
      <c r="BO199">
        <v>0</v>
      </c>
      <c r="BP199">
        <f>IF(BO199&lt;&gt;0, BO199, BM199)</f>
        <v>0</v>
      </c>
      <c r="BQ199">
        <f>1-BP199/BE199</f>
        <v>0</v>
      </c>
      <c r="BR199">
        <f>(BE199-BD199)/(BE199-BP199)</f>
        <v>0</v>
      </c>
      <c r="BS199">
        <f>(AY199-BE199)/(AY199-BP199)</f>
        <v>0</v>
      </c>
      <c r="BT199">
        <f>(BE199-BD199)/(BE199-AX199)</f>
        <v>0</v>
      </c>
      <c r="BU199">
        <f>(AY199-BE199)/(AY199-AX199)</f>
        <v>0</v>
      </c>
      <c r="BV199">
        <f>(BR199*BP199/BD199)</f>
        <v>0</v>
      </c>
      <c r="BW199">
        <f>(1-BV199)</f>
        <v>0</v>
      </c>
      <c r="BX199">
        <f>$B$11*CW199+$C$11*CX199+$F$11*CY199*(1-DB199)</f>
        <v>0</v>
      </c>
      <c r="BY199">
        <f>BX199*BZ199</f>
        <v>0</v>
      </c>
      <c r="BZ199">
        <f>($B$11*$D$9+$C$11*$D$9+$F$11*((DL199+DD199)/MAX(DL199+DD199+DM199, 0.1)*$I$9+DM199/MAX(DL199+DD199+DM199, 0.1)*$J$9))/($B$11+$C$11+$F$11)</f>
        <v>0</v>
      </c>
      <c r="CA199">
        <f>($B$11*$K$9+$C$11*$K$9+$F$11*((DL199+DD199)/MAX(DL199+DD199+DM199, 0.1)*$P$9+DM199/MAX(DL199+DD199+DM199, 0.1)*$Q$9))/($B$11+$C$11+$F$11)</f>
        <v>0</v>
      </c>
      <c r="CB199">
        <v>9</v>
      </c>
      <c r="CC199">
        <v>0.5</v>
      </c>
      <c r="CD199" t="s">
        <v>287</v>
      </c>
      <c r="CE199">
        <v>2</v>
      </c>
      <c r="CF199" t="b">
        <v>1</v>
      </c>
      <c r="CG199">
        <v>1617083256.5</v>
      </c>
      <c r="CH199">
        <v>594.75425</v>
      </c>
      <c r="CI199">
        <v>617.36175</v>
      </c>
      <c r="CJ199">
        <v>21.5012</v>
      </c>
      <c r="CK199">
        <v>19.960475</v>
      </c>
      <c r="CL199">
        <v>590.43325</v>
      </c>
      <c r="CM199">
        <v>21.5231</v>
      </c>
      <c r="CN199">
        <v>600.04725</v>
      </c>
      <c r="CO199">
        <v>101.12125</v>
      </c>
      <c r="CP199">
        <v>0.046877875</v>
      </c>
      <c r="CQ199">
        <v>26.7645</v>
      </c>
      <c r="CR199">
        <v>26.2068</v>
      </c>
      <c r="CS199">
        <v>999.9</v>
      </c>
      <c r="CT199">
        <v>0</v>
      </c>
      <c r="CU199">
        <v>0</v>
      </c>
      <c r="CV199">
        <v>10006.425</v>
      </c>
      <c r="CW199">
        <v>0</v>
      </c>
      <c r="CX199">
        <v>33.091925</v>
      </c>
      <c r="CY199">
        <v>1199.845</v>
      </c>
      <c r="CZ199">
        <v>0.967002</v>
      </c>
      <c r="DA199">
        <v>0.0329981</v>
      </c>
      <c r="DB199">
        <v>0</v>
      </c>
      <c r="DC199">
        <v>2.54565</v>
      </c>
      <c r="DD199">
        <v>0</v>
      </c>
      <c r="DE199">
        <v>3551.605</v>
      </c>
      <c r="DF199">
        <v>10370.95</v>
      </c>
      <c r="DG199">
        <v>40.49975</v>
      </c>
      <c r="DH199">
        <v>43.49975</v>
      </c>
      <c r="DI199">
        <v>42.2655</v>
      </c>
      <c r="DJ199">
        <v>41.687</v>
      </c>
      <c r="DK199">
        <v>40.562</v>
      </c>
      <c r="DL199">
        <v>1160.255</v>
      </c>
      <c r="DM199">
        <v>39.59</v>
      </c>
      <c r="DN199">
        <v>0</v>
      </c>
      <c r="DO199">
        <v>1617083259</v>
      </c>
      <c r="DP199">
        <v>0</v>
      </c>
      <c r="DQ199">
        <v>2.69095769230769</v>
      </c>
      <c r="DR199">
        <v>-0.303169228819565</v>
      </c>
      <c r="DS199">
        <v>15.5124786390283</v>
      </c>
      <c r="DT199">
        <v>3550.56153846154</v>
      </c>
      <c r="DU199">
        <v>15</v>
      </c>
      <c r="DV199">
        <v>1617082512</v>
      </c>
      <c r="DW199" t="s">
        <v>288</v>
      </c>
      <c r="DX199">
        <v>1617082511</v>
      </c>
      <c r="DY199">
        <v>1617082512</v>
      </c>
      <c r="DZ199">
        <v>2</v>
      </c>
      <c r="EA199">
        <v>-0.012</v>
      </c>
      <c r="EB199">
        <v>-0.035</v>
      </c>
      <c r="EC199">
        <v>4.321</v>
      </c>
      <c r="ED199">
        <v>-0.022</v>
      </c>
      <c r="EE199">
        <v>400</v>
      </c>
      <c r="EF199">
        <v>20</v>
      </c>
      <c r="EG199">
        <v>0.13</v>
      </c>
      <c r="EH199">
        <v>0.05</v>
      </c>
      <c r="EI199">
        <v>100</v>
      </c>
      <c r="EJ199">
        <v>100</v>
      </c>
      <c r="EK199">
        <v>4.321</v>
      </c>
      <c r="EL199">
        <v>-0.0219</v>
      </c>
      <c r="EM199">
        <v>4.32055000000003</v>
      </c>
      <c r="EN199">
        <v>0</v>
      </c>
      <c r="EO199">
        <v>0</v>
      </c>
      <c r="EP199">
        <v>0</v>
      </c>
      <c r="EQ199">
        <v>-0.0219400000000007</v>
      </c>
      <c r="ER199">
        <v>0</v>
      </c>
      <c r="ES199">
        <v>0</v>
      </c>
      <c r="ET199">
        <v>0</v>
      </c>
      <c r="EU199">
        <v>-1</v>
      </c>
      <c r="EV199">
        <v>-1</v>
      </c>
      <c r="EW199">
        <v>-1</v>
      </c>
      <c r="EX199">
        <v>-1</v>
      </c>
      <c r="EY199">
        <v>12.4</v>
      </c>
      <c r="EZ199">
        <v>12.4</v>
      </c>
      <c r="FA199">
        <v>18</v>
      </c>
      <c r="FB199">
        <v>646.72</v>
      </c>
      <c r="FC199">
        <v>393.233</v>
      </c>
      <c r="FD199">
        <v>24.9998</v>
      </c>
      <c r="FE199">
        <v>27.732</v>
      </c>
      <c r="FF199">
        <v>29.9999</v>
      </c>
      <c r="FG199">
        <v>27.7486</v>
      </c>
      <c r="FH199">
        <v>27.7878</v>
      </c>
      <c r="FI199">
        <v>29.9155</v>
      </c>
      <c r="FJ199">
        <v>22.2092</v>
      </c>
      <c r="FK199">
        <v>44.2253</v>
      </c>
      <c r="FL199">
        <v>25</v>
      </c>
      <c r="FM199">
        <v>632.631</v>
      </c>
      <c r="FN199">
        <v>20</v>
      </c>
      <c r="FO199">
        <v>96.8763</v>
      </c>
      <c r="FP199">
        <v>99.4479</v>
      </c>
    </row>
    <row r="200" spans="1:172">
      <c r="A200">
        <v>184</v>
      </c>
      <c r="B200">
        <v>1617083260.5</v>
      </c>
      <c r="C200">
        <v>368</v>
      </c>
      <c r="D200" t="s">
        <v>653</v>
      </c>
      <c r="E200" t="s">
        <v>654</v>
      </c>
      <c r="F200">
        <v>2</v>
      </c>
      <c r="G200">
        <v>1617083259.25</v>
      </c>
      <c r="H200">
        <f>(I200)/1000</f>
        <v>0</v>
      </c>
      <c r="I200">
        <f>IF(CF200, AL200, AF200)</f>
        <v>0</v>
      </c>
      <c r="J200">
        <f>IF(CF200, AG200, AE200)</f>
        <v>0</v>
      </c>
      <c r="K200">
        <f>CH200 - IF(AS200&gt;1, J200*CB200*100.0/(AU200*CV200), 0)</f>
        <v>0</v>
      </c>
      <c r="L200">
        <f>((R200-H200/2)*K200-J200)/(R200+H200/2)</f>
        <v>0</v>
      </c>
      <c r="M200">
        <f>L200*(CO200+CP200)/1000.0</f>
        <v>0</v>
      </c>
      <c r="N200">
        <f>(CH200 - IF(AS200&gt;1, J200*CB200*100.0/(AU200*CV200), 0))*(CO200+CP200)/1000.0</f>
        <v>0</v>
      </c>
      <c r="O200">
        <f>2.0/((1/Q200-1/P200)+SIGN(Q200)*SQRT((1/Q200-1/P200)*(1/Q200-1/P200) + 4*CC200/((CC200+1)*(CC200+1))*(2*1/Q200*1/P200-1/P200*1/P200)))</f>
        <v>0</v>
      </c>
      <c r="P200">
        <f>IF(LEFT(CD200,1)&lt;&gt;"0",IF(LEFT(CD200,1)="1",3.0,CE200),$D$5+$E$5*(CV200*CO200/($K$5*1000))+$F$5*(CV200*CO200/($K$5*1000))*MAX(MIN(CB200,$J$5),$I$5)*MAX(MIN(CB200,$J$5),$I$5)+$G$5*MAX(MIN(CB200,$J$5),$I$5)*(CV200*CO200/($K$5*1000))+$H$5*(CV200*CO200/($K$5*1000))*(CV200*CO200/($K$5*1000)))</f>
        <v>0</v>
      </c>
      <c r="Q200">
        <f>H200*(1000-(1000*0.61365*exp(17.502*U200/(240.97+U200))/(CO200+CP200)+CJ200)/2)/(1000*0.61365*exp(17.502*U200/(240.97+U200))/(CO200+CP200)-CJ200)</f>
        <v>0</v>
      </c>
      <c r="R200">
        <f>1/((CC200+1)/(O200/1.6)+1/(P200/1.37)) + CC200/((CC200+1)/(O200/1.6) + CC200/(P200/1.37))</f>
        <v>0</v>
      </c>
      <c r="S200">
        <f>(BX200*CA200)</f>
        <v>0</v>
      </c>
      <c r="T200">
        <f>(CQ200+(S200+2*0.95*5.67E-8*(((CQ200+$B$7)+273)^4-(CQ200+273)^4)-44100*H200)/(1.84*29.3*P200+8*0.95*5.67E-8*(CQ200+273)^3))</f>
        <v>0</v>
      </c>
      <c r="U200">
        <f>($C$7*CR200+$D$7*CS200+$E$7*T200)</f>
        <v>0</v>
      </c>
      <c r="V200">
        <f>0.61365*exp(17.502*U200/(240.97+U200))</f>
        <v>0</v>
      </c>
      <c r="W200">
        <f>(X200/Y200*100)</f>
        <v>0</v>
      </c>
      <c r="X200">
        <f>CJ200*(CO200+CP200)/1000</f>
        <v>0</v>
      </c>
      <c r="Y200">
        <f>0.61365*exp(17.502*CQ200/(240.97+CQ200))</f>
        <v>0</v>
      </c>
      <c r="Z200">
        <f>(V200-CJ200*(CO200+CP200)/1000)</f>
        <v>0</v>
      </c>
      <c r="AA200">
        <f>(-H200*44100)</f>
        <v>0</v>
      </c>
      <c r="AB200">
        <f>2*29.3*P200*0.92*(CQ200-U200)</f>
        <v>0</v>
      </c>
      <c r="AC200">
        <f>2*0.95*5.67E-8*(((CQ200+$B$7)+273)^4-(U200+273)^4)</f>
        <v>0</v>
      </c>
      <c r="AD200">
        <f>S200+AC200+AA200+AB200</f>
        <v>0</v>
      </c>
      <c r="AE200">
        <f>CN200*AS200*(CI200-CH200*(1000-AS200*CK200)/(1000-AS200*CJ200))/(100*CB200)</f>
        <v>0</v>
      </c>
      <c r="AF200">
        <f>1000*CN200*AS200*(CJ200-CK200)/(100*CB200*(1000-AS200*CJ200))</f>
        <v>0</v>
      </c>
      <c r="AG200">
        <f>(AH200 - AI200 - CO200*1E3/(8.314*(CQ200+273.15)) * AK200/CN200 * AJ200) * CN200/(100*CB200) * (1000 - CK200)/1000</f>
        <v>0</v>
      </c>
      <c r="AH200">
        <v>633.416069291383</v>
      </c>
      <c r="AI200">
        <v>613.91183030303</v>
      </c>
      <c r="AJ200">
        <v>1.74186291854293</v>
      </c>
      <c r="AK200">
        <v>66.5001345329119</v>
      </c>
      <c r="AL200">
        <f>(AN200 - AM200 + CO200*1E3/(8.314*(CQ200+273.15)) * AP200/CN200 * AO200) * CN200/(100*CB200) * 1000/(1000 - AN200)</f>
        <v>0</v>
      </c>
      <c r="AM200">
        <v>19.9602173083983</v>
      </c>
      <c r="AN200">
        <v>21.4955139393939</v>
      </c>
      <c r="AO200">
        <v>-0.00038116363636431</v>
      </c>
      <c r="AP200">
        <v>79.88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MAX(0,($B$13+$C$13*CV200)/(1+$D$13*CV200)*CO200/(CQ200+273)*$E$13)</f>
        <v>0</v>
      </c>
      <c r="AV200" t="s">
        <v>286</v>
      </c>
      <c r="AW200" t="s">
        <v>286</v>
      </c>
      <c r="AX200">
        <v>0</v>
      </c>
      <c r="AY200">
        <v>0</v>
      </c>
      <c r="AZ200">
        <f>1-AX200/AY200</f>
        <v>0</v>
      </c>
      <c r="BA200">
        <v>0</v>
      </c>
      <c r="BB200" t="s">
        <v>286</v>
      </c>
      <c r="BC200" t="s">
        <v>286</v>
      </c>
      <c r="BD200">
        <v>0</v>
      </c>
      <c r="BE200">
        <v>0</v>
      </c>
      <c r="BF200">
        <f>1-BD200/BE200</f>
        <v>0</v>
      </c>
      <c r="BG200">
        <v>0.5</v>
      </c>
      <c r="BH200">
        <f>BY200</f>
        <v>0</v>
      </c>
      <c r="BI200">
        <f>J200</f>
        <v>0</v>
      </c>
      <c r="BJ200">
        <f>BF200*BG200*BH200</f>
        <v>0</v>
      </c>
      <c r="BK200">
        <f>(BI200-BA200)/BH200</f>
        <v>0</v>
      </c>
      <c r="BL200">
        <f>(AY200-BE200)/BE200</f>
        <v>0</v>
      </c>
      <c r="BM200">
        <f>AX200/(AZ200+AX200/BE200)</f>
        <v>0</v>
      </c>
      <c r="BN200" t="s">
        <v>286</v>
      </c>
      <c r="BO200">
        <v>0</v>
      </c>
      <c r="BP200">
        <f>IF(BO200&lt;&gt;0, BO200, BM200)</f>
        <v>0</v>
      </c>
      <c r="BQ200">
        <f>1-BP200/BE200</f>
        <v>0</v>
      </c>
      <c r="BR200">
        <f>(BE200-BD200)/(BE200-BP200)</f>
        <v>0</v>
      </c>
      <c r="BS200">
        <f>(AY200-BE200)/(AY200-BP200)</f>
        <v>0</v>
      </c>
      <c r="BT200">
        <f>(BE200-BD200)/(BE200-AX200)</f>
        <v>0</v>
      </c>
      <c r="BU200">
        <f>(AY200-BE200)/(AY200-AX200)</f>
        <v>0</v>
      </c>
      <c r="BV200">
        <f>(BR200*BP200/BD200)</f>
        <v>0</v>
      </c>
      <c r="BW200">
        <f>(1-BV200)</f>
        <v>0</v>
      </c>
      <c r="BX200">
        <f>$B$11*CW200+$C$11*CX200+$F$11*CY200*(1-DB200)</f>
        <v>0</v>
      </c>
      <c r="BY200">
        <f>BX200*BZ200</f>
        <v>0</v>
      </c>
      <c r="BZ200">
        <f>($B$11*$D$9+$C$11*$D$9+$F$11*((DL200+DD200)/MAX(DL200+DD200+DM200, 0.1)*$I$9+DM200/MAX(DL200+DD200+DM200, 0.1)*$J$9))/($B$11+$C$11+$F$11)</f>
        <v>0</v>
      </c>
      <c r="CA200">
        <f>($B$11*$K$9+$C$11*$K$9+$F$11*((DL200+DD200)/MAX(DL200+DD200+DM200, 0.1)*$P$9+DM200/MAX(DL200+DD200+DM200, 0.1)*$Q$9))/($B$11+$C$11+$F$11)</f>
        <v>0</v>
      </c>
      <c r="CB200">
        <v>9</v>
      </c>
      <c r="CC200">
        <v>0.5</v>
      </c>
      <c r="CD200" t="s">
        <v>287</v>
      </c>
      <c r="CE200">
        <v>2</v>
      </c>
      <c r="CF200" t="b">
        <v>1</v>
      </c>
      <c r="CG200">
        <v>1617083259.25</v>
      </c>
      <c r="CH200">
        <v>599.43975</v>
      </c>
      <c r="CI200">
        <v>622.04775</v>
      </c>
      <c r="CJ200">
        <v>21.497125</v>
      </c>
      <c r="CK200">
        <v>19.960475</v>
      </c>
      <c r="CL200">
        <v>595.11925</v>
      </c>
      <c r="CM200">
        <v>21.51905</v>
      </c>
      <c r="CN200">
        <v>600.03875</v>
      </c>
      <c r="CO200">
        <v>101.121</v>
      </c>
      <c r="CP200">
        <v>0.046535875</v>
      </c>
      <c r="CQ200">
        <v>26.764925</v>
      </c>
      <c r="CR200">
        <v>26.20565</v>
      </c>
      <c r="CS200">
        <v>999.9</v>
      </c>
      <c r="CT200">
        <v>0</v>
      </c>
      <c r="CU200">
        <v>0</v>
      </c>
      <c r="CV200">
        <v>10024.7</v>
      </c>
      <c r="CW200">
        <v>0</v>
      </c>
      <c r="CX200">
        <v>32.9858</v>
      </c>
      <c r="CY200">
        <v>1200.025</v>
      </c>
      <c r="CZ200">
        <v>0.9670055</v>
      </c>
      <c r="DA200">
        <v>0.03299465</v>
      </c>
      <c r="DB200">
        <v>0</v>
      </c>
      <c r="DC200">
        <v>2.6204</v>
      </c>
      <c r="DD200">
        <v>0</v>
      </c>
      <c r="DE200">
        <v>3553.0425</v>
      </c>
      <c r="DF200">
        <v>10372.525</v>
      </c>
      <c r="DG200">
        <v>40.531</v>
      </c>
      <c r="DH200">
        <v>43.51525</v>
      </c>
      <c r="DI200">
        <v>42.281</v>
      </c>
      <c r="DJ200">
        <v>41.6875</v>
      </c>
      <c r="DK200">
        <v>40.5935</v>
      </c>
      <c r="DL200">
        <v>1160.4325</v>
      </c>
      <c r="DM200">
        <v>39.5925</v>
      </c>
      <c r="DN200">
        <v>0</v>
      </c>
      <c r="DO200">
        <v>1617083260.8</v>
      </c>
      <c r="DP200">
        <v>0</v>
      </c>
      <c r="DQ200">
        <v>2.695096</v>
      </c>
      <c r="DR200">
        <v>-0.977061537255573</v>
      </c>
      <c r="DS200">
        <v>16.984615432191</v>
      </c>
      <c r="DT200">
        <v>3551.1152</v>
      </c>
      <c r="DU200">
        <v>15</v>
      </c>
      <c r="DV200">
        <v>1617082512</v>
      </c>
      <c r="DW200" t="s">
        <v>288</v>
      </c>
      <c r="DX200">
        <v>1617082511</v>
      </c>
      <c r="DY200">
        <v>1617082512</v>
      </c>
      <c r="DZ200">
        <v>2</v>
      </c>
      <c r="EA200">
        <v>-0.012</v>
      </c>
      <c r="EB200">
        <v>-0.035</v>
      </c>
      <c r="EC200">
        <v>4.321</v>
      </c>
      <c r="ED200">
        <v>-0.022</v>
      </c>
      <c r="EE200">
        <v>400</v>
      </c>
      <c r="EF200">
        <v>20</v>
      </c>
      <c r="EG200">
        <v>0.13</v>
      </c>
      <c r="EH200">
        <v>0.05</v>
      </c>
      <c r="EI200">
        <v>100</v>
      </c>
      <c r="EJ200">
        <v>100</v>
      </c>
      <c r="EK200">
        <v>4.32</v>
      </c>
      <c r="EL200">
        <v>-0.0219</v>
      </c>
      <c r="EM200">
        <v>4.32055000000003</v>
      </c>
      <c r="EN200">
        <v>0</v>
      </c>
      <c r="EO200">
        <v>0</v>
      </c>
      <c r="EP200">
        <v>0</v>
      </c>
      <c r="EQ200">
        <v>-0.0219400000000007</v>
      </c>
      <c r="ER200">
        <v>0</v>
      </c>
      <c r="ES200">
        <v>0</v>
      </c>
      <c r="ET200">
        <v>0</v>
      </c>
      <c r="EU200">
        <v>-1</v>
      </c>
      <c r="EV200">
        <v>-1</v>
      </c>
      <c r="EW200">
        <v>-1</v>
      </c>
      <c r="EX200">
        <v>-1</v>
      </c>
      <c r="EY200">
        <v>12.5</v>
      </c>
      <c r="EZ200">
        <v>12.5</v>
      </c>
      <c r="FA200">
        <v>18</v>
      </c>
      <c r="FB200">
        <v>646.858</v>
      </c>
      <c r="FC200">
        <v>393.093</v>
      </c>
      <c r="FD200">
        <v>24.9997</v>
      </c>
      <c r="FE200">
        <v>27.7305</v>
      </c>
      <c r="FF200">
        <v>29.9999</v>
      </c>
      <c r="FG200">
        <v>27.7471</v>
      </c>
      <c r="FH200">
        <v>27.7867</v>
      </c>
      <c r="FI200">
        <v>30.1061</v>
      </c>
      <c r="FJ200">
        <v>22.2092</v>
      </c>
      <c r="FK200">
        <v>44.2253</v>
      </c>
      <c r="FL200">
        <v>25</v>
      </c>
      <c r="FM200">
        <v>636</v>
      </c>
      <c r="FN200">
        <v>20</v>
      </c>
      <c r="FO200">
        <v>96.8765</v>
      </c>
      <c r="FP200">
        <v>99.4476</v>
      </c>
    </row>
    <row r="201" spans="1:172">
      <c r="A201">
        <v>185</v>
      </c>
      <c r="B201">
        <v>1617083262.5</v>
      </c>
      <c r="C201">
        <v>370</v>
      </c>
      <c r="D201" t="s">
        <v>655</v>
      </c>
      <c r="E201" t="s">
        <v>656</v>
      </c>
      <c r="F201">
        <v>2</v>
      </c>
      <c r="G201">
        <v>1617083261.5</v>
      </c>
      <c r="H201">
        <f>(I201)/1000</f>
        <v>0</v>
      </c>
      <c r="I201">
        <f>IF(CF201, AL201, AF201)</f>
        <v>0</v>
      </c>
      <c r="J201">
        <f>IF(CF201, AG201, AE201)</f>
        <v>0</v>
      </c>
      <c r="K201">
        <f>CH201 - IF(AS201&gt;1, J201*CB201*100.0/(AU201*CV201), 0)</f>
        <v>0</v>
      </c>
      <c r="L201">
        <f>((R201-H201/2)*K201-J201)/(R201+H201/2)</f>
        <v>0</v>
      </c>
      <c r="M201">
        <f>L201*(CO201+CP201)/1000.0</f>
        <v>0</v>
      </c>
      <c r="N201">
        <f>(CH201 - IF(AS201&gt;1, J201*CB201*100.0/(AU201*CV201), 0))*(CO201+CP201)/1000.0</f>
        <v>0</v>
      </c>
      <c r="O201">
        <f>2.0/((1/Q201-1/P201)+SIGN(Q201)*SQRT((1/Q201-1/P201)*(1/Q201-1/P201) + 4*CC201/((CC201+1)*(CC201+1))*(2*1/Q201*1/P201-1/P201*1/P201)))</f>
        <v>0</v>
      </c>
      <c r="P201">
        <f>IF(LEFT(CD201,1)&lt;&gt;"0",IF(LEFT(CD201,1)="1",3.0,CE201),$D$5+$E$5*(CV201*CO201/($K$5*1000))+$F$5*(CV201*CO201/($K$5*1000))*MAX(MIN(CB201,$J$5),$I$5)*MAX(MIN(CB201,$J$5),$I$5)+$G$5*MAX(MIN(CB201,$J$5),$I$5)*(CV201*CO201/($K$5*1000))+$H$5*(CV201*CO201/($K$5*1000))*(CV201*CO201/($K$5*1000)))</f>
        <v>0</v>
      </c>
      <c r="Q201">
        <f>H201*(1000-(1000*0.61365*exp(17.502*U201/(240.97+U201))/(CO201+CP201)+CJ201)/2)/(1000*0.61365*exp(17.502*U201/(240.97+U201))/(CO201+CP201)-CJ201)</f>
        <v>0</v>
      </c>
      <c r="R201">
        <f>1/((CC201+1)/(O201/1.6)+1/(P201/1.37)) + CC201/((CC201+1)/(O201/1.6) + CC201/(P201/1.37))</f>
        <v>0</v>
      </c>
      <c r="S201">
        <f>(BX201*CA201)</f>
        <v>0</v>
      </c>
      <c r="T201">
        <f>(CQ201+(S201+2*0.95*5.67E-8*(((CQ201+$B$7)+273)^4-(CQ201+273)^4)-44100*H201)/(1.84*29.3*P201+8*0.95*5.67E-8*(CQ201+273)^3))</f>
        <v>0</v>
      </c>
      <c r="U201">
        <f>($C$7*CR201+$D$7*CS201+$E$7*T201)</f>
        <v>0</v>
      </c>
      <c r="V201">
        <f>0.61365*exp(17.502*U201/(240.97+U201))</f>
        <v>0</v>
      </c>
      <c r="W201">
        <f>(X201/Y201*100)</f>
        <v>0</v>
      </c>
      <c r="X201">
        <f>CJ201*(CO201+CP201)/1000</f>
        <v>0</v>
      </c>
      <c r="Y201">
        <f>0.61365*exp(17.502*CQ201/(240.97+CQ201))</f>
        <v>0</v>
      </c>
      <c r="Z201">
        <f>(V201-CJ201*(CO201+CP201)/1000)</f>
        <v>0</v>
      </c>
      <c r="AA201">
        <f>(-H201*44100)</f>
        <v>0</v>
      </c>
      <c r="AB201">
        <f>2*29.3*P201*0.92*(CQ201-U201)</f>
        <v>0</v>
      </c>
      <c r="AC201">
        <f>2*0.95*5.67E-8*(((CQ201+$B$7)+273)^4-(U201+273)^4)</f>
        <v>0</v>
      </c>
      <c r="AD201">
        <f>S201+AC201+AA201+AB201</f>
        <v>0</v>
      </c>
      <c r="AE201">
        <f>CN201*AS201*(CI201-CH201*(1000-AS201*CK201)/(1000-AS201*CJ201))/(100*CB201)</f>
        <v>0</v>
      </c>
      <c r="AF201">
        <f>1000*CN201*AS201*(CJ201-CK201)/(100*CB201*(1000-AS201*CJ201))</f>
        <v>0</v>
      </c>
      <c r="AG201">
        <f>(AH201 - AI201 - CO201*1E3/(8.314*(CQ201+273.15)) * AK201/CN201 * AJ201) * CN201/(100*CB201) * (1000 - CK201)/1000</f>
        <v>0</v>
      </c>
      <c r="AH201">
        <v>636.80637536631</v>
      </c>
      <c r="AI201">
        <v>617.258151515151</v>
      </c>
      <c r="AJ201">
        <v>1.68257302517605</v>
      </c>
      <c r="AK201">
        <v>66.5001345329119</v>
      </c>
      <c r="AL201">
        <f>(AN201 - AM201 + CO201*1E3/(8.314*(CQ201+273.15)) * AP201/CN201 * AO201) * CN201/(100*CB201) * 1000/(1000 - AN201)</f>
        <v>0</v>
      </c>
      <c r="AM201">
        <v>19.9603619574026</v>
      </c>
      <c r="AN201">
        <v>21.4920696969697</v>
      </c>
      <c r="AO201">
        <v>-0.00200521212121038</v>
      </c>
      <c r="AP201">
        <v>79.88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MAX(0,($B$13+$C$13*CV201)/(1+$D$13*CV201)*CO201/(CQ201+273)*$E$13)</f>
        <v>0</v>
      </c>
      <c r="AV201" t="s">
        <v>286</v>
      </c>
      <c r="AW201" t="s">
        <v>286</v>
      </c>
      <c r="AX201">
        <v>0</v>
      </c>
      <c r="AY201">
        <v>0</v>
      </c>
      <c r="AZ201">
        <f>1-AX201/AY201</f>
        <v>0</v>
      </c>
      <c r="BA201">
        <v>0</v>
      </c>
      <c r="BB201" t="s">
        <v>286</v>
      </c>
      <c r="BC201" t="s">
        <v>286</v>
      </c>
      <c r="BD201">
        <v>0</v>
      </c>
      <c r="BE201">
        <v>0</v>
      </c>
      <c r="BF201">
        <f>1-BD201/BE201</f>
        <v>0</v>
      </c>
      <c r="BG201">
        <v>0.5</v>
      </c>
      <c r="BH201">
        <f>BY201</f>
        <v>0</v>
      </c>
      <c r="BI201">
        <f>J201</f>
        <v>0</v>
      </c>
      <c r="BJ201">
        <f>BF201*BG201*BH201</f>
        <v>0</v>
      </c>
      <c r="BK201">
        <f>(BI201-BA201)/BH201</f>
        <v>0</v>
      </c>
      <c r="BL201">
        <f>(AY201-BE201)/BE201</f>
        <v>0</v>
      </c>
      <c r="BM201">
        <f>AX201/(AZ201+AX201/BE201)</f>
        <v>0</v>
      </c>
      <c r="BN201" t="s">
        <v>286</v>
      </c>
      <c r="BO201">
        <v>0</v>
      </c>
      <c r="BP201">
        <f>IF(BO201&lt;&gt;0, BO201, BM201)</f>
        <v>0</v>
      </c>
      <c r="BQ201">
        <f>1-BP201/BE201</f>
        <v>0</v>
      </c>
      <c r="BR201">
        <f>(BE201-BD201)/(BE201-BP201)</f>
        <v>0</v>
      </c>
      <c r="BS201">
        <f>(AY201-BE201)/(AY201-BP201)</f>
        <v>0</v>
      </c>
      <c r="BT201">
        <f>(BE201-BD201)/(BE201-AX201)</f>
        <v>0</v>
      </c>
      <c r="BU201">
        <f>(AY201-BE201)/(AY201-AX201)</f>
        <v>0</v>
      </c>
      <c r="BV201">
        <f>(BR201*BP201/BD201)</f>
        <v>0</v>
      </c>
      <c r="BW201">
        <f>(1-BV201)</f>
        <v>0</v>
      </c>
      <c r="BX201">
        <f>$B$11*CW201+$C$11*CX201+$F$11*CY201*(1-DB201)</f>
        <v>0</v>
      </c>
      <c r="BY201">
        <f>BX201*BZ201</f>
        <v>0</v>
      </c>
      <c r="BZ201">
        <f>($B$11*$D$9+$C$11*$D$9+$F$11*((DL201+DD201)/MAX(DL201+DD201+DM201, 0.1)*$I$9+DM201/MAX(DL201+DD201+DM201, 0.1)*$J$9))/($B$11+$C$11+$F$11)</f>
        <v>0</v>
      </c>
      <c r="CA201">
        <f>($B$11*$K$9+$C$11*$K$9+$F$11*((DL201+DD201)/MAX(DL201+DD201+DM201, 0.1)*$P$9+DM201/MAX(DL201+DD201+DM201, 0.1)*$Q$9))/($B$11+$C$11+$F$11)</f>
        <v>0</v>
      </c>
      <c r="CB201">
        <v>9</v>
      </c>
      <c r="CC201">
        <v>0.5</v>
      </c>
      <c r="CD201" t="s">
        <v>287</v>
      </c>
      <c r="CE201">
        <v>2</v>
      </c>
      <c r="CF201" t="b">
        <v>1</v>
      </c>
      <c r="CG201">
        <v>1617083261.5</v>
      </c>
      <c r="CH201">
        <v>603.176333333333</v>
      </c>
      <c r="CI201">
        <v>625.786333333333</v>
      </c>
      <c r="CJ201">
        <v>21.4928333333333</v>
      </c>
      <c r="CK201">
        <v>19.9597333333333</v>
      </c>
      <c r="CL201">
        <v>598.855333333333</v>
      </c>
      <c r="CM201">
        <v>21.5147666666667</v>
      </c>
      <c r="CN201">
        <v>600.089</v>
      </c>
      <c r="CO201">
        <v>101.121666666667</v>
      </c>
      <c r="CP201">
        <v>0.0463345666666667</v>
      </c>
      <c r="CQ201">
        <v>26.7630333333333</v>
      </c>
      <c r="CR201">
        <v>26.2085</v>
      </c>
      <c r="CS201">
        <v>999.9</v>
      </c>
      <c r="CT201">
        <v>0</v>
      </c>
      <c r="CU201">
        <v>0</v>
      </c>
      <c r="CV201">
        <v>10001.2733333333</v>
      </c>
      <c r="CW201">
        <v>0</v>
      </c>
      <c r="CX201">
        <v>32.8930666666667</v>
      </c>
      <c r="CY201">
        <v>1200.00666666667</v>
      </c>
      <c r="CZ201">
        <v>0.967006666666667</v>
      </c>
      <c r="DA201">
        <v>0.0329935</v>
      </c>
      <c r="DB201">
        <v>0</v>
      </c>
      <c r="DC201">
        <v>2.4677</v>
      </c>
      <c r="DD201">
        <v>0</v>
      </c>
      <c r="DE201">
        <v>3553.58333333333</v>
      </c>
      <c r="DF201">
        <v>10372.3666666667</v>
      </c>
      <c r="DG201">
        <v>40.562</v>
      </c>
      <c r="DH201">
        <v>43.5</v>
      </c>
      <c r="DI201">
        <v>42.25</v>
      </c>
      <c r="DJ201">
        <v>41.7706666666667</v>
      </c>
      <c r="DK201">
        <v>40.583</v>
      </c>
      <c r="DL201">
        <v>1160.41666666667</v>
      </c>
      <c r="DM201">
        <v>39.59</v>
      </c>
      <c r="DN201">
        <v>0</v>
      </c>
      <c r="DO201">
        <v>1617083263.2</v>
      </c>
      <c r="DP201">
        <v>0</v>
      </c>
      <c r="DQ201">
        <v>2.659984</v>
      </c>
      <c r="DR201">
        <v>-1.54744614845055</v>
      </c>
      <c r="DS201">
        <v>17.813076947903</v>
      </c>
      <c r="DT201">
        <v>3551.8288</v>
      </c>
      <c r="DU201">
        <v>15</v>
      </c>
      <c r="DV201">
        <v>1617082512</v>
      </c>
      <c r="DW201" t="s">
        <v>288</v>
      </c>
      <c r="DX201">
        <v>1617082511</v>
      </c>
      <c r="DY201">
        <v>1617082512</v>
      </c>
      <c r="DZ201">
        <v>2</v>
      </c>
      <c r="EA201">
        <v>-0.012</v>
      </c>
      <c r="EB201">
        <v>-0.035</v>
      </c>
      <c r="EC201">
        <v>4.321</v>
      </c>
      <c r="ED201">
        <v>-0.022</v>
      </c>
      <c r="EE201">
        <v>400</v>
      </c>
      <c r="EF201">
        <v>20</v>
      </c>
      <c r="EG201">
        <v>0.13</v>
      </c>
      <c r="EH201">
        <v>0.05</v>
      </c>
      <c r="EI201">
        <v>100</v>
      </c>
      <c r="EJ201">
        <v>100</v>
      </c>
      <c r="EK201">
        <v>4.321</v>
      </c>
      <c r="EL201">
        <v>-0.0219</v>
      </c>
      <c r="EM201">
        <v>4.32055000000003</v>
      </c>
      <c r="EN201">
        <v>0</v>
      </c>
      <c r="EO201">
        <v>0</v>
      </c>
      <c r="EP201">
        <v>0</v>
      </c>
      <c r="EQ201">
        <v>-0.0219400000000007</v>
      </c>
      <c r="ER201">
        <v>0</v>
      </c>
      <c r="ES201">
        <v>0</v>
      </c>
      <c r="ET201">
        <v>0</v>
      </c>
      <c r="EU201">
        <v>-1</v>
      </c>
      <c r="EV201">
        <v>-1</v>
      </c>
      <c r="EW201">
        <v>-1</v>
      </c>
      <c r="EX201">
        <v>-1</v>
      </c>
      <c r="EY201">
        <v>12.5</v>
      </c>
      <c r="EZ201">
        <v>12.5</v>
      </c>
      <c r="FA201">
        <v>18</v>
      </c>
      <c r="FB201">
        <v>646.902</v>
      </c>
      <c r="FC201">
        <v>393.13</v>
      </c>
      <c r="FD201">
        <v>24.9997</v>
      </c>
      <c r="FE201">
        <v>27.7293</v>
      </c>
      <c r="FF201">
        <v>29.9999</v>
      </c>
      <c r="FG201">
        <v>27.746</v>
      </c>
      <c r="FH201">
        <v>27.7857</v>
      </c>
      <c r="FI201">
        <v>30.2364</v>
      </c>
      <c r="FJ201">
        <v>22.2092</v>
      </c>
      <c r="FK201">
        <v>44.2253</v>
      </c>
      <c r="FL201">
        <v>25</v>
      </c>
      <c r="FM201">
        <v>639.366</v>
      </c>
      <c r="FN201">
        <v>20</v>
      </c>
      <c r="FO201">
        <v>96.8765</v>
      </c>
      <c r="FP201">
        <v>99.4475</v>
      </c>
    </row>
    <row r="202" spans="1:172">
      <c r="A202">
        <v>186</v>
      </c>
      <c r="B202">
        <v>1617083264.5</v>
      </c>
      <c r="C202">
        <v>372</v>
      </c>
      <c r="D202" t="s">
        <v>657</v>
      </c>
      <c r="E202" t="s">
        <v>658</v>
      </c>
      <c r="F202">
        <v>2</v>
      </c>
      <c r="G202">
        <v>1617083263.125</v>
      </c>
      <c r="H202">
        <f>(I202)/1000</f>
        <v>0</v>
      </c>
      <c r="I202">
        <f>IF(CF202, AL202, AF202)</f>
        <v>0</v>
      </c>
      <c r="J202">
        <f>IF(CF202, AG202, AE202)</f>
        <v>0</v>
      </c>
      <c r="K202">
        <f>CH202 - IF(AS202&gt;1, J202*CB202*100.0/(AU202*CV202), 0)</f>
        <v>0</v>
      </c>
      <c r="L202">
        <f>((R202-H202/2)*K202-J202)/(R202+H202/2)</f>
        <v>0</v>
      </c>
      <c r="M202">
        <f>L202*(CO202+CP202)/1000.0</f>
        <v>0</v>
      </c>
      <c r="N202">
        <f>(CH202 - IF(AS202&gt;1, J202*CB202*100.0/(AU202*CV202), 0))*(CO202+CP202)/1000.0</f>
        <v>0</v>
      </c>
      <c r="O202">
        <f>2.0/((1/Q202-1/P202)+SIGN(Q202)*SQRT((1/Q202-1/P202)*(1/Q202-1/P202) + 4*CC202/((CC202+1)*(CC202+1))*(2*1/Q202*1/P202-1/P202*1/P202)))</f>
        <v>0</v>
      </c>
      <c r="P202">
        <f>IF(LEFT(CD202,1)&lt;&gt;"0",IF(LEFT(CD202,1)="1",3.0,CE202),$D$5+$E$5*(CV202*CO202/($K$5*1000))+$F$5*(CV202*CO202/($K$5*1000))*MAX(MIN(CB202,$J$5),$I$5)*MAX(MIN(CB202,$J$5),$I$5)+$G$5*MAX(MIN(CB202,$J$5),$I$5)*(CV202*CO202/($K$5*1000))+$H$5*(CV202*CO202/($K$5*1000))*(CV202*CO202/($K$5*1000)))</f>
        <v>0</v>
      </c>
      <c r="Q202">
        <f>H202*(1000-(1000*0.61365*exp(17.502*U202/(240.97+U202))/(CO202+CP202)+CJ202)/2)/(1000*0.61365*exp(17.502*U202/(240.97+U202))/(CO202+CP202)-CJ202)</f>
        <v>0</v>
      </c>
      <c r="R202">
        <f>1/((CC202+1)/(O202/1.6)+1/(P202/1.37)) + CC202/((CC202+1)/(O202/1.6) + CC202/(P202/1.37))</f>
        <v>0</v>
      </c>
      <c r="S202">
        <f>(BX202*CA202)</f>
        <v>0</v>
      </c>
      <c r="T202">
        <f>(CQ202+(S202+2*0.95*5.67E-8*(((CQ202+$B$7)+273)^4-(CQ202+273)^4)-44100*H202)/(1.84*29.3*P202+8*0.95*5.67E-8*(CQ202+273)^3))</f>
        <v>0</v>
      </c>
      <c r="U202">
        <f>($C$7*CR202+$D$7*CS202+$E$7*T202)</f>
        <v>0</v>
      </c>
      <c r="V202">
        <f>0.61365*exp(17.502*U202/(240.97+U202))</f>
        <v>0</v>
      </c>
      <c r="W202">
        <f>(X202/Y202*100)</f>
        <v>0</v>
      </c>
      <c r="X202">
        <f>CJ202*(CO202+CP202)/1000</f>
        <v>0</v>
      </c>
      <c r="Y202">
        <f>0.61365*exp(17.502*CQ202/(240.97+CQ202))</f>
        <v>0</v>
      </c>
      <c r="Z202">
        <f>(V202-CJ202*(CO202+CP202)/1000)</f>
        <v>0</v>
      </c>
      <c r="AA202">
        <f>(-H202*44100)</f>
        <v>0</v>
      </c>
      <c r="AB202">
        <f>2*29.3*P202*0.92*(CQ202-U202)</f>
        <v>0</v>
      </c>
      <c r="AC202">
        <f>2*0.95*5.67E-8*(((CQ202+$B$7)+273)^4-(U202+273)^4)</f>
        <v>0</v>
      </c>
      <c r="AD202">
        <f>S202+AC202+AA202+AB202</f>
        <v>0</v>
      </c>
      <c r="AE202">
        <f>CN202*AS202*(CI202-CH202*(1000-AS202*CK202)/(1000-AS202*CJ202))/(100*CB202)</f>
        <v>0</v>
      </c>
      <c r="AF202">
        <f>1000*CN202*AS202*(CJ202-CK202)/(100*CB202*(1000-AS202*CJ202))</f>
        <v>0</v>
      </c>
      <c r="AG202">
        <f>(AH202 - AI202 - CO202*1E3/(8.314*(CQ202+273.15)) * AK202/CN202 * AJ202) * CN202/(100*CB202) * (1000 - CK202)/1000</f>
        <v>0</v>
      </c>
      <c r="AH202">
        <v>640.229534486454</v>
      </c>
      <c r="AI202">
        <v>620.661775757576</v>
      </c>
      <c r="AJ202">
        <v>1.69534355323728</v>
      </c>
      <c r="AK202">
        <v>66.5001345329119</v>
      </c>
      <c r="AL202">
        <f>(AN202 - AM202 + CO202*1E3/(8.314*(CQ202+273.15)) * AP202/CN202 * AO202) * CN202/(100*CB202) * 1000/(1000 - AN202)</f>
        <v>0</v>
      </c>
      <c r="AM202">
        <v>19.9597489561905</v>
      </c>
      <c r="AN202">
        <v>21.4887309090909</v>
      </c>
      <c r="AO202">
        <v>-0.000943181818177722</v>
      </c>
      <c r="AP202">
        <v>79.88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MAX(0,($B$13+$C$13*CV202)/(1+$D$13*CV202)*CO202/(CQ202+273)*$E$13)</f>
        <v>0</v>
      </c>
      <c r="AV202" t="s">
        <v>286</v>
      </c>
      <c r="AW202" t="s">
        <v>286</v>
      </c>
      <c r="AX202">
        <v>0</v>
      </c>
      <c r="AY202">
        <v>0</v>
      </c>
      <c r="AZ202">
        <f>1-AX202/AY202</f>
        <v>0</v>
      </c>
      <c r="BA202">
        <v>0</v>
      </c>
      <c r="BB202" t="s">
        <v>286</v>
      </c>
      <c r="BC202" t="s">
        <v>286</v>
      </c>
      <c r="BD202">
        <v>0</v>
      </c>
      <c r="BE202">
        <v>0</v>
      </c>
      <c r="BF202">
        <f>1-BD202/BE202</f>
        <v>0</v>
      </c>
      <c r="BG202">
        <v>0.5</v>
      </c>
      <c r="BH202">
        <f>BY202</f>
        <v>0</v>
      </c>
      <c r="BI202">
        <f>J202</f>
        <v>0</v>
      </c>
      <c r="BJ202">
        <f>BF202*BG202*BH202</f>
        <v>0</v>
      </c>
      <c r="BK202">
        <f>(BI202-BA202)/BH202</f>
        <v>0</v>
      </c>
      <c r="BL202">
        <f>(AY202-BE202)/BE202</f>
        <v>0</v>
      </c>
      <c r="BM202">
        <f>AX202/(AZ202+AX202/BE202)</f>
        <v>0</v>
      </c>
      <c r="BN202" t="s">
        <v>286</v>
      </c>
      <c r="BO202">
        <v>0</v>
      </c>
      <c r="BP202">
        <f>IF(BO202&lt;&gt;0, BO202, BM202)</f>
        <v>0</v>
      </c>
      <c r="BQ202">
        <f>1-BP202/BE202</f>
        <v>0</v>
      </c>
      <c r="BR202">
        <f>(BE202-BD202)/(BE202-BP202)</f>
        <v>0</v>
      </c>
      <c r="BS202">
        <f>(AY202-BE202)/(AY202-BP202)</f>
        <v>0</v>
      </c>
      <c r="BT202">
        <f>(BE202-BD202)/(BE202-AX202)</f>
        <v>0</v>
      </c>
      <c r="BU202">
        <f>(AY202-BE202)/(AY202-AX202)</f>
        <v>0</v>
      </c>
      <c r="BV202">
        <f>(BR202*BP202/BD202)</f>
        <v>0</v>
      </c>
      <c r="BW202">
        <f>(1-BV202)</f>
        <v>0</v>
      </c>
      <c r="BX202">
        <f>$B$11*CW202+$C$11*CX202+$F$11*CY202*(1-DB202)</f>
        <v>0</v>
      </c>
      <c r="BY202">
        <f>BX202*BZ202</f>
        <v>0</v>
      </c>
      <c r="BZ202">
        <f>($B$11*$D$9+$C$11*$D$9+$F$11*((DL202+DD202)/MAX(DL202+DD202+DM202, 0.1)*$I$9+DM202/MAX(DL202+DD202+DM202, 0.1)*$J$9))/($B$11+$C$11+$F$11)</f>
        <v>0</v>
      </c>
      <c r="CA202">
        <f>($B$11*$K$9+$C$11*$K$9+$F$11*((DL202+DD202)/MAX(DL202+DD202+DM202, 0.1)*$P$9+DM202/MAX(DL202+DD202+DM202, 0.1)*$Q$9))/($B$11+$C$11+$F$11)</f>
        <v>0</v>
      </c>
      <c r="CB202">
        <v>9</v>
      </c>
      <c r="CC202">
        <v>0.5</v>
      </c>
      <c r="CD202" t="s">
        <v>287</v>
      </c>
      <c r="CE202">
        <v>2</v>
      </c>
      <c r="CF202" t="b">
        <v>1</v>
      </c>
      <c r="CG202">
        <v>1617083263.125</v>
      </c>
      <c r="CH202">
        <v>605.871</v>
      </c>
      <c r="CI202">
        <v>628.55</v>
      </c>
      <c r="CJ202">
        <v>21.4902</v>
      </c>
      <c r="CK202">
        <v>19.95925</v>
      </c>
      <c r="CL202">
        <v>601.5505</v>
      </c>
      <c r="CM202">
        <v>21.5121</v>
      </c>
      <c r="CN202">
        <v>600.0355</v>
      </c>
      <c r="CO202">
        <v>101.1205</v>
      </c>
      <c r="CP202">
        <v>0.046518325</v>
      </c>
      <c r="CQ202">
        <v>26.759275</v>
      </c>
      <c r="CR202">
        <v>26.211625</v>
      </c>
      <c r="CS202">
        <v>999.9</v>
      </c>
      <c r="CT202">
        <v>0</v>
      </c>
      <c r="CU202">
        <v>0</v>
      </c>
      <c r="CV202">
        <v>9977.81</v>
      </c>
      <c r="CW202">
        <v>0</v>
      </c>
      <c r="CX202">
        <v>32.82605</v>
      </c>
      <c r="CY202">
        <v>1200.0275</v>
      </c>
      <c r="CZ202">
        <v>0.96700725</v>
      </c>
      <c r="DA202">
        <v>0.032992925</v>
      </c>
      <c r="DB202">
        <v>0</v>
      </c>
      <c r="DC202">
        <v>2.420675</v>
      </c>
      <c r="DD202">
        <v>0</v>
      </c>
      <c r="DE202">
        <v>3553.8725</v>
      </c>
      <c r="DF202">
        <v>10372.55</v>
      </c>
      <c r="DG202">
        <v>40.562</v>
      </c>
      <c r="DH202">
        <v>43.51525</v>
      </c>
      <c r="DI202">
        <v>42.2655</v>
      </c>
      <c r="DJ202">
        <v>41.6715</v>
      </c>
      <c r="DK202">
        <v>40.54675</v>
      </c>
      <c r="DL202">
        <v>1160.4375</v>
      </c>
      <c r="DM202">
        <v>39.59</v>
      </c>
      <c r="DN202">
        <v>0</v>
      </c>
      <c r="DO202">
        <v>1617083265</v>
      </c>
      <c r="DP202">
        <v>0</v>
      </c>
      <c r="DQ202">
        <v>2.6154</v>
      </c>
      <c r="DR202">
        <v>-1.71559657122512</v>
      </c>
      <c r="DS202">
        <v>17.5702564006752</v>
      </c>
      <c r="DT202">
        <v>3552.21653846154</v>
      </c>
      <c r="DU202">
        <v>15</v>
      </c>
      <c r="DV202">
        <v>1617082512</v>
      </c>
      <c r="DW202" t="s">
        <v>288</v>
      </c>
      <c r="DX202">
        <v>1617082511</v>
      </c>
      <c r="DY202">
        <v>1617082512</v>
      </c>
      <c r="DZ202">
        <v>2</v>
      </c>
      <c r="EA202">
        <v>-0.012</v>
      </c>
      <c r="EB202">
        <v>-0.035</v>
      </c>
      <c r="EC202">
        <v>4.321</v>
      </c>
      <c r="ED202">
        <v>-0.022</v>
      </c>
      <c r="EE202">
        <v>400</v>
      </c>
      <c r="EF202">
        <v>20</v>
      </c>
      <c r="EG202">
        <v>0.13</v>
      </c>
      <c r="EH202">
        <v>0.05</v>
      </c>
      <c r="EI202">
        <v>100</v>
      </c>
      <c r="EJ202">
        <v>100</v>
      </c>
      <c r="EK202">
        <v>4.321</v>
      </c>
      <c r="EL202">
        <v>-0.0219</v>
      </c>
      <c r="EM202">
        <v>4.32055000000003</v>
      </c>
      <c r="EN202">
        <v>0</v>
      </c>
      <c r="EO202">
        <v>0</v>
      </c>
      <c r="EP202">
        <v>0</v>
      </c>
      <c r="EQ202">
        <v>-0.0219400000000007</v>
      </c>
      <c r="ER202">
        <v>0</v>
      </c>
      <c r="ES202">
        <v>0</v>
      </c>
      <c r="ET202">
        <v>0</v>
      </c>
      <c r="EU202">
        <v>-1</v>
      </c>
      <c r="EV202">
        <v>-1</v>
      </c>
      <c r="EW202">
        <v>-1</v>
      </c>
      <c r="EX202">
        <v>-1</v>
      </c>
      <c r="EY202">
        <v>12.6</v>
      </c>
      <c r="EZ202">
        <v>12.5</v>
      </c>
      <c r="FA202">
        <v>18</v>
      </c>
      <c r="FB202">
        <v>646.849</v>
      </c>
      <c r="FC202">
        <v>393.252</v>
      </c>
      <c r="FD202">
        <v>24.9997</v>
      </c>
      <c r="FE202">
        <v>27.7281</v>
      </c>
      <c r="FF202">
        <v>29.9999</v>
      </c>
      <c r="FG202">
        <v>27.7448</v>
      </c>
      <c r="FH202">
        <v>27.7846</v>
      </c>
      <c r="FI202">
        <v>30.3676</v>
      </c>
      <c r="FJ202">
        <v>22.2092</v>
      </c>
      <c r="FK202">
        <v>44.2253</v>
      </c>
      <c r="FL202">
        <v>25</v>
      </c>
      <c r="FM202">
        <v>642.749</v>
      </c>
      <c r="FN202">
        <v>20</v>
      </c>
      <c r="FO202">
        <v>96.8767</v>
      </c>
      <c r="FP202">
        <v>99.4469</v>
      </c>
    </row>
    <row r="203" spans="1:172">
      <c r="A203">
        <v>187</v>
      </c>
      <c r="B203">
        <v>1617083266.5</v>
      </c>
      <c r="C203">
        <v>374</v>
      </c>
      <c r="D203" t="s">
        <v>659</v>
      </c>
      <c r="E203" t="s">
        <v>660</v>
      </c>
      <c r="F203">
        <v>2</v>
      </c>
      <c r="G203">
        <v>1617083265.5</v>
      </c>
      <c r="H203">
        <f>(I203)/1000</f>
        <v>0</v>
      </c>
      <c r="I203">
        <f>IF(CF203, AL203, AF203)</f>
        <v>0</v>
      </c>
      <c r="J203">
        <f>IF(CF203, AG203, AE203)</f>
        <v>0</v>
      </c>
      <c r="K203">
        <f>CH203 - IF(AS203&gt;1, J203*CB203*100.0/(AU203*CV203), 0)</f>
        <v>0</v>
      </c>
      <c r="L203">
        <f>((R203-H203/2)*K203-J203)/(R203+H203/2)</f>
        <v>0</v>
      </c>
      <c r="M203">
        <f>L203*(CO203+CP203)/1000.0</f>
        <v>0</v>
      </c>
      <c r="N203">
        <f>(CH203 - IF(AS203&gt;1, J203*CB203*100.0/(AU203*CV203), 0))*(CO203+CP203)/1000.0</f>
        <v>0</v>
      </c>
      <c r="O203">
        <f>2.0/((1/Q203-1/P203)+SIGN(Q203)*SQRT((1/Q203-1/P203)*(1/Q203-1/P203) + 4*CC203/((CC203+1)*(CC203+1))*(2*1/Q203*1/P203-1/P203*1/P203)))</f>
        <v>0</v>
      </c>
      <c r="P203">
        <f>IF(LEFT(CD203,1)&lt;&gt;"0",IF(LEFT(CD203,1)="1",3.0,CE203),$D$5+$E$5*(CV203*CO203/($K$5*1000))+$F$5*(CV203*CO203/($K$5*1000))*MAX(MIN(CB203,$J$5),$I$5)*MAX(MIN(CB203,$J$5),$I$5)+$G$5*MAX(MIN(CB203,$J$5),$I$5)*(CV203*CO203/($K$5*1000))+$H$5*(CV203*CO203/($K$5*1000))*(CV203*CO203/($K$5*1000)))</f>
        <v>0</v>
      </c>
      <c r="Q203">
        <f>H203*(1000-(1000*0.61365*exp(17.502*U203/(240.97+U203))/(CO203+CP203)+CJ203)/2)/(1000*0.61365*exp(17.502*U203/(240.97+U203))/(CO203+CP203)-CJ203)</f>
        <v>0</v>
      </c>
      <c r="R203">
        <f>1/((CC203+1)/(O203/1.6)+1/(P203/1.37)) + CC203/((CC203+1)/(O203/1.6) + CC203/(P203/1.37))</f>
        <v>0</v>
      </c>
      <c r="S203">
        <f>(BX203*CA203)</f>
        <v>0</v>
      </c>
      <c r="T203">
        <f>(CQ203+(S203+2*0.95*5.67E-8*(((CQ203+$B$7)+273)^4-(CQ203+273)^4)-44100*H203)/(1.84*29.3*P203+8*0.95*5.67E-8*(CQ203+273)^3))</f>
        <v>0</v>
      </c>
      <c r="U203">
        <f>($C$7*CR203+$D$7*CS203+$E$7*T203)</f>
        <v>0</v>
      </c>
      <c r="V203">
        <f>0.61365*exp(17.502*U203/(240.97+U203))</f>
        <v>0</v>
      </c>
      <c r="W203">
        <f>(X203/Y203*100)</f>
        <v>0</v>
      </c>
      <c r="X203">
        <f>CJ203*(CO203+CP203)/1000</f>
        <v>0</v>
      </c>
      <c r="Y203">
        <f>0.61365*exp(17.502*CQ203/(240.97+CQ203))</f>
        <v>0</v>
      </c>
      <c r="Z203">
        <f>(V203-CJ203*(CO203+CP203)/1000)</f>
        <v>0</v>
      </c>
      <c r="AA203">
        <f>(-H203*44100)</f>
        <v>0</v>
      </c>
      <c r="AB203">
        <f>2*29.3*P203*0.92*(CQ203-U203)</f>
        <v>0</v>
      </c>
      <c r="AC203">
        <f>2*0.95*5.67E-8*(((CQ203+$B$7)+273)^4-(U203+273)^4)</f>
        <v>0</v>
      </c>
      <c r="AD203">
        <f>S203+AC203+AA203+AB203</f>
        <v>0</v>
      </c>
      <c r="AE203">
        <f>CN203*AS203*(CI203-CH203*(1000-AS203*CK203)/(1000-AS203*CJ203))/(100*CB203)</f>
        <v>0</v>
      </c>
      <c r="AF203">
        <f>1000*CN203*AS203*(CJ203-CK203)/(100*CB203*(1000-AS203*CJ203))</f>
        <v>0</v>
      </c>
      <c r="AG203">
        <f>(AH203 - AI203 - CO203*1E3/(8.314*(CQ203+273.15)) * AK203/CN203 * AJ203) * CN203/(100*CB203) * (1000 - CK203)/1000</f>
        <v>0</v>
      </c>
      <c r="AH203">
        <v>643.687603026195</v>
      </c>
      <c r="AI203">
        <v>624.106109090909</v>
      </c>
      <c r="AJ203">
        <v>1.71890990096012</v>
      </c>
      <c r="AK203">
        <v>66.5001345329119</v>
      </c>
      <c r="AL203">
        <f>(AN203 - AM203 + CO203*1E3/(8.314*(CQ203+273.15)) * AP203/CN203 * AO203) * CN203/(100*CB203) * 1000/(1000 - AN203)</f>
        <v>0</v>
      </c>
      <c r="AM203">
        <v>19.9588561769697</v>
      </c>
      <c r="AN203">
        <v>21.4845503030303</v>
      </c>
      <c r="AO203">
        <v>-0.000619151515150622</v>
      </c>
      <c r="AP203">
        <v>79.88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MAX(0,($B$13+$C$13*CV203)/(1+$D$13*CV203)*CO203/(CQ203+273)*$E$13)</f>
        <v>0</v>
      </c>
      <c r="AV203" t="s">
        <v>286</v>
      </c>
      <c r="AW203" t="s">
        <v>286</v>
      </c>
      <c r="AX203">
        <v>0</v>
      </c>
      <c r="AY203">
        <v>0</v>
      </c>
      <c r="AZ203">
        <f>1-AX203/AY203</f>
        <v>0</v>
      </c>
      <c r="BA203">
        <v>0</v>
      </c>
      <c r="BB203" t="s">
        <v>286</v>
      </c>
      <c r="BC203" t="s">
        <v>286</v>
      </c>
      <c r="BD203">
        <v>0</v>
      </c>
      <c r="BE203">
        <v>0</v>
      </c>
      <c r="BF203">
        <f>1-BD203/BE203</f>
        <v>0</v>
      </c>
      <c r="BG203">
        <v>0.5</v>
      </c>
      <c r="BH203">
        <f>BY203</f>
        <v>0</v>
      </c>
      <c r="BI203">
        <f>J203</f>
        <v>0</v>
      </c>
      <c r="BJ203">
        <f>BF203*BG203*BH203</f>
        <v>0</v>
      </c>
      <c r="BK203">
        <f>(BI203-BA203)/BH203</f>
        <v>0</v>
      </c>
      <c r="BL203">
        <f>(AY203-BE203)/BE203</f>
        <v>0</v>
      </c>
      <c r="BM203">
        <f>AX203/(AZ203+AX203/BE203)</f>
        <v>0</v>
      </c>
      <c r="BN203" t="s">
        <v>286</v>
      </c>
      <c r="BO203">
        <v>0</v>
      </c>
      <c r="BP203">
        <f>IF(BO203&lt;&gt;0, BO203, BM203)</f>
        <v>0</v>
      </c>
      <c r="BQ203">
        <f>1-BP203/BE203</f>
        <v>0</v>
      </c>
      <c r="BR203">
        <f>(BE203-BD203)/(BE203-BP203)</f>
        <v>0</v>
      </c>
      <c r="BS203">
        <f>(AY203-BE203)/(AY203-BP203)</f>
        <v>0</v>
      </c>
      <c r="BT203">
        <f>(BE203-BD203)/(BE203-AX203)</f>
        <v>0</v>
      </c>
      <c r="BU203">
        <f>(AY203-BE203)/(AY203-AX203)</f>
        <v>0</v>
      </c>
      <c r="BV203">
        <f>(BR203*BP203/BD203)</f>
        <v>0</v>
      </c>
      <c r="BW203">
        <f>(1-BV203)</f>
        <v>0</v>
      </c>
      <c r="BX203">
        <f>$B$11*CW203+$C$11*CX203+$F$11*CY203*(1-DB203)</f>
        <v>0</v>
      </c>
      <c r="BY203">
        <f>BX203*BZ203</f>
        <v>0</v>
      </c>
      <c r="BZ203">
        <f>($B$11*$D$9+$C$11*$D$9+$F$11*((DL203+DD203)/MAX(DL203+DD203+DM203, 0.1)*$I$9+DM203/MAX(DL203+DD203+DM203, 0.1)*$J$9))/($B$11+$C$11+$F$11)</f>
        <v>0</v>
      </c>
      <c r="CA203">
        <f>($B$11*$K$9+$C$11*$K$9+$F$11*((DL203+DD203)/MAX(DL203+DD203+DM203, 0.1)*$P$9+DM203/MAX(DL203+DD203+DM203, 0.1)*$Q$9))/($B$11+$C$11+$F$11)</f>
        <v>0</v>
      </c>
      <c r="CB203">
        <v>9</v>
      </c>
      <c r="CC203">
        <v>0.5</v>
      </c>
      <c r="CD203" t="s">
        <v>287</v>
      </c>
      <c r="CE203">
        <v>2</v>
      </c>
      <c r="CF203" t="b">
        <v>1</v>
      </c>
      <c r="CG203">
        <v>1617083265.5</v>
      </c>
      <c r="CH203">
        <v>609.854333333333</v>
      </c>
      <c r="CI203">
        <v>632.541666666667</v>
      </c>
      <c r="CJ203">
        <v>21.4855333333333</v>
      </c>
      <c r="CK203">
        <v>19.9580666666667</v>
      </c>
      <c r="CL203">
        <v>605.533666666667</v>
      </c>
      <c r="CM203">
        <v>21.5074666666667</v>
      </c>
      <c r="CN203">
        <v>599.974666666667</v>
      </c>
      <c r="CO203">
        <v>101.119</v>
      </c>
      <c r="CP203">
        <v>0.0464863333333333</v>
      </c>
      <c r="CQ203">
        <v>26.7566666666667</v>
      </c>
      <c r="CR203">
        <v>26.2184</v>
      </c>
      <c r="CS203">
        <v>999.9</v>
      </c>
      <c r="CT203">
        <v>0</v>
      </c>
      <c r="CU203">
        <v>0</v>
      </c>
      <c r="CV203">
        <v>9983.75</v>
      </c>
      <c r="CW203">
        <v>0</v>
      </c>
      <c r="CX203">
        <v>32.7282</v>
      </c>
      <c r="CY203">
        <v>1200.09333333333</v>
      </c>
      <c r="CZ203">
        <v>0.967006666666667</v>
      </c>
      <c r="DA203">
        <v>0.0329935</v>
      </c>
      <c r="DB203">
        <v>0</v>
      </c>
      <c r="DC203">
        <v>2.53583333333333</v>
      </c>
      <c r="DD203">
        <v>0</v>
      </c>
      <c r="DE203">
        <v>3554.47666666667</v>
      </c>
      <c r="DF203">
        <v>10373.1</v>
      </c>
      <c r="DG203">
        <v>40.4786666666667</v>
      </c>
      <c r="DH203">
        <v>43.479</v>
      </c>
      <c r="DI203">
        <v>42.2706666666667</v>
      </c>
      <c r="DJ203">
        <v>41.6036666666667</v>
      </c>
      <c r="DK203">
        <v>40.4786666666667</v>
      </c>
      <c r="DL203">
        <v>1160.5</v>
      </c>
      <c r="DM203">
        <v>39.5933333333333</v>
      </c>
      <c r="DN203">
        <v>0</v>
      </c>
      <c r="DO203">
        <v>1617083266.8</v>
      </c>
      <c r="DP203">
        <v>0</v>
      </c>
      <c r="DQ203">
        <v>2.571424</v>
      </c>
      <c r="DR203">
        <v>-1.2287461508303</v>
      </c>
      <c r="DS203">
        <v>16.484615434029</v>
      </c>
      <c r="DT203">
        <v>3552.8132</v>
      </c>
      <c r="DU203">
        <v>15</v>
      </c>
      <c r="DV203">
        <v>1617082512</v>
      </c>
      <c r="DW203" t="s">
        <v>288</v>
      </c>
      <c r="DX203">
        <v>1617082511</v>
      </c>
      <c r="DY203">
        <v>1617082512</v>
      </c>
      <c r="DZ203">
        <v>2</v>
      </c>
      <c r="EA203">
        <v>-0.012</v>
      </c>
      <c r="EB203">
        <v>-0.035</v>
      </c>
      <c r="EC203">
        <v>4.321</v>
      </c>
      <c r="ED203">
        <v>-0.022</v>
      </c>
      <c r="EE203">
        <v>400</v>
      </c>
      <c r="EF203">
        <v>20</v>
      </c>
      <c r="EG203">
        <v>0.13</v>
      </c>
      <c r="EH203">
        <v>0.05</v>
      </c>
      <c r="EI203">
        <v>100</v>
      </c>
      <c r="EJ203">
        <v>100</v>
      </c>
      <c r="EK203">
        <v>4.321</v>
      </c>
      <c r="EL203">
        <v>-0.022</v>
      </c>
      <c r="EM203">
        <v>4.32055000000003</v>
      </c>
      <c r="EN203">
        <v>0</v>
      </c>
      <c r="EO203">
        <v>0</v>
      </c>
      <c r="EP203">
        <v>0</v>
      </c>
      <c r="EQ203">
        <v>-0.0219400000000007</v>
      </c>
      <c r="ER203">
        <v>0</v>
      </c>
      <c r="ES203">
        <v>0</v>
      </c>
      <c r="ET203">
        <v>0</v>
      </c>
      <c r="EU203">
        <v>-1</v>
      </c>
      <c r="EV203">
        <v>-1</v>
      </c>
      <c r="EW203">
        <v>-1</v>
      </c>
      <c r="EX203">
        <v>-1</v>
      </c>
      <c r="EY203">
        <v>12.6</v>
      </c>
      <c r="EZ203">
        <v>12.6</v>
      </c>
      <c r="FA203">
        <v>18</v>
      </c>
      <c r="FB203">
        <v>646.662</v>
      </c>
      <c r="FC203">
        <v>393.303</v>
      </c>
      <c r="FD203">
        <v>24.9996</v>
      </c>
      <c r="FE203">
        <v>27.7271</v>
      </c>
      <c r="FF203">
        <v>29.9999</v>
      </c>
      <c r="FG203">
        <v>27.7438</v>
      </c>
      <c r="FH203">
        <v>27.7836</v>
      </c>
      <c r="FI203">
        <v>30.4569</v>
      </c>
      <c r="FJ203">
        <v>22.2092</v>
      </c>
      <c r="FK203">
        <v>44.2253</v>
      </c>
      <c r="FL203">
        <v>25</v>
      </c>
      <c r="FM203">
        <v>646.146</v>
      </c>
      <c r="FN203">
        <v>20</v>
      </c>
      <c r="FO203">
        <v>96.877</v>
      </c>
      <c r="FP203">
        <v>99.447</v>
      </c>
    </row>
    <row r="204" spans="1:172">
      <c r="A204">
        <v>188</v>
      </c>
      <c r="B204">
        <v>1617083268.5</v>
      </c>
      <c r="C204">
        <v>376</v>
      </c>
      <c r="D204" t="s">
        <v>661</v>
      </c>
      <c r="E204" t="s">
        <v>662</v>
      </c>
      <c r="F204">
        <v>2</v>
      </c>
      <c r="G204">
        <v>1617083267.125</v>
      </c>
      <c r="H204">
        <f>(I204)/1000</f>
        <v>0</v>
      </c>
      <c r="I204">
        <f>IF(CF204, AL204, AF204)</f>
        <v>0</v>
      </c>
      <c r="J204">
        <f>IF(CF204, AG204, AE204)</f>
        <v>0</v>
      </c>
      <c r="K204">
        <f>CH204 - IF(AS204&gt;1, J204*CB204*100.0/(AU204*CV204), 0)</f>
        <v>0</v>
      </c>
      <c r="L204">
        <f>((R204-H204/2)*K204-J204)/(R204+H204/2)</f>
        <v>0</v>
      </c>
      <c r="M204">
        <f>L204*(CO204+CP204)/1000.0</f>
        <v>0</v>
      </c>
      <c r="N204">
        <f>(CH204 - IF(AS204&gt;1, J204*CB204*100.0/(AU204*CV204), 0))*(CO204+CP204)/1000.0</f>
        <v>0</v>
      </c>
      <c r="O204">
        <f>2.0/((1/Q204-1/P204)+SIGN(Q204)*SQRT((1/Q204-1/P204)*(1/Q204-1/P204) + 4*CC204/((CC204+1)*(CC204+1))*(2*1/Q204*1/P204-1/P204*1/P204)))</f>
        <v>0</v>
      </c>
      <c r="P204">
        <f>IF(LEFT(CD204,1)&lt;&gt;"0",IF(LEFT(CD204,1)="1",3.0,CE204),$D$5+$E$5*(CV204*CO204/($K$5*1000))+$F$5*(CV204*CO204/($K$5*1000))*MAX(MIN(CB204,$J$5),$I$5)*MAX(MIN(CB204,$J$5),$I$5)+$G$5*MAX(MIN(CB204,$J$5),$I$5)*(CV204*CO204/($K$5*1000))+$H$5*(CV204*CO204/($K$5*1000))*(CV204*CO204/($K$5*1000)))</f>
        <v>0</v>
      </c>
      <c r="Q204">
        <f>H204*(1000-(1000*0.61365*exp(17.502*U204/(240.97+U204))/(CO204+CP204)+CJ204)/2)/(1000*0.61365*exp(17.502*U204/(240.97+U204))/(CO204+CP204)-CJ204)</f>
        <v>0</v>
      </c>
      <c r="R204">
        <f>1/((CC204+1)/(O204/1.6)+1/(P204/1.37)) + CC204/((CC204+1)/(O204/1.6) + CC204/(P204/1.37))</f>
        <v>0</v>
      </c>
      <c r="S204">
        <f>(BX204*CA204)</f>
        <v>0</v>
      </c>
      <c r="T204">
        <f>(CQ204+(S204+2*0.95*5.67E-8*(((CQ204+$B$7)+273)^4-(CQ204+273)^4)-44100*H204)/(1.84*29.3*P204+8*0.95*5.67E-8*(CQ204+273)^3))</f>
        <v>0</v>
      </c>
      <c r="U204">
        <f>($C$7*CR204+$D$7*CS204+$E$7*T204)</f>
        <v>0</v>
      </c>
      <c r="V204">
        <f>0.61365*exp(17.502*U204/(240.97+U204))</f>
        <v>0</v>
      </c>
      <c r="W204">
        <f>(X204/Y204*100)</f>
        <v>0</v>
      </c>
      <c r="X204">
        <f>CJ204*(CO204+CP204)/1000</f>
        <v>0</v>
      </c>
      <c r="Y204">
        <f>0.61365*exp(17.502*CQ204/(240.97+CQ204))</f>
        <v>0</v>
      </c>
      <c r="Z204">
        <f>(V204-CJ204*(CO204+CP204)/1000)</f>
        <v>0</v>
      </c>
      <c r="AA204">
        <f>(-H204*44100)</f>
        <v>0</v>
      </c>
      <c r="AB204">
        <f>2*29.3*P204*0.92*(CQ204-U204)</f>
        <v>0</v>
      </c>
      <c r="AC204">
        <f>2*0.95*5.67E-8*(((CQ204+$B$7)+273)^4-(U204+273)^4)</f>
        <v>0</v>
      </c>
      <c r="AD204">
        <f>S204+AC204+AA204+AB204</f>
        <v>0</v>
      </c>
      <c r="AE204">
        <f>CN204*AS204*(CI204-CH204*(1000-AS204*CK204)/(1000-AS204*CJ204))/(100*CB204)</f>
        <v>0</v>
      </c>
      <c r="AF204">
        <f>1000*CN204*AS204*(CJ204-CK204)/(100*CB204*(1000-AS204*CJ204))</f>
        <v>0</v>
      </c>
      <c r="AG204">
        <f>(AH204 - AI204 - CO204*1E3/(8.314*(CQ204+273.15)) * AK204/CN204 * AJ204) * CN204/(100*CB204) * (1000 - CK204)/1000</f>
        <v>0</v>
      </c>
      <c r="AH204">
        <v>647.10244515634</v>
      </c>
      <c r="AI204">
        <v>627.506563636364</v>
      </c>
      <c r="AJ204">
        <v>1.70537518298092</v>
      </c>
      <c r="AK204">
        <v>66.5001345329119</v>
      </c>
      <c r="AL204">
        <f>(AN204 - AM204 + CO204*1E3/(8.314*(CQ204+273.15)) * AP204/CN204 * AO204) * CN204/(100*CB204) * 1000/(1000 - AN204)</f>
        <v>0</v>
      </c>
      <c r="AM204">
        <v>19.9574037707359</v>
      </c>
      <c r="AN204">
        <v>21.4804739393939</v>
      </c>
      <c r="AO204">
        <v>-0.00122105050504816</v>
      </c>
      <c r="AP204">
        <v>79.88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MAX(0,($B$13+$C$13*CV204)/(1+$D$13*CV204)*CO204/(CQ204+273)*$E$13)</f>
        <v>0</v>
      </c>
      <c r="AV204" t="s">
        <v>286</v>
      </c>
      <c r="AW204" t="s">
        <v>286</v>
      </c>
      <c r="AX204">
        <v>0</v>
      </c>
      <c r="AY204">
        <v>0</v>
      </c>
      <c r="AZ204">
        <f>1-AX204/AY204</f>
        <v>0</v>
      </c>
      <c r="BA204">
        <v>0</v>
      </c>
      <c r="BB204" t="s">
        <v>286</v>
      </c>
      <c r="BC204" t="s">
        <v>286</v>
      </c>
      <c r="BD204">
        <v>0</v>
      </c>
      <c r="BE204">
        <v>0</v>
      </c>
      <c r="BF204">
        <f>1-BD204/BE204</f>
        <v>0</v>
      </c>
      <c r="BG204">
        <v>0.5</v>
      </c>
      <c r="BH204">
        <f>BY204</f>
        <v>0</v>
      </c>
      <c r="BI204">
        <f>J204</f>
        <v>0</v>
      </c>
      <c r="BJ204">
        <f>BF204*BG204*BH204</f>
        <v>0</v>
      </c>
      <c r="BK204">
        <f>(BI204-BA204)/BH204</f>
        <v>0</v>
      </c>
      <c r="BL204">
        <f>(AY204-BE204)/BE204</f>
        <v>0</v>
      </c>
      <c r="BM204">
        <f>AX204/(AZ204+AX204/BE204)</f>
        <v>0</v>
      </c>
      <c r="BN204" t="s">
        <v>286</v>
      </c>
      <c r="BO204">
        <v>0</v>
      </c>
      <c r="BP204">
        <f>IF(BO204&lt;&gt;0, BO204, BM204)</f>
        <v>0</v>
      </c>
      <c r="BQ204">
        <f>1-BP204/BE204</f>
        <v>0</v>
      </c>
      <c r="BR204">
        <f>(BE204-BD204)/(BE204-BP204)</f>
        <v>0</v>
      </c>
      <c r="BS204">
        <f>(AY204-BE204)/(AY204-BP204)</f>
        <v>0</v>
      </c>
      <c r="BT204">
        <f>(BE204-BD204)/(BE204-AX204)</f>
        <v>0</v>
      </c>
      <c r="BU204">
        <f>(AY204-BE204)/(AY204-AX204)</f>
        <v>0</v>
      </c>
      <c r="BV204">
        <f>(BR204*BP204/BD204)</f>
        <v>0</v>
      </c>
      <c r="BW204">
        <f>(1-BV204)</f>
        <v>0</v>
      </c>
      <c r="BX204">
        <f>$B$11*CW204+$C$11*CX204+$F$11*CY204*(1-DB204)</f>
        <v>0</v>
      </c>
      <c r="BY204">
        <f>BX204*BZ204</f>
        <v>0</v>
      </c>
      <c r="BZ204">
        <f>($B$11*$D$9+$C$11*$D$9+$F$11*((DL204+DD204)/MAX(DL204+DD204+DM204, 0.1)*$I$9+DM204/MAX(DL204+DD204+DM204, 0.1)*$J$9))/($B$11+$C$11+$F$11)</f>
        <v>0</v>
      </c>
      <c r="CA204">
        <f>($B$11*$K$9+$C$11*$K$9+$F$11*((DL204+DD204)/MAX(DL204+DD204+DM204, 0.1)*$P$9+DM204/MAX(DL204+DD204+DM204, 0.1)*$Q$9))/($B$11+$C$11+$F$11)</f>
        <v>0</v>
      </c>
      <c r="CB204">
        <v>9</v>
      </c>
      <c r="CC204">
        <v>0.5</v>
      </c>
      <c r="CD204" t="s">
        <v>287</v>
      </c>
      <c r="CE204">
        <v>2</v>
      </c>
      <c r="CF204" t="b">
        <v>1</v>
      </c>
      <c r="CG204">
        <v>1617083267.125</v>
      </c>
      <c r="CH204">
        <v>612.569</v>
      </c>
      <c r="CI204">
        <v>635.27325</v>
      </c>
      <c r="CJ204">
        <v>21.4824</v>
      </c>
      <c r="CK204">
        <v>19.95685</v>
      </c>
      <c r="CL204">
        <v>608.24875</v>
      </c>
      <c r="CM204">
        <v>21.5043</v>
      </c>
      <c r="CN204">
        <v>599.994</v>
      </c>
      <c r="CO204">
        <v>101.119</v>
      </c>
      <c r="CP204">
        <v>0.046375275</v>
      </c>
      <c r="CQ204">
        <v>26.755725</v>
      </c>
      <c r="CR204">
        <v>26.217475</v>
      </c>
      <c r="CS204">
        <v>999.9</v>
      </c>
      <c r="CT204">
        <v>0</v>
      </c>
      <c r="CU204">
        <v>0</v>
      </c>
      <c r="CV204">
        <v>9989.5325</v>
      </c>
      <c r="CW204">
        <v>0</v>
      </c>
      <c r="CX204">
        <v>32.661175</v>
      </c>
      <c r="CY204">
        <v>1200.0275</v>
      </c>
      <c r="CZ204">
        <v>0.9670055</v>
      </c>
      <c r="DA204">
        <v>0.03299465</v>
      </c>
      <c r="DB204">
        <v>0</v>
      </c>
      <c r="DC204">
        <v>2.726025</v>
      </c>
      <c r="DD204">
        <v>0</v>
      </c>
      <c r="DE204">
        <v>3554.88</v>
      </c>
      <c r="DF204">
        <v>10372.55</v>
      </c>
      <c r="DG204">
        <v>40.531</v>
      </c>
      <c r="DH204">
        <v>43.4995</v>
      </c>
      <c r="DI204">
        <v>42.2655</v>
      </c>
      <c r="DJ204">
        <v>41.62475</v>
      </c>
      <c r="DK204">
        <v>40.4995</v>
      </c>
      <c r="DL204">
        <v>1160.435</v>
      </c>
      <c r="DM204">
        <v>39.5925</v>
      </c>
      <c r="DN204">
        <v>0</v>
      </c>
      <c r="DO204">
        <v>1617083269.2</v>
      </c>
      <c r="DP204">
        <v>0</v>
      </c>
      <c r="DQ204">
        <v>2.58832</v>
      </c>
      <c r="DR204">
        <v>0.0858538534305065</v>
      </c>
      <c r="DS204">
        <v>14.6646153865709</v>
      </c>
      <c r="DT204">
        <v>3553.402</v>
      </c>
      <c r="DU204">
        <v>15</v>
      </c>
      <c r="DV204">
        <v>1617082512</v>
      </c>
      <c r="DW204" t="s">
        <v>288</v>
      </c>
      <c r="DX204">
        <v>1617082511</v>
      </c>
      <c r="DY204">
        <v>1617082512</v>
      </c>
      <c r="DZ204">
        <v>2</v>
      </c>
      <c r="EA204">
        <v>-0.012</v>
      </c>
      <c r="EB204">
        <v>-0.035</v>
      </c>
      <c r="EC204">
        <v>4.321</v>
      </c>
      <c r="ED204">
        <v>-0.022</v>
      </c>
      <c r="EE204">
        <v>400</v>
      </c>
      <c r="EF204">
        <v>20</v>
      </c>
      <c r="EG204">
        <v>0.13</v>
      </c>
      <c r="EH204">
        <v>0.05</v>
      </c>
      <c r="EI204">
        <v>100</v>
      </c>
      <c r="EJ204">
        <v>100</v>
      </c>
      <c r="EK204">
        <v>4.321</v>
      </c>
      <c r="EL204">
        <v>-0.022</v>
      </c>
      <c r="EM204">
        <v>4.32055000000003</v>
      </c>
      <c r="EN204">
        <v>0</v>
      </c>
      <c r="EO204">
        <v>0</v>
      </c>
      <c r="EP204">
        <v>0</v>
      </c>
      <c r="EQ204">
        <v>-0.0219400000000007</v>
      </c>
      <c r="ER204">
        <v>0</v>
      </c>
      <c r="ES204">
        <v>0</v>
      </c>
      <c r="ET204">
        <v>0</v>
      </c>
      <c r="EU204">
        <v>-1</v>
      </c>
      <c r="EV204">
        <v>-1</v>
      </c>
      <c r="EW204">
        <v>-1</v>
      </c>
      <c r="EX204">
        <v>-1</v>
      </c>
      <c r="EY204">
        <v>12.6</v>
      </c>
      <c r="EZ204">
        <v>12.6</v>
      </c>
      <c r="FA204">
        <v>18</v>
      </c>
      <c r="FB204">
        <v>646.765</v>
      </c>
      <c r="FC204">
        <v>393.338</v>
      </c>
      <c r="FD204">
        <v>24.9996</v>
      </c>
      <c r="FE204">
        <v>27.7263</v>
      </c>
      <c r="FF204">
        <v>29.9999</v>
      </c>
      <c r="FG204">
        <v>27.7426</v>
      </c>
      <c r="FH204">
        <v>27.7824</v>
      </c>
      <c r="FI204">
        <v>30.5742</v>
      </c>
      <c r="FJ204">
        <v>22.2092</v>
      </c>
      <c r="FK204">
        <v>44.2253</v>
      </c>
      <c r="FL204">
        <v>25</v>
      </c>
      <c r="FM204">
        <v>649.54</v>
      </c>
      <c r="FN204">
        <v>20</v>
      </c>
      <c r="FO204">
        <v>96.8774</v>
      </c>
      <c r="FP204">
        <v>99.4469</v>
      </c>
    </row>
    <row r="205" spans="1:172">
      <c r="A205">
        <v>189</v>
      </c>
      <c r="B205">
        <v>1617083270.5</v>
      </c>
      <c r="C205">
        <v>378</v>
      </c>
      <c r="D205" t="s">
        <v>663</v>
      </c>
      <c r="E205" t="s">
        <v>664</v>
      </c>
      <c r="F205">
        <v>2</v>
      </c>
      <c r="G205">
        <v>1617083269.5</v>
      </c>
      <c r="H205">
        <f>(I205)/1000</f>
        <v>0</v>
      </c>
      <c r="I205">
        <f>IF(CF205, AL205, AF205)</f>
        <v>0</v>
      </c>
      <c r="J205">
        <f>IF(CF205, AG205, AE205)</f>
        <v>0</v>
      </c>
      <c r="K205">
        <f>CH205 - IF(AS205&gt;1, J205*CB205*100.0/(AU205*CV205), 0)</f>
        <v>0</v>
      </c>
      <c r="L205">
        <f>((R205-H205/2)*K205-J205)/(R205+H205/2)</f>
        <v>0</v>
      </c>
      <c r="M205">
        <f>L205*(CO205+CP205)/1000.0</f>
        <v>0</v>
      </c>
      <c r="N205">
        <f>(CH205 - IF(AS205&gt;1, J205*CB205*100.0/(AU205*CV205), 0))*(CO205+CP205)/1000.0</f>
        <v>0</v>
      </c>
      <c r="O205">
        <f>2.0/((1/Q205-1/P205)+SIGN(Q205)*SQRT((1/Q205-1/P205)*(1/Q205-1/P205) + 4*CC205/((CC205+1)*(CC205+1))*(2*1/Q205*1/P205-1/P205*1/P205)))</f>
        <v>0</v>
      </c>
      <c r="P205">
        <f>IF(LEFT(CD205,1)&lt;&gt;"0",IF(LEFT(CD205,1)="1",3.0,CE205),$D$5+$E$5*(CV205*CO205/($K$5*1000))+$F$5*(CV205*CO205/($K$5*1000))*MAX(MIN(CB205,$J$5),$I$5)*MAX(MIN(CB205,$J$5),$I$5)+$G$5*MAX(MIN(CB205,$J$5),$I$5)*(CV205*CO205/($K$5*1000))+$H$5*(CV205*CO205/($K$5*1000))*(CV205*CO205/($K$5*1000)))</f>
        <v>0</v>
      </c>
      <c r="Q205">
        <f>H205*(1000-(1000*0.61365*exp(17.502*U205/(240.97+U205))/(CO205+CP205)+CJ205)/2)/(1000*0.61365*exp(17.502*U205/(240.97+U205))/(CO205+CP205)-CJ205)</f>
        <v>0</v>
      </c>
      <c r="R205">
        <f>1/((CC205+1)/(O205/1.6)+1/(P205/1.37)) + CC205/((CC205+1)/(O205/1.6) + CC205/(P205/1.37))</f>
        <v>0</v>
      </c>
      <c r="S205">
        <f>(BX205*CA205)</f>
        <v>0</v>
      </c>
      <c r="T205">
        <f>(CQ205+(S205+2*0.95*5.67E-8*(((CQ205+$B$7)+273)^4-(CQ205+273)^4)-44100*H205)/(1.84*29.3*P205+8*0.95*5.67E-8*(CQ205+273)^3))</f>
        <v>0</v>
      </c>
      <c r="U205">
        <f>($C$7*CR205+$D$7*CS205+$E$7*T205)</f>
        <v>0</v>
      </c>
      <c r="V205">
        <f>0.61365*exp(17.502*U205/(240.97+U205))</f>
        <v>0</v>
      </c>
      <c r="W205">
        <f>(X205/Y205*100)</f>
        <v>0</v>
      </c>
      <c r="X205">
        <f>CJ205*(CO205+CP205)/1000</f>
        <v>0</v>
      </c>
      <c r="Y205">
        <f>0.61365*exp(17.502*CQ205/(240.97+CQ205))</f>
        <v>0</v>
      </c>
      <c r="Z205">
        <f>(V205-CJ205*(CO205+CP205)/1000)</f>
        <v>0</v>
      </c>
      <c r="AA205">
        <f>(-H205*44100)</f>
        <v>0</v>
      </c>
      <c r="AB205">
        <f>2*29.3*P205*0.92*(CQ205-U205)</f>
        <v>0</v>
      </c>
      <c r="AC205">
        <f>2*0.95*5.67E-8*(((CQ205+$B$7)+273)^4-(U205+273)^4)</f>
        <v>0</v>
      </c>
      <c r="AD205">
        <f>S205+AC205+AA205+AB205</f>
        <v>0</v>
      </c>
      <c r="AE205">
        <f>CN205*AS205*(CI205-CH205*(1000-AS205*CK205)/(1000-AS205*CJ205))/(100*CB205)</f>
        <v>0</v>
      </c>
      <c r="AF205">
        <f>1000*CN205*AS205*(CJ205-CK205)/(100*CB205*(1000-AS205*CJ205))</f>
        <v>0</v>
      </c>
      <c r="AG205">
        <f>(AH205 - AI205 - CO205*1E3/(8.314*(CQ205+273.15)) * AK205/CN205 * AJ205) * CN205/(100*CB205) * (1000 - CK205)/1000</f>
        <v>0</v>
      </c>
      <c r="AH205">
        <v>650.54461628638</v>
      </c>
      <c r="AI205">
        <v>630.919690909091</v>
      </c>
      <c r="AJ205">
        <v>1.70840108770253</v>
      </c>
      <c r="AK205">
        <v>66.5001345329119</v>
      </c>
      <c r="AL205">
        <f>(AN205 - AM205 + CO205*1E3/(8.314*(CQ205+273.15)) * AP205/CN205 * AO205) * CN205/(100*CB205) * 1000/(1000 - AN205)</f>
        <v>0</v>
      </c>
      <c r="AM205">
        <v>19.9563573409524</v>
      </c>
      <c r="AN205">
        <v>21.4758715151515</v>
      </c>
      <c r="AO205">
        <v>-0.0020986060606053</v>
      </c>
      <c r="AP205">
        <v>79.88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MAX(0,($B$13+$C$13*CV205)/(1+$D$13*CV205)*CO205/(CQ205+273)*$E$13)</f>
        <v>0</v>
      </c>
      <c r="AV205" t="s">
        <v>286</v>
      </c>
      <c r="AW205" t="s">
        <v>286</v>
      </c>
      <c r="AX205">
        <v>0</v>
      </c>
      <c r="AY205">
        <v>0</v>
      </c>
      <c r="AZ205">
        <f>1-AX205/AY205</f>
        <v>0</v>
      </c>
      <c r="BA205">
        <v>0</v>
      </c>
      <c r="BB205" t="s">
        <v>286</v>
      </c>
      <c r="BC205" t="s">
        <v>286</v>
      </c>
      <c r="BD205">
        <v>0</v>
      </c>
      <c r="BE205">
        <v>0</v>
      </c>
      <c r="BF205">
        <f>1-BD205/BE205</f>
        <v>0</v>
      </c>
      <c r="BG205">
        <v>0.5</v>
      </c>
      <c r="BH205">
        <f>BY205</f>
        <v>0</v>
      </c>
      <c r="BI205">
        <f>J205</f>
        <v>0</v>
      </c>
      <c r="BJ205">
        <f>BF205*BG205*BH205</f>
        <v>0</v>
      </c>
      <c r="BK205">
        <f>(BI205-BA205)/BH205</f>
        <v>0</v>
      </c>
      <c r="BL205">
        <f>(AY205-BE205)/BE205</f>
        <v>0</v>
      </c>
      <c r="BM205">
        <f>AX205/(AZ205+AX205/BE205)</f>
        <v>0</v>
      </c>
      <c r="BN205" t="s">
        <v>286</v>
      </c>
      <c r="BO205">
        <v>0</v>
      </c>
      <c r="BP205">
        <f>IF(BO205&lt;&gt;0, BO205, BM205)</f>
        <v>0</v>
      </c>
      <c r="BQ205">
        <f>1-BP205/BE205</f>
        <v>0</v>
      </c>
      <c r="BR205">
        <f>(BE205-BD205)/(BE205-BP205)</f>
        <v>0</v>
      </c>
      <c r="BS205">
        <f>(AY205-BE205)/(AY205-BP205)</f>
        <v>0</v>
      </c>
      <c r="BT205">
        <f>(BE205-BD205)/(BE205-AX205)</f>
        <v>0</v>
      </c>
      <c r="BU205">
        <f>(AY205-BE205)/(AY205-AX205)</f>
        <v>0</v>
      </c>
      <c r="BV205">
        <f>(BR205*BP205/BD205)</f>
        <v>0</v>
      </c>
      <c r="BW205">
        <f>(1-BV205)</f>
        <v>0</v>
      </c>
      <c r="BX205">
        <f>$B$11*CW205+$C$11*CX205+$F$11*CY205*(1-DB205)</f>
        <v>0</v>
      </c>
      <c r="BY205">
        <f>BX205*BZ205</f>
        <v>0</v>
      </c>
      <c r="BZ205">
        <f>($B$11*$D$9+$C$11*$D$9+$F$11*((DL205+DD205)/MAX(DL205+DD205+DM205, 0.1)*$I$9+DM205/MAX(DL205+DD205+DM205, 0.1)*$J$9))/($B$11+$C$11+$F$11)</f>
        <v>0</v>
      </c>
      <c r="CA205">
        <f>($B$11*$K$9+$C$11*$K$9+$F$11*((DL205+DD205)/MAX(DL205+DD205+DM205, 0.1)*$P$9+DM205/MAX(DL205+DD205+DM205, 0.1)*$Q$9))/($B$11+$C$11+$F$11)</f>
        <v>0</v>
      </c>
      <c r="CB205">
        <v>9</v>
      </c>
      <c r="CC205">
        <v>0.5</v>
      </c>
      <c r="CD205" t="s">
        <v>287</v>
      </c>
      <c r="CE205">
        <v>2</v>
      </c>
      <c r="CF205" t="b">
        <v>1</v>
      </c>
      <c r="CG205">
        <v>1617083269.5</v>
      </c>
      <c r="CH205">
        <v>616.530666666667</v>
      </c>
      <c r="CI205">
        <v>639.239</v>
      </c>
      <c r="CJ205">
        <v>21.4771666666667</v>
      </c>
      <c r="CK205">
        <v>19.9554666666667</v>
      </c>
      <c r="CL205">
        <v>612.21</v>
      </c>
      <c r="CM205">
        <v>21.4991</v>
      </c>
      <c r="CN205">
        <v>600.023</v>
      </c>
      <c r="CO205">
        <v>101.12</v>
      </c>
      <c r="CP205">
        <v>0.0465238333333333</v>
      </c>
      <c r="CQ205">
        <v>26.7567</v>
      </c>
      <c r="CR205">
        <v>26.2132666666667</v>
      </c>
      <c r="CS205">
        <v>999.9</v>
      </c>
      <c r="CT205">
        <v>0</v>
      </c>
      <c r="CU205">
        <v>0</v>
      </c>
      <c r="CV205">
        <v>9997.08333333333</v>
      </c>
      <c r="CW205">
        <v>0</v>
      </c>
      <c r="CX205">
        <v>32.5729</v>
      </c>
      <c r="CY205">
        <v>1200.09666666667</v>
      </c>
      <c r="CZ205">
        <v>0.967009</v>
      </c>
      <c r="DA205">
        <v>0.0329912</v>
      </c>
      <c r="DB205">
        <v>0</v>
      </c>
      <c r="DC205">
        <v>2.53096666666667</v>
      </c>
      <c r="DD205">
        <v>0</v>
      </c>
      <c r="DE205">
        <v>3555.73</v>
      </c>
      <c r="DF205">
        <v>10373.1</v>
      </c>
      <c r="DG205">
        <v>40.562</v>
      </c>
      <c r="DH205">
        <v>43.479</v>
      </c>
      <c r="DI205">
        <v>42.208</v>
      </c>
      <c r="DJ205">
        <v>41.5413333333333</v>
      </c>
      <c r="DK205">
        <v>40.583</v>
      </c>
      <c r="DL205">
        <v>1160.50666666667</v>
      </c>
      <c r="DM205">
        <v>39.59</v>
      </c>
      <c r="DN205">
        <v>0</v>
      </c>
      <c r="DO205">
        <v>1617083271</v>
      </c>
      <c r="DP205">
        <v>0</v>
      </c>
      <c r="DQ205">
        <v>2.5715</v>
      </c>
      <c r="DR205">
        <v>0.527158980730509</v>
      </c>
      <c r="DS205">
        <v>15.3849572481105</v>
      </c>
      <c r="DT205">
        <v>3553.80346153846</v>
      </c>
      <c r="DU205">
        <v>15</v>
      </c>
      <c r="DV205">
        <v>1617082512</v>
      </c>
      <c r="DW205" t="s">
        <v>288</v>
      </c>
      <c r="DX205">
        <v>1617082511</v>
      </c>
      <c r="DY205">
        <v>1617082512</v>
      </c>
      <c r="DZ205">
        <v>2</v>
      </c>
      <c r="EA205">
        <v>-0.012</v>
      </c>
      <c r="EB205">
        <v>-0.035</v>
      </c>
      <c r="EC205">
        <v>4.321</v>
      </c>
      <c r="ED205">
        <v>-0.022</v>
      </c>
      <c r="EE205">
        <v>400</v>
      </c>
      <c r="EF205">
        <v>20</v>
      </c>
      <c r="EG205">
        <v>0.13</v>
      </c>
      <c r="EH205">
        <v>0.05</v>
      </c>
      <c r="EI205">
        <v>100</v>
      </c>
      <c r="EJ205">
        <v>100</v>
      </c>
      <c r="EK205">
        <v>4.32</v>
      </c>
      <c r="EL205">
        <v>-0.0219</v>
      </c>
      <c r="EM205">
        <v>4.32055000000003</v>
      </c>
      <c r="EN205">
        <v>0</v>
      </c>
      <c r="EO205">
        <v>0</v>
      </c>
      <c r="EP205">
        <v>0</v>
      </c>
      <c r="EQ205">
        <v>-0.0219400000000007</v>
      </c>
      <c r="ER205">
        <v>0</v>
      </c>
      <c r="ES205">
        <v>0</v>
      </c>
      <c r="ET205">
        <v>0</v>
      </c>
      <c r="EU205">
        <v>-1</v>
      </c>
      <c r="EV205">
        <v>-1</v>
      </c>
      <c r="EW205">
        <v>-1</v>
      </c>
      <c r="EX205">
        <v>-1</v>
      </c>
      <c r="EY205">
        <v>12.7</v>
      </c>
      <c r="EZ205">
        <v>12.6</v>
      </c>
      <c r="FA205">
        <v>18</v>
      </c>
      <c r="FB205">
        <v>646.827</v>
      </c>
      <c r="FC205">
        <v>393.241</v>
      </c>
      <c r="FD205">
        <v>24.9995</v>
      </c>
      <c r="FE205">
        <v>27.7253</v>
      </c>
      <c r="FF205">
        <v>29.9999</v>
      </c>
      <c r="FG205">
        <v>27.7414</v>
      </c>
      <c r="FH205">
        <v>27.7812</v>
      </c>
      <c r="FI205">
        <v>30.6998</v>
      </c>
      <c r="FJ205">
        <v>22.2092</v>
      </c>
      <c r="FK205">
        <v>44.2253</v>
      </c>
      <c r="FL205">
        <v>25</v>
      </c>
      <c r="FM205">
        <v>652.965</v>
      </c>
      <c r="FN205">
        <v>20</v>
      </c>
      <c r="FO205">
        <v>96.8777</v>
      </c>
      <c r="FP205">
        <v>99.4471</v>
      </c>
    </row>
    <row r="206" spans="1:172">
      <c r="A206">
        <v>190</v>
      </c>
      <c r="B206">
        <v>1617083272.5</v>
      </c>
      <c r="C206">
        <v>380</v>
      </c>
      <c r="D206" t="s">
        <v>665</v>
      </c>
      <c r="E206" t="s">
        <v>666</v>
      </c>
      <c r="F206">
        <v>2</v>
      </c>
      <c r="G206">
        <v>1617083271.125</v>
      </c>
      <c r="H206">
        <f>(I206)/1000</f>
        <v>0</v>
      </c>
      <c r="I206">
        <f>IF(CF206, AL206, AF206)</f>
        <v>0</v>
      </c>
      <c r="J206">
        <f>IF(CF206, AG206, AE206)</f>
        <v>0</v>
      </c>
      <c r="K206">
        <f>CH206 - IF(AS206&gt;1, J206*CB206*100.0/(AU206*CV206), 0)</f>
        <v>0</v>
      </c>
      <c r="L206">
        <f>((R206-H206/2)*K206-J206)/(R206+H206/2)</f>
        <v>0</v>
      </c>
      <c r="M206">
        <f>L206*(CO206+CP206)/1000.0</f>
        <v>0</v>
      </c>
      <c r="N206">
        <f>(CH206 - IF(AS206&gt;1, J206*CB206*100.0/(AU206*CV206), 0))*(CO206+CP206)/1000.0</f>
        <v>0</v>
      </c>
      <c r="O206">
        <f>2.0/((1/Q206-1/P206)+SIGN(Q206)*SQRT((1/Q206-1/P206)*(1/Q206-1/P206) + 4*CC206/((CC206+1)*(CC206+1))*(2*1/Q206*1/P206-1/P206*1/P206)))</f>
        <v>0</v>
      </c>
      <c r="P206">
        <f>IF(LEFT(CD206,1)&lt;&gt;"0",IF(LEFT(CD206,1)="1",3.0,CE206),$D$5+$E$5*(CV206*CO206/($K$5*1000))+$F$5*(CV206*CO206/($K$5*1000))*MAX(MIN(CB206,$J$5),$I$5)*MAX(MIN(CB206,$J$5),$I$5)+$G$5*MAX(MIN(CB206,$J$5),$I$5)*(CV206*CO206/($K$5*1000))+$H$5*(CV206*CO206/($K$5*1000))*(CV206*CO206/($K$5*1000)))</f>
        <v>0</v>
      </c>
      <c r="Q206">
        <f>H206*(1000-(1000*0.61365*exp(17.502*U206/(240.97+U206))/(CO206+CP206)+CJ206)/2)/(1000*0.61365*exp(17.502*U206/(240.97+U206))/(CO206+CP206)-CJ206)</f>
        <v>0</v>
      </c>
      <c r="R206">
        <f>1/((CC206+1)/(O206/1.6)+1/(P206/1.37)) + CC206/((CC206+1)/(O206/1.6) + CC206/(P206/1.37))</f>
        <v>0</v>
      </c>
      <c r="S206">
        <f>(BX206*CA206)</f>
        <v>0</v>
      </c>
      <c r="T206">
        <f>(CQ206+(S206+2*0.95*5.67E-8*(((CQ206+$B$7)+273)^4-(CQ206+273)^4)-44100*H206)/(1.84*29.3*P206+8*0.95*5.67E-8*(CQ206+273)^3))</f>
        <v>0</v>
      </c>
      <c r="U206">
        <f>($C$7*CR206+$D$7*CS206+$E$7*T206)</f>
        <v>0</v>
      </c>
      <c r="V206">
        <f>0.61365*exp(17.502*U206/(240.97+U206))</f>
        <v>0</v>
      </c>
      <c r="W206">
        <f>(X206/Y206*100)</f>
        <v>0</v>
      </c>
      <c r="X206">
        <f>CJ206*(CO206+CP206)/1000</f>
        <v>0</v>
      </c>
      <c r="Y206">
        <f>0.61365*exp(17.502*CQ206/(240.97+CQ206))</f>
        <v>0</v>
      </c>
      <c r="Z206">
        <f>(V206-CJ206*(CO206+CP206)/1000)</f>
        <v>0</v>
      </c>
      <c r="AA206">
        <f>(-H206*44100)</f>
        <v>0</v>
      </c>
      <c r="AB206">
        <f>2*29.3*P206*0.92*(CQ206-U206)</f>
        <v>0</v>
      </c>
      <c r="AC206">
        <f>2*0.95*5.67E-8*(((CQ206+$B$7)+273)^4-(U206+273)^4)</f>
        <v>0</v>
      </c>
      <c r="AD206">
        <f>S206+AC206+AA206+AB206</f>
        <v>0</v>
      </c>
      <c r="AE206">
        <f>CN206*AS206*(CI206-CH206*(1000-AS206*CK206)/(1000-AS206*CJ206))/(100*CB206)</f>
        <v>0</v>
      </c>
      <c r="AF206">
        <f>1000*CN206*AS206*(CJ206-CK206)/(100*CB206*(1000-AS206*CJ206))</f>
        <v>0</v>
      </c>
      <c r="AG206">
        <f>(AH206 - AI206 - CO206*1E3/(8.314*(CQ206+273.15)) * AK206/CN206 * AJ206) * CN206/(100*CB206) * (1000 - CK206)/1000</f>
        <v>0</v>
      </c>
      <c r="AH206">
        <v>653.87499830414</v>
      </c>
      <c r="AI206">
        <v>634.317290909091</v>
      </c>
      <c r="AJ206">
        <v>1.70012927946603</v>
      </c>
      <c r="AK206">
        <v>66.5001345329119</v>
      </c>
      <c r="AL206">
        <f>(AN206 - AM206 + CO206*1E3/(8.314*(CQ206+273.15)) * AP206/CN206 * AO206) * CN206/(100*CB206) * 1000/(1000 - AN206)</f>
        <v>0</v>
      </c>
      <c r="AM206">
        <v>19.9555129018182</v>
      </c>
      <c r="AN206">
        <v>21.4731806060606</v>
      </c>
      <c r="AO206">
        <v>-0.00220090909091039</v>
      </c>
      <c r="AP206">
        <v>79.88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MAX(0,($B$13+$C$13*CV206)/(1+$D$13*CV206)*CO206/(CQ206+273)*$E$13)</f>
        <v>0</v>
      </c>
      <c r="AV206" t="s">
        <v>286</v>
      </c>
      <c r="AW206" t="s">
        <v>286</v>
      </c>
      <c r="AX206">
        <v>0</v>
      </c>
      <c r="AY206">
        <v>0</v>
      </c>
      <c r="AZ206">
        <f>1-AX206/AY206</f>
        <v>0</v>
      </c>
      <c r="BA206">
        <v>0</v>
      </c>
      <c r="BB206" t="s">
        <v>286</v>
      </c>
      <c r="BC206" t="s">
        <v>286</v>
      </c>
      <c r="BD206">
        <v>0</v>
      </c>
      <c r="BE206">
        <v>0</v>
      </c>
      <c r="BF206">
        <f>1-BD206/BE206</f>
        <v>0</v>
      </c>
      <c r="BG206">
        <v>0.5</v>
      </c>
      <c r="BH206">
        <f>BY206</f>
        <v>0</v>
      </c>
      <c r="BI206">
        <f>J206</f>
        <v>0</v>
      </c>
      <c r="BJ206">
        <f>BF206*BG206*BH206</f>
        <v>0</v>
      </c>
      <c r="BK206">
        <f>(BI206-BA206)/BH206</f>
        <v>0</v>
      </c>
      <c r="BL206">
        <f>(AY206-BE206)/BE206</f>
        <v>0</v>
      </c>
      <c r="BM206">
        <f>AX206/(AZ206+AX206/BE206)</f>
        <v>0</v>
      </c>
      <c r="BN206" t="s">
        <v>286</v>
      </c>
      <c r="BO206">
        <v>0</v>
      </c>
      <c r="BP206">
        <f>IF(BO206&lt;&gt;0, BO206, BM206)</f>
        <v>0</v>
      </c>
      <c r="BQ206">
        <f>1-BP206/BE206</f>
        <v>0</v>
      </c>
      <c r="BR206">
        <f>(BE206-BD206)/(BE206-BP206)</f>
        <v>0</v>
      </c>
      <c r="BS206">
        <f>(AY206-BE206)/(AY206-BP206)</f>
        <v>0</v>
      </c>
      <c r="BT206">
        <f>(BE206-BD206)/(BE206-AX206)</f>
        <v>0</v>
      </c>
      <c r="BU206">
        <f>(AY206-BE206)/(AY206-AX206)</f>
        <v>0</v>
      </c>
      <c r="BV206">
        <f>(BR206*BP206/BD206)</f>
        <v>0</v>
      </c>
      <c r="BW206">
        <f>(1-BV206)</f>
        <v>0</v>
      </c>
      <c r="BX206">
        <f>$B$11*CW206+$C$11*CX206+$F$11*CY206*(1-DB206)</f>
        <v>0</v>
      </c>
      <c r="BY206">
        <f>BX206*BZ206</f>
        <v>0</v>
      </c>
      <c r="BZ206">
        <f>($B$11*$D$9+$C$11*$D$9+$F$11*((DL206+DD206)/MAX(DL206+DD206+DM206, 0.1)*$I$9+DM206/MAX(DL206+DD206+DM206, 0.1)*$J$9))/($B$11+$C$11+$F$11)</f>
        <v>0</v>
      </c>
      <c r="CA206">
        <f>($B$11*$K$9+$C$11*$K$9+$F$11*((DL206+DD206)/MAX(DL206+DD206+DM206, 0.1)*$P$9+DM206/MAX(DL206+DD206+DM206, 0.1)*$Q$9))/($B$11+$C$11+$F$11)</f>
        <v>0</v>
      </c>
      <c r="CB206">
        <v>9</v>
      </c>
      <c r="CC206">
        <v>0.5</v>
      </c>
      <c r="CD206" t="s">
        <v>287</v>
      </c>
      <c r="CE206">
        <v>2</v>
      </c>
      <c r="CF206" t="b">
        <v>1</v>
      </c>
      <c r="CG206">
        <v>1617083271.125</v>
      </c>
      <c r="CH206">
        <v>619.2425</v>
      </c>
      <c r="CI206">
        <v>641.8355</v>
      </c>
      <c r="CJ206">
        <v>21.474275</v>
      </c>
      <c r="CK206">
        <v>19.955275</v>
      </c>
      <c r="CL206">
        <v>614.9215</v>
      </c>
      <c r="CM206">
        <v>21.49625</v>
      </c>
      <c r="CN206">
        <v>600.03725</v>
      </c>
      <c r="CO206">
        <v>101.12</v>
      </c>
      <c r="CP206">
        <v>0.046700025</v>
      </c>
      <c r="CQ206">
        <v>26.75655</v>
      </c>
      <c r="CR206">
        <v>26.208375</v>
      </c>
      <c r="CS206">
        <v>999.9</v>
      </c>
      <c r="CT206">
        <v>0</v>
      </c>
      <c r="CU206">
        <v>0</v>
      </c>
      <c r="CV206">
        <v>9989.06</v>
      </c>
      <c r="CW206">
        <v>0</v>
      </c>
      <c r="CX206">
        <v>32.521725</v>
      </c>
      <c r="CY206">
        <v>1200.0275</v>
      </c>
      <c r="CZ206">
        <v>0.96700725</v>
      </c>
      <c r="DA206">
        <v>0.032992925</v>
      </c>
      <c r="DB206">
        <v>0</v>
      </c>
      <c r="DC206">
        <v>2.67425</v>
      </c>
      <c r="DD206">
        <v>0</v>
      </c>
      <c r="DE206">
        <v>3555.8775</v>
      </c>
      <c r="DF206">
        <v>10372.55</v>
      </c>
      <c r="DG206">
        <v>40.531</v>
      </c>
      <c r="DH206">
        <v>43.4685</v>
      </c>
      <c r="DI206">
        <v>42.2185</v>
      </c>
      <c r="DJ206">
        <v>41.5</v>
      </c>
      <c r="DK206">
        <v>40.57775</v>
      </c>
      <c r="DL206">
        <v>1160.4375</v>
      </c>
      <c r="DM206">
        <v>39.59</v>
      </c>
      <c r="DN206">
        <v>0</v>
      </c>
      <c r="DO206">
        <v>1617083272.8</v>
      </c>
      <c r="DP206">
        <v>0</v>
      </c>
      <c r="DQ206">
        <v>2.582772</v>
      </c>
      <c r="DR206">
        <v>0.637476932667084</v>
      </c>
      <c r="DS206">
        <v>13.3584615552087</v>
      </c>
      <c r="DT206">
        <v>3554.3884</v>
      </c>
      <c r="DU206">
        <v>15</v>
      </c>
      <c r="DV206">
        <v>1617082512</v>
      </c>
      <c r="DW206" t="s">
        <v>288</v>
      </c>
      <c r="DX206">
        <v>1617082511</v>
      </c>
      <c r="DY206">
        <v>1617082512</v>
      </c>
      <c r="DZ206">
        <v>2</v>
      </c>
      <c r="EA206">
        <v>-0.012</v>
      </c>
      <c r="EB206">
        <v>-0.035</v>
      </c>
      <c r="EC206">
        <v>4.321</v>
      </c>
      <c r="ED206">
        <v>-0.022</v>
      </c>
      <c r="EE206">
        <v>400</v>
      </c>
      <c r="EF206">
        <v>20</v>
      </c>
      <c r="EG206">
        <v>0.13</v>
      </c>
      <c r="EH206">
        <v>0.05</v>
      </c>
      <c r="EI206">
        <v>100</v>
      </c>
      <c r="EJ206">
        <v>100</v>
      </c>
      <c r="EK206">
        <v>4.32</v>
      </c>
      <c r="EL206">
        <v>-0.0219</v>
      </c>
      <c r="EM206">
        <v>4.32055000000003</v>
      </c>
      <c r="EN206">
        <v>0</v>
      </c>
      <c r="EO206">
        <v>0</v>
      </c>
      <c r="EP206">
        <v>0</v>
      </c>
      <c r="EQ206">
        <v>-0.0219400000000007</v>
      </c>
      <c r="ER206">
        <v>0</v>
      </c>
      <c r="ES206">
        <v>0</v>
      </c>
      <c r="ET206">
        <v>0</v>
      </c>
      <c r="EU206">
        <v>-1</v>
      </c>
      <c r="EV206">
        <v>-1</v>
      </c>
      <c r="EW206">
        <v>-1</v>
      </c>
      <c r="EX206">
        <v>-1</v>
      </c>
      <c r="EY206">
        <v>12.7</v>
      </c>
      <c r="EZ206">
        <v>12.7</v>
      </c>
      <c r="FA206">
        <v>18</v>
      </c>
      <c r="FB206">
        <v>646.601</v>
      </c>
      <c r="FC206">
        <v>393.203</v>
      </c>
      <c r="FD206">
        <v>24.9994</v>
      </c>
      <c r="FE206">
        <v>27.7242</v>
      </c>
      <c r="FF206">
        <v>29.9999</v>
      </c>
      <c r="FG206">
        <v>27.7403</v>
      </c>
      <c r="FH206">
        <v>27.7801</v>
      </c>
      <c r="FI206">
        <v>30.8261</v>
      </c>
      <c r="FJ206">
        <v>22.2092</v>
      </c>
      <c r="FK206">
        <v>44.2253</v>
      </c>
      <c r="FL206">
        <v>25</v>
      </c>
      <c r="FM206">
        <v>656.351</v>
      </c>
      <c r="FN206">
        <v>20</v>
      </c>
      <c r="FO206">
        <v>96.8781</v>
      </c>
      <c r="FP206">
        <v>99.4484</v>
      </c>
    </row>
    <row r="207" spans="1:172">
      <c r="A207">
        <v>191</v>
      </c>
      <c r="B207">
        <v>1617083274.5</v>
      </c>
      <c r="C207">
        <v>382</v>
      </c>
      <c r="D207" t="s">
        <v>667</v>
      </c>
      <c r="E207" t="s">
        <v>668</v>
      </c>
      <c r="F207">
        <v>2</v>
      </c>
      <c r="G207">
        <v>1617083273.5</v>
      </c>
      <c r="H207">
        <f>(I207)/1000</f>
        <v>0</v>
      </c>
      <c r="I207">
        <f>IF(CF207, AL207, AF207)</f>
        <v>0</v>
      </c>
      <c r="J207">
        <f>IF(CF207, AG207, AE207)</f>
        <v>0</v>
      </c>
      <c r="K207">
        <f>CH207 - IF(AS207&gt;1, J207*CB207*100.0/(AU207*CV207), 0)</f>
        <v>0</v>
      </c>
      <c r="L207">
        <f>((R207-H207/2)*K207-J207)/(R207+H207/2)</f>
        <v>0</v>
      </c>
      <c r="M207">
        <f>L207*(CO207+CP207)/1000.0</f>
        <v>0</v>
      </c>
      <c r="N207">
        <f>(CH207 - IF(AS207&gt;1, J207*CB207*100.0/(AU207*CV207), 0))*(CO207+CP207)/1000.0</f>
        <v>0</v>
      </c>
      <c r="O207">
        <f>2.0/((1/Q207-1/P207)+SIGN(Q207)*SQRT((1/Q207-1/P207)*(1/Q207-1/P207) + 4*CC207/((CC207+1)*(CC207+1))*(2*1/Q207*1/P207-1/P207*1/P207)))</f>
        <v>0</v>
      </c>
      <c r="P207">
        <f>IF(LEFT(CD207,1)&lt;&gt;"0",IF(LEFT(CD207,1)="1",3.0,CE207),$D$5+$E$5*(CV207*CO207/($K$5*1000))+$F$5*(CV207*CO207/($K$5*1000))*MAX(MIN(CB207,$J$5),$I$5)*MAX(MIN(CB207,$J$5),$I$5)+$G$5*MAX(MIN(CB207,$J$5),$I$5)*(CV207*CO207/($K$5*1000))+$H$5*(CV207*CO207/($K$5*1000))*(CV207*CO207/($K$5*1000)))</f>
        <v>0</v>
      </c>
      <c r="Q207">
        <f>H207*(1000-(1000*0.61365*exp(17.502*U207/(240.97+U207))/(CO207+CP207)+CJ207)/2)/(1000*0.61365*exp(17.502*U207/(240.97+U207))/(CO207+CP207)-CJ207)</f>
        <v>0</v>
      </c>
      <c r="R207">
        <f>1/((CC207+1)/(O207/1.6)+1/(P207/1.37)) + CC207/((CC207+1)/(O207/1.6) + CC207/(P207/1.37))</f>
        <v>0</v>
      </c>
      <c r="S207">
        <f>(BX207*CA207)</f>
        <v>0</v>
      </c>
      <c r="T207">
        <f>(CQ207+(S207+2*0.95*5.67E-8*(((CQ207+$B$7)+273)^4-(CQ207+273)^4)-44100*H207)/(1.84*29.3*P207+8*0.95*5.67E-8*(CQ207+273)^3))</f>
        <v>0</v>
      </c>
      <c r="U207">
        <f>($C$7*CR207+$D$7*CS207+$E$7*T207)</f>
        <v>0</v>
      </c>
      <c r="V207">
        <f>0.61365*exp(17.502*U207/(240.97+U207))</f>
        <v>0</v>
      </c>
      <c r="W207">
        <f>(X207/Y207*100)</f>
        <v>0</v>
      </c>
      <c r="X207">
        <f>CJ207*(CO207+CP207)/1000</f>
        <v>0</v>
      </c>
      <c r="Y207">
        <f>0.61365*exp(17.502*CQ207/(240.97+CQ207))</f>
        <v>0</v>
      </c>
      <c r="Z207">
        <f>(V207-CJ207*(CO207+CP207)/1000)</f>
        <v>0</v>
      </c>
      <c r="AA207">
        <f>(-H207*44100)</f>
        <v>0</v>
      </c>
      <c r="AB207">
        <f>2*29.3*P207*0.92*(CQ207-U207)</f>
        <v>0</v>
      </c>
      <c r="AC207">
        <f>2*0.95*5.67E-8*(((CQ207+$B$7)+273)^4-(U207+273)^4)</f>
        <v>0</v>
      </c>
      <c r="AD207">
        <f>S207+AC207+AA207+AB207</f>
        <v>0</v>
      </c>
      <c r="AE207">
        <f>CN207*AS207*(CI207-CH207*(1000-AS207*CK207)/(1000-AS207*CJ207))/(100*CB207)</f>
        <v>0</v>
      </c>
      <c r="AF207">
        <f>1000*CN207*AS207*(CJ207-CK207)/(100*CB207*(1000-AS207*CJ207))</f>
        <v>0</v>
      </c>
      <c r="AG207">
        <f>(AH207 - AI207 - CO207*1E3/(8.314*(CQ207+273.15)) * AK207/CN207 * AJ207) * CN207/(100*CB207) * (1000 - CK207)/1000</f>
        <v>0</v>
      </c>
      <c r="AH207">
        <v>657.110431690931</v>
      </c>
      <c r="AI207">
        <v>637.675593939394</v>
      </c>
      <c r="AJ207">
        <v>1.67988806770596</v>
      </c>
      <c r="AK207">
        <v>66.5001345329119</v>
      </c>
      <c r="AL207">
        <f>(AN207 - AM207 + CO207*1E3/(8.314*(CQ207+273.15)) * AP207/CN207 * AO207) * CN207/(100*CB207) * 1000/(1000 - AN207)</f>
        <v>0</v>
      </c>
      <c r="AM207">
        <v>19.9553411082251</v>
      </c>
      <c r="AN207">
        <v>21.4707284848485</v>
      </c>
      <c r="AO207">
        <v>-0.000764606060604792</v>
      </c>
      <c r="AP207">
        <v>79.88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MAX(0,($B$13+$C$13*CV207)/(1+$D$13*CV207)*CO207/(CQ207+273)*$E$13)</f>
        <v>0</v>
      </c>
      <c r="AV207" t="s">
        <v>286</v>
      </c>
      <c r="AW207" t="s">
        <v>286</v>
      </c>
      <c r="AX207">
        <v>0</v>
      </c>
      <c r="AY207">
        <v>0</v>
      </c>
      <c r="AZ207">
        <f>1-AX207/AY207</f>
        <v>0</v>
      </c>
      <c r="BA207">
        <v>0</v>
      </c>
      <c r="BB207" t="s">
        <v>286</v>
      </c>
      <c r="BC207" t="s">
        <v>286</v>
      </c>
      <c r="BD207">
        <v>0</v>
      </c>
      <c r="BE207">
        <v>0</v>
      </c>
      <c r="BF207">
        <f>1-BD207/BE207</f>
        <v>0</v>
      </c>
      <c r="BG207">
        <v>0.5</v>
      </c>
      <c r="BH207">
        <f>BY207</f>
        <v>0</v>
      </c>
      <c r="BI207">
        <f>J207</f>
        <v>0</v>
      </c>
      <c r="BJ207">
        <f>BF207*BG207*BH207</f>
        <v>0</v>
      </c>
      <c r="BK207">
        <f>(BI207-BA207)/BH207</f>
        <v>0</v>
      </c>
      <c r="BL207">
        <f>(AY207-BE207)/BE207</f>
        <v>0</v>
      </c>
      <c r="BM207">
        <f>AX207/(AZ207+AX207/BE207)</f>
        <v>0</v>
      </c>
      <c r="BN207" t="s">
        <v>286</v>
      </c>
      <c r="BO207">
        <v>0</v>
      </c>
      <c r="BP207">
        <f>IF(BO207&lt;&gt;0, BO207, BM207)</f>
        <v>0</v>
      </c>
      <c r="BQ207">
        <f>1-BP207/BE207</f>
        <v>0</v>
      </c>
      <c r="BR207">
        <f>(BE207-BD207)/(BE207-BP207)</f>
        <v>0</v>
      </c>
      <c r="BS207">
        <f>(AY207-BE207)/(AY207-BP207)</f>
        <v>0</v>
      </c>
      <c r="BT207">
        <f>(BE207-BD207)/(BE207-AX207)</f>
        <v>0</v>
      </c>
      <c r="BU207">
        <f>(AY207-BE207)/(AY207-AX207)</f>
        <v>0</v>
      </c>
      <c r="BV207">
        <f>(BR207*BP207/BD207)</f>
        <v>0</v>
      </c>
      <c r="BW207">
        <f>(1-BV207)</f>
        <v>0</v>
      </c>
      <c r="BX207">
        <f>$B$11*CW207+$C$11*CX207+$F$11*CY207*(1-DB207)</f>
        <v>0</v>
      </c>
      <c r="BY207">
        <f>BX207*BZ207</f>
        <v>0</v>
      </c>
      <c r="BZ207">
        <f>($B$11*$D$9+$C$11*$D$9+$F$11*((DL207+DD207)/MAX(DL207+DD207+DM207, 0.1)*$I$9+DM207/MAX(DL207+DD207+DM207, 0.1)*$J$9))/($B$11+$C$11+$F$11)</f>
        <v>0</v>
      </c>
      <c r="CA207">
        <f>($B$11*$K$9+$C$11*$K$9+$F$11*((DL207+DD207)/MAX(DL207+DD207+DM207, 0.1)*$P$9+DM207/MAX(DL207+DD207+DM207, 0.1)*$Q$9))/($B$11+$C$11+$F$11)</f>
        <v>0</v>
      </c>
      <c r="CB207">
        <v>9</v>
      </c>
      <c r="CC207">
        <v>0.5</v>
      </c>
      <c r="CD207" t="s">
        <v>287</v>
      </c>
      <c r="CE207">
        <v>2</v>
      </c>
      <c r="CF207" t="b">
        <v>1</v>
      </c>
      <c r="CG207">
        <v>1617083273.5</v>
      </c>
      <c r="CH207">
        <v>623.167333333333</v>
      </c>
      <c r="CI207">
        <v>645.654666666667</v>
      </c>
      <c r="CJ207">
        <v>21.4712333333333</v>
      </c>
      <c r="CK207">
        <v>19.9551666666667</v>
      </c>
      <c r="CL207">
        <v>618.846333333333</v>
      </c>
      <c r="CM207">
        <v>21.4931666666667</v>
      </c>
      <c r="CN207">
        <v>600.025</v>
      </c>
      <c r="CO207">
        <v>101.119</v>
      </c>
      <c r="CP207">
        <v>0.0465760666666667</v>
      </c>
      <c r="CQ207">
        <v>26.7547666666667</v>
      </c>
      <c r="CR207">
        <v>26.2013666666667</v>
      </c>
      <c r="CS207">
        <v>999.9</v>
      </c>
      <c r="CT207">
        <v>0</v>
      </c>
      <c r="CU207">
        <v>0</v>
      </c>
      <c r="CV207">
        <v>9991.66666666667</v>
      </c>
      <c r="CW207">
        <v>0</v>
      </c>
      <c r="CX207">
        <v>32.4405333333333</v>
      </c>
      <c r="CY207">
        <v>1199.99666666667</v>
      </c>
      <c r="CZ207">
        <v>0.967006666666667</v>
      </c>
      <c r="DA207">
        <v>0.0329935</v>
      </c>
      <c r="DB207">
        <v>0</v>
      </c>
      <c r="DC207">
        <v>2.7089</v>
      </c>
      <c r="DD207">
        <v>0</v>
      </c>
      <c r="DE207">
        <v>3556.35333333333</v>
      </c>
      <c r="DF207">
        <v>10372.2666666667</v>
      </c>
      <c r="DG207">
        <v>40.562</v>
      </c>
      <c r="DH207">
        <v>43.437</v>
      </c>
      <c r="DI207">
        <v>42.25</v>
      </c>
      <c r="DJ207">
        <v>41.6666666666667</v>
      </c>
      <c r="DK207">
        <v>40.5206666666667</v>
      </c>
      <c r="DL207">
        <v>1160.40666666667</v>
      </c>
      <c r="DM207">
        <v>39.59</v>
      </c>
      <c r="DN207">
        <v>0</v>
      </c>
      <c r="DO207">
        <v>1617083275.2</v>
      </c>
      <c r="DP207">
        <v>0</v>
      </c>
      <c r="DQ207">
        <v>2.599472</v>
      </c>
      <c r="DR207">
        <v>1.06194616723671</v>
      </c>
      <c r="DS207">
        <v>13.4984615417637</v>
      </c>
      <c r="DT207">
        <v>3554.954</v>
      </c>
      <c r="DU207">
        <v>15</v>
      </c>
      <c r="DV207">
        <v>1617082512</v>
      </c>
      <c r="DW207" t="s">
        <v>288</v>
      </c>
      <c r="DX207">
        <v>1617082511</v>
      </c>
      <c r="DY207">
        <v>1617082512</v>
      </c>
      <c r="DZ207">
        <v>2</v>
      </c>
      <c r="EA207">
        <v>-0.012</v>
      </c>
      <c r="EB207">
        <v>-0.035</v>
      </c>
      <c r="EC207">
        <v>4.321</v>
      </c>
      <c r="ED207">
        <v>-0.022</v>
      </c>
      <c r="EE207">
        <v>400</v>
      </c>
      <c r="EF207">
        <v>20</v>
      </c>
      <c r="EG207">
        <v>0.13</v>
      </c>
      <c r="EH207">
        <v>0.05</v>
      </c>
      <c r="EI207">
        <v>100</v>
      </c>
      <c r="EJ207">
        <v>100</v>
      </c>
      <c r="EK207">
        <v>4.32</v>
      </c>
      <c r="EL207">
        <v>-0.0219</v>
      </c>
      <c r="EM207">
        <v>4.32055000000003</v>
      </c>
      <c r="EN207">
        <v>0</v>
      </c>
      <c r="EO207">
        <v>0</v>
      </c>
      <c r="EP207">
        <v>0</v>
      </c>
      <c r="EQ207">
        <v>-0.0219400000000007</v>
      </c>
      <c r="ER207">
        <v>0</v>
      </c>
      <c r="ES207">
        <v>0</v>
      </c>
      <c r="ET207">
        <v>0</v>
      </c>
      <c r="EU207">
        <v>-1</v>
      </c>
      <c r="EV207">
        <v>-1</v>
      </c>
      <c r="EW207">
        <v>-1</v>
      </c>
      <c r="EX207">
        <v>-1</v>
      </c>
      <c r="EY207">
        <v>12.7</v>
      </c>
      <c r="EZ207">
        <v>12.7</v>
      </c>
      <c r="FA207">
        <v>18</v>
      </c>
      <c r="FB207">
        <v>646.703</v>
      </c>
      <c r="FC207">
        <v>393.155</v>
      </c>
      <c r="FD207">
        <v>24.9993</v>
      </c>
      <c r="FE207">
        <v>27.723</v>
      </c>
      <c r="FF207">
        <v>29.9999</v>
      </c>
      <c r="FG207">
        <v>27.7391</v>
      </c>
      <c r="FH207">
        <v>27.7795</v>
      </c>
      <c r="FI207">
        <v>30.953</v>
      </c>
      <c r="FJ207">
        <v>22.2092</v>
      </c>
      <c r="FK207">
        <v>44.2253</v>
      </c>
      <c r="FL207">
        <v>25</v>
      </c>
      <c r="FM207">
        <v>659.742</v>
      </c>
      <c r="FN207">
        <v>20</v>
      </c>
      <c r="FO207">
        <v>96.8784</v>
      </c>
      <c r="FP207">
        <v>99.4493</v>
      </c>
    </row>
    <row r="208" spans="1:172">
      <c r="A208">
        <v>192</v>
      </c>
      <c r="B208">
        <v>1617083276.5</v>
      </c>
      <c r="C208">
        <v>384</v>
      </c>
      <c r="D208" t="s">
        <v>669</v>
      </c>
      <c r="E208" t="s">
        <v>670</v>
      </c>
      <c r="F208">
        <v>2</v>
      </c>
      <c r="G208">
        <v>1617083275.125</v>
      </c>
      <c r="H208">
        <f>(I208)/1000</f>
        <v>0</v>
      </c>
      <c r="I208">
        <f>IF(CF208, AL208, AF208)</f>
        <v>0</v>
      </c>
      <c r="J208">
        <f>IF(CF208, AG208, AE208)</f>
        <v>0</v>
      </c>
      <c r="K208">
        <f>CH208 - IF(AS208&gt;1, J208*CB208*100.0/(AU208*CV208), 0)</f>
        <v>0</v>
      </c>
      <c r="L208">
        <f>((R208-H208/2)*K208-J208)/(R208+H208/2)</f>
        <v>0</v>
      </c>
      <c r="M208">
        <f>L208*(CO208+CP208)/1000.0</f>
        <v>0</v>
      </c>
      <c r="N208">
        <f>(CH208 - IF(AS208&gt;1, J208*CB208*100.0/(AU208*CV208), 0))*(CO208+CP208)/1000.0</f>
        <v>0</v>
      </c>
      <c r="O208">
        <f>2.0/((1/Q208-1/P208)+SIGN(Q208)*SQRT((1/Q208-1/P208)*(1/Q208-1/P208) + 4*CC208/((CC208+1)*(CC208+1))*(2*1/Q208*1/P208-1/P208*1/P208)))</f>
        <v>0</v>
      </c>
      <c r="P208">
        <f>IF(LEFT(CD208,1)&lt;&gt;"0",IF(LEFT(CD208,1)="1",3.0,CE208),$D$5+$E$5*(CV208*CO208/($K$5*1000))+$F$5*(CV208*CO208/($K$5*1000))*MAX(MIN(CB208,$J$5),$I$5)*MAX(MIN(CB208,$J$5),$I$5)+$G$5*MAX(MIN(CB208,$J$5),$I$5)*(CV208*CO208/($K$5*1000))+$H$5*(CV208*CO208/($K$5*1000))*(CV208*CO208/($K$5*1000)))</f>
        <v>0</v>
      </c>
      <c r="Q208">
        <f>H208*(1000-(1000*0.61365*exp(17.502*U208/(240.97+U208))/(CO208+CP208)+CJ208)/2)/(1000*0.61365*exp(17.502*U208/(240.97+U208))/(CO208+CP208)-CJ208)</f>
        <v>0</v>
      </c>
      <c r="R208">
        <f>1/((CC208+1)/(O208/1.6)+1/(P208/1.37)) + CC208/((CC208+1)/(O208/1.6) + CC208/(P208/1.37))</f>
        <v>0</v>
      </c>
      <c r="S208">
        <f>(BX208*CA208)</f>
        <v>0</v>
      </c>
      <c r="T208">
        <f>(CQ208+(S208+2*0.95*5.67E-8*(((CQ208+$B$7)+273)^4-(CQ208+273)^4)-44100*H208)/(1.84*29.3*P208+8*0.95*5.67E-8*(CQ208+273)^3))</f>
        <v>0</v>
      </c>
      <c r="U208">
        <f>($C$7*CR208+$D$7*CS208+$E$7*T208)</f>
        <v>0</v>
      </c>
      <c r="V208">
        <f>0.61365*exp(17.502*U208/(240.97+U208))</f>
        <v>0</v>
      </c>
      <c r="W208">
        <f>(X208/Y208*100)</f>
        <v>0</v>
      </c>
      <c r="X208">
        <f>CJ208*(CO208+CP208)/1000</f>
        <v>0</v>
      </c>
      <c r="Y208">
        <f>0.61365*exp(17.502*CQ208/(240.97+CQ208))</f>
        <v>0</v>
      </c>
      <c r="Z208">
        <f>(V208-CJ208*(CO208+CP208)/1000)</f>
        <v>0</v>
      </c>
      <c r="AA208">
        <f>(-H208*44100)</f>
        <v>0</v>
      </c>
      <c r="AB208">
        <f>2*29.3*P208*0.92*(CQ208-U208)</f>
        <v>0</v>
      </c>
      <c r="AC208">
        <f>2*0.95*5.67E-8*(((CQ208+$B$7)+273)^4-(U208+273)^4)</f>
        <v>0</v>
      </c>
      <c r="AD208">
        <f>S208+AC208+AA208+AB208</f>
        <v>0</v>
      </c>
      <c r="AE208">
        <f>CN208*AS208*(CI208-CH208*(1000-AS208*CK208)/(1000-AS208*CJ208))/(100*CB208)</f>
        <v>0</v>
      </c>
      <c r="AF208">
        <f>1000*CN208*AS208*(CJ208-CK208)/(100*CB208*(1000-AS208*CJ208))</f>
        <v>0</v>
      </c>
      <c r="AG208">
        <f>(AH208 - AI208 - CO208*1E3/(8.314*(CQ208+273.15)) * AK208/CN208 * AJ208) * CN208/(100*CB208) * (1000 - CK208)/1000</f>
        <v>0</v>
      </c>
      <c r="AH208">
        <v>660.42968717729</v>
      </c>
      <c r="AI208">
        <v>640.959545454545</v>
      </c>
      <c r="AJ208">
        <v>1.64998595993637</v>
      </c>
      <c r="AK208">
        <v>66.5001345329119</v>
      </c>
      <c r="AL208">
        <f>(AN208 - AM208 + CO208*1E3/(8.314*(CQ208+273.15)) * AP208/CN208 * AO208) * CN208/(100*CB208) * 1000/(1000 - AN208)</f>
        <v>0</v>
      </c>
      <c r="AM208">
        <v>19.9546471664069</v>
      </c>
      <c r="AN208">
        <v>21.4681</v>
      </c>
      <c r="AO208">
        <v>-0.000430787878788177</v>
      </c>
      <c r="AP208">
        <v>79.88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MAX(0,($B$13+$C$13*CV208)/(1+$D$13*CV208)*CO208/(CQ208+273)*$E$13)</f>
        <v>0</v>
      </c>
      <c r="AV208" t="s">
        <v>286</v>
      </c>
      <c r="AW208" t="s">
        <v>286</v>
      </c>
      <c r="AX208">
        <v>0</v>
      </c>
      <c r="AY208">
        <v>0</v>
      </c>
      <c r="AZ208">
        <f>1-AX208/AY208</f>
        <v>0</v>
      </c>
      <c r="BA208">
        <v>0</v>
      </c>
      <c r="BB208" t="s">
        <v>286</v>
      </c>
      <c r="BC208" t="s">
        <v>286</v>
      </c>
      <c r="BD208">
        <v>0</v>
      </c>
      <c r="BE208">
        <v>0</v>
      </c>
      <c r="BF208">
        <f>1-BD208/BE208</f>
        <v>0</v>
      </c>
      <c r="BG208">
        <v>0.5</v>
      </c>
      <c r="BH208">
        <f>BY208</f>
        <v>0</v>
      </c>
      <c r="BI208">
        <f>J208</f>
        <v>0</v>
      </c>
      <c r="BJ208">
        <f>BF208*BG208*BH208</f>
        <v>0</v>
      </c>
      <c r="BK208">
        <f>(BI208-BA208)/BH208</f>
        <v>0</v>
      </c>
      <c r="BL208">
        <f>(AY208-BE208)/BE208</f>
        <v>0</v>
      </c>
      <c r="BM208">
        <f>AX208/(AZ208+AX208/BE208)</f>
        <v>0</v>
      </c>
      <c r="BN208" t="s">
        <v>286</v>
      </c>
      <c r="BO208">
        <v>0</v>
      </c>
      <c r="BP208">
        <f>IF(BO208&lt;&gt;0, BO208, BM208)</f>
        <v>0</v>
      </c>
      <c r="BQ208">
        <f>1-BP208/BE208</f>
        <v>0</v>
      </c>
      <c r="BR208">
        <f>(BE208-BD208)/(BE208-BP208)</f>
        <v>0</v>
      </c>
      <c r="BS208">
        <f>(AY208-BE208)/(AY208-BP208)</f>
        <v>0</v>
      </c>
      <c r="BT208">
        <f>(BE208-BD208)/(BE208-AX208)</f>
        <v>0</v>
      </c>
      <c r="BU208">
        <f>(AY208-BE208)/(AY208-AX208)</f>
        <v>0</v>
      </c>
      <c r="BV208">
        <f>(BR208*BP208/BD208)</f>
        <v>0</v>
      </c>
      <c r="BW208">
        <f>(1-BV208)</f>
        <v>0</v>
      </c>
      <c r="BX208">
        <f>$B$11*CW208+$C$11*CX208+$F$11*CY208*(1-DB208)</f>
        <v>0</v>
      </c>
      <c r="BY208">
        <f>BX208*BZ208</f>
        <v>0</v>
      </c>
      <c r="BZ208">
        <f>($B$11*$D$9+$C$11*$D$9+$F$11*((DL208+DD208)/MAX(DL208+DD208+DM208, 0.1)*$I$9+DM208/MAX(DL208+DD208+DM208, 0.1)*$J$9))/($B$11+$C$11+$F$11)</f>
        <v>0</v>
      </c>
      <c r="CA208">
        <f>($B$11*$K$9+$C$11*$K$9+$F$11*((DL208+DD208)/MAX(DL208+DD208+DM208, 0.1)*$P$9+DM208/MAX(DL208+DD208+DM208, 0.1)*$Q$9))/($B$11+$C$11+$F$11)</f>
        <v>0</v>
      </c>
      <c r="CB208">
        <v>9</v>
      </c>
      <c r="CC208">
        <v>0.5</v>
      </c>
      <c r="CD208" t="s">
        <v>287</v>
      </c>
      <c r="CE208">
        <v>2</v>
      </c>
      <c r="CF208" t="b">
        <v>1</v>
      </c>
      <c r="CG208">
        <v>1617083275.125</v>
      </c>
      <c r="CH208">
        <v>625.78725</v>
      </c>
      <c r="CI208">
        <v>648.30275</v>
      </c>
      <c r="CJ208">
        <v>21.4693</v>
      </c>
      <c r="CK208">
        <v>19.95325</v>
      </c>
      <c r="CL208">
        <v>621.46675</v>
      </c>
      <c r="CM208">
        <v>21.49125</v>
      </c>
      <c r="CN208">
        <v>600.05075</v>
      </c>
      <c r="CO208">
        <v>101.12</v>
      </c>
      <c r="CP208">
        <v>0.04642405</v>
      </c>
      <c r="CQ208">
        <v>26.754075</v>
      </c>
      <c r="CR208">
        <v>26.2016</v>
      </c>
      <c r="CS208">
        <v>999.9</v>
      </c>
      <c r="CT208">
        <v>0</v>
      </c>
      <c r="CU208">
        <v>0</v>
      </c>
      <c r="CV208">
        <v>10000.15</v>
      </c>
      <c r="CW208">
        <v>0</v>
      </c>
      <c r="CX208">
        <v>32.390175</v>
      </c>
      <c r="CY208">
        <v>1200.03</v>
      </c>
      <c r="CZ208">
        <v>0.96700725</v>
      </c>
      <c r="DA208">
        <v>0.032992925</v>
      </c>
      <c r="DB208">
        <v>0</v>
      </c>
      <c r="DC208">
        <v>2.63305</v>
      </c>
      <c r="DD208">
        <v>0</v>
      </c>
      <c r="DE208">
        <v>3556.6325</v>
      </c>
      <c r="DF208">
        <v>10372.55</v>
      </c>
      <c r="DG208">
        <v>40.54675</v>
      </c>
      <c r="DH208">
        <v>43.4685</v>
      </c>
      <c r="DI208">
        <v>42.25</v>
      </c>
      <c r="DJ208">
        <v>41.5625</v>
      </c>
      <c r="DK208">
        <v>40.562</v>
      </c>
      <c r="DL208">
        <v>1160.44</v>
      </c>
      <c r="DM208">
        <v>39.59</v>
      </c>
      <c r="DN208">
        <v>0</v>
      </c>
      <c r="DO208">
        <v>1617083277</v>
      </c>
      <c r="DP208">
        <v>0</v>
      </c>
      <c r="DQ208">
        <v>2.61810384615385</v>
      </c>
      <c r="DR208">
        <v>1.70448889949047</v>
      </c>
      <c r="DS208">
        <v>13.2413674983912</v>
      </c>
      <c r="DT208">
        <v>3555.26038461538</v>
      </c>
      <c r="DU208">
        <v>15</v>
      </c>
      <c r="DV208">
        <v>1617082512</v>
      </c>
      <c r="DW208" t="s">
        <v>288</v>
      </c>
      <c r="DX208">
        <v>1617082511</v>
      </c>
      <c r="DY208">
        <v>1617082512</v>
      </c>
      <c r="DZ208">
        <v>2</v>
      </c>
      <c r="EA208">
        <v>-0.012</v>
      </c>
      <c r="EB208">
        <v>-0.035</v>
      </c>
      <c r="EC208">
        <v>4.321</v>
      </c>
      <c r="ED208">
        <v>-0.022</v>
      </c>
      <c r="EE208">
        <v>400</v>
      </c>
      <c r="EF208">
        <v>20</v>
      </c>
      <c r="EG208">
        <v>0.13</v>
      </c>
      <c r="EH208">
        <v>0.05</v>
      </c>
      <c r="EI208">
        <v>100</v>
      </c>
      <c r="EJ208">
        <v>100</v>
      </c>
      <c r="EK208">
        <v>4.321</v>
      </c>
      <c r="EL208">
        <v>-0.022</v>
      </c>
      <c r="EM208">
        <v>4.32055000000003</v>
      </c>
      <c r="EN208">
        <v>0</v>
      </c>
      <c r="EO208">
        <v>0</v>
      </c>
      <c r="EP208">
        <v>0</v>
      </c>
      <c r="EQ208">
        <v>-0.0219400000000007</v>
      </c>
      <c r="ER208">
        <v>0</v>
      </c>
      <c r="ES208">
        <v>0</v>
      </c>
      <c r="ET208">
        <v>0</v>
      </c>
      <c r="EU208">
        <v>-1</v>
      </c>
      <c r="EV208">
        <v>-1</v>
      </c>
      <c r="EW208">
        <v>-1</v>
      </c>
      <c r="EX208">
        <v>-1</v>
      </c>
      <c r="EY208">
        <v>12.8</v>
      </c>
      <c r="EZ208">
        <v>12.7</v>
      </c>
      <c r="FA208">
        <v>18</v>
      </c>
      <c r="FB208">
        <v>646.851</v>
      </c>
      <c r="FC208">
        <v>393.146</v>
      </c>
      <c r="FD208">
        <v>24.9994</v>
      </c>
      <c r="FE208">
        <v>27.7218</v>
      </c>
      <c r="FF208">
        <v>29.9999</v>
      </c>
      <c r="FG208">
        <v>27.7385</v>
      </c>
      <c r="FH208">
        <v>27.7783</v>
      </c>
      <c r="FI208">
        <v>31.0812</v>
      </c>
      <c r="FJ208">
        <v>22.2092</v>
      </c>
      <c r="FK208">
        <v>44.2253</v>
      </c>
      <c r="FL208">
        <v>25</v>
      </c>
      <c r="FM208">
        <v>663.141</v>
      </c>
      <c r="FN208">
        <v>20</v>
      </c>
      <c r="FO208">
        <v>96.8791</v>
      </c>
      <c r="FP208">
        <v>99.4489</v>
      </c>
    </row>
    <row r="209" spans="1:172">
      <c r="A209">
        <v>193</v>
      </c>
      <c r="B209">
        <v>1617083278.5</v>
      </c>
      <c r="C209">
        <v>386</v>
      </c>
      <c r="D209" t="s">
        <v>671</v>
      </c>
      <c r="E209" t="s">
        <v>672</v>
      </c>
      <c r="F209">
        <v>2</v>
      </c>
      <c r="G209">
        <v>1617083277.5</v>
      </c>
      <c r="H209">
        <f>(I209)/1000</f>
        <v>0</v>
      </c>
      <c r="I209">
        <f>IF(CF209, AL209, AF209)</f>
        <v>0</v>
      </c>
      <c r="J209">
        <f>IF(CF209, AG209, AE209)</f>
        <v>0</v>
      </c>
      <c r="K209">
        <f>CH209 - IF(AS209&gt;1, J209*CB209*100.0/(AU209*CV209), 0)</f>
        <v>0</v>
      </c>
      <c r="L209">
        <f>((R209-H209/2)*K209-J209)/(R209+H209/2)</f>
        <v>0</v>
      </c>
      <c r="M209">
        <f>L209*(CO209+CP209)/1000.0</f>
        <v>0</v>
      </c>
      <c r="N209">
        <f>(CH209 - IF(AS209&gt;1, J209*CB209*100.0/(AU209*CV209), 0))*(CO209+CP209)/1000.0</f>
        <v>0</v>
      </c>
      <c r="O209">
        <f>2.0/((1/Q209-1/P209)+SIGN(Q209)*SQRT((1/Q209-1/P209)*(1/Q209-1/P209) + 4*CC209/((CC209+1)*(CC209+1))*(2*1/Q209*1/P209-1/P209*1/P209)))</f>
        <v>0</v>
      </c>
      <c r="P209">
        <f>IF(LEFT(CD209,1)&lt;&gt;"0",IF(LEFT(CD209,1)="1",3.0,CE209),$D$5+$E$5*(CV209*CO209/($K$5*1000))+$F$5*(CV209*CO209/($K$5*1000))*MAX(MIN(CB209,$J$5),$I$5)*MAX(MIN(CB209,$J$5),$I$5)+$G$5*MAX(MIN(CB209,$J$5),$I$5)*(CV209*CO209/($K$5*1000))+$H$5*(CV209*CO209/($K$5*1000))*(CV209*CO209/($K$5*1000)))</f>
        <v>0</v>
      </c>
      <c r="Q209">
        <f>H209*(1000-(1000*0.61365*exp(17.502*U209/(240.97+U209))/(CO209+CP209)+CJ209)/2)/(1000*0.61365*exp(17.502*U209/(240.97+U209))/(CO209+CP209)-CJ209)</f>
        <v>0</v>
      </c>
      <c r="R209">
        <f>1/((CC209+1)/(O209/1.6)+1/(P209/1.37)) + CC209/((CC209+1)/(O209/1.6) + CC209/(P209/1.37))</f>
        <v>0</v>
      </c>
      <c r="S209">
        <f>(BX209*CA209)</f>
        <v>0</v>
      </c>
      <c r="T209">
        <f>(CQ209+(S209+2*0.95*5.67E-8*(((CQ209+$B$7)+273)^4-(CQ209+273)^4)-44100*H209)/(1.84*29.3*P209+8*0.95*5.67E-8*(CQ209+273)^3))</f>
        <v>0</v>
      </c>
      <c r="U209">
        <f>($C$7*CR209+$D$7*CS209+$E$7*T209)</f>
        <v>0</v>
      </c>
      <c r="V209">
        <f>0.61365*exp(17.502*U209/(240.97+U209))</f>
        <v>0</v>
      </c>
      <c r="W209">
        <f>(X209/Y209*100)</f>
        <v>0</v>
      </c>
      <c r="X209">
        <f>CJ209*(CO209+CP209)/1000</f>
        <v>0</v>
      </c>
      <c r="Y209">
        <f>0.61365*exp(17.502*CQ209/(240.97+CQ209))</f>
        <v>0</v>
      </c>
      <c r="Z209">
        <f>(V209-CJ209*(CO209+CP209)/1000)</f>
        <v>0</v>
      </c>
      <c r="AA209">
        <f>(-H209*44100)</f>
        <v>0</v>
      </c>
      <c r="AB209">
        <f>2*29.3*P209*0.92*(CQ209-U209)</f>
        <v>0</v>
      </c>
      <c r="AC209">
        <f>2*0.95*5.67E-8*(((CQ209+$B$7)+273)^4-(U209+273)^4)</f>
        <v>0</v>
      </c>
      <c r="AD209">
        <f>S209+AC209+AA209+AB209</f>
        <v>0</v>
      </c>
      <c r="AE209">
        <f>CN209*AS209*(CI209-CH209*(1000-AS209*CK209)/(1000-AS209*CJ209))/(100*CB209)</f>
        <v>0</v>
      </c>
      <c r="AF209">
        <f>1000*CN209*AS209*(CJ209-CK209)/(100*CB209*(1000-AS209*CJ209))</f>
        <v>0</v>
      </c>
      <c r="AG209">
        <f>(AH209 - AI209 - CO209*1E3/(8.314*(CQ209+273.15)) * AK209/CN209 * AJ209) * CN209/(100*CB209) * (1000 - CK209)/1000</f>
        <v>0</v>
      </c>
      <c r="AH209">
        <v>663.771827051757</v>
      </c>
      <c r="AI209">
        <v>644.259072727272</v>
      </c>
      <c r="AJ209">
        <v>1.64748392420267</v>
      </c>
      <c r="AK209">
        <v>66.5001345329119</v>
      </c>
      <c r="AL209">
        <f>(AN209 - AM209 + CO209*1E3/(8.314*(CQ209+273.15)) * AP209/CN209 * AO209) * CN209/(100*CB209) * 1000/(1000 - AN209)</f>
        <v>0</v>
      </c>
      <c r="AM209">
        <v>19.9521877066667</v>
      </c>
      <c r="AN209">
        <v>21.4631951515152</v>
      </c>
      <c r="AO209">
        <v>-0.000376371717170509</v>
      </c>
      <c r="AP209">
        <v>79.88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MAX(0,($B$13+$C$13*CV209)/(1+$D$13*CV209)*CO209/(CQ209+273)*$E$13)</f>
        <v>0</v>
      </c>
      <c r="AV209" t="s">
        <v>286</v>
      </c>
      <c r="AW209" t="s">
        <v>286</v>
      </c>
      <c r="AX209">
        <v>0</v>
      </c>
      <c r="AY209">
        <v>0</v>
      </c>
      <c r="AZ209">
        <f>1-AX209/AY209</f>
        <v>0</v>
      </c>
      <c r="BA209">
        <v>0</v>
      </c>
      <c r="BB209" t="s">
        <v>286</v>
      </c>
      <c r="BC209" t="s">
        <v>286</v>
      </c>
      <c r="BD209">
        <v>0</v>
      </c>
      <c r="BE209">
        <v>0</v>
      </c>
      <c r="BF209">
        <f>1-BD209/BE209</f>
        <v>0</v>
      </c>
      <c r="BG209">
        <v>0.5</v>
      </c>
      <c r="BH209">
        <f>BY209</f>
        <v>0</v>
      </c>
      <c r="BI209">
        <f>J209</f>
        <v>0</v>
      </c>
      <c r="BJ209">
        <f>BF209*BG209*BH209</f>
        <v>0</v>
      </c>
      <c r="BK209">
        <f>(BI209-BA209)/BH209</f>
        <v>0</v>
      </c>
      <c r="BL209">
        <f>(AY209-BE209)/BE209</f>
        <v>0</v>
      </c>
      <c r="BM209">
        <f>AX209/(AZ209+AX209/BE209)</f>
        <v>0</v>
      </c>
      <c r="BN209" t="s">
        <v>286</v>
      </c>
      <c r="BO209">
        <v>0</v>
      </c>
      <c r="BP209">
        <f>IF(BO209&lt;&gt;0, BO209, BM209)</f>
        <v>0</v>
      </c>
      <c r="BQ209">
        <f>1-BP209/BE209</f>
        <v>0</v>
      </c>
      <c r="BR209">
        <f>(BE209-BD209)/(BE209-BP209)</f>
        <v>0</v>
      </c>
      <c r="BS209">
        <f>(AY209-BE209)/(AY209-BP209)</f>
        <v>0</v>
      </c>
      <c r="BT209">
        <f>(BE209-BD209)/(BE209-AX209)</f>
        <v>0</v>
      </c>
      <c r="BU209">
        <f>(AY209-BE209)/(AY209-AX209)</f>
        <v>0</v>
      </c>
      <c r="BV209">
        <f>(BR209*BP209/BD209)</f>
        <v>0</v>
      </c>
      <c r="BW209">
        <f>(1-BV209)</f>
        <v>0</v>
      </c>
      <c r="BX209">
        <f>$B$11*CW209+$C$11*CX209+$F$11*CY209*(1-DB209)</f>
        <v>0</v>
      </c>
      <c r="BY209">
        <f>BX209*BZ209</f>
        <v>0</v>
      </c>
      <c r="BZ209">
        <f>($B$11*$D$9+$C$11*$D$9+$F$11*((DL209+DD209)/MAX(DL209+DD209+DM209, 0.1)*$I$9+DM209/MAX(DL209+DD209+DM209, 0.1)*$J$9))/($B$11+$C$11+$F$11)</f>
        <v>0</v>
      </c>
      <c r="CA209">
        <f>($B$11*$K$9+$C$11*$K$9+$F$11*((DL209+DD209)/MAX(DL209+DD209+DM209, 0.1)*$P$9+DM209/MAX(DL209+DD209+DM209, 0.1)*$Q$9))/($B$11+$C$11+$F$11)</f>
        <v>0</v>
      </c>
      <c r="CB209">
        <v>9</v>
      </c>
      <c r="CC209">
        <v>0.5</v>
      </c>
      <c r="CD209" t="s">
        <v>287</v>
      </c>
      <c r="CE209">
        <v>2</v>
      </c>
      <c r="CF209" t="b">
        <v>1</v>
      </c>
      <c r="CG209">
        <v>1617083277.5</v>
      </c>
      <c r="CH209">
        <v>629.623333333333</v>
      </c>
      <c r="CI209">
        <v>652.204</v>
      </c>
      <c r="CJ209">
        <v>21.4645333333333</v>
      </c>
      <c r="CK209">
        <v>19.9507333333333</v>
      </c>
      <c r="CL209">
        <v>625.303</v>
      </c>
      <c r="CM209">
        <v>21.4864666666667</v>
      </c>
      <c r="CN209">
        <v>600.018333333333</v>
      </c>
      <c r="CO209">
        <v>101.121</v>
      </c>
      <c r="CP209">
        <v>0.0467216333333333</v>
      </c>
      <c r="CQ209">
        <v>26.7521666666667</v>
      </c>
      <c r="CR209">
        <v>26.2022</v>
      </c>
      <c r="CS209">
        <v>999.9</v>
      </c>
      <c r="CT209">
        <v>0</v>
      </c>
      <c r="CU209">
        <v>0</v>
      </c>
      <c r="CV209">
        <v>9983.33333333333</v>
      </c>
      <c r="CW209">
        <v>0</v>
      </c>
      <c r="CX209">
        <v>32.3109</v>
      </c>
      <c r="CY209">
        <v>1199.93</v>
      </c>
      <c r="CZ209">
        <v>0.967004333333333</v>
      </c>
      <c r="DA209">
        <v>0.0329958</v>
      </c>
      <c r="DB209">
        <v>0</v>
      </c>
      <c r="DC209">
        <v>2.61573333333333</v>
      </c>
      <c r="DD209">
        <v>0</v>
      </c>
      <c r="DE209">
        <v>3556.87666666667</v>
      </c>
      <c r="DF209">
        <v>10371.6666666667</v>
      </c>
      <c r="DG209">
        <v>40.562</v>
      </c>
      <c r="DH209">
        <v>43.479</v>
      </c>
      <c r="DI209">
        <v>42.25</v>
      </c>
      <c r="DJ209">
        <v>41.5833333333333</v>
      </c>
      <c r="DK209">
        <v>40.5416666666667</v>
      </c>
      <c r="DL209">
        <v>1160.34</v>
      </c>
      <c r="DM209">
        <v>39.59</v>
      </c>
      <c r="DN209">
        <v>0</v>
      </c>
      <c r="DO209">
        <v>1617083279.4</v>
      </c>
      <c r="DP209">
        <v>0</v>
      </c>
      <c r="DQ209">
        <v>2.65900384615385</v>
      </c>
      <c r="DR209">
        <v>0.775312834319584</v>
      </c>
      <c r="DS209">
        <v>13.6882051170375</v>
      </c>
      <c r="DT209">
        <v>3555.73846153846</v>
      </c>
      <c r="DU209">
        <v>15</v>
      </c>
      <c r="DV209">
        <v>1617082512</v>
      </c>
      <c r="DW209" t="s">
        <v>288</v>
      </c>
      <c r="DX209">
        <v>1617082511</v>
      </c>
      <c r="DY209">
        <v>1617082512</v>
      </c>
      <c r="DZ209">
        <v>2</v>
      </c>
      <c r="EA209">
        <v>-0.012</v>
      </c>
      <c r="EB209">
        <v>-0.035</v>
      </c>
      <c r="EC209">
        <v>4.321</v>
      </c>
      <c r="ED209">
        <v>-0.022</v>
      </c>
      <c r="EE209">
        <v>400</v>
      </c>
      <c r="EF209">
        <v>20</v>
      </c>
      <c r="EG209">
        <v>0.13</v>
      </c>
      <c r="EH209">
        <v>0.05</v>
      </c>
      <c r="EI209">
        <v>100</v>
      </c>
      <c r="EJ209">
        <v>100</v>
      </c>
      <c r="EK209">
        <v>4.32</v>
      </c>
      <c r="EL209">
        <v>-0.022</v>
      </c>
      <c r="EM209">
        <v>4.32055000000003</v>
      </c>
      <c r="EN209">
        <v>0</v>
      </c>
      <c r="EO209">
        <v>0</v>
      </c>
      <c r="EP209">
        <v>0</v>
      </c>
      <c r="EQ209">
        <v>-0.0219400000000007</v>
      </c>
      <c r="ER209">
        <v>0</v>
      </c>
      <c r="ES209">
        <v>0</v>
      </c>
      <c r="ET209">
        <v>0</v>
      </c>
      <c r="EU209">
        <v>-1</v>
      </c>
      <c r="EV209">
        <v>-1</v>
      </c>
      <c r="EW209">
        <v>-1</v>
      </c>
      <c r="EX209">
        <v>-1</v>
      </c>
      <c r="EY209">
        <v>12.8</v>
      </c>
      <c r="EZ209">
        <v>12.8</v>
      </c>
      <c r="FA209">
        <v>18</v>
      </c>
      <c r="FB209">
        <v>646.623</v>
      </c>
      <c r="FC209">
        <v>393.264</v>
      </c>
      <c r="FD209">
        <v>24.9994</v>
      </c>
      <c r="FE209">
        <v>27.7206</v>
      </c>
      <c r="FF209">
        <v>29.9999</v>
      </c>
      <c r="FG209">
        <v>27.7373</v>
      </c>
      <c r="FH209">
        <v>27.7765</v>
      </c>
      <c r="FI209">
        <v>31.2117</v>
      </c>
      <c r="FJ209">
        <v>22.2092</v>
      </c>
      <c r="FK209">
        <v>44.2253</v>
      </c>
      <c r="FL209">
        <v>25</v>
      </c>
      <c r="FM209">
        <v>666.563</v>
      </c>
      <c r="FN209">
        <v>20</v>
      </c>
      <c r="FO209">
        <v>96.8797</v>
      </c>
      <c r="FP209">
        <v>99.4483</v>
      </c>
    </row>
    <row r="210" spans="1:172">
      <c r="A210">
        <v>194</v>
      </c>
      <c r="B210">
        <v>1617083280.5</v>
      </c>
      <c r="C210">
        <v>388</v>
      </c>
      <c r="D210" t="s">
        <v>673</v>
      </c>
      <c r="E210" t="s">
        <v>674</v>
      </c>
      <c r="F210">
        <v>2</v>
      </c>
      <c r="G210">
        <v>1617083279.125</v>
      </c>
      <c r="H210">
        <f>(I210)/1000</f>
        <v>0</v>
      </c>
      <c r="I210">
        <f>IF(CF210, AL210, AF210)</f>
        <v>0</v>
      </c>
      <c r="J210">
        <f>IF(CF210, AG210, AE210)</f>
        <v>0</v>
      </c>
      <c r="K210">
        <f>CH210 - IF(AS210&gt;1, J210*CB210*100.0/(AU210*CV210), 0)</f>
        <v>0</v>
      </c>
      <c r="L210">
        <f>((R210-H210/2)*K210-J210)/(R210+H210/2)</f>
        <v>0</v>
      </c>
      <c r="M210">
        <f>L210*(CO210+CP210)/1000.0</f>
        <v>0</v>
      </c>
      <c r="N210">
        <f>(CH210 - IF(AS210&gt;1, J210*CB210*100.0/(AU210*CV210), 0))*(CO210+CP210)/1000.0</f>
        <v>0</v>
      </c>
      <c r="O210">
        <f>2.0/((1/Q210-1/P210)+SIGN(Q210)*SQRT((1/Q210-1/P210)*(1/Q210-1/P210) + 4*CC210/((CC210+1)*(CC210+1))*(2*1/Q210*1/P210-1/P210*1/P210)))</f>
        <v>0</v>
      </c>
      <c r="P210">
        <f>IF(LEFT(CD210,1)&lt;&gt;"0",IF(LEFT(CD210,1)="1",3.0,CE210),$D$5+$E$5*(CV210*CO210/($K$5*1000))+$F$5*(CV210*CO210/($K$5*1000))*MAX(MIN(CB210,$J$5),$I$5)*MAX(MIN(CB210,$J$5),$I$5)+$G$5*MAX(MIN(CB210,$J$5),$I$5)*(CV210*CO210/($K$5*1000))+$H$5*(CV210*CO210/($K$5*1000))*(CV210*CO210/($K$5*1000)))</f>
        <v>0</v>
      </c>
      <c r="Q210">
        <f>H210*(1000-(1000*0.61365*exp(17.502*U210/(240.97+U210))/(CO210+CP210)+CJ210)/2)/(1000*0.61365*exp(17.502*U210/(240.97+U210))/(CO210+CP210)-CJ210)</f>
        <v>0</v>
      </c>
      <c r="R210">
        <f>1/((CC210+1)/(O210/1.6)+1/(P210/1.37)) + CC210/((CC210+1)/(O210/1.6) + CC210/(P210/1.37))</f>
        <v>0</v>
      </c>
      <c r="S210">
        <f>(BX210*CA210)</f>
        <v>0</v>
      </c>
      <c r="T210">
        <f>(CQ210+(S210+2*0.95*5.67E-8*(((CQ210+$B$7)+273)^4-(CQ210+273)^4)-44100*H210)/(1.84*29.3*P210+8*0.95*5.67E-8*(CQ210+273)^3))</f>
        <v>0</v>
      </c>
      <c r="U210">
        <f>($C$7*CR210+$D$7*CS210+$E$7*T210)</f>
        <v>0</v>
      </c>
      <c r="V210">
        <f>0.61365*exp(17.502*U210/(240.97+U210))</f>
        <v>0</v>
      </c>
      <c r="W210">
        <f>(X210/Y210*100)</f>
        <v>0</v>
      </c>
      <c r="X210">
        <f>CJ210*(CO210+CP210)/1000</f>
        <v>0</v>
      </c>
      <c r="Y210">
        <f>0.61365*exp(17.502*CQ210/(240.97+CQ210))</f>
        <v>0</v>
      </c>
      <c r="Z210">
        <f>(V210-CJ210*(CO210+CP210)/1000)</f>
        <v>0</v>
      </c>
      <c r="AA210">
        <f>(-H210*44100)</f>
        <v>0</v>
      </c>
      <c r="AB210">
        <f>2*29.3*P210*0.92*(CQ210-U210)</f>
        <v>0</v>
      </c>
      <c r="AC210">
        <f>2*0.95*5.67E-8*(((CQ210+$B$7)+273)^4-(U210+273)^4)</f>
        <v>0</v>
      </c>
      <c r="AD210">
        <f>S210+AC210+AA210+AB210</f>
        <v>0</v>
      </c>
      <c r="AE210">
        <f>CN210*AS210*(CI210-CH210*(1000-AS210*CK210)/(1000-AS210*CJ210))/(100*CB210)</f>
        <v>0</v>
      </c>
      <c r="AF210">
        <f>1000*CN210*AS210*(CJ210-CK210)/(100*CB210*(1000-AS210*CJ210))</f>
        <v>0</v>
      </c>
      <c r="AG210">
        <f>(AH210 - AI210 - CO210*1E3/(8.314*(CQ210+273.15)) * AK210/CN210 * AJ210) * CN210/(100*CB210) * (1000 - CK210)/1000</f>
        <v>0</v>
      </c>
      <c r="AH210">
        <v>667.161997676423</v>
      </c>
      <c r="AI210">
        <v>647.604521212121</v>
      </c>
      <c r="AJ210">
        <v>1.66689085459813</v>
      </c>
      <c r="AK210">
        <v>66.5001345329119</v>
      </c>
      <c r="AL210">
        <f>(AN210 - AM210 + CO210*1E3/(8.314*(CQ210+273.15)) * AP210/CN210 * AO210) * CN210/(100*CB210) * 1000/(1000 - AN210)</f>
        <v>0</v>
      </c>
      <c r="AM210">
        <v>19.9506442919481</v>
      </c>
      <c r="AN210">
        <v>21.460903030303</v>
      </c>
      <c r="AO210">
        <v>-0.00232321212121133</v>
      </c>
      <c r="AP210">
        <v>79.88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MAX(0,($B$13+$C$13*CV210)/(1+$D$13*CV210)*CO210/(CQ210+273)*$E$13)</f>
        <v>0</v>
      </c>
      <c r="AV210" t="s">
        <v>286</v>
      </c>
      <c r="AW210" t="s">
        <v>286</v>
      </c>
      <c r="AX210">
        <v>0</v>
      </c>
      <c r="AY210">
        <v>0</v>
      </c>
      <c r="AZ210">
        <f>1-AX210/AY210</f>
        <v>0</v>
      </c>
      <c r="BA210">
        <v>0</v>
      </c>
      <c r="BB210" t="s">
        <v>286</v>
      </c>
      <c r="BC210" t="s">
        <v>286</v>
      </c>
      <c r="BD210">
        <v>0</v>
      </c>
      <c r="BE210">
        <v>0</v>
      </c>
      <c r="BF210">
        <f>1-BD210/BE210</f>
        <v>0</v>
      </c>
      <c r="BG210">
        <v>0.5</v>
      </c>
      <c r="BH210">
        <f>BY210</f>
        <v>0</v>
      </c>
      <c r="BI210">
        <f>J210</f>
        <v>0</v>
      </c>
      <c r="BJ210">
        <f>BF210*BG210*BH210</f>
        <v>0</v>
      </c>
      <c r="BK210">
        <f>(BI210-BA210)/BH210</f>
        <v>0</v>
      </c>
      <c r="BL210">
        <f>(AY210-BE210)/BE210</f>
        <v>0</v>
      </c>
      <c r="BM210">
        <f>AX210/(AZ210+AX210/BE210)</f>
        <v>0</v>
      </c>
      <c r="BN210" t="s">
        <v>286</v>
      </c>
      <c r="BO210">
        <v>0</v>
      </c>
      <c r="BP210">
        <f>IF(BO210&lt;&gt;0, BO210, BM210)</f>
        <v>0</v>
      </c>
      <c r="BQ210">
        <f>1-BP210/BE210</f>
        <v>0</v>
      </c>
      <c r="BR210">
        <f>(BE210-BD210)/(BE210-BP210)</f>
        <v>0</v>
      </c>
      <c r="BS210">
        <f>(AY210-BE210)/(AY210-BP210)</f>
        <v>0</v>
      </c>
      <c r="BT210">
        <f>(BE210-BD210)/(BE210-AX210)</f>
        <v>0</v>
      </c>
      <c r="BU210">
        <f>(AY210-BE210)/(AY210-AX210)</f>
        <v>0</v>
      </c>
      <c r="BV210">
        <f>(BR210*BP210/BD210)</f>
        <v>0</v>
      </c>
      <c r="BW210">
        <f>(1-BV210)</f>
        <v>0</v>
      </c>
      <c r="BX210">
        <f>$B$11*CW210+$C$11*CX210+$F$11*CY210*(1-DB210)</f>
        <v>0</v>
      </c>
      <c r="BY210">
        <f>BX210*BZ210</f>
        <v>0</v>
      </c>
      <c r="BZ210">
        <f>($B$11*$D$9+$C$11*$D$9+$F$11*((DL210+DD210)/MAX(DL210+DD210+DM210, 0.1)*$I$9+DM210/MAX(DL210+DD210+DM210, 0.1)*$J$9))/($B$11+$C$11+$F$11)</f>
        <v>0</v>
      </c>
      <c r="CA210">
        <f>($B$11*$K$9+$C$11*$K$9+$F$11*((DL210+DD210)/MAX(DL210+DD210+DM210, 0.1)*$P$9+DM210/MAX(DL210+DD210+DM210, 0.1)*$Q$9))/($B$11+$C$11+$F$11)</f>
        <v>0</v>
      </c>
      <c r="CB210">
        <v>9</v>
      </c>
      <c r="CC210">
        <v>0.5</v>
      </c>
      <c r="CD210" t="s">
        <v>287</v>
      </c>
      <c r="CE210">
        <v>2</v>
      </c>
      <c r="CF210" t="b">
        <v>1</v>
      </c>
      <c r="CG210">
        <v>1617083279.125</v>
      </c>
      <c r="CH210">
        <v>632.2775</v>
      </c>
      <c r="CI210">
        <v>654.95175</v>
      </c>
      <c r="CJ210">
        <v>21.46185</v>
      </c>
      <c r="CK210">
        <v>19.9511</v>
      </c>
      <c r="CL210">
        <v>627.95725</v>
      </c>
      <c r="CM210">
        <v>21.4838</v>
      </c>
      <c r="CN210">
        <v>599.98625</v>
      </c>
      <c r="CO210">
        <v>101.1205</v>
      </c>
      <c r="CP210">
        <v>0.046435725</v>
      </c>
      <c r="CQ210">
        <v>26.75035</v>
      </c>
      <c r="CR210">
        <v>26.203925</v>
      </c>
      <c r="CS210">
        <v>999.9</v>
      </c>
      <c r="CT210">
        <v>0</v>
      </c>
      <c r="CU210">
        <v>0</v>
      </c>
      <c r="CV210">
        <v>9982.345</v>
      </c>
      <c r="CW210">
        <v>0</v>
      </c>
      <c r="CX210">
        <v>32.256175</v>
      </c>
      <c r="CY210">
        <v>1199.9725</v>
      </c>
      <c r="CZ210">
        <v>0.9670055</v>
      </c>
      <c r="DA210">
        <v>0.03299465</v>
      </c>
      <c r="DB210">
        <v>0</v>
      </c>
      <c r="DC210">
        <v>2.6125</v>
      </c>
      <c r="DD210">
        <v>0</v>
      </c>
      <c r="DE210">
        <v>3557.265</v>
      </c>
      <c r="DF210">
        <v>10372.05</v>
      </c>
      <c r="DG210">
        <v>40.531</v>
      </c>
      <c r="DH210">
        <v>43.4685</v>
      </c>
      <c r="DI210">
        <v>42.25</v>
      </c>
      <c r="DJ210">
        <v>41.6875</v>
      </c>
      <c r="DK210">
        <v>40.5935</v>
      </c>
      <c r="DL210">
        <v>1160.3825</v>
      </c>
      <c r="DM210">
        <v>39.59</v>
      </c>
      <c r="DN210">
        <v>0</v>
      </c>
      <c r="DO210">
        <v>1617083281.2</v>
      </c>
      <c r="DP210">
        <v>0</v>
      </c>
      <c r="DQ210">
        <v>2.685904</v>
      </c>
      <c r="DR210">
        <v>-0.32939228970271</v>
      </c>
      <c r="DS210">
        <v>11.8746153840592</v>
      </c>
      <c r="DT210">
        <v>3556.1712</v>
      </c>
      <c r="DU210">
        <v>15</v>
      </c>
      <c r="DV210">
        <v>1617082512</v>
      </c>
      <c r="DW210" t="s">
        <v>288</v>
      </c>
      <c r="DX210">
        <v>1617082511</v>
      </c>
      <c r="DY210">
        <v>1617082512</v>
      </c>
      <c r="DZ210">
        <v>2</v>
      </c>
      <c r="EA210">
        <v>-0.012</v>
      </c>
      <c r="EB210">
        <v>-0.035</v>
      </c>
      <c r="EC210">
        <v>4.321</v>
      </c>
      <c r="ED210">
        <v>-0.022</v>
      </c>
      <c r="EE210">
        <v>400</v>
      </c>
      <c r="EF210">
        <v>20</v>
      </c>
      <c r="EG210">
        <v>0.13</v>
      </c>
      <c r="EH210">
        <v>0.05</v>
      </c>
      <c r="EI210">
        <v>100</v>
      </c>
      <c r="EJ210">
        <v>100</v>
      </c>
      <c r="EK210">
        <v>4.32</v>
      </c>
      <c r="EL210">
        <v>-0.0219</v>
      </c>
      <c r="EM210">
        <v>4.32055000000003</v>
      </c>
      <c r="EN210">
        <v>0</v>
      </c>
      <c r="EO210">
        <v>0</v>
      </c>
      <c r="EP210">
        <v>0</v>
      </c>
      <c r="EQ210">
        <v>-0.0219400000000007</v>
      </c>
      <c r="ER210">
        <v>0</v>
      </c>
      <c r="ES210">
        <v>0</v>
      </c>
      <c r="ET210">
        <v>0</v>
      </c>
      <c r="EU210">
        <v>-1</v>
      </c>
      <c r="EV210">
        <v>-1</v>
      </c>
      <c r="EW210">
        <v>-1</v>
      </c>
      <c r="EX210">
        <v>-1</v>
      </c>
      <c r="EY210">
        <v>12.8</v>
      </c>
      <c r="EZ210">
        <v>12.8</v>
      </c>
      <c r="FA210">
        <v>18</v>
      </c>
      <c r="FB210">
        <v>646.783</v>
      </c>
      <c r="FC210">
        <v>393.284</v>
      </c>
      <c r="FD210">
        <v>24.9993</v>
      </c>
      <c r="FE210">
        <v>27.7194</v>
      </c>
      <c r="FF210">
        <v>29.9999</v>
      </c>
      <c r="FG210">
        <v>27.7361</v>
      </c>
      <c r="FH210">
        <v>27.7753</v>
      </c>
      <c r="FI210">
        <v>31.3413</v>
      </c>
      <c r="FJ210">
        <v>22.2092</v>
      </c>
      <c r="FK210">
        <v>44.2253</v>
      </c>
      <c r="FL210">
        <v>25</v>
      </c>
      <c r="FM210">
        <v>669.943</v>
      </c>
      <c r="FN210">
        <v>20</v>
      </c>
      <c r="FO210">
        <v>96.8801</v>
      </c>
      <c r="FP210">
        <v>99.4489</v>
      </c>
    </row>
    <row r="211" spans="1:172">
      <c r="A211">
        <v>195</v>
      </c>
      <c r="B211">
        <v>1617083282.5</v>
      </c>
      <c r="C211">
        <v>390</v>
      </c>
      <c r="D211" t="s">
        <v>675</v>
      </c>
      <c r="E211" t="s">
        <v>676</v>
      </c>
      <c r="F211">
        <v>2</v>
      </c>
      <c r="G211">
        <v>1617083281.5</v>
      </c>
      <c r="H211">
        <f>(I211)/1000</f>
        <v>0</v>
      </c>
      <c r="I211">
        <f>IF(CF211, AL211, AF211)</f>
        <v>0</v>
      </c>
      <c r="J211">
        <f>IF(CF211, AG211, AE211)</f>
        <v>0</v>
      </c>
      <c r="K211">
        <f>CH211 - IF(AS211&gt;1, J211*CB211*100.0/(AU211*CV211), 0)</f>
        <v>0</v>
      </c>
      <c r="L211">
        <f>((R211-H211/2)*K211-J211)/(R211+H211/2)</f>
        <v>0</v>
      </c>
      <c r="M211">
        <f>L211*(CO211+CP211)/1000.0</f>
        <v>0</v>
      </c>
      <c r="N211">
        <f>(CH211 - IF(AS211&gt;1, J211*CB211*100.0/(AU211*CV211), 0))*(CO211+CP211)/1000.0</f>
        <v>0</v>
      </c>
      <c r="O211">
        <f>2.0/((1/Q211-1/P211)+SIGN(Q211)*SQRT((1/Q211-1/P211)*(1/Q211-1/P211) + 4*CC211/((CC211+1)*(CC211+1))*(2*1/Q211*1/P211-1/P211*1/P211)))</f>
        <v>0</v>
      </c>
      <c r="P211">
        <f>IF(LEFT(CD211,1)&lt;&gt;"0",IF(LEFT(CD211,1)="1",3.0,CE211),$D$5+$E$5*(CV211*CO211/($K$5*1000))+$F$5*(CV211*CO211/($K$5*1000))*MAX(MIN(CB211,$J$5),$I$5)*MAX(MIN(CB211,$J$5),$I$5)+$G$5*MAX(MIN(CB211,$J$5),$I$5)*(CV211*CO211/($K$5*1000))+$H$5*(CV211*CO211/($K$5*1000))*(CV211*CO211/($K$5*1000)))</f>
        <v>0</v>
      </c>
      <c r="Q211">
        <f>H211*(1000-(1000*0.61365*exp(17.502*U211/(240.97+U211))/(CO211+CP211)+CJ211)/2)/(1000*0.61365*exp(17.502*U211/(240.97+U211))/(CO211+CP211)-CJ211)</f>
        <v>0</v>
      </c>
      <c r="R211">
        <f>1/((CC211+1)/(O211/1.6)+1/(P211/1.37)) + CC211/((CC211+1)/(O211/1.6) + CC211/(P211/1.37))</f>
        <v>0</v>
      </c>
      <c r="S211">
        <f>(BX211*CA211)</f>
        <v>0</v>
      </c>
      <c r="T211">
        <f>(CQ211+(S211+2*0.95*5.67E-8*(((CQ211+$B$7)+273)^4-(CQ211+273)^4)-44100*H211)/(1.84*29.3*P211+8*0.95*5.67E-8*(CQ211+273)^3))</f>
        <v>0</v>
      </c>
      <c r="U211">
        <f>($C$7*CR211+$D$7*CS211+$E$7*T211)</f>
        <v>0</v>
      </c>
      <c r="V211">
        <f>0.61365*exp(17.502*U211/(240.97+U211))</f>
        <v>0</v>
      </c>
      <c r="W211">
        <f>(X211/Y211*100)</f>
        <v>0</v>
      </c>
      <c r="X211">
        <f>CJ211*(CO211+CP211)/1000</f>
        <v>0</v>
      </c>
      <c r="Y211">
        <f>0.61365*exp(17.502*CQ211/(240.97+CQ211))</f>
        <v>0</v>
      </c>
      <c r="Z211">
        <f>(V211-CJ211*(CO211+CP211)/1000)</f>
        <v>0</v>
      </c>
      <c r="AA211">
        <f>(-H211*44100)</f>
        <v>0</v>
      </c>
      <c r="AB211">
        <f>2*29.3*P211*0.92*(CQ211-U211)</f>
        <v>0</v>
      </c>
      <c r="AC211">
        <f>2*0.95*5.67E-8*(((CQ211+$B$7)+273)^4-(U211+273)^4)</f>
        <v>0</v>
      </c>
      <c r="AD211">
        <f>S211+AC211+AA211+AB211</f>
        <v>0</v>
      </c>
      <c r="AE211">
        <f>CN211*AS211*(CI211-CH211*(1000-AS211*CK211)/(1000-AS211*CJ211))/(100*CB211)</f>
        <v>0</v>
      </c>
      <c r="AF211">
        <f>1000*CN211*AS211*(CJ211-CK211)/(100*CB211*(1000-AS211*CJ211))</f>
        <v>0</v>
      </c>
      <c r="AG211">
        <f>(AH211 - AI211 - CO211*1E3/(8.314*(CQ211+273.15)) * AK211/CN211 * AJ211) * CN211/(100*CB211) * (1000 - CK211)/1000</f>
        <v>0</v>
      </c>
      <c r="AH211">
        <v>670.65470644904</v>
      </c>
      <c r="AI211">
        <v>650.936054545455</v>
      </c>
      <c r="AJ211">
        <v>1.66627736278622</v>
      </c>
      <c r="AK211">
        <v>66.5001345329119</v>
      </c>
      <c r="AL211">
        <f>(AN211 - AM211 + CO211*1E3/(8.314*(CQ211+273.15)) * AP211/CN211 * AO211) * CN211/(100*CB211) * 1000/(1000 - AN211)</f>
        <v>0</v>
      </c>
      <c r="AM211">
        <v>19.9512761527273</v>
      </c>
      <c r="AN211">
        <v>21.459543030303</v>
      </c>
      <c r="AO211">
        <v>-0.00069707359306972</v>
      </c>
      <c r="AP211">
        <v>79.88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MAX(0,($B$13+$C$13*CV211)/(1+$D$13*CV211)*CO211/(CQ211+273)*$E$13)</f>
        <v>0</v>
      </c>
      <c r="AV211" t="s">
        <v>286</v>
      </c>
      <c r="AW211" t="s">
        <v>286</v>
      </c>
      <c r="AX211">
        <v>0</v>
      </c>
      <c r="AY211">
        <v>0</v>
      </c>
      <c r="AZ211">
        <f>1-AX211/AY211</f>
        <v>0</v>
      </c>
      <c r="BA211">
        <v>0</v>
      </c>
      <c r="BB211" t="s">
        <v>286</v>
      </c>
      <c r="BC211" t="s">
        <v>286</v>
      </c>
      <c r="BD211">
        <v>0</v>
      </c>
      <c r="BE211">
        <v>0</v>
      </c>
      <c r="BF211">
        <f>1-BD211/BE211</f>
        <v>0</v>
      </c>
      <c r="BG211">
        <v>0.5</v>
      </c>
      <c r="BH211">
        <f>BY211</f>
        <v>0</v>
      </c>
      <c r="BI211">
        <f>J211</f>
        <v>0</v>
      </c>
      <c r="BJ211">
        <f>BF211*BG211*BH211</f>
        <v>0</v>
      </c>
      <c r="BK211">
        <f>(BI211-BA211)/BH211</f>
        <v>0</v>
      </c>
      <c r="BL211">
        <f>(AY211-BE211)/BE211</f>
        <v>0</v>
      </c>
      <c r="BM211">
        <f>AX211/(AZ211+AX211/BE211)</f>
        <v>0</v>
      </c>
      <c r="BN211" t="s">
        <v>286</v>
      </c>
      <c r="BO211">
        <v>0</v>
      </c>
      <c r="BP211">
        <f>IF(BO211&lt;&gt;0, BO211, BM211)</f>
        <v>0</v>
      </c>
      <c r="BQ211">
        <f>1-BP211/BE211</f>
        <v>0</v>
      </c>
      <c r="BR211">
        <f>(BE211-BD211)/(BE211-BP211)</f>
        <v>0</v>
      </c>
      <c r="BS211">
        <f>(AY211-BE211)/(AY211-BP211)</f>
        <v>0</v>
      </c>
      <c r="BT211">
        <f>(BE211-BD211)/(BE211-AX211)</f>
        <v>0</v>
      </c>
      <c r="BU211">
        <f>(AY211-BE211)/(AY211-AX211)</f>
        <v>0</v>
      </c>
      <c r="BV211">
        <f>(BR211*BP211/BD211)</f>
        <v>0</v>
      </c>
      <c r="BW211">
        <f>(1-BV211)</f>
        <v>0</v>
      </c>
      <c r="BX211">
        <f>$B$11*CW211+$C$11*CX211+$F$11*CY211*(1-DB211)</f>
        <v>0</v>
      </c>
      <c r="BY211">
        <f>BX211*BZ211</f>
        <v>0</v>
      </c>
      <c r="BZ211">
        <f>($B$11*$D$9+$C$11*$D$9+$F$11*((DL211+DD211)/MAX(DL211+DD211+DM211, 0.1)*$I$9+DM211/MAX(DL211+DD211+DM211, 0.1)*$J$9))/($B$11+$C$11+$F$11)</f>
        <v>0</v>
      </c>
      <c r="CA211">
        <f>($B$11*$K$9+$C$11*$K$9+$F$11*((DL211+DD211)/MAX(DL211+DD211+DM211, 0.1)*$P$9+DM211/MAX(DL211+DD211+DM211, 0.1)*$Q$9))/($B$11+$C$11+$F$11)</f>
        <v>0</v>
      </c>
      <c r="CB211">
        <v>9</v>
      </c>
      <c r="CC211">
        <v>0.5</v>
      </c>
      <c r="CD211" t="s">
        <v>287</v>
      </c>
      <c r="CE211">
        <v>2</v>
      </c>
      <c r="CF211" t="b">
        <v>1</v>
      </c>
      <c r="CG211">
        <v>1617083281.5</v>
      </c>
      <c r="CH211">
        <v>636.153666666667</v>
      </c>
      <c r="CI211">
        <v>659.037666666667</v>
      </c>
      <c r="CJ211">
        <v>21.4597666666667</v>
      </c>
      <c r="CK211">
        <v>19.9508</v>
      </c>
      <c r="CL211">
        <v>631.833333333333</v>
      </c>
      <c r="CM211">
        <v>21.4817</v>
      </c>
      <c r="CN211">
        <v>600.012666666667</v>
      </c>
      <c r="CO211">
        <v>101.12</v>
      </c>
      <c r="CP211">
        <v>0.0457514</v>
      </c>
      <c r="CQ211">
        <v>26.7484</v>
      </c>
      <c r="CR211">
        <v>26.2060666666667</v>
      </c>
      <c r="CS211">
        <v>999.9</v>
      </c>
      <c r="CT211">
        <v>0</v>
      </c>
      <c r="CU211">
        <v>0</v>
      </c>
      <c r="CV211">
        <v>9994.56666666667</v>
      </c>
      <c r="CW211">
        <v>0</v>
      </c>
      <c r="CX211">
        <v>32.1881666666667</v>
      </c>
      <c r="CY211">
        <v>1200.01333333333</v>
      </c>
      <c r="CZ211">
        <v>0.967006666666667</v>
      </c>
      <c r="DA211">
        <v>0.0329935</v>
      </c>
      <c r="DB211">
        <v>0</v>
      </c>
      <c r="DC211">
        <v>2.69586666666667</v>
      </c>
      <c r="DD211">
        <v>0</v>
      </c>
      <c r="DE211">
        <v>3557.59333333333</v>
      </c>
      <c r="DF211">
        <v>10372.4</v>
      </c>
      <c r="DG211">
        <v>40.562</v>
      </c>
      <c r="DH211">
        <v>43.479</v>
      </c>
      <c r="DI211">
        <v>42.2916666666667</v>
      </c>
      <c r="DJ211">
        <v>41.458</v>
      </c>
      <c r="DK211">
        <v>40.562</v>
      </c>
      <c r="DL211">
        <v>1160.42333333333</v>
      </c>
      <c r="DM211">
        <v>39.59</v>
      </c>
      <c r="DN211">
        <v>0</v>
      </c>
      <c r="DO211">
        <v>1617083283</v>
      </c>
      <c r="DP211">
        <v>0</v>
      </c>
      <c r="DQ211">
        <v>2.68253076923077</v>
      </c>
      <c r="DR211">
        <v>-0.00495725408656734</v>
      </c>
      <c r="DS211">
        <v>10.2136752046878</v>
      </c>
      <c r="DT211">
        <v>3556.44115384615</v>
      </c>
      <c r="DU211">
        <v>15</v>
      </c>
      <c r="DV211">
        <v>1617082512</v>
      </c>
      <c r="DW211" t="s">
        <v>288</v>
      </c>
      <c r="DX211">
        <v>1617082511</v>
      </c>
      <c r="DY211">
        <v>1617082512</v>
      </c>
      <c r="DZ211">
        <v>2</v>
      </c>
      <c r="EA211">
        <v>-0.012</v>
      </c>
      <c r="EB211">
        <v>-0.035</v>
      </c>
      <c r="EC211">
        <v>4.321</v>
      </c>
      <c r="ED211">
        <v>-0.022</v>
      </c>
      <c r="EE211">
        <v>400</v>
      </c>
      <c r="EF211">
        <v>20</v>
      </c>
      <c r="EG211">
        <v>0.13</v>
      </c>
      <c r="EH211">
        <v>0.05</v>
      </c>
      <c r="EI211">
        <v>100</v>
      </c>
      <c r="EJ211">
        <v>100</v>
      </c>
      <c r="EK211">
        <v>4.32</v>
      </c>
      <c r="EL211">
        <v>-0.0219</v>
      </c>
      <c r="EM211">
        <v>4.32055000000003</v>
      </c>
      <c r="EN211">
        <v>0</v>
      </c>
      <c r="EO211">
        <v>0</v>
      </c>
      <c r="EP211">
        <v>0</v>
      </c>
      <c r="EQ211">
        <v>-0.0219400000000007</v>
      </c>
      <c r="ER211">
        <v>0</v>
      </c>
      <c r="ES211">
        <v>0</v>
      </c>
      <c r="ET211">
        <v>0</v>
      </c>
      <c r="EU211">
        <v>-1</v>
      </c>
      <c r="EV211">
        <v>-1</v>
      </c>
      <c r="EW211">
        <v>-1</v>
      </c>
      <c r="EX211">
        <v>-1</v>
      </c>
      <c r="EY211">
        <v>12.9</v>
      </c>
      <c r="EZ211">
        <v>12.8</v>
      </c>
      <c r="FA211">
        <v>18</v>
      </c>
      <c r="FB211">
        <v>646.75</v>
      </c>
      <c r="FC211">
        <v>393.246</v>
      </c>
      <c r="FD211">
        <v>24.9994</v>
      </c>
      <c r="FE211">
        <v>27.7182</v>
      </c>
      <c r="FF211">
        <v>29.9999</v>
      </c>
      <c r="FG211">
        <v>27.7349</v>
      </c>
      <c r="FH211">
        <v>27.7742</v>
      </c>
      <c r="FI211">
        <v>31.4683</v>
      </c>
      <c r="FJ211">
        <v>22.2092</v>
      </c>
      <c r="FK211">
        <v>44.2253</v>
      </c>
      <c r="FL211">
        <v>25</v>
      </c>
      <c r="FM211">
        <v>673.365</v>
      </c>
      <c r="FN211">
        <v>20</v>
      </c>
      <c r="FO211">
        <v>96.8801</v>
      </c>
      <c r="FP211">
        <v>99.4498</v>
      </c>
    </row>
    <row r="212" spans="1:172">
      <c r="A212">
        <v>196</v>
      </c>
      <c r="B212">
        <v>1617083284.5</v>
      </c>
      <c r="C212">
        <v>392</v>
      </c>
      <c r="D212" t="s">
        <v>677</v>
      </c>
      <c r="E212" t="s">
        <v>678</v>
      </c>
      <c r="F212">
        <v>2</v>
      </c>
      <c r="G212">
        <v>1617083283.125</v>
      </c>
      <c r="H212">
        <f>(I212)/1000</f>
        <v>0</v>
      </c>
      <c r="I212">
        <f>IF(CF212, AL212, AF212)</f>
        <v>0</v>
      </c>
      <c r="J212">
        <f>IF(CF212, AG212, AE212)</f>
        <v>0</v>
      </c>
      <c r="K212">
        <f>CH212 - IF(AS212&gt;1, J212*CB212*100.0/(AU212*CV212), 0)</f>
        <v>0</v>
      </c>
      <c r="L212">
        <f>((R212-H212/2)*K212-J212)/(R212+H212/2)</f>
        <v>0</v>
      </c>
      <c r="M212">
        <f>L212*(CO212+CP212)/1000.0</f>
        <v>0</v>
      </c>
      <c r="N212">
        <f>(CH212 - IF(AS212&gt;1, J212*CB212*100.0/(AU212*CV212), 0))*(CO212+CP212)/1000.0</f>
        <v>0</v>
      </c>
      <c r="O212">
        <f>2.0/((1/Q212-1/P212)+SIGN(Q212)*SQRT((1/Q212-1/P212)*(1/Q212-1/P212) + 4*CC212/((CC212+1)*(CC212+1))*(2*1/Q212*1/P212-1/P212*1/P212)))</f>
        <v>0</v>
      </c>
      <c r="P212">
        <f>IF(LEFT(CD212,1)&lt;&gt;"0",IF(LEFT(CD212,1)="1",3.0,CE212),$D$5+$E$5*(CV212*CO212/($K$5*1000))+$F$5*(CV212*CO212/($K$5*1000))*MAX(MIN(CB212,$J$5),$I$5)*MAX(MIN(CB212,$J$5),$I$5)+$G$5*MAX(MIN(CB212,$J$5),$I$5)*(CV212*CO212/($K$5*1000))+$H$5*(CV212*CO212/($K$5*1000))*(CV212*CO212/($K$5*1000)))</f>
        <v>0</v>
      </c>
      <c r="Q212">
        <f>H212*(1000-(1000*0.61365*exp(17.502*U212/(240.97+U212))/(CO212+CP212)+CJ212)/2)/(1000*0.61365*exp(17.502*U212/(240.97+U212))/(CO212+CP212)-CJ212)</f>
        <v>0</v>
      </c>
      <c r="R212">
        <f>1/((CC212+1)/(O212/1.6)+1/(P212/1.37)) + CC212/((CC212+1)/(O212/1.6) + CC212/(P212/1.37))</f>
        <v>0</v>
      </c>
      <c r="S212">
        <f>(BX212*CA212)</f>
        <v>0</v>
      </c>
      <c r="T212">
        <f>(CQ212+(S212+2*0.95*5.67E-8*(((CQ212+$B$7)+273)^4-(CQ212+273)^4)-44100*H212)/(1.84*29.3*P212+8*0.95*5.67E-8*(CQ212+273)^3))</f>
        <v>0</v>
      </c>
      <c r="U212">
        <f>($C$7*CR212+$D$7*CS212+$E$7*T212)</f>
        <v>0</v>
      </c>
      <c r="V212">
        <f>0.61365*exp(17.502*U212/(240.97+U212))</f>
        <v>0</v>
      </c>
      <c r="W212">
        <f>(X212/Y212*100)</f>
        <v>0</v>
      </c>
      <c r="X212">
        <f>CJ212*(CO212+CP212)/1000</f>
        <v>0</v>
      </c>
      <c r="Y212">
        <f>0.61365*exp(17.502*CQ212/(240.97+CQ212))</f>
        <v>0</v>
      </c>
      <c r="Z212">
        <f>(V212-CJ212*(CO212+CP212)/1000)</f>
        <v>0</v>
      </c>
      <c r="AA212">
        <f>(-H212*44100)</f>
        <v>0</v>
      </c>
      <c r="AB212">
        <f>2*29.3*P212*0.92*(CQ212-U212)</f>
        <v>0</v>
      </c>
      <c r="AC212">
        <f>2*0.95*5.67E-8*(((CQ212+$B$7)+273)^4-(U212+273)^4)</f>
        <v>0</v>
      </c>
      <c r="AD212">
        <f>S212+AC212+AA212+AB212</f>
        <v>0</v>
      </c>
      <c r="AE212">
        <f>CN212*AS212*(CI212-CH212*(1000-AS212*CK212)/(1000-AS212*CJ212))/(100*CB212)</f>
        <v>0</v>
      </c>
      <c r="AF212">
        <f>1000*CN212*AS212*(CJ212-CK212)/(100*CB212*(1000-AS212*CJ212))</f>
        <v>0</v>
      </c>
      <c r="AG212">
        <f>(AH212 - AI212 - CO212*1E3/(8.314*(CQ212+273.15)) * AK212/CN212 * AJ212) * CN212/(100*CB212) * (1000 - CK212)/1000</f>
        <v>0</v>
      </c>
      <c r="AH212">
        <v>674.171960984255</v>
      </c>
      <c r="AI212">
        <v>654.338157575757</v>
      </c>
      <c r="AJ212">
        <v>1.69444823179162</v>
      </c>
      <c r="AK212">
        <v>66.5001345329119</v>
      </c>
      <c r="AL212">
        <f>(AN212 - AM212 + CO212*1E3/(8.314*(CQ212+273.15)) * AP212/CN212 * AO212) * CN212/(100*CB212) * 1000/(1000 - AN212)</f>
        <v>0</v>
      </c>
      <c r="AM212">
        <v>19.9506844890043</v>
      </c>
      <c r="AN212">
        <v>21.4550151515151</v>
      </c>
      <c r="AO212">
        <v>-0.000307900826447161</v>
      </c>
      <c r="AP212">
        <v>79.88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MAX(0,($B$13+$C$13*CV212)/(1+$D$13*CV212)*CO212/(CQ212+273)*$E$13)</f>
        <v>0</v>
      </c>
      <c r="AV212" t="s">
        <v>286</v>
      </c>
      <c r="AW212" t="s">
        <v>286</v>
      </c>
      <c r="AX212">
        <v>0</v>
      </c>
      <c r="AY212">
        <v>0</v>
      </c>
      <c r="AZ212">
        <f>1-AX212/AY212</f>
        <v>0</v>
      </c>
      <c r="BA212">
        <v>0</v>
      </c>
      <c r="BB212" t="s">
        <v>286</v>
      </c>
      <c r="BC212" t="s">
        <v>286</v>
      </c>
      <c r="BD212">
        <v>0</v>
      </c>
      <c r="BE212">
        <v>0</v>
      </c>
      <c r="BF212">
        <f>1-BD212/BE212</f>
        <v>0</v>
      </c>
      <c r="BG212">
        <v>0.5</v>
      </c>
      <c r="BH212">
        <f>BY212</f>
        <v>0</v>
      </c>
      <c r="BI212">
        <f>J212</f>
        <v>0</v>
      </c>
      <c r="BJ212">
        <f>BF212*BG212*BH212</f>
        <v>0</v>
      </c>
      <c r="BK212">
        <f>(BI212-BA212)/BH212</f>
        <v>0</v>
      </c>
      <c r="BL212">
        <f>(AY212-BE212)/BE212</f>
        <v>0</v>
      </c>
      <c r="BM212">
        <f>AX212/(AZ212+AX212/BE212)</f>
        <v>0</v>
      </c>
      <c r="BN212" t="s">
        <v>286</v>
      </c>
      <c r="BO212">
        <v>0</v>
      </c>
      <c r="BP212">
        <f>IF(BO212&lt;&gt;0, BO212, BM212)</f>
        <v>0</v>
      </c>
      <c r="BQ212">
        <f>1-BP212/BE212</f>
        <v>0</v>
      </c>
      <c r="BR212">
        <f>(BE212-BD212)/(BE212-BP212)</f>
        <v>0</v>
      </c>
      <c r="BS212">
        <f>(AY212-BE212)/(AY212-BP212)</f>
        <v>0</v>
      </c>
      <c r="BT212">
        <f>(BE212-BD212)/(BE212-AX212)</f>
        <v>0</v>
      </c>
      <c r="BU212">
        <f>(AY212-BE212)/(AY212-AX212)</f>
        <v>0</v>
      </c>
      <c r="BV212">
        <f>(BR212*BP212/BD212)</f>
        <v>0</v>
      </c>
      <c r="BW212">
        <f>(1-BV212)</f>
        <v>0</v>
      </c>
      <c r="BX212">
        <f>$B$11*CW212+$C$11*CX212+$F$11*CY212*(1-DB212)</f>
        <v>0</v>
      </c>
      <c r="BY212">
        <f>BX212*BZ212</f>
        <v>0</v>
      </c>
      <c r="BZ212">
        <f>($B$11*$D$9+$C$11*$D$9+$F$11*((DL212+DD212)/MAX(DL212+DD212+DM212, 0.1)*$I$9+DM212/MAX(DL212+DD212+DM212, 0.1)*$J$9))/($B$11+$C$11+$F$11)</f>
        <v>0</v>
      </c>
      <c r="CA212">
        <f>($B$11*$K$9+$C$11*$K$9+$F$11*((DL212+DD212)/MAX(DL212+DD212+DM212, 0.1)*$P$9+DM212/MAX(DL212+DD212+DM212, 0.1)*$Q$9))/($B$11+$C$11+$F$11)</f>
        <v>0</v>
      </c>
      <c r="CB212">
        <v>9</v>
      </c>
      <c r="CC212">
        <v>0.5</v>
      </c>
      <c r="CD212" t="s">
        <v>287</v>
      </c>
      <c r="CE212">
        <v>2</v>
      </c>
      <c r="CF212" t="b">
        <v>1</v>
      </c>
      <c r="CG212">
        <v>1617083283.125</v>
      </c>
      <c r="CH212">
        <v>638.843</v>
      </c>
      <c r="CI212">
        <v>661.811</v>
      </c>
      <c r="CJ212">
        <v>21.457</v>
      </c>
      <c r="CK212">
        <v>19.949925</v>
      </c>
      <c r="CL212">
        <v>634.5225</v>
      </c>
      <c r="CM212">
        <v>21.47895</v>
      </c>
      <c r="CN212">
        <v>600.03575</v>
      </c>
      <c r="CO212">
        <v>101.12</v>
      </c>
      <c r="CP212">
        <v>0.046160075</v>
      </c>
      <c r="CQ212">
        <v>26.747525</v>
      </c>
      <c r="CR212">
        <v>26.200875</v>
      </c>
      <c r="CS212">
        <v>999.9</v>
      </c>
      <c r="CT212">
        <v>0</v>
      </c>
      <c r="CU212">
        <v>0</v>
      </c>
      <c r="CV212">
        <v>9997.175</v>
      </c>
      <c r="CW212">
        <v>0</v>
      </c>
      <c r="CX212">
        <v>32.143525</v>
      </c>
      <c r="CY212">
        <v>1199.975</v>
      </c>
      <c r="CZ212">
        <v>0.96700375</v>
      </c>
      <c r="DA212">
        <v>0.032996375</v>
      </c>
      <c r="DB212">
        <v>0</v>
      </c>
      <c r="DC212">
        <v>2.726</v>
      </c>
      <c r="DD212">
        <v>0</v>
      </c>
      <c r="DE212">
        <v>3557.9525</v>
      </c>
      <c r="DF212">
        <v>10372.075</v>
      </c>
      <c r="DG212">
        <v>40.4995</v>
      </c>
      <c r="DH212">
        <v>43.4685</v>
      </c>
      <c r="DI212">
        <v>42.28125</v>
      </c>
      <c r="DJ212">
        <v>41.75</v>
      </c>
      <c r="DK212">
        <v>40.531</v>
      </c>
      <c r="DL212">
        <v>1160.3825</v>
      </c>
      <c r="DM212">
        <v>39.5925</v>
      </c>
      <c r="DN212">
        <v>0</v>
      </c>
      <c r="DO212">
        <v>1617083285.4</v>
      </c>
      <c r="DP212">
        <v>0</v>
      </c>
      <c r="DQ212">
        <v>2.69787692307692</v>
      </c>
      <c r="DR212">
        <v>0.159145304920851</v>
      </c>
      <c r="DS212">
        <v>10.4451282128411</v>
      </c>
      <c r="DT212">
        <v>3556.94076923077</v>
      </c>
      <c r="DU212">
        <v>15</v>
      </c>
      <c r="DV212">
        <v>1617082512</v>
      </c>
      <c r="DW212" t="s">
        <v>288</v>
      </c>
      <c r="DX212">
        <v>1617082511</v>
      </c>
      <c r="DY212">
        <v>1617082512</v>
      </c>
      <c r="DZ212">
        <v>2</v>
      </c>
      <c r="EA212">
        <v>-0.012</v>
      </c>
      <c r="EB212">
        <v>-0.035</v>
      </c>
      <c r="EC212">
        <v>4.321</v>
      </c>
      <c r="ED212">
        <v>-0.022</v>
      </c>
      <c r="EE212">
        <v>400</v>
      </c>
      <c r="EF212">
        <v>20</v>
      </c>
      <c r="EG212">
        <v>0.13</v>
      </c>
      <c r="EH212">
        <v>0.05</v>
      </c>
      <c r="EI212">
        <v>100</v>
      </c>
      <c r="EJ212">
        <v>100</v>
      </c>
      <c r="EK212">
        <v>4.321</v>
      </c>
      <c r="EL212">
        <v>-0.0219</v>
      </c>
      <c r="EM212">
        <v>4.32055000000003</v>
      </c>
      <c r="EN212">
        <v>0</v>
      </c>
      <c r="EO212">
        <v>0</v>
      </c>
      <c r="EP212">
        <v>0</v>
      </c>
      <c r="EQ212">
        <v>-0.0219400000000007</v>
      </c>
      <c r="ER212">
        <v>0</v>
      </c>
      <c r="ES212">
        <v>0</v>
      </c>
      <c r="ET212">
        <v>0</v>
      </c>
      <c r="EU212">
        <v>-1</v>
      </c>
      <c r="EV212">
        <v>-1</v>
      </c>
      <c r="EW212">
        <v>-1</v>
      </c>
      <c r="EX212">
        <v>-1</v>
      </c>
      <c r="EY212">
        <v>12.9</v>
      </c>
      <c r="EZ212">
        <v>12.9</v>
      </c>
      <c r="FA212">
        <v>18</v>
      </c>
      <c r="FB212">
        <v>646.523</v>
      </c>
      <c r="FC212">
        <v>393.208</v>
      </c>
      <c r="FD212">
        <v>24.9994</v>
      </c>
      <c r="FE212">
        <v>27.717</v>
      </c>
      <c r="FF212">
        <v>29.9999</v>
      </c>
      <c r="FG212">
        <v>27.7337</v>
      </c>
      <c r="FH212">
        <v>27.773</v>
      </c>
      <c r="FI212">
        <v>31.5973</v>
      </c>
      <c r="FJ212">
        <v>22.2092</v>
      </c>
      <c r="FK212">
        <v>44.2253</v>
      </c>
      <c r="FL212">
        <v>25</v>
      </c>
      <c r="FM212">
        <v>676.744</v>
      </c>
      <c r="FN212">
        <v>20</v>
      </c>
      <c r="FO212">
        <v>96.8803</v>
      </c>
      <c r="FP212">
        <v>99.4505</v>
      </c>
    </row>
    <row r="213" spans="1:172">
      <c r="A213">
        <v>197</v>
      </c>
      <c r="B213">
        <v>1617083286.5</v>
      </c>
      <c r="C213">
        <v>394</v>
      </c>
      <c r="D213" t="s">
        <v>679</v>
      </c>
      <c r="E213" t="s">
        <v>680</v>
      </c>
      <c r="F213">
        <v>2</v>
      </c>
      <c r="G213">
        <v>1617083285.5</v>
      </c>
      <c r="H213">
        <f>(I213)/1000</f>
        <v>0</v>
      </c>
      <c r="I213">
        <f>IF(CF213, AL213, AF213)</f>
        <v>0</v>
      </c>
      <c r="J213">
        <f>IF(CF213, AG213, AE213)</f>
        <v>0</v>
      </c>
      <c r="K213">
        <f>CH213 - IF(AS213&gt;1, J213*CB213*100.0/(AU213*CV213), 0)</f>
        <v>0</v>
      </c>
      <c r="L213">
        <f>((R213-H213/2)*K213-J213)/(R213+H213/2)</f>
        <v>0</v>
      </c>
      <c r="M213">
        <f>L213*(CO213+CP213)/1000.0</f>
        <v>0</v>
      </c>
      <c r="N213">
        <f>(CH213 - IF(AS213&gt;1, J213*CB213*100.0/(AU213*CV213), 0))*(CO213+CP213)/1000.0</f>
        <v>0</v>
      </c>
      <c r="O213">
        <f>2.0/((1/Q213-1/P213)+SIGN(Q213)*SQRT((1/Q213-1/P213)*(1/Q213-1/P213) + 4*CC213/((CC213+1)*(CC213+1))*(2*1/Q213*1/P213-1/P213*1/P213)))</f>
        <v>0</v>
      </c>
      <c r="P213">
        <f>IF(LEFT(CD213,1)&lt;&gt;"0",IF(LEFT(CD213,1)="1",3.0,CE213),$D$5+$E$5*(CV213*CO213/($K$5*1000))+$F$5*(CV213*CO213/($K$5*1000))*MAX(MIN(CB213,$J$5),$I$5)*MAX(MIN(CB213,$J$5),$I$5)+$G$5*MAX(MIN(CB213,$J$5),$I$5)*(CV213*CO213/($K$5*1000))+$H$5*(CV213*CO213/($K$5*1000))*(CV213*CO213/($K$5*1000)))</f>
        <v>0</v>
      </c>
      <c r="Q213">
        <f>H213*(1000-(1000*0.61365*exp(17.502*U213/(240.97+U213))/(CO213+CP213)+CJ213)/2)/(1000*0.61365*exp(17.502*U213/(240.97+U213))/(CO213+CP213)-CJ213)</f>
        <v>0</v>
      </c>
      <c r="R213">
        <f>1/((CC213+1)/(O213/1.6)+1/(P213/1.37)) + CC213/((CC213+1)/(O213/1.6) + CC213/(P213/1.37))</f>
        <v>0</v>
      </c>
      <c r="S213">
        <f>(BX213*CA213)</f>
        <v>0</v>
      </c>
      <c r="T213">
        <f>(CQ213+(S213+2*0.95*5.67E-8*(((CQ213+$B$7)+273)^4-(CQ213+273)^4)-44100*H213)/(1.84*29.3*P213+8*0.95*5.67E-8*(CQ213+273)^3))</f>
        <v>0</v>
      </c>
      <c r="U213">
        <f>($C$7*CR213+$D$7*CS213+$E$7*T213)</f>
        <v>0</v>
      </c>
      <c r="V213">
        <f>0.61365*exp(17.502*U213/(240.97+U213))</f>
        <v>0</v>
      </c>
      <c r="W213">
        <f>(X213/Y213*100)</f>
        <v>0</v>
      </c>
      <c r="X213">
        <f>CJ213*(CO213+CP213)/1000</f>
        <v>0</v>
      </c>
      <c r="Y213">
        <f>0.61365*exp(17.502*CQ213/(240.97+CQ213))</f>
        <v>0</v>
      </c>
      <c r="Z213">
        <f>(V213-CJ213*(CO213+CP213)/1000)</f>
        <v>0</v>
      </c>
      <c r="AA213">
        <f>(-H213*44100)</f>
        <v>0</v>
      </c>
      <c r="AB213">
        <f>2*29.3*P213*0.92*(CQ213-U213)</f>
        <v>0</v>
      </c>
      <c r="AC213">
        <f>2*0.95*5.67E-8*(((CQ213+$B$7)+273)^4-(U213+273)^4)</f>
        <v>0</v>
      </c>
      <c r="AD213">
        <f>S213+AC213+AA213+AB213</f>
        <v>0</v>
      </c>
      <c r="AE213">
        <f>CN213*AS213*(CI213-CH213*(1000-AS213*CK213)/(1000-AS213*CJ213))/(100*CB213)</f>
        <v>0</v>
      </c>
      <c r="AF213">
        <f>1000*CN213*AS213*(CJ213-CK213)/(100*CB213*(1000-AS213*CJ213))</f>
        <v>0</v>
      </c>
      <c r="AG213">
        <f>(AH213 - AI213 - CO213*1E3/(8.314*(CQ213+273.15)) * AK213/CN213 * AJ213) * CN213/(100*CB213) * (1000 - CK213)/1000</f>
        <v>0</v>
      </c>
      <c r="AH213">
        <v>677.630164044847</v>
      </c>
      <c r="AI213">
        <v>657.765266666667</v>
      </c>
      <c r="AJ213">
        <v>1.71390225184089</v>
      </c>
      <c r="AK213">
        <v>66.5001345329119</v>
      </c>
      <c r="AL213">
        <f>(AN213 - AM213 + CO213*1E3/(8.314*(CQ213+273.15)) * AP213/CN213 * AO213) * CN213/(100*CB213) * 1000/(1000 - AN213)</f>
        <v>0</v>
      </c>
      <c r="AM213">
        <v>19.9494373090909</v>
      </c>
      <c r="AN213">
        <v>21.4515763636364</v>
      </c>
      <c r="AO213">
        <v>-0.0022232121212017</v>
      </c>
      <c r="AP213">
        <v>79.88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MAX(0,($B$13+$C$13*CV213)/(1+$D$13*CV213)*CO213/(CQ213+273)*$E$13)</f>
        <v>0</v>
      </c>
      <c r="AV213" t="s">
        <v>286</v>
      </c>
      <c r="AW213" t="s">
        <v>286</v>
      </c>
      <c r="AX213">
        <v>0</v>
      </c>
      <c r="AY213">
        <v>0</v>
      </c>
      <c r="AZ213">
        <f>1-AX213/AY213</f>
        <v>0</v>
      </c>
      <c r="BA213">
        <v>0</v>
      </c>
      <c r="BB213" t="s">
        <v>286</v>
      </c>
      <c r="BC213" t="s">
        <v>286</v>
      </c>
      <c r="BD213">
        <v>0</v>
      </c>
      <c r="BE213">
        <v>0</v>
      </c>
      <c r="BF213">
        <f>1-BD213/BE213</f>
        <v>0</v>
      </c>
      <c r="BG213">
        <v>0.5</v>
      </c>
      <c r="BH213">
        <f>BY213</f>
        <v>0</v>
      </c>
      <c r="BI213">
        <f>J213</f>
        <v>0</v>
      </c>
      <c r="BJ213">
        <f>BF213*BG213*BH213</f>
        <v>0</v>
      </c>
      <c r="BK213">
        <f>(BI213-BA213)/BH213</f>
        <v>0</v>
      </c>
      <c r="BL213">
        <f>(AY213-BE213)/BE213</f>
        <v>0</v>
      </c>
      <c r="BM213">
        <f>AX213/(AZ213+AX213/BE213)</f>
        <v>0</v>
      </c>
      <c r="BN213" t="s">
        <v>286</v>
      </c>
      <c r="BO213">
        <v>0</v>
      </c>
      <c r="BP213">
        <f>IF(BO213&lt;&gt;0, BO213, BM213)</f>
        <v>0</v>
      </c>
      <c r="BQ213">
        <f>1-BP213/BE213</f>
        <v>0</v>
      </c>
      <c r="BR213">
        <f>(BE213-BD213)/(BE213-BP213)</f>
        <v>0</v>
      </c>
      <c r="BS213">
        <f>(AY213-BE213)/(AY213-BP213)</f>
        <v>0</v>
      </c>
      <c r="BT213">
        <f>(BE213-BD213)/(BE213-AX213)</f>
        <v>0</v>
      </c>
      <c r="BU213">
        <f>(AY213-BE213)/(AY213-AX213)</f>
        <v>0</v>
      </c>
      <c r="BV213">
        <f>(BR213*BP213/BD213)</f>
        <v>0</v>
      </c>
      <c r="BW213">
        <f>(1-BV213)</f>
        <v>0</v>
      </c>
      <c r="BX213">
        <f>$B$11*CW213+$C$11*CX213+$F$11*CY213*(1-DB213)</f>
        <v>0</v>
      </c>
      <c r="BY213">
        <f>BX213*BZ213</f>
        <v>0</v>
      </c>
      <c r="BZ213">
        <f>($B$11*$D$9+$C$11*$D$9+$F$11*((DL213+DD213)/MAX(DL213+DD213+DM213, 0.1)*$I$9+DM213/MAX(DL213+DD213+DM213, 0.1)*$J$9))/($B$11+$C$11+$F$11)</f>
        <v>0</v>
      </c>
      <c r="CA213">
        <f>($B$11*$K$9+$C$11*$K$9+$F$11*((DL213+DD213)/MAX(DL213+DD213+DM213, 0.1)*$P$9+DM213/MAX(DL213+DD213+DM213, 0.1)*$Q$9))/($B$11+$C$11+$F$11)</f>
        <v>0</v>
      </c>
      <c r="CB213">
        <v>9</v>
      </c>
      <c r="CC213">
        <v>0.5</v>
      </c>
      <c r="CD213" t="s">
        <v>287</v>
      </c>
      <c r="CE213">
        <v>2</v>
      </c>
      <c r="CF213" t="b">
        <v>1</v>
      </c>
      <c r="CG213">
        <v>1617083285.5</v>
      </c>
      <c r="CH213">
        <v>642.813333333333</v>
      </c>
      <c r="CI213">
        <v>665.824333333333</v>
      </c>
      <c r="CJ213">
        <v>21.4524</v>
      </c>
      <c r="CK213">
        <v>19.9493666666667</v>
      </c>
      <c r="CL213">
        <v>638.492333333333</v>
      </c>
      <c r="CM213">
        <v>21.4743666666667</v>
      </c>
      <c r="CN213">
        <v>599.987333333333</v>
      </c>
      <c r="CO213">
        <v>101.121</v>
      </c>
      <c r="CP213">
        <v>0.0468787333333333</v>
      </c>
      <c r="CQ213">
        <v>26.7455</v>
      </c>
      <c r="CR213">
        <v>26.1955666666667</v>
      </c>
      <c r="CS213">
        <v>999.9</v>
      </c>
      <c r="CT213">
        <v>0</v>
      </c>
      <c r="CU213">
        <v>0</v>
      </c>
      <c r="CV213">
        <v>9987.29333333333</v>
      </c>
      <c r="CW213">
        <v>0</v>
      </c>
      <c r="CX213">
        <v>32.0755333333333</v>
      </c>
      <c r="CY213">
        <v>1200.01666666667</v>
      </c>
      <c r="CZ213">
        <v>0.967006666666667</v>
      </c>
      <c r="DA213">
        <v>0.0329935</v>
      </c>
      <c r="DB213">
        <v>0</v>
      </c>
      <c r="DC213">
        <v>2.6591</v>
      </c>
      <c r="DD213">
        <v>0</v>
      </c>
      <c r="DE213">
        <v>3558.30333333333</v>
      </c>
      <c r="DF213">
        <v>10372.4666666667</v>
      </c>
      <c r="DG213">
        <v>40.4786666666667</v>
      </c>
      <c r="DH213">
        <v>43.479</v>
      </c>
      <c r="DI213">
        <v>42.25</v>
      </c>
      <c r="DJ213">
        <v>41.708</v>
      </c>
      <c r="DK213">
        <v>40.583</v>
      </c>
      <c r="DL213">
        <v>1160.42666666667</v>
      </c>
      <c r="DM213">
        <v>39.59</v>
      </c>
      <c r="DN213">
        <v>0</v>
      </c>
      <c r="DO213">
        <v>1617083287.2</v>
      </c>
      <c r="DP213">
        <v>0</v>
      </c>
      <c r="DQ213">
        <v>2.70148</v>
      </c>
      <c r="DR213">
        <v>-0.191269226560228</v>
      </c>
      <c r="DS213">
        <v>9.51384616569737</v>
      </c>
      <c r="DT213">
        <v>3557.278</v>
      </c>
      <c r="DU213">
        <v>15</v>
      </c>
      <c r="DV213">
        <v>1617082512</v>
      </c>
      <c r="DW213" t="s">
        <v>288</v>
      </c>
      <c r="DX213">
        <v>1617082511</v>
      </c>
      <c r="DY213">
        <v>1617082512</v>
      </c>
      <c r="DZ213">
        <v>2</v>
      </c>
      <c r="EA213">
        <v>-0.012</v>
      </c>
      <c r="EB213">
        <v>-0.035</v>
      </c>
      <c r="EC213">
        <v>4.321</v>
      </c>
      <c r="ED213">
        <v>-0.022</v>
      </c>
      <c r="EE213">
        <v>400</v>
      </c>
      <c r="EF213">
        <v>20</v>
      </c>
      <c r="EG213">
        <v>0.13</v>
      </c>
      <c r="EH213">
        <v>0.05</v>
      </c>
      <c r="EI213">
        <v>100</v>
      </c>
      <c r="EJ213">
        <v>100</v>
      </c>
      <c r="EK213">
        <v>4.32</v>
      </c>
      <c r="EL213">
        <v>-0.022</v>
      </c>
      <c r="EM213">
        <v>4.32055000000003</v>
      </c>
      <c r="EN213">
        <v>0</v>
      </c>
      <c r="EO213">
        <v>0</v>
      </c>
      <c r="EP213">
        <v>0</v>
      </c>
      <c r="EQ213">
        <v>-0.0219400000000007</v>
      </c>
      <c r="ER213">
        <v>0</v>
      </c>
      <c r="ES213">
        <v>0</v>
      </c>
      <c r="ET213">
        <v>0</v>
      </c>
      <c r="EU213">
        <v>-1</v>
      </c>
      <c r="EV213">
        <v>-1</v>
      </c>
      <c r="EW213">
        <v>-1</v>
      </c>
      <c r="EX213">
        <v>-1</v>
      </c>
      <c r="EY213">
        <v>12.9</v>
      </c>
      <c r="EZ213">
        <v>12.9</v>
      </c>
      <c r="FA213">
        <v>18</v>
      </c>
      <c r="FB213">
        <v>646.624</v>
      </c>
      <c r="FC213">
        <v>393.29</v>
      </c>
      <c r="FD213">
        <v>24.9993</v>
      </c>
      <c r="FE213">
        <v>27.7158</v>
      </c>
      <c r="FF213">
        <v>29.9999</v>
      </c>
      <c r="FG213">
        <v>27.7325</v>
      </c>
      <c r="FH213">
        <v>27.7723</v>
      </c>
      <c r="FI213">
        <v>31.7255</v>
      </c>
      <c r="FJ213">
        <v>22.2092</v>
      </c>
      <c r="FK213">
        <v>44.2253</v>
      </c>
      <c r="FL213">
        <v>25</v>
      </c>
      <c r="FM213">
        <v>680.132</v>
      </c>
      <c r="FN213">
        <v>20</v>
      </c>
      <c r="FO213">
        <v>96.881</v>
      </c>
      <c r="FP213">
        <v>99.451</v>
      </c>
    </row>
    <row r="214" spans="1:172">
      <c r="A214">
        <v>198</v>
      </c>
      <c r="B214">
        <v>1617083288.5</v>
      </c>
      <c r="C214">
        <v>396</v>
      </c>
      <c r="D214" t="s">
        <v>681</v>
      </c>
      <c r="E214" t="s">
        <v>682</v>
      </c>
      <c r="F214">
        <v>2</v>
      </c>
      <c r="G214">
        <v>1617083287.125</v>
      </c>
      <c r="H214">
        <f>(I214)/1000</f>
        <v>0</v>
      </c>
      <c r="I214">
        <f>IF(CF214, AL214, AF214)</f>
        <v>0</v>
      </c>
      <c r="J214">
        <f>IF(CF214, AG214, AE214)</f>
        <v>0</v>
      </c>
      <c r="K214">
        <f>CH214 - IF(AS214&gt;1, J214*CB214*100.0/(AU214*CV214), 0)</f>
        <v>0</v>
      </c>
      <c r="L214">
        <f>((R214-H214/2)*K214-J214)/(R214+H214/2)</f>
        <v>0</v>
      </c>
      <c r="M214">
        <f>L214*(CO214+CP214)/1000.0</f>
        <v>0</v>
      </c>
      <c r="N214">
        <f>(CH214 - IF(AS214&gt;1, J214*CB214*100.0/(AU214*CV214), 0))*(CO214+CP214)/1000.0</f>
        <v>0</v>
      </c>
      <c r="O214">
        <f>2.0/((1/Q214-1/P214)+SIGN(Q214)*SQRT((1/Q214-1/P214)*(1/Q214-1/P214) + 4*CC214/((CC214+1)*(CC214+1))*(2*1/Q214*1/P214-1/P214*1/P214)))</f>
        <v>0</v>
      </c>
      <c r="P214">
        <f>IF(LEFT(CD214,1)&lt;&gt;"0",IF(LEFT(CD214,1)="1",3.0,CE214),$D$5+$E$5*(CV214*CO214/($K$5*1000))+$F$5*(CV214*CO214/($K$5*1000))*MAX(MIN(CB214,$J$5),$I$5)*MAX(MIN(CB214,$J$5),$I$5)+$G$5*MAX(MIN(CB214,$J$5),$I$5)*(CV214*CO214/($K$5*1000))+$H$5*(CV214*CO214/($K$5*1000))*(CV214*CO214/($K$5*1000)))</f>
        <v>0</v>
      </c>
      <c r="Q214">
        <f>H214*(1000-(1000*0.61365*exp(17.502*U214/(240.97+U214))/(CO214+CP214)+CJ214)/2)/(1000*0.61365*exp(17.502*U214/(240.97+U214))/(CO214+CP214)-CJ214)</f>
        <v>0</v>
      </c>
      <c r="R214">
        <f>1/((CC214+1)/(O214/1.6)+1/(P214/1.37)) + CC214/((CC214+1)/(O214/1.6) + CC214/(P214/1.37))</f>
        <v>0</v>
      </c>
      <c r="S214">
        <f>(BX214*CA214)</f>
        <v>0</v>
      </c>
      <c r="T214">
        <f>(CQ214+(S214+2*0.95*5.67E-8*(((CQ214+$B$7)+273)^4-(CQ214+273)^4)-44100*H214)/(1.84*29.3*P214+8*0.95*5.67E-8*(CQ214+273)^3))</f>
        <v>0</v>
      </c>
      <c r="U214">
        <f>($C$7*CR214+$D$7*CS214+$E$7*T214)</f>
        <v>0</v>
      </c>
      <c r="V214">
        <f>0.61365*exp(17.502*U214/(240.97+U214))</f>
        <v>0</v>
      </c>
      <c r="W214">
        <f>(X214/Y214*100)</f>
        <v>0</v>
      </c>
      <c r="X214">
        <f>CJ214*(CO214+CP214)/1000</f>
        <v>0</v>
      </c>
      <c r="Y214">
        <f>0.61365*exp(17.502*CQ214/(240.97+CQ214))</f>
        <v>0</v>
      </c>
      <c r="Z214">
        <f>(V214-CJ214*(CO214+CP214)/1000)</f>
        <v>0</v>
      </c>
      <c r="AA214">
        <f>(-H214*44100)</f>
        <v>0</v>
      </c>
      <c r="AB214">
        <f>2*29.3*P214*0.92*(CQ214-U214)</f>
        <v>0</v>
      </c>
      <c r="AC214">
        <f>2*0.95*5.67E-8*(((CQ214+$B$7)+273)^4-(U214+273)^4)</f>
        <v>0</v>
      </c>
      <c r="AD214">
        <f>S214+AC214+AA214+AB214</f>
        <v>0</v>
      </c>
      <c r="AE214">
        <f>CN214*AS214*(CI214-CH214*(1000-AS214*CK214)/(1000-AS214*CJ214))/(100*CB214)</f>
        <v>0</v>
      </c>
      <c r="AF214">
        <f>1000*CN214*AS214*(CJ214-CK214)/(100*CB214*(1000-AS214*CJ214))</f>
        <v>0</v>
      </c>
      <c r="AG214">
        <f>(AH214 - AI214 - CO214*1E3/(8.314*(CQ214+273.15)) * AK214/CN214 * AJ214) * CN214/(100*CB214) * (1000 - CK214)/1000</f>
        <v>0</v>
      </c>
      <c r="AH214">
        <v>681.081934396715</v>
      </c>
      <c r="AI214">
        <v>661.151684848485</v>
      </c>
      <c r="AJ214">
        <v>1.69304342236588</v>
      </c>
      <c r="AK214">
        <v>66.5001345329119</v>
      </c>
      <c r="AL214">
        <f>(AN214 - AM214 + CO214*1E3/(8.314*(CQ214+273.15)) * AP214/CN214 * AO214) * CN214/(100*CB214) * 1000/(1000 - AN214)</f>
        <v>0</v>
      </c>
      <c r="AM214">
        <v>19.9491215265801</v>
      </c>
      <c r="AN214">
        <v>21.4496266666667</v>
      </c>
      <c r="AO214">
        <v>-0.00111866666666726</v>
      </c>
      <c r="AP214">
        <v>79.88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MAX(0,($B$13+$C$13*CV214)/(1+$D$13*CV214)*CO214/(CQ214+273)*$E$13)</f>
        <v>0</v>
      </c>
      <c r="AV214" t="s">
        <v>286</v>
      </c>
      <c r="AW214" t="s">
        <v>286</v>
      </c>
      <c r="AX214">
        <v>0</v>
      </c>
      <c r="AY214">
        <v>0</v>
      </c>
      <c r="AZ214">
        <f>1-AX214/AY214</f>
        <v>0</v>
      </c>
      <c r="BA214">
        <v>0</v>
      </c>
      <c r="BB214" t="s">
        <v>286</v>
      </c>
      <c r="BC214" t="s">
        <v>286</v>
      </c>
      <c r="BD214">
        <v>0</v>
      </c>
      <c r="BE214">
        <v>0</v>
      </c>
      <c r="BF214">
        <f>1-BD214/BE214</f>
        <v>0</v>
      </c>
      <c r="BG214">
        <v>0.5</v>
      </c>
      <c r="BH214">
        <f>BY214</f>
        <v>0</v>
      </c>
      <c r="BI214">
        <f>J214</f>
        <v>0</v>
      </c>
      <c r="BJ214">
        <f>BF214*BG214*BH214</f>
        <v>0</v>
      </c>
      <c r="BK214">
        <f>(BI214-BA214)/BH214</f>
        <v>0</v>
      </c>
      <c r="BL214">
        <f>(AY214-BE214)/BE214</f>
        <v>0</v>
      </c>
      <c r="BM214">
        <f>AX214/(AZ214+AX214/BE214)</f>
        <v>0</v>
      </c>
      <c r="BN214" t="s">
        <v>286</v>
      </c>
      <c r="BO214">
        <v>0</v>
      </c>
      <c r="BP214">
        <f>IF(BO214&lt;&gt;0, BO214, BM214)</f>
        <v>0</v>
      </c>
      <c r="BQ214">
        <f>1-BP214/BE214</f>
        <v>0</v>
      </c>
      <c r="BR214">
        <f>(BE214-BD214)/(BE214-BP214)</f>
        <v>0</v>
      </c>
      <c r="BS214">
        <f>(AY214-BE214)/(AY214-BP214)</f>
        <v>0</v>
      </c>
      <c r="BT214">
        <f>(BE214-BD214)/(BE214-AX214)</f>
        <v>0</v>
      </c>
      <c r="BU214">
        <f>(AY214-BE214)/(AY214-AX214)</f>
        <v>0</v>
      </c>
      <c r="BV214">
        <f>(BR214*BP214/BD214)</f>
        <v>0</v>
      </c>
      <c r="BW214">
        <f>(1-BV214)</f>
        <v>0</v>
      </c>
      <c r="BX214">
        <f>$B$11*CW214+$C$11*CX214+$F$11*CY214*(1-DB214)</f>
        <v>0</v>
      </c>
      <c r="BY214">
        <f>BX214*BZ214</f>
        <v>0</v>
      </c>
      <c r="BZ214">
        <f>($B$11*$D$9+$C$11*$D$9+$F$11*((DL214+DD214)/MAX(DL214+DD214+DM214, 0.1)*$I$9+DM214/MAX(DL214+DD214+DM214, 0.1)*$J$9))/($B$11+$C$11+$F$11)</f>
        <v>0</v>
      </c>
      <c r="CA214">
        <f>($B$11*$K$9+$C$11*$K$9+$F$11*((DL214+DD214)/MAX(DL214+DD214+DM214, 0.1)*$P$9+DM214/MAX(DL214+DD214+DM214, 0.1)*$Q$9))/($B$11+$C$11+$F$11)</f>
        <v>0</v>
      </c>
      <c r="CB214">
        <v>9</v>
      </c>
      <c r="CC214">
        <v>0.5</v>
      </c>
      <c r="CD214" t="s">
        <v>287</v>
      </c>
      <c r="CE214">
        <v>2</v>
      </c>
      <c r="CF214" t="b">
        <v>1</v>
      </c>
      <c r="CG214">
        <v>1617083287.125</v>
      </c>
      <c r="CH214">
        <v>645.52475</v>
      </c>
      <c r="CI214">
        <v>668.59875</v>
      </c>
      <c r="CJ214">
        <v>21.45055</v>
      </c>
      <c r="CK214">
        <v>19.948125</v>
      </c>
      <c r="CL214">
        <v>641.204</v>
      </c>
      <c r="CM214">
        <v>21.4725</v>
      </c>
      <c r="CN214">
        <v>599.9835</v>
      </c>
      <c r="CO214">
        <v>101.12125</v>
      </c>
      <c r="CP214">
        <v>0.047057075</v>
      </c>
      <c r="CQ214">
        <v>26.744925</v>
      </c>
      <c r="CR214">
        <v>26.195775</v>
      </c>
      <c r="CS214">
        <v>999.9</v>
      </c>
      <c r="CT214">
        <v>0</v>
      </c>
      <c r="CU214">
        <v>0</v>
      </c>
      <c r="CV214">
        <v>9985.94</v>
      </c>
      <c r="CW214">
        <v>0</v>
      </c>
      <c r="CX214">
        <v>31.99995</v>
      </c>
      <c r="CY214">
        <v>1199.9725</v>
      </c>
      <c r="CZ214">
        <v>0.9670055</v>
      </c>
      <c r="DA214">
        <v>0.03299465</v>
      </c>
      <c r="DB214">
        <v>0</v>
      </c>
      <c r="DC214">
        <v>2.7484</v>
      </c>
      <c r="DD214">
        <v>0</v>
      </c>
      <c r="DE214">
        <v>3558.175</v>
      </c>
      <c r="DF214">
        <v>10372.075</v>
      </c>
      <c r="DG214">
        <v>40.531</v>
      </c>
      <c r="DH214">
        <v>43.4685</v>
      </c>
      <c r="DI214">
        <v>42.2185</v>
      </c>
      <c r="DJ214">
        <v>41.75</v>
      </c>
      <c r="DK214">
        <v>40.54675</v>
      </c>
      <c r="DL214">
        <v>1160.3825</v>
      </c>
      <c r="DM214">
        <v>39.59</v>
      </c>
      <c r="DN214">
        <v>0</v>
      </c>
      <c r="DO214">
        <v>1617083289.6</v>
      </c>
      <c r="DP214">
        <v>0</v>
      </c>
      <c r="DQ214">
        <v>2.7138</v>
      </c>
      <c r="DR214">
        <v>0.182869236854013</v>
      </c>
      <c r="DS214">
        <v>9.45230771118066</v>
      </c>
      <c r="DT214">
        <v>3557.6324</v>
      </c>
      <c r="DU214">
        <v>15</v>
      </c>
      <c r="DV214">
        <v>1617082512</v>
      </c>
      <c r="DW214" t="s">
        <v>288</v>
      </c>
      <c r="DX214">
        <v>1617082511</v>
      </c>
      <c r="DY214">
        <v>1617082512</v>
      </c>
      <c r="DZ214">
        <v>2</v>
      </c>
      <c r="EA214">
        <v>-0.012</v>
      </c>
      <c r="EB214">
        <v>-0.035</v>
      </c>
      <c r="EC214">
        <v>4.321</v>
      </c>
      <c r="ED214">
        <v>-0.022</v>
      </c>
      <c r="EE214">
        <v>400</v>
      </c>
      <c r="EF214">
        <v>20</v>
      </c>
      <c r="EG214">
        <v>0.13</v>
      </c>
      <c r="EH214">
        <v>0.05</v>
      </c>
      <c r="EI214">
        <v>100</v>
      </c>
      <c r="EJ214">
        <v>100</v>
      </c>
      <c r="EK214">
        <v>4.32</v>
      </c>
      <c r="EL214">
        <v>-0.0219</v>
      </c>
      <c r="EM214">
        <v>4.32055000000003</v>
      </c>
      <c r="EN214">
        <v>0</v>
      </c>
      <c r="EO214">
        <v>0</v>
      </c>
      <c r="EP214">
        <v>0</v>
      </c>
      <c r="EQ214">
        <v>-0.0219400000000007</v>
      </c>
      <c r="ER214">
        <v>0</v>
      </c>
      <c r="ES214">
        <v>0</v>
      </c>
      <c r="ET214">
        <v>0</v>
      </c>
      <c r="EU214">
        <v>-1</v>
      </c>
      <c r="EV214">
        <v>-1</v>
      </c>
      <c r="EW214">
        <v>-1</v>
      </c>
      <c r="EX214">
        <v>-1</v>
      </c>
      <c r="EY214">
        <v>13</v>
      </c>
      <c r="EZ214">
        <v>12.9</v>
      </c>
      <c r="FA214">
        <v>18</v>
      </c>
      <c r="FB214">
        <v>646.552</v>
      </c>
      <c r="FC214">
        <v>393.311</v>
      </c>
      <c r="FD214">
        <v>24.9993</v>
      </c>
      <c r="FE214">
        <v>27.7141</v>
      </c>
      <c r="FF214">
        <v>29.9999</v>
      </c>
      <c r="FG214">
        <v>27.7313</v>
      </c>
      <c r="FH214">
        <v>27.7712</v>
      </c>
      <c r="FI214">
        <v>31.8546</v>
      </c>
      <c r="FJ214">
        <v>22.2092</v>
      </c>
      <c r="FK214">
        <v>44.2253</v>
      </c>
      <c r="FL214">
        <v>25</v>
      </c>
      <c r="FM214">
        <v>683.523</v>
      </c>
      <c r="FN214">
        <v>20</v>
      </c>
      <c r="FO214">
        <v>96.8811</v>
      </c>
      <c r="FP214">
        <v>99.4515</v>
      </c>
    </row>
    <row r="215" spans="1:172">
      <c r="A215">
        <v>199</v>
      </c>
      <c r="B215">
        <v>1617083290.5</v>
      </c>
      <c r="C215">
        <v>398</v>
      </c>
      <c r="D215" t="s">
        <v>683</v>
      </c>
      <c r="E215" t="s">
        <v>684</v>
      </c>
      <c r="F215">
        <v>2</v>
      </c>
      <c r="G215">
        <v>1617083289.5</v>
      </c>
      <c r="H215">
        <f>(I215)/1000</f>
        <v>0</v>
      </c>
      <c r="I215">
        <f>IF(CF215, AL215, AF215)</f>
        <v>0</v>
      </c>
      <c r="J215">
        <f>IF(CF215, AG215, AE215)</f>
        <v>0</v>
      </c>
      <c r="K215">
        <f>CH215 - IF(AS215&gt;1, J215*CB215*100.0/(AU215*CV215), 0)</f>
        <v>0</v>
      </c>
      <c r="L215">
        <f>((R215-H215/2)*K215-J215)/(R215+H215/2)</f>
        <v>0</v>
      </c>
      <c r="M215">
        <f>L215*(CO215+CP215)/1000.0</f>
        <v>0</v>
      </c>
      <c r="N215">
        <f>(CH215 - IF(AS215&gt;1, J215*CB215*100.0/(AU215*CV215), 0))*(CO215+CP215)/1000.0</f>
        <v>0</v>
      </c>
      <c r="O215">
        <f>2.0/((1/Q215-1/P215)+SIGN(Q215)*SQRT((1/Q215-1/P215)*(1/Q215-1/P215) + 4*CC215/((CC215+1)*(CC215+1))*(2*1/Q215*1/P215-1/P215*1/P215)))</f>
        <v>0</v>
      </c>
      <c r="P215">
        <f>IF(LEFT(CD215,1)&lt;&gt;"0",IF(LEFT(CD215,1)="1",3.0,CE215),$D$5+$E$5*(CV215*CO215/($K$5*1000))+$F$5*(CV215*CO215/($K$5*1000))*MAX(MIN(CB215,$J$5),$I$5)*MAX(MIN(CB215,$J$5),$I$5)+$G$5*MAX(MIN(CB215,$J$5),$I$5)*(CV215*CO215/($K$5*1000))+$H$5*(CV215*CO215/($K$5*1000))*(CV215*CO215/($K$5*1000)))</f>
        <v>0</v>
      </c>
      <c r="Q215">
        <f>H215*(1000-(1000*0.61365*exp(17.502*U215/(240.97+U215))/(CO215+CP215)+CJ215)/2)/(1000*0.61365*exp(17.502*U215/(240.97+U215))/(CO215+CP215)-CJ215)</f>
        <v>0</v>
      </c>
      <c r="R215">
        <f>1/((CC215+1)/(O215/1.6)+1/(P215/1.37)) + CC215/((CC215+1)/(O215/1.6) + CC215/(P215/1.37))</f>
        <v>0</v>
      </c>
      <c r="S215">
        <f>(BX215*CA215)</f>
        <v>0</v>
      </c>
      <c r="T215">
        <f>(CQ215+(S215+2*0.95*5.67E-8*(((CQ215+$B$7)+273)^4-(CQ215+273)^4)-44100*H215)/(1.84*29.3*P215+8*0.95*5.67E-8*(CQ215+273)^3))</f>
        <v>0</v>
      </c>
      <c r="U215">
        <f>($C$7*CR215+$D$7*CS215+$E$7*T215)</f>
        <v>0</v>
      </c>
      <c r="V215">
        <f>0.61365*exp(17.502*U215/(240.97+U215))</f>
        <v>0</v>
      </c>
      <c r="W215">
        <f>(X215/Y215*100)</f>
        <v>0</v>
      </c>
      <c r="X215">
        <f>CJ215*(CO215+CP215)/1000</f>
        <v>0</v>
      </c>
      <c r="Y215">
        <f>0.61365*exp(17.502*CQ215/(240.97+CQ215))</f>
        <v>0</v>
      </c>
      <c r="Z215">
        <f>(V215-CJ215*(CO215+CP215)/1000)</f>
        <v>0</v>
      </c>
      <c r="AA215">
        <f>(-H215*44100)</f>
        <v>0</v>
      </c>
      <c r="AB215">
        <f>2*29.3*P215*0.92*(CQ215-U215)</f>
        <v>0</v>
      </c>
      <c r="AC215">
        <f>2*0.95*5.67E-8*(((CQ215+$B$7)+273)^4-(U215+273)^4)</f>
        <v>0</v>
      </c>
      <c r="AD215">
        <f>S215+AC215+AA215+AB215</f>
        <v>0</v>
      </c>
      <c r="AE215">
        <f>CN215*AS215*(CI215-CH215*(1000-AS215*CK215)/(1000-AS215*CJ215))/(100*CB215)</f>
        <v>0</v>
      </c>
      <c r="AF215">
        <f>1000*CN215*AS215*(CJ215-CK215)/(100*CB215*(1000-AS215*CJ215))</f>
        <v>0</v>
      </c>
      <c r="AG215">
        <f>(AH215 - AI215 - CO215*1E3/(8.314*(CQ215+273.15)) * AK215/CN215 * AJ215) * CN215/(100*CB215) * (1000 - CK215)/1000</f>
        <v>0</v>
      </c>
      <c r="AH215">
        <v>684.551294996437</v>
      </c>
      <c r="AI215">
        <v>664.552121212121</v>
      </c>
      <c r="AJ215">
        <v>1.69792270924931</v>
      </c>
      <c r="AK215">
        <v>66.5001345329119</v>
      </c>
      <c r="AL215">
        <f>(AN215 - AM215 + CO215*1E3/(8.314*(CQ215+273.15)) * AP215/CN215 * AO215) * CN215/(100*CB215) * 1000/(1000 - AN215)</f>
        <v>0</v>
      </c>
      <c r="AM215">
        <v>19.947257635671</v>
      </c>
      <c r="AN215">
        <v>21.4460139393939</v>
      </c>
      <c r="AO215">
        <v>-0.000400896969695747</v>
      </c>
      <c r="AP215">
        <v>79.88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MAX(0,($B$13+$C$13*CV215)/(1+$D$13*CV215)*CO215/(CQ215+273)*$E$13)</f>
        <v>0</v>
      </c>
      <c r="AV215" t="s">
        <v>286</v>
      </c>
      <c r="AW215" t="s">
        <v>286</v>
      </c>
      <c r="AX215">
        <v>0</v>
      </c>
      <c r="AY215">
        <v>0</v>
      </c>
      <c r="AZ215">
        <f>1-AX215/AY215</f>
        <v>0</v>
      </c>
      <c r="BA215">
        <v>0</v>
      </c>
      <c r="BB215" t="s">
        <v>286</v>
      </c>
      <c r="BC215" t="s">
        <v>286</v>
      </c>
      <c r="BD215">
        <v>0</v>
      </c>
      <c r="BE215">
        <v>0</v>
      </c>
      <c r="BF215">
        <f>1-BD215/BE215</f>
        <v>0</v>
      </c>
      <c r="BG215">
        <v>0.5</v>
      </c>
      <c r="BH215">
        <f>BY215</f>
        <v>0</v>
      </c>
      <c r="BI215">
        <f>J215</f>
        <v>0</v>
      </c>
      <c r="BJ215">
        <f>BF215*BG215*BH215</f>
        <v>0</v>
      </c>
      <c r="BK215">
        <f>(BI215-BA215)/BH215</f>
        <v>0</v>
      </c>
      <c r="BL215">
        <f>(AY215-BE215)/BE215</f>
        <v>0</v>
      </c>
      <c r="BM215">
        <f>AX215/(AZ215+AX215/BE215)</f>
        <v>0</v>
      </c>
      <c r="BN215" t="s">
        <v>286</v>
      </c>
      <c r="BO215">
        <v>0</v>
      </c>
      <c r="BP215">
        <f>IF(BO215&lt;&gt;0, BO215, BM215)</f>
        <v>0</v>
      </c>
      <c r="BQ215">
        <f>1-BP215/BE215</f>
        <v>0</v>
      </c>
      <c r="BR215">
        <f>(BE215-BD215)/(BE215-BP215)</f>
        <v>0</v>
      </c>
      <c r="BS215">
        <f>(AY215-BE215)/(AY215-BP215)</f>
        <v>0</v>
      </c>
      <c r="BT215">
        <f>(BE215-BD215)/(BE215-AX215)</f>
        <v>0</v>
      </c>
      <c r="BU215">
        <f>(AY215-BE215)/(AY215-AX215)</f>
        <v>0</v>
      </c>
      <c r="BV215">
        <f>(BR215*BP215/BD215)</f>
        <v>0</v>
      </c>
      <c r="BW215">
        <f>(1-BV215)</f>
        <v>0</v>
      </c>
      <c r="BX215">
        <f>$B$11*CW215+$C$11*CX215+$F$11*CY215*(1-DB215)</f>
        <v>0</v>
      </c>
      <c r="BY215">
        <f>BX215*BZ215</f>
        <v>0</v>
      </c>
      <c r="BZ215">
        <f>($B$11*$D$9+$C$11*$D$9+$F$11*((DL215+DD215)/MAX(DL215+DD215+DM215, 0.1)*$I$9+DM215/MAX(DL215+DD215+DM215, 0.1)*$J$9))/($B$11+$C$11+$F$11)</f>
        <v>0</v>
      </c>
      <c r="CA215">
        <f>($B$11*$K$9+$C$11*$K$9+$F$11*((DL215+DD215)/MAX(DL215+DD215+DM215, 0.1)*$P$9+DM215/MAX(DL215+DD215+DM215, 0.1)*$Q$9))/($B$11+$C$11+$F$11)</f>
        <v>0</v>
      </c>
      <c r="CB215">
        <v>9</v>
      </c>
      <c r="CC215">
        <v>0.5</v>
      </c>
      <c r="CD215" t="s">
        <v>287</v>
      </c>
      <c r="CE215">
        <v>2</v>
      </c>
      <c r="CF215" t="b">
        <v>1</v>
      </c>
      <c r="CG215">
        <v>1617083289.5</v>
      </c>
      <c r="CH215">
        <v>649.465333333333</v>
      </c>
      <c r="CI215">
        <v>672.626666666667</v>
      </c>
      <c r="CJ215">
        <v>21.4470666666667</v>
      </c>
      <c r="CK215">
        <v>19.9463</v>
      </c>
      <c r="CL215">
        <v>645.145333333333</v>
      </c>
      <c r="CM215">
        <v>21.4690666666667</v>
      </c>
      <c r="CN215">
        <v>600.064333333333</v>
      </c>
      <c r="CO215">
        <v>101.121333333333</v>
      </c>
      <c r="CP215">
        <v>0.0468513666666667</v>
      </c>
      <c r="CQ215">
        <v>26.7423666666667</v>
      </c>
      <c r="CR215">
        <v>26.1928</v>
      </c>
      <c r="CS215">
        <v>999.9</v>
      </c>
      <c r="CT215">
        <v>0</v>
      </c>
      <c r="CU215">
        <v>0</v>
      </c>
      <c r="CV215">
        <v>10020.6333333333</v>
      </c>
      <c r="CW215">
        <v>0</v>
      </c>
      <c r="CX215">
        <v>31.9161333333333</v>
      </c>
      <c r="CY215">
        <v>1200.01666666667</v>
      </c>
      <c r="CZ215">
        <v>0.967006666666667</v>
      </c>
      <c r="DA215">
        <v>0.0329935</v>
      </c>
      <c r="DB215">
        <v>0</v>
      </c>
      <c r="DC215">
        <v>2.7143</v>
      </c>
      <c r="DD215">
        <v>0</v>
      </c>
      <c r="DE215">
        <v>3558.32666666667</v>
      </c>
      <c r="DF215">
        <v>10372.4666666667</v>
      </c>
      <c r="DG215">
        <v>40.562</v>
      </c>
      <c r="DH215">
        <v>43.479</v>
      </c>
      <c r="DI215">
        <v>42.2913333333333</v>
      </c>
      <c r="DJ215">
        <v>41.6456666666667</v>
      </c>
      <c r="DK215">
        <v>40.5206666666667</v>
      </c>
      <c r="DL215">
        <v>1160.42666666667</v>
      </c>
      <c r="DM215">
        <v>39.59</v>
      </c>
      <c r="DN215">
        <v>0</v>
      </c>
      <c r="DO215">
        <v>1617083290.8</v>
      </c>
      <c r="DP215">
        <v>0</v>
      </c>
      <c r="DQ215">
        <v>2.724768</v>
      </c>
      <c r="DR215">
        <v>-0.113561532862254</v>
      </c>
      <c r="DS215">
        <v>8.75538463756867</v>
      </c>
      <c r="DT215">
        <v>3557.7472</v>
      </c>
      <c r="DU215">
        <v>15</v>
      </c>
      <c r="DV215">
        <v>1617082512</v>
      </c>
      <c r="DW215" t="s">
        <v>288</v>
      </c>
      <c r="DX215">
        <v>1617082511</v>
      </c>
      <c r="DY215">
        <v>1617082512</v>
      </c>
      <c r="DZ215">
        <v>2</v>
      </c>
      <c r="EA215">
        <v>-0.012</v>
      </c>
      <c r="EB215">
        <v>-0.035</v>
      </c>
      <c r="EC215">
        <v>4.321</v>
      </c>
      <c r="ED215">
        <v>-0.022</v>
      </c>
      <c r="EE215">
        <v>400</v>
      </c>
      <c r="EF215">
        <v>20</v>
      </c>
      <c r="EG215">
        <v>0.13</v>
      </c>
      <c r="EH215">
        <v>0.05</v>
      </c>
      <c r="EI215">
        <v>100</v>
      </c>
      <c r="EJ215">
        <v>100</v>
      </c>
      <c r="EK215">
        <v>4.321</v>
      </c>
      <c r="EL215">
        <v>-0.0219</v>
      </c>
      <c r="EM215">
        <v>4.32055000000003</v>
      </c>
      <c r="EN215">
        <v>0</v>
      </c>
      <c r="EO215">
        <v>0</v>
      </c>
      <c r="EP215">
        <v>0</v>
      </c>
      <c r="EQ215">
        <v>-0.0219400000000007</v>
      </c>
      <c r="ER215">
        <v>0</v>
      </c>
      <c r="ES215">
        <v>0</v>
      </c>
      <c r="ET215">
        <v>0</v>
      </c>
      <c r="EU215">
        <v>-1</v>
      </c>
      <c r="EV215">
        <v>-1</v>
      </c>
      <c r="EW215">
        <v>-1</v>
      </c>
      <c r="EX215">
        <v>-1</v>
      </c>
      <c r="EY215">
        <v>13</v>
      </c>
      <c r="EZ215">
        <v>13</v>
      </c>
      <c r="FA215">
        <v>18</v>
      </c>
      <c r="FB215">
        <v>646.829</v>
      </c>
      <c r="FC215">
        <v>393.195</v>
      </c>
      <c r="FD215">
        <v>24.9994</v>
      </c>
      <c r="FE215">
        <v>27.7128</v>
      </c>
      <c r="FF215">
        <v>29.9999</v>
      </c>
      <c r="FG215">
        <v>27.7301</v>
      </c>
      <c r="FH215">
        <v>27.7694</v>
      </c>
      <c r="FI215">
        <v>31.9803</v>
      </c>
      <c r="FJ215">
        <v>22.2092</v>
      </c>
      <c r="FK215">
        <v>44.2253</v>
      </c>
      <c r="FL215">
        <v>25</v>
      </c>
      <c r="FM215">
        <v>683.523</v>
      </c>
      <c r="FN215">
        <v>20</v>
      </c>
      <c r="FO215">
        <v>96.8812</v>
      </c>
      <c r="FP215">
        <v>99.452</v>
      </c>
    </row>
    <row r="216" spans="1:172">
      <c r="A216">
        <v>200</v>
      </c>
      <c r="B216">
        <v>1617083292.5</v>
      </c>
      <c r="C216">
        <v>400</v>
      </c>
      <c r="D216" t="s">
        <v>685</v>
      </c>
      <c r="E216" t="s">
        <v>686</v>
      </c>
      <c r="F216">
        <v>2</v>
      </c>
      <c r="G216">
        <v>1617083291.125</v>
      </c>
      <c r="H216">
        <f>(I216)/1000</f>
        <v>0</v>
      </c>
      <c r="I216">
        <f>IF(CF216, AL216, AF216)</f>
        <v>0</v>
      </c>
      <c r="J216">
        <f>IF(CF216, AG216, AE216)</f>
        <v>0</v>
      </c>
      <c r="K216">
        <f>CH216 - IF(AS216&gt;1, J216*CB216*100.0/(AU216*CV216), 0)</f>
        <v>0</v>
      </c>
      <c r="L216">
        <f>((R216-H216/2)*K216-J216)/(R216+H216/2)</f>
        <v>0</v>
      </c>
      <c r="M216">
        <f>L216*(CO216+CP216)/1000.0</f>
        <v>0</v>
      </c>
      <c r="N216">
        <f>(CH216 - IF(AS216&gt;1, J216*CB216*100.0/(AU216*CV216), 0))*(CO216+CP216)/1000.0</f>
        <v>0</v>
      </c>
      <c r="O216">
        <f>2.0/((1/Q216-1/P216)+SIGN(Q216)*SQRT((1/Q216-1/P216)*(1/Q216-1/P216) + 4*CC216/((CC216+1)*(CC216+1))*(2*1/Q216*1/P216-1/P216*1/P216)))</f>
        <v>0</v>
      </c>
      <c r="P216">
        <f>IF(LEFT(CD216,1)&lt;&gt;"0",IF(LEFT(CD216,1)="1",3.0,CE216),$D$5+$E$5*(CV216*CO216/($K$5*1000))+$F$5*(CV216*CO216/($K$5*1000))*MAX(MIN(CB216,$J$5),$I$5)*MAX(MIN(CB216,$J$5),$I$5)+$G$5*MAX(MIN(CB216,$J$5),$I$5)*(CV216*CO216/($K$5*1000))+$H$5*(CV216*CO216/($K$5*1000))*(CV216*CO216/($K$5*1000)))</f>
        <v>0</v>
      </c>
      <c r="Q216">
        <f>H216*(1000-(1000*0.61365*exp(17.502*U216/(240.97+U216))/(CO216+CP216)+CJ216)/2)/(1000*0.61365*exp(17.502*U216/(240.97+U216))/(CO216+CP216)-CJ216)</f>
        <v>0</v>
      </c>
      <c r="R216">
        <f>1/((CC216+1)/(O216/1.6)+1/(P216/1.37)) + CC216/((CC216+1)/(O216/1.6) + CC216/(P216/1.37))</f>
        <v>0</v>
      </c>
      <c r="S216">
        <f>(BX216*CA216)</f>
        <v>0</v>
      </c>
      <c r="T216">
        <f>(CQ216+(S216+2*0.95*5.67E-8*(((CQ216+$B$7)+273)^4-(CQ216+273)^4)-44100*H216)/(1.84*29.3*P216+8*0.95*5.67E-8*(CQ216+273)^3))</f>
        <v>0</v>
      </c>
      <c r="U216">
        <f>($C$7*CR216+$D$7*CS216+$E$7*T216)</f>
        <v>0</v>
      </c>
      <c r="V216">
        <f>0.61365*exp(17.502*U216/(240.97+U216))</f>
        <v>0</v>
      </c>
      <c r="W216">
        <f>(X216/Y216*100)</f>
        <v>0</v>
      </c>
      <c r="X216">
        <f>CJ216*(CO216+CP216)/1000</f>
        <v>0</v>
      </c>
      <c r="Y216">
        <f>0.61365*exp(17.502*CQ216/(240.97+CQ216))</f>
        <v>0</v>
      </c>
      <c r="Z216">
        <f>(V216-CJ216*(CO216+CP216)/1000)</f>
        <v>0</v>
      </c>
      <c r="AA216">
        <f>(-H216*44100)</f>
        <v>0</v>
      </c>
      <c r="AB216">
        <f>2*29.3*P216*0.92*(CQ216-U216)</f>
        <v>0</v>
      </c>
      <c r="AC216">
        <f>2*0.95*5.67E-8*(((CQ216+$B$7)+273)^4-(U216+273)^4)</f>
        <v>0</v>
      </c>
      <c r="AD216">
        <f>S216+AC216+AA216+AB216</f>
        <v>0</v>
      </c>
      <c r="AE216">
        <f>CN216*AS216*(CI216-CH216*(1000-AS216*CK216)/(1000-AS216*CJ216))/(100*CB216)</f>
        <v>0</v>
      </c>
      <c r="AF216">
        <f>1000*CN216*AS216*(CJ216-CK216)/(100*CB216*(1000-AS216*CJ216))</f>
        <v>0</v>
      </c>
      <c r="AG216">
        <f>(AH216 - AI216 - CO216*1E3/(8.314*(CQ216+273.15)) * AK216/CN216 * AJ216) * CN216/(100*CB216) * (1000 - CK216)/1000</f>
        <v>0</v>
      </c>
      <c r="AH216">
        <v>688.010200523218</v>
      </c>
      <c r="AI216">
        <v>668.066363636364</v>
      </c>
      <c r="AJ216">
        <v>1.74943518099445</v>
      </c>
      <c r="AK216">
        <v>66.5001345329119</v>
      </c>
      <c r="AL216">
        <f>(AN216 - AM216 + CO216*1E3/(8.314*(CQ216+273.15)) * AP216/CN216 * AO216) * CN216/(100*CB216) * 1000/(1000 - AN216)</f>
        <v>0</v>
      </c>
      <c r="AM216">
        <v>19.9463306632035</v>
      </c>
      <c r="AN216">
        <v>21.4427012121212</v>
      </c>
      <c r="AO216">
        <v>-0.000537281385279996</v>
      </c>
      <c r="AP216">
        <v>79.88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MAX(0,($B$13+$C$13*CV216)/(1+$D$13*CV216)*CO216/(CQ216+273)*$E$13)</f>
        <v>0</v>
      </c>
      <c r="AV216" t="s">
        <v>286</v>
      </c>
      <c r="AW216" t="s">
        <v>286</v>
      </c>
      <c r="AX216">
        <v>0</v>
      </c>
      <c r="AY216">
        <v>0</v>
      </c>
      <c r="AZ216">
        <f>1-AX216/AY216</f>
        <v>0</v>
      </c>
      <c r="BA216">
        <v>0</v>
      </c>
      <c r="BB216" t="s">
        <v>286</v>
      </c>
      <c r="BC216" t="s">
        <v>286</v>
      </c>
      <c r="BD216">
        <v>0</v>
      </c>
      <c r="BE216">
        <v>0</v>
      </c>
      <c r="BF216">
        <f>1-BD216/BE216</f>
        <v>0</v>
      </c>
      <c r="BG216">
        <v>0.5</v>
      </c>
      <c r="BH216">
        <f>BY216</f>
        <v>0</v>
      </c>
      <c r="BI216">
        <f>J216</f>
        <v>0</v>
      </c>
      <c r="BJ216">
        <f>BF216*BG216*BH216</f>
        <v>0</v>
      </c>
      <c r="BK216">
        <f>(BI216-BA216)/BH216</f>
        <v>0</v>
      </c>
      <c r="BL216">
        <f>(AY216-BE216)/BE216</f>
        <v>0</v>
      </c>
      <c r="BM216">
        <f>AX216/(AZ216+AX216/BE216)</f>
        <v>0</v>
      </c>
      <c r="BN216" t="s">
        <v>286</v>
      </c>
      <c r="BO216">
        <v>0</v>
      </c>
      <c r="BP216">
        <f>IF(BO216&lt;&gt;0, BO216, BM216)</f>
        <v>0</v>
      </c>
      <c r="BQ216">
        <f>1-BP216/BE216</f>
        <v>0</v>
      </c>
      <c r="BR216">
        <f>(BE216-BD216)/(BE216-BP216)</f>
        <v>0</v>
      </c>
      <c r="BS216">
        <f>(AY216-BE216)/(AY216-BP216)</f>
        <v>0</v>
      </c>
      <c r="BT216">
        <f>(BE216-BD216)/(BE216-AX216)</f>
        <v>0</v>
      </c>
      <c r="BU216">
        <f>(AY216-BE216)/(AY216-AX216)</f>
        <v>0</v>
      </c>
      <c r="BV216">
        <f>(BR216*BP216/BD216)</f>
        <v>0</v>
      </c>
      <c r="BW216">
        <f>(1-BV216)</f>
        <v>0</v>
      </c>
      <c r="BX216">
        <f>$B$11*CW216+$C$11*CX216+$F$11*CY216*(1-DB216)</f>
        <v>0</v>
      </c>
      <c r="BY216">
        <f>BX216*BZ216</f>
        <v>0</v>
      </c>
      <c r="BZ216">
        <f>($B$11*$D$9+$C$11*$D$9+$F$11*((DL216+DD216)/MAX(DL216+DD216+DM216, 0.1)*$I$9+DM216/MAX(DL216+DD216+DM216, 0.1)*$J$9))/($B$11+$C$11+$F$11)</f>
        <v>0</v>
      </c>
      <c r="CA216">
        <f>($B$11*$K$9+$C$11*$K$9+$F$11*((DL216+DD216)/MAX(DL216+DD216+DM216, 0.1)*$P$9+DM216/MAX(DL216+DD216+DM216, 0.1)*$Q$9))/($B$11+$C$11+$F$11)</f>
        <v>0</v>
      </c>
      <c r="CB216">
        <v>9</v>
      </c>
      <c r="CC216">
        <v>0.5</v>
      </c>
      <c r="CD216" t="s">
        <v>287</v>
      </c>
      <c r="CE216">
        <v>2</v>
      </c>
      <c r="CF216" t="b">
        <v>1</v>
      </c>
      <c r="CG216">
        <v>1617083291.125</v>
      </c>
      <c r="CH216">
        <v>652.234</v>
      </c>
      <c r="CI216">
        <v>675.35775</v>
      </c>
      <c r="CJ216">
        <v>21.44405</v>
      </c>
      <c r="CK216">
        <v>19.946825</v>
      </c>
      <c r="CL216">
        <v>647.91375</v>
      </c>
      <c r="CM216">
        <v>21.466</v>
      </c>
      <c r="CN216">
        <v>600.079</v>
      </c>
      <c r="CO216">
        <v>101.12075</v>
      </c>
      <c r="CP216">
        <v>0.0464983</v>
      </c>
      <c r="CQ216">
        <v>26.741075</v>
      </c>
      <c r="CR216">
        <v>26.193025</v>
      </c>
      <c r="CS216">
        <v>999.9</v>
      </c>
      <c r="CT216">
        <v>0</v>
      </c>
      <c r="CU216">
        <v>0</v>
      </c>
      <c r="CV216">
        <v>10033.625</v>
      </c>
      <c r="CW216">
        <v>0</v>
      </c>
      <c r="CX216">
        <v>31.902375</v>
      </c>
      <c r="CY216">
        <v>1199.915</v>
      </c>
      <c r="CZ216">
        <v>0.96700375</v>
      </c>
      <c r="DA216">
        <v>0.032996375</v>
      </c>
      <c r="DB216">
        <v>0</v>
      </c>
      <c r="DC216">
        <v>2.628025</v>
      </c>
      <c r="DD216">
        <v>0</v>
      </c>
      <c r="DE216">
        <v>3558.415</v>
      </c>
      <c r="DF216">
        <v>10371.575</v>
      </c>
      <c r="DG216">
        <v>40.4995</v>
      </c>
      <c r="DH216">
        <v>43.4685</v>
      </c>
      <c r="DI216">
        <v>42.2185</v>
      </c>
      <c r="DJ216">
        <v>41.60925</v>
      </c>
      <c r="DK216">
        <v>40.531</v>
      </c>
      <c r="DL216">
        <v>1160.325</v>
      </c>
      <c r="DM216">
        <v>39.59</v>
      </c>
      <c r="DN216">
        <v>0</v>
      </c>
      <c r="DO216">
        <v>1617083293.2</v>
      </c>
      <c r="DP216">
        <v>0</v>
      </c>
      <c r="DQ216">
        <v>2.692392</v>
      </c>
      <c r="DR216">
        <v>0.50595384212641</v>
      </c>
      <c r="DS216">
        <v>6.46692310510834</v>
      </c>
      <c r="DT216">
        <v>3558.1184</v>
      </c>
      <c r="DU216">
        <v>15</v>
      </c>
      <c r="DV216">
        <v>1617082512</v>
      </c>
      <c r="DW216" t="s">
        <v>288</v>
      </c>
      <c r="DX216">
        <v>1617082511</v>
      </c>
      <c r="DY216">
        <v>1617082512</v>
      </c>
      <c r="DZ216">
        <v>2</v>
      </c>
      <c r="EA216">
        <v>-0.012</v>
      </c>
      <c r="EB216">
        <v>-0.035</v>
      </c>
      <c r="EC216">
        <v>4.321</v>
      </c>
      <c r="ED216">
        <v>-0.022</v>
      </c>
      <c r="EE216">
        <v>400</v>
      </c>
      <c r="EF216">
        <v>20</v>
      </c>
      <c r="EG216">
        <v>0.13</v>
      </c>
      <c r="EH216">
        <v>0.05</v>
      </c>
      <c r="EI216">
        <v>100</v>
      </c>
      <c r="EJ216">
        <v>100</v>
      </c>
      <c r="EK216">
        <v>4.32</v>
      </c>
      <c r="EL216">
        <v>-0.022</v>
      </c>
      <c r="EM216">
        <v>4.32055000000003</v>
      </c>
      <c r="EN216">
        <v>0</v>
      </c>
      <c r="EO216">
        <v>0</v>
      </c>
      <c r="EP216">
        <v>0</v>
      </c>
      <c r="EQ216">
        <v>-0.0219400000000007</v>
      </c>
      <c r="ER216">
        <v>0</v>
      </c>
      <c r="ES216">
        <v>0</v>
      </c>
      <c r="ET216">
        <v>0</v>
      </c>
      <c r="EU216">
        <v>-1</v>
      </c>
      <c r="EV216">
        <v>-1</v>
      </c>
      <c r="EW216">
        <v>-1</v>
      </c>
      <c r="EX216">
        <v>-1</v>
      </c>
      <c r="EY216">
        <v>13</v>
      </c>
      <c r="EZ216">
        <v>13</v>
      </c>
      <c r="FA216">
        <v>18</v>
      </c>
      <c r="FB216">
        <v>646.912</v>
      </c>
      <c r="FC216">
        <v>393.215</v>
      </c>
      <c r="FD216">
        <v>24.9994</v>
      </c>
      <c r="FE216">
        <v>27.7117</v>
      </c>
      <c r="FF216">
        <v>29.9998</v>
      </c>
      <c r="FG216">
        <v>27.729</v>
      </c>
      <c r="FH216">
        <v>27.7682</v>
      </c>
      <c r="FI216">
        <v>32.1102</v>
      </c>
      <c r="FJ216">
        <v>22.2092</v>
      </c>
      <c r="FK216">
        <v>44.2253</v>
      </c>
      <c r="FL216">
        <v>25</v>
      </c>
      <c r="FM216">
        <v>686.888</v>
      </c>
      <c r="FN216">
        <v>20</v>
      </c>
      <c r="FO216">
        <v>96.882</v>
      </c>
      <c r="FP216">
        <v>99.4522</v>
      </c>
    </row>
    <row r="217" spans="1:172">
      <c r="A217">
        <v>201</v>
      </c>
      <c r="B217">
        <v>1617083294.5</v>
      </c>
      <c r="C217">
        <v>402</v>
      </c>
      <c r="D217" t="s">
        <v>687</v>
      </c>
      <c r="E217" t="s">
        <v>688</v>
      </c>
      <c r="F217">
        <v>2</v>
      </c>
      <c r="G217">
        <v>1617083293.5</v>
      </c>
      <c r="H217">
        <f>(I217)/1000</f>
        <v>0</v>
      </c>
      <c r="I217">
        <f>IF(CF217, AL217, AF217)</f>
        <v>0</v>
      </c>
      <c r="J217">
        <f>IF(CF217, AG217, AE217)</f>
        <v>0</v>
      </c>
      <c r="K217">
        <f>CH217 - IF(AS217&gt;1, J217*CB217*100.0/(AU217*CV217), 0)</f>
        <v>0</v>
      </c>
      <c r="L217">
        <f>((R217-H217/2)*K217-J217)/(R217+H217/2)</f>
        <v>0</v>
      </c>
      <c r="M217">
        <f>L217*(CO217+CP217)/1000.0</f>
        <v>0</v>
      </c>
      <c r="N217">
        <f>(CH217 - IF(AS217&gt;1, J217*CB217*100.0/(AU217*CV217), 0))*(CO217+CP217)/1000.0</f>
        <v>0</v>
      </c>
      <c r="O217">
        <f>2.0/((1/Q217-1/P217)+SIGN(Q217)*SQRT((1/Q217-1/P217)*(1/Q217-1/P217) + 4*CC217/((CC217+1)*(CC217+1))*(2*1/Q217*1/P217-1/P217*1/P217)))</f>
        <v>0</v>
      </c>
      <c r="P217">
        <f>IF(LEFT(CD217,1)&lt;&gt;"0",IF(LEFT(CD217,1)="1",3.0,CE217),$D$5+$E$5*(CV217*CO217/($K$5*1000))+$F$5*(CV217*CO217/($K$5*1000))*MAX(MIN(CB217,$J$5),$I$5)*MAX(MIN(CB217,$J$5),$I$5)+$G$5*MAX(MIN(CB217,$J$5),$I$5)*(CV217*CO217/($K$5*1000))+$H$5*(CV217*CO217/($K$5*1000))*(CV217*CO217/($K$5*1000)))</f>
        <v>0</v>
      </c>
      <c r="Q217">
        <f>H217*(1000-(1000*0.61365*exp(17.502*U217/(240.97+U217))/(CO217+CP217)+CJ217)/2)/(1000*0.61365*exp(17.502*U217/(240.97+U217))/(CO217+CP217)-CJ217)</f>
        <v>0</v>
      </c>
      <c r="R217">
        <f>1/((CC217+1)/(O217/1.6)+1/(P217/1.37)) + CC217/((CC217+1)/(O217/1.6) + CC217/(P217/1.37))</f>
        <v>0</v>
      </c>
      <c r="S217">
        <f>(BX217*CA217)</f>
        <v>0</v>
      </c>
      <c r="T217">
        <f>(CQ217+(S217+2*0.95*5.67E-8*(((CQ217+$B$7)+273)^4-(CQ217+273)^4)-44100*H217)/(1.84*29.3*P217+8*0.95*5.67E-8*(CQ217+273)^3))</f>
        <v>0</v>
      </c>
      <c r="U217">
        <f>($C$7*CR217+$D$7*CS217+$E$7*T217)</f>
        <v>0</v>
      </c>
      <c r="V217">
        <f>0.61365*exp(17.502*U217/(240.97+U217))</f>
        <v>0</v>
      </c>
      <c r="W217">
        <f>(X217/Y217*100)</f>
        <v>0</v>
      </c>
      <c r="X217">
        <f>CJ217*(CO217+CP217)/1000</f>
        <v>0</v>
      </c>
      <c r="Y217">
        <f>0.61365*exp(17.502*CQ217/(240.97+CQ217))</f>
        <v>0</v>
      </c>
      <c r="Z217">
        <f>(V217-CJ217*(CO217+CP217)/1000)</f>
        <v>0</v>
      </c>
      <c r="AA217">
        <f>(-H217*44100)</f>
        <v>0</v>
      </c>
      <c r="AB217">
        <f>2*29.3*P217*0.92*(CQ217-U217)</f>
        <v>0</v>
      </c>
      <c r="AC217">
        <f>2*0.95*5.67E-8*(((CQ217+$B$7)+273)^4-(U217+273)^4)</f>
        <v>0</v>
      </c>
      <c r="AD217">
        <f>S217+AC217+AA217+AB217</f>
        <v>0</v>
      </c>
      <c r="AE217">
        <f>CN217*AS217*(CI217-CH217*(1000-AS217*CK217)/(1000-AS217*CJ217))/(100*CB217)</f>
        <v>0</v>
      </c>
      <c r="AF217">
        <f>1000*CN217*AS217*(CJ217-CK217)/(100*CB217*(1000-AS217*CJ217))</f>
        <v>0</v>
      </c>
      <c r="AG217">
        <f>(AH217 - AI217 - CO217*1E3/(8.314*(CQ217+273.15)) * AK217/CN217 * AJ217) * CN217/(100*CB217) * (1000 - CK217)/1000</f>
        <v>0</v>
      </c>
      <c r="AH217">
        <v>691.430609748832</v>
      </c>
      <c r="AI217">
        <v>671.491448484848</v>
      </c>
      <c r="AJ217">
        <v>1.72032226823455</v>
      </c>
      <c r="AK217">
        <v>66.5001345329119</v>
      </c>
      <c r="AL217">
        <f>(AN217 - AM217 + CO217*1E3/(8.314*(CQ217+273.15)) * AP217/CN217 * AO217) * CN217/(100*CB217) * 1000/(1000 - AN217)</f>
        <v>0</v>
      </c>
      <c r="AM217">
        <v>19.9471367941126</v>
      </c>
      <c r="AN217">
        <v>21.4403187878788</v>
      </c>
      <c r="AO217">
        <v>-0.000803151515147589</v>
      </c>
      <c r="AP217">
        <v>79.88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MAX(0,($B$13+$C$13*CV217)/(1+$D$13*CV217)*CO217/(CQ217+273)*$E$13)</f>
        <v>0</v>
      </c>
      <c r="AV217" t="s">
        <v>286</v>
      </c>
      <c r="AW217" t="s">
        <v>286</v>
      </c>
      <c r="AX217">
        <v>0</v>
      </c>
      <c r="AY217">
        <v>0</v>
      </c>
      <c r="AZ217">
        <f>1-AX217/AY217</f>
        <v>0</v>
      </c>
      <c r="BA217">
        <v>0</v>
      </c>
      <c r="BB217" t="s">
        <v>286</v>
      </c>
      <c r="BC217" t="s">
        <v>286</v>
      </c>
      <c r="BD217">
        <v>0</v>
      </c>
      <c r="BE217">
        <v>0</v>
      </c>
      <c r="BF217">
        <f>1-BD217/BE217</f>
        <v>0</v>
      </c>
      <c r="BG217">
        <v>0.5</v>
      </c>
      <c r="BH217">
        <f>BY217</f>
        <v>0</v>
      </c>
      <c r="BI217">
        <f>J217</f>
        <v>0</v>
      </c>
      <c r="BJ217">
        <f>BF217*BG217*BH217</f>
        <v>0</v>
      </c>
      <c r="BK217">
        <f>(BI217-BA217)/BH217</f>
        <v>0</v>
      </c>
      <c r="BL217">
        <f>(AY217-BE217)/BE217</f>
        <v>0</v>
      </c>
      <c r="BM217">
        <f>AX217/(AZ217+AX217/BE217)</f>
        <v>0</v>
      </c>
      <c r="BN217" t="s">
        <v>286</v>
      </c>
      <c r="BO217">
        <v>0</v>
      </c>
      <c r="BP217">
        <f>IF(BO217&lt;&gt;0, BO217, BM217)</f>
        <v>0</v>
      </c>
      <c r="BQ217">
        <f>1-BP217/BE217</f>
        <v>0</v>
      </c>
      <c r="BR217">
        <f>(BE217-BD217)/(BE217-BP217)</f>
        <v>0</v>
      </c>
      <c r="BS217">
        <f>(AY217-BE217)/(AY217-BP217)</f>
        <v>0</v>
      </c>
      <c r="BT217">
        <f>(BE217-BD217)/(BE217-AX217)</f>
        <v>0</v>
      </c>
      <c r="BU217">
        <f>(AY217-BE217)/(AY217-AX217)</f>
        <v>0</v>
      </c>
      <c r="BV217">
        <f>(BR217*BP217/BD217)</f>
        <v>0</v>
      </c>
      <c r="BW217">
        <f>(1-BV217)</f>
        <v>0</v>
      </c>
      <c r="BX217">
        <f>$B$11*CW217+$C$11*CX217+$F$11*CY217*(1-DB217)</f>
        <v>0</v>
      </c>
      <c r="BY217">
        <f>BX217*BZ217</f>
        <v>0</v>
      </c>
      <c r="BZ217">
        <f>($B$11*$D$9+$C$11*$D$9+$F$11*((DL217+DD217)/MAX(DL217+DD217+DM217, 0.1)*$I$9+DM217/MAX(DL217+DD217+DM217, 0.1)*$J$9))/($B$11+$C$11+$F$11)</f>
        <v>0</v>
      </c>
      <c r="CA217">
        <f>($B$11*$K$9+$C$11*$K$9+$F$11*((DL217+DD217)/MAX(DL217+DD217+DM217, 0.1)*$P$9+DM217/MAX(DL217+DD217+DM217, 0.1)*$Q$9))/($B$11+$C$11+$F$11)</f>
        <v>0</v>
      </c>
      <c r="CB217">
        <v>9</v>
      </c>
      <c r="CC217">
        <v>0.5</v>
      </c>
      <c r="CD217" t="s">
        <v>287</v>
      </c>
      <c r="CE217">
        <v>2</v>
      </c>
      <c r="CF217" t="b">
        <v>1</v>
      </c>
      <c r="CG217">
        <v>1617083293.5</v>
      </c>
      <c r="CH217">
        <v>656.257</v>
      </c>
      <c r="CI217">
        <v>679.356</v>
      </c>
      <c r="CJ217">
        <v>21.4408333333333</v>
      </c>
      <c r="CK217">
        <v>19.9462</v>
      </c>
      <c r="CL217">
        <v>651.936333333333</v>
      </c>
      <c r="CM217">
        <v>21.4627333333333</v>
      </c>
      <c r="CN217">
        <v>600.074666666667</v>
      </c>
      <c r="CO217">
        <v>101.120666666667</v>
      </c>
      <c r="CP217">
        <v>0.0468672</v>
      </c>
      <c r="CQ217">
        <v>26.7435333333333</v>
      </c>
      <c r="CR217">
        <v>26.1984</v>
      </c>
      <c r="CS217">
        <v>999.9</v>
      </c>
      <c r="CT217">
        <v>0</v>
      </c>
      <c r="CU217">
        <v>0</v>
      </c>
      <c r="CV217">
        <v>10006.2666666667</v>
      </c>
      <c r="CW217">
        <v>0</v>
      </c>
      <c r="CX217">
        <v>31.8497</v>
      </c>
      <c r="CY217">
        <v>1200.01</v>
      </c>
      <c r="CZ217">
        <v>0.967006666666667</v>
      </c>
      <c r="DA217">
        <v>0.0329935</v>
      </c>
      <c r="DB217">
        <v>0</v>
      </c>
      <c r="DC217">
        <v>2.83906666666667</v>
      </c>
      <c r="DD217">
        <v>0</v>
      </c>
      <c r="DE217">
        <v>3559.07</v>
      </c>
      <c r="DF217">
        <v>10372.3666666667</v>
      </c>
      <c r="DG217">
        <v>40.5206666666667</v>
      </c>
      <c r="DH217">
        <v>43.437</v>
      </c>
      <c r="DI217">
        <v>42.229</v>
      </c>
      <c r="DJ217">
        <v>41.5413333333333</v>
      </c>
      <c r="DK217">
        <v>40.5416666666667</v>
      </c>
      <c r="DL217">
        <v>1160.42</v>
      </c>
      <c r="DM217">
        <v>39.59</v>
      </c>
      <c r="DN217">
        <v>0</v>
      </c>
      <c r="DO217">
        <v>1617083295</v>
      </c>
      <c r="DP217">
        <v>0</v>
      </c>
      <c r="DQ217">
        <v>2.71133461538462</v>
      </c>
      <c r="DR217">
        <v>0.316379482697555</v>
      </c>
      <c r="DS217">
        <v>6.76341880771317</v>
      </c>
      <c r="DT217">
        <v>3558.22961538462</v>
      </c>
      <c r="DU217">
        <v>15</v>
      </c>
      <c r="DV217">
        <v>1617082512</v>
      </c>
      <c r="DW217" t="s">
        <v>288</v>
      </c>
      <c r="DX217">
        <v>1617082511</v>
      </c>
      <c r="DY217">
        <v>1617082512</v>
      </c>
      <c r="DZ217">
        <v>2</v>
      </c>
      <c r="EA217">
        <v>-0.012</v>
      </c>
      <c r="EB217">
        <v>-0.035</v>
      </c>
      <c r="EC217">
        <v>4.321</v>
      </c>
      <c r="ED217">
        <v>-0.022</v>
      </c>
      <c r="EE217">
        <v>400</v>
      </c>
      <c r="EF217">
        <v>20</v>
      </c>
      <c r="EG217">
        <v>0.13</v>
      </c>
      <c r="EH217">
        <v>0.05</v>
      </c>
      <c r="EI217">
        <v>100</v>
      </c>
      <c r="EJ217">
        <v>100</v>
      </c>
      <c r="EK217">
        <v>4.321</v>
      </c>
      <c r="EL217">
        <v>-0.022</v>
      </c>
      <c r="EM217">
        <v>4.32055000000003</v>
      </c>
      <c r="EN217">
        <v>0</v>
      </c>
      <c r="EO217">
        <v>0</v>
      </c>
      <c r="EP217">
        <v>0</v>
      </c>
      <c r="EQ217">
        <v>-0.0219400000000007</v>
      </c>
      <c r="ER217">
        <v>0</v>
      </c>
      <c r="ES217">
        <v>0</v>
      </c>
      <c r="ET217">
        <v>0</v>
      </c>
      <c r="EU217">
        <v>-1</v>
      </c>
      <c r="EV217">
        <v>-1</v>
      </c>
      <c r="EW217">
        <v>-1</v>
      </c>
      <c r="EX217">
        <v>-1</v>
      </c>
      <c r="EY217">
        <v>13.1</v>
      </c>
      <c r="EZ217">
        <v>13</v>
      </c>
      <c r="FA217">
        <v>18</v>
      </c>
      <c r="FB217">
        <v>646.86</v>
      </c>
      <c r="FC217">
        <v>393.44</v>
      </c>
      <c r="FD217">
        <v>24.9995</v>
      </c>
      <c r="FE217">
        <v>27.7105</v>
      </c>
      <c r="FF217">
        <v>29.9998</v>
      </c>
      <c r="FG217">
        <v>27.7278</v>
      </c>
      <c r="FH217">
        <v>27.7671</v>
      </c>
      <c r="FI217">
        <v>32.21</v>
      </c>
      <c r="FJ217">
        <v>22.2092</v>
      </c>
      <c r="FK217">
        <v>43.8531</v>
      </c>
      <c r="FL217">
        <v>25</v>
      </c>
      <c r="FM217">
        <v>690.266</v>
      </c>
      <c r="FN217">
        <v>20</v>
      </c>
      <c r="FO217">
        <v>96.8824</v>
      </c>
      <c r="FP217">
        <v>99.452</v>
      </c>
    </row>
    <row r="218" spans="1:172">
      <c r="A218">
        <v>202</v>
      </c>
      <c r="B218">
        <v>1617083296.5</v>
      </c>
      <c r="C218">
        <v>404</v>
      </c>
      <c r="D218" t="s">
        <v>689</v>
      </c>
      <c r="E218" t="s">
        <v>690</v>
      </c>
      <c r="F218">
        <v>2</v>
      </c>
      <c r="G218">
        <v>1617083295.125</v>
      </c>
      <c r="H218">
        <f>(I218)/1000</f>
        <v>0</v>
      </c>
      <c r="I218">
        <f>IF(CF218, AL218, AF218)</f>
        <v>0</v>
      </c>
      <c r="J218">
        <f>IF(CF218, AG218, AE218)</f>
        <v>0</v>
      </c>
      <c r="K218">
        <f>CH218 - IF(AS218&gt;1, J218*CB218*100.0/(AU218*CV218), 0)</f>
        <v>0</v>
      </c>
      <c r="L218">
        <f>((R218-H218/2)*K218-J218)/(R218+H218/2)</f>
        <v>0</v>
      </c>
      <c r="M218">
        <f>L218*(CO218+CP218)/1000.0</f>
        <v>0</v>
      </c>
      <c r="N218">
        <f>(CH218 - IF(AS218&gt;1, J218*CB218*100.0/(AU218*CV218), 0))*(CO218+CP218)/1000.0</f>
        <v>0</v>
      </c>
      <c r="O218">
        <f>2.0/((1/Q218-1/P218)+SIGN(Q218)*SQRT((1/Q218-1/P218)*(1/Q218-1/P218) + 4*CC218/((CC218+1)*(CC218+1))*(2*1/Q218*1/P218-1/P218*1/P218)))</f>
        <v>0</v>
      </c>
      <c r="P218">
        <f>IF(LEFT(CD218,1)&lt;&gt;"0",IF(LEFT(CD218,1)="1",3.0,CE218),$D$5+$E$5*(CV218*CO218/($K$5*1000))+$F$5*(CV218*CO218/($K$5*1000))*MAX(MIN(CB218,$J$5),$I$5)*MAX(MIN(CB218,$J$5),$I$5)+$G$5*MAX(MIN(CB218,$J$5),$I$5)*(CV218*CO218/($K$5*1000))+$H$5*(CV218*CO218/($K$5*1000))*(CV218*CO218/($K$5*1000)))</f>
        <v>0</v>
      </c>
      <c r="Q218">
        <f>H218*(1000-(1000*0.61365*exp(17.502*U218/(240.97+U218))/(CO218+CP218)+CJ218)/2)/(1000*0.61365*exp(17.502*U218/(240.97+U218))/(CO218+CP218)-CJ218)</f>
        <v>0</v>
      </c>
      <c r="R218">
        <f>1/((CC218+1)/(O218/1.6)+1/(P218/1.37)) + CC218/((CC218+1)/(O218/1.6) + CC218/(P218/1.37))</f>
        <v>0</v>
      </c>
      <c r="S218">
        <f>(BX218*CA218)</f>
        <v>0</v>
      </c>
      <c r="T218">
        <f>(CQ218+(S218+2*0.95*5.67E-8*(((CQ218+$B$7)+273)^4-(CQ218+273)^4)-44100*H218)/(1.84*29.3*P218+8*0.95*5.67E-8*(CQ218+273)^3))</f>
        <v>0</v>
      </c>
      <c r="U218">
        <f>($C$7*CR218+$D$7*CS218+$E$7*T218)</f>
        <v>0</v>
      </c>
      <c r="V218">
        <f>0.61365*exp(17.502*U218/(240.97+U218))</f>
        <v>0</v>
      </c>
      <c r="W218">
        <f>(X218/Y218*100)</f>
        <v>0</v>
      </c>
      <c r="X218">
        <f>CJ218*(CO218+CP218)/1000</f>
        <v>0</v>
      </c>
      <c r="Y218">
        <f>0.61365*exp(17.502*CQ218/(240.97+CQ218))</f>
        <v>0</v>
      </c>
      <c r="Z218">
        <f>(V218-CJ218*(CO218+CP218)/1000)</f>
        <v>0</v>
      </c>
      <c r="AA218">
        <f>(-H218*44100)</f>
        <v>0</v>
      </c>
      <c r="AB218">
        <f>2*29.3*P218*0.92*(CQ218-U218)</f>
        <v>0</v>
      </c>
      <c r="AC218">
        <f>2*0.95*5.67E-8*(((CQ218+$B$7)+273)^4-(U218+273)^4)</f>
        <v>0</v>
      </c>
      <c r="AD218">
        <f>S218+AC218+AA218+AB218</f>
        <v>0</v>
      </c>
      <c r="AE218">
        <f>CN218*AS218*(CI218-CH218*(1000-AS218*CK218)/(1000-AS218*CJ218))/(100*CB218)</f>
        <v>0</v>
      </c>
      <c r="AF218">
        <f>1000*CN218*AS218*(CJ218-CK218)/(100*CB218*(1000-AS218*CJ218))</f>
        <v>0</v>
      </c>
      <c r="AG218">
        <f>(AH218 - AI218 - CO218*1E3/(8.314*(CQ218+273.15)) * AK218/CN218 * AJ218) * CN218/(100*CB218) * (1000 - CK218)/1000</f>
        <v>0</v>
      </c>
      <c r="AH218">
        <v>694.870071416605</v>
      </c>
      <c r="AI218">
        <v>674.847745454545</v>
      </c>
      <c r="AJ218">
        <v>1.68618197810508</v>
      </c>
      <c r="AK218">
        <v>66.5001345329119</v>
      </c>
      <c r="AL218">
        <f>(AN218 - AM218 + CO218*1E3/(8.314*(CQ218+273.15)) * AP218/CN218 * AO218) * CN218/(100*CB218) * 1000/(1000 - AN218)</f>
        <v>0</v>
      </c>
      <c r="AM218">
        <v>19.9456682964502</v>
      </c>
      <c r="AN218">
        <v>21.4377854545454</v>
      </c>
      <c r="AO218">
        <v>-0.000469157024792793</v>
      </c>
      <c r="AP218">
        <v>79.88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MAX(0,($B$13+$C$13*CV218)/(1+$D$13*CV218)*CO218/(CQ218+273)*$E$13)</f>
        <v>0</v>
      </c>
      <c r="AV218" t="s">
        <v>286</v>
      </c>
      <c r="AW218" t="s">
        <v>286</v>
      </c>
      <c r="AX218">
        <v>0</v>
      </c>
      <c r="AY218">
        <v>0</v>
      </c>
      <c r="AZ218">
        <f>1-AX218/AY218</f>
        <v>0</v>
      </c>
      <c r="BA218">
        <v>0</v>
      </c>
      <c r="BB218" t="s">
        <v>286</v>
      </c>
      <c r="BC218" t="s">
        <v>286</v>
      </c>
      <c r="BD218">
        <v>0</v>
      </c>
      <c r="BE218">
        <v>0</v>
      </c>
      <c r="BF218">
        <f>1-BD218/BE218</f>
        <v>0</v>
      </c>
      <c r="BG218">
        <v>0.5</v>
      </c>
      <c r="BH218">
        <f>BY218</f>
        <v>0</v>
      </c>
      <c r="BI218">
        <f>J218</f>
        <v>0</v>
      </c>
      <c r="BJ218">
        <f>BF218*BG218*BH218</f>
        <v>0</v>
      </c>
      <c r="BK218">
        <f>(BI218-BA218)/BH218</f>
        <v>0</v>
      </c>
      <c r="BL218">
        <f>(AY218-BE218)/BE218</f>
        <v>0</v>
      </c>
      <c r="BM218">
        <f>AX218/(AZ218+AX218/BE218)</f>
        <v>0</v>
      </c>
      <c r="BN218" t="s">
        <v>286</v>
      </c>
      <c r="BO218">
        <v>0</v>
      </c>
      <c r="BP218">
        <f>IF(BO218&lt;&gt;0, BO218, BM218)</f>
        <v>0</v>
      </c>
      <c r="BQ218">
        <f>1-BP218/BE218</f>
        <v>0</v>
      </c>
      <c r="BR218">
        <f>(BE218-BD218)/(BE218-BP218)</f>
        <v>0</v>
      </c>
      <c r="BS218">
        <f>(AY218-BE218)/(AY218-BP218)</f>
        <v>0</v>
      </c>
      <c r="BT218">
        <f>(BE218-BD218)/(BE218-AX218)</f>
        <v>0</v>
      </c>
      <c r="BU218">
        <f>(AY218-BE218)/(AY218-AX218)</f>
        <v>0</v>
      </c>
      <c r="BV218">
        <f>(BR218*BP218/BD218)</f>
        <v>0</v>
      </c>
      <c r="BW218">
        <f>(1-BV218)</f>
        <v>0</v>
      </c>
      <c r="BX218">
        <f>$B$11*CW218+$C$11*CX218+$F$11*CY218*(1-DB218)</f>
        <v>0</v>
      </c>
      <c r="BY218">
        <f>BX218*BZ218</f>
        <v>0</v>
      </c>
      <c r="BZ218">
        <f>($B$11*$D$9+$C$11*$D$9+$F$11*((DL218+DD218)/MAX(DL218+DD218+DM218, 0.1)*$I$9+DM218/MAX(DL218+DD218+DM218, 0.1)*$J$9))/($B$11+$C$11+$F$11)</f>
        <v>0</v>
      </c>
      <c r="CA218">
        <f>($B$11*$K$9+$C$11*$K$9+$F$11*((DL218+DD218)/MAX(DL218+DD218+DM218, 0.1)*$P$9+DM218/MAX(DL218+DD218+DM218, 0.1)*$Q$9))/($B$11+$C$11+$F$11)</f>
        <v>0</v>
      </c>
      <c r="CB218">
        <v>9</v>
      </c>
      <c r="CC218">
        <v>0.5</v>
      </c>
      <c r="CD218" t="s">
        <v>287</v>
      </c>
      <c r="CE218">
        <v>2</v>
      </c>
      <c r="CF218" t="b">
        <v>1</v>
      </c>
      <c r="CG218">
        <v>1617083295.125</v>
      </c>
      <c r="CH218">
        <v>658.93875</v>
      </c>
      <c r="CI218">
        <v>682.05</v>
      </c>
      <c r="CJ218">
        <v>21.43885</v>
      </c>
      <c r="CK218">
        <v>19.943875</v>
      </c>
      <c r="CL218">
        <v>654.61825</v>
      </c>
      <c r="CM218">
        <v>21.460825</v>
      </c>
      <c r="CN218">
        <v>600.082</v>
      </c>
      <c r="CO218">
        <v>101.12125</v>
      </c>
      <c r="CP218">
        <v>0.04681635</v>
      </c>
      <c r="CQ218">
        <v>26.744725</v>
      </c>
      <c r="CR218">
        <v>26.19835</v>
      </c>
      <c r="CS218">
        <v>999.9</v>
      </c>
      <c r="CT218">
        <v>0</v>
      </c>
      <c r="CU218">
        <v>0</v>
      </c>
      <c r="CV218">
        <v>10002.97</v>
      </c>
      <c r="CW218">
        <v>0</v>
      </c>
      <c r="CX218">
        <v>31.79485</v>
      </c>
      <c r="CY218">
        <v>1199.9725</v>
      </c>
      <c r="CZ218">
        <v>0.96700375</v>
      </c>
      <c r="DA218">
        <v>0.032996375</v>
      </c>
      <c r="DB218">
        <v>0</v>
      </c>
      <c r="DC218">
        <v>2.739225</v>
      </c>
      <c r="DD218">
        <v>0</v>
      </c>
      <c r="DE218">
        <v>3559.1675</v>
      </c>
      <c r="DF218">
        <v>10372.05</v>
      </c>
      <c r="DG218">
        <v>40.531</v>
      </c>
      <c r="DH218">
        <v>43.4685</v>
      </c>
      <c r="DI218">
        <v>42.23425</v>
      </c>
      <c r="DJ218">
        <v>41.64025</v>
      </c>
      <c r="DK218">
        <v>40.5625</v>
      </c>
      <c r="DL218">
        <v>1160.38</v>
      </c>
      <c r="DM218">
        <v>39.5925</v>
      </c>
      <c r="DN218">
        <v>0</v>
      </c>
      <c r="DO218">
        <v>1617083296.8</v>
      </c>
      <c r="DP218">
        <v>0</v>
      </c>
      <c r="DQ218">
        <v>2.718908</v>
      </c>
      <c r="DR218">
        <v>-0.0943846135511932</v>
      </c>
      <c r="DS218">
        <v>6.43692307092385</v>
      </c>
      <c r="DT218">
        <v>3558.5208</v>
      </c>
      <c r="DU218">
        <v>15</v>
      </c>
      <c r="DV218">
        <v>1617082512</v>
      </c>
      <c r="DW218" t="s">
        <v>288</v>
      </c>
      <c r="DX218">
        <v>1617082511</v>
      </c>
      <c r="DY218">
        <v>1617082512</v>
      </c>
      <c r="DZ218">
        <v>2</v>
      </c>
      <c r="EA218">
        <v>-0.012</v>
      </c>
      <c r="EB218">
        <v>-0.035</v>
      </c>
      <c r="EC218">
        <v>4.321</v>
      </c>
      <c r="ED218">
        <v>-0.022</v>
      </c>
      <c r="EE218">
        <v>400</v>
      </c>
      <c r="EF218">
        <v>20</v>
      </c>
      <c r="EG218">
        <v>0.13</v>
      </c>
      <c r="EH218">
        <v>0.05</v>
      </c>
      <c r="EI218">
        <v>100</v>
      </c>
      <c r="EJ218">
        <v>100</v>
      </c>
      <c r="EK218">
        <v>4.321</v>
      </c>
      <c r="EL218">
        <v>-0.0219</v>
      </c>
      <c r="EM218">
        <v>4.32055000000003</v>
      </c>
      <c r="EN218">
        <v>0</v>
      </c>
      <c r="EO218">
        <v>0</v>
      </c>
      <c r="EP218">
        <v>0</v>
      </c>
      <c r="EQ218">
        <v>-0.0219400000000007</v>
      </c>
      <c r="ER218">
        <v>0</v>
      </c>
      <c r="ES218">
        <v>0</v>
      </c>
      <c r="ET218">
        <v>0</v>
      </c>
      <c r="EU218">
        <v>-1</v>
      </c>
      <c r="EV218">
        <v>-1</v>
      </c>
      <c r="EW218">
        <v>-1</v>
      </c>
      <c r="EX218">
        <v>-1</v>
      </c>
      <c r="EY218">
        <v>13.1</v>
      </c>
      <c r="EZ218">
        <v>13.1</v>
      </c>
      <c r="FA218">
        <v>18</v>
      </c>
      <c r="FB218">
        <v>646.981</v>
      </c>
      <c r="FC218">
        <v>393.446</v>
      </c>
      <c r="FD218">
        <v>24.9994</v>
      </c>
      <c r="FE218">
        <v>27.7093</v>
      </c>
      <c r="FF218">
        <v>29.9999</v>
      </c>
      <c r="FG218">
        <v>27.7266</v>
      </c>
      <c r="FH218">
        <v>27.7659</v>
      </c>
      <c r="FI218">
        <v>32.3133</v>
      </c>
      <c r="FJ218">
        <v>22.2092</v>
      </c>
      <c r="FK218">
        <v>43.8531</v>
      </c>
      <c r="FL218">
        <v>25</v>
      </c>
      <c r="FM218">
        <v>693.663</v>
      </c>
      <c r="FN218">
        <v>20</v>
      </c>
      <c r="FO218">
        <v>96.8825</v>
      </c>
      <c r="FP218">
        <v>99.4517</v>
      </c>
    </row>
    <row r="219" spans="1:172">
      <c r="A219">
        <v>203</v>
      </c>
      <c r="B219">
        <v>1617083298.5</v>
      </c>
      <c r="C219">
        <v>406</v>
      </c>
      <c r="D219" t="s">
        <v>691</v>
      </c>
      <c r="E219" t="s">
        <v>692</v>
      </c>
      <c r="F219">
        <v>2</v>
      </c>
      <c r="G219">
        <v>1617083297.5</v>
      </c>
      <c r="H219">
        <f>(I219)/1000</f>
        <v>0</v>
      </c>
      <c r="I219">
        <f>IF(CF219, AL219, AF219)</f>
        <v>0</v>
      </c>
      <c r="J219">
        <f>IF(CF219, AG219, AE219)</f>
        <v>0</v>
      </c>
      <c r="K219">
        <f>CH219 - IF(AS219&gt;1, J219*CB219*100.0/(AU219*CV219), 0)</f>
        <v>0</v>
      </c>
      <c r="L219">
        <f>((R219-H219/2)*K219-J219)/(R219+H219/2)</f>
        <v>0</v>
      </c>
      <c r="M219">
        <f>L219*(CO219+CP219)/1000.0</f>
        <v>0</v>
      </c>
      <c r="N219">
        <f>(CH219 - IF(AS219&gt;1, J219*CB219*100.0/(AU219*CV219), 0))*(CO219+CP219)/1000.0</f>
        <v>0</v>
      </c>
      <c r="O219">
        <f>2.0/((1/Q219-1/P219)+SIGN(Q219)*SQRT((1/Q219-1/P219)*(1/Q219-1/P219) + 4*CC219/((CC219+1)*(CC219+1))*(2*1/Q219*1/P219-1/P219*1/P219)))</f>
        <v>0</v>
      </c>
      <c r="P219">
        <f>IF(LEFT(CD219,1)&lt;&gt;"0",IF(LEFT(CD219,1)="1",3.0,CE219),$D$5+$E$5*(CV219*CO219/($K$5*1000))+$F$5*(CV219*CO219/($K$5*1000))*MAX(MIN(CB219,$J$5),$I$5)*MAX(MIN(CB219,$J$5),$I$5)+$G$5*MAX(MIN(CB219,$J$5),$I$5)*(CV219*CO219/($K$5*1000))+$H$5*(CV219*CO219/($K$5*1000))*(CV219*CO219/($K$5*1000)))</f>
        <v>0</v>
      </c>
      <c r="Q219">
        <f>H219*(1000-(1000*0.61365*exp(17.502*U219/(240.97+U219))/(CO219+CP219)+CJ219)/2)/(1000*0.61365*exp(17.502*U219/(240.97+U219))/(CO219+CP219)-CJ219)</f>
        <v>0</v>
      </c>
      <c r="R219">
        <f>1/((CC219+1)/(O219/1.6)+1/(P219/1.37)) + CC219/((CC219+1)/(O219/1.6) + CC219/(P219/1.37))</f>
        <v>0</v>
      </c>
      <c r="S219">
        <f>(BX219*CA219)</f>
        <v>0</v>
      </c>
      <c r="T219">
        <f>(CQ219+(S219+2*0.95*5.67E-8*(((CQ219+$B$7)+273)^4-(CQ219+273)^4)-44100*H219)/(1.84*29.3*P219+8*0.95*5.67E-8*(CQ219+273)^3))</f>
        <v>0</v>
      </c>
      <c r="U219">
        <f>($C$7*CR219+$D$7*CS219+$E$7*T219)</f>
        <v>0</v>
      </c>
      <c r="V219">
        <f>0.61365*exp(17.502*U219/(240.97+U219))</f>
        <v>0</v>
      </c>
      <c r="W219">
        <f>(X219/Y219*100)</f>
        <v>0</v>
      </c>
      <c r="X219">
        <f>CJ219*(CO219+CP219)/1000</f>
        <v>0</v>
      </c>
      <c r="Y219">
        <f>0.61365*exp(17.502*CQ219/(240.97+CQ219))</f>
        <v>0</v>
      </c>
      <c r="Z219">
        <f>(V219-CJ219*(CO219+CP219)/1000)</f>
        <v>0</v>
      </c>
      <c r="AA219">
        <f>(-H219*44100)</f>
        <v>0</v>
      </c>
      <c r="AB219">
        <f>2*29.3*P219*0.92*(CQ219-U219)</f>
        <v>0</v>
      </c>
      <c r="AC219">
        <f>2*0.95*5.67E-8*(((CQ219+$B$7)+273)^4-(U219+273)^4)</f>
        <v>0</v>
      </c>
      <c r="AD219">
        <f>S219+AC219+AA219+AB219</f>
        <v>0</v>
      </c>
      <c r="AE219">
        <f>CN219*AS219*(CI219-CH219*(1000-AS219*CK219)/(1000-AS219*CJ219))/(100*CB219)</f>
        <v>0</v>
      </c>
      <c r="AF219">
        <f>1000*CN219*AS219*(CJ219-CK219)/(100*CB219*(1000-AS219*CJ219))</f>
        <v>0</v>
      </c>
      <c r="AG219">
        <f>(AH219 - AI219 - CO219*1E3/(8.314*(CQ219+273.15)) * AK219/CN219 * AJ219) * CN219/(100*CB219) * (1000 - CK219)/1000</f>
        <v>0</v>
      </c>
      <c r="AH219">
        <v>698.066048113335</v>
      </c>
      <c r="AI219">
        <v>678.212878787879</v>
      </c>
      <c r="AJ219">
        <v>1.67766316105077</v>
      </c>
      <c r="AK219">
        <v>66.5001345329119</v>
      </c>
      <c r="AL219">
        <f>(AN219 - AM219 + CO219*1E3/(8.314*(CQ219+273.15)) * AP219/CN219 * AO219) * CN219/(100*CB219) * 1000/(1000 - AN219)</f>
        <v>0</v>
      </c>
      <c r="AM219">
        <v>19.9421843224242</v>
      </c>
      <c r="AN219">
        <v>21.434983030303</v>
      </c>
      <c r="AO219">
        <v>-0.000382723232323178</v>
      </c>
      <c r="AP219">
        <v>79.88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MAX(0,($B$13+$C$13*CV219)/(1+$D$13*CV219)*CO219/(CQ219+273)*$E$13)</f>
        <v>0</v>
      </c>
      <c r="AV219" t="s">
        <v>286</v>
      </c>
      <c r="AW219" t="s">
        <v>286</v>
      </c>
      <c r="AX219">
        <v>0</v>
      </c>
      <c r="AY219">
        <v>0</v>
      </c>
      <c r="AZ219">
        <f>1-AX219/AY219</f>
        <v>0</v>
      </c>
      <c r="BA219">
        <v>0</v>
      </c>
      <c r="BB219" t="s">
        <v>286</v>
      </c>
      <c r="BC219" t="s">
        <v>286</v>
      </c>
      <c r="BD219">
        <v>0</v>
      </c>
      <c r="BE219">
        <v>0</v>
      </c>
      <c r="BF219">
        <f>1-BD219/BE219</f>
        <v>0</v>
      </c>
      <c r="BG219">
        <v>0.5</v>
      </c>
      <c r="BH219">
        <f>BY219</f>
        <v>0</v>
      </c>
      <c r="BI219">
        <f>J219</f>
        <v>0</v>
      </c>
      <c r="BJ219">
        <f>BF219*BG219*BH219</f>
        <v>0</v>
      </c>
      <c r="BK219">
        <f>(BI219-BA219)/BH219</f>
        <v>0</v>
      </c>
      <c r="BL219">
        <f>(AY219-BE219)/BE219</f>
        <v>0</v>
      </c>
      <c r="BM219">
        <f>AX219/(AZ219+AX219/BE219)</f>
        <v>0</v>
      </c>
      <c r="BN219" t="s">
        <v>286</v>
      </c>
      <c r="BO219">
        <v>0</v>
      </c>
      <c r="BP219">
        <f>IF(BO219&lt;&gt;0, BO219, BM219)</f>
        <v>0</v>
      </c>
      <c r="BQ219">
        <f>1-BP219/BE219</f>
        <v>0</v>
      </c>
      <c r="BR219">
        <f>(BE219-BD219)/(BE219-BP219)</f>
        <v>0</v>
      </c>
      <c r="BS219">
        <f>(AY219-BE219)/(AY219-BP219)</f>
        <v>0</v>
      </c>
      <c r="BT219">
        <f>(BE219-BD219)/(BE219-AX219)</f>
        <v>0</v>
      </c>
      <c r="BU219">
        <f>(AY219-BE219)/(AY219-AX219)</f>
        <v>0</v>
      </c>
      <c r="BV219">
        <f>(BR219*BP219/BD219)</f>
        <v>0</v>
      </c>
      <c r="BW219">
        <f>(1-BV219)</f>
        <v>0</v>
      </c>
      <c r="BX219">
        <f>$B$11*CW219+$C$11*CX219+$F$11*CY219*(1-DB219)</f>
        <v>0</v>
      </c>
      <c r="BY219">
        <f>BX219*BZ219</f>
        <v>0</v>
      </c>
      <c r="BZ219">
        <f>($B$11*$D$9+$C$11*$D$9+$F$11*((DL219+DD219)/MAX(DL219+DD219+DM219, 0.1)*$I$9+DM219/MAX(DL219+DD219+DM219, 0.1)*$J$9))/($B$11+$C$11+$F$11)</f>
        <v>0</v>
      </c>
      <c r="CA219">
        <f>($B$11*$K$9+$C$11*$K$9+$F$11*((DL219+DD219)/MAX(DL219+DD219+DM219, 0.1)*$P$9+DM219/MAX(DL219+DD219+DM219, 0.1)*$Q$9))/($B$11+$C$11+$F$11)</f>
        <v>0</v>
      </c>
      <c r="CB219">
        <v>9</v>
      </c>
      <c r="CC219">
        <v>0.5</v>
      </c>
      <c r="CD219" t="s">
        <v>287</v>
      </c>
      <c r="CE219">
        <v>2</v>
      </c>
      <c r="CF219" t="b">
        <v>1</v>
      </c>
      <c r="CG219">
        <v>1617083297.5</v>
      </c>
      <c r="CH219">
        <v>662.858666666667</v>
      </c>
      <c r="CI219">
        <v>685.553666666667</v>
      </c>
      <c r="CJ219">
        <v>21.4356333333333</v>
      </c>
      <c r="CK219">
        <v>19.9369333333333</v>
      </c>
      <c r="CL219">
        <v>658.538</v>
      </c>
      <c r="CM219">
        <v>21.4575666666667</v>
      </c>
      <c r="CN219">
        <v>600.033666666667</v>
      </c>
      <c r="CO219">
        <v>101.121666666667</v>
      </c>
      <c r="CP219">
        <v>0.0463487666666667</v>
      </c>
      <c r="CQ219">
        <v>26.7450666666667</v>
      </c>
      <c r="CR219">
        <v>26.1952</v>
      </c>
      <c r="CS219">
        <v>999.9</v>
      </c>
      <c r="CT219">
        <v>0</v>
      </c>
      <c r="CU219">
        <v>0</v>
      </c>
      <c r="CV219">
        <v>10000.0066666667</v>
      </c>
      <c r="CW219">
        <v>0</v>
      </c>
      <c r="CX219">
        <v>31.7200666666667</v>
      </c>
      <c r="CY219">
        <v>1200.01666666667</v>
      </c>
      <c r="CZ219">
        <v>0.967006666666667</v>
      </c>
      <c r="DA219">
        <v>0.0329935</v>
      </c>
      <c r="DB219">
        <v>0</v>
      </c>
      <c r="DC219">
        <v>2.6576</v>
      </c>
      <c r="DD219">
        <v>0</v>
      </c>
      <c r="DE219">
        <v>3559.47666666667</v>
      </c>
      <c r="DF219">
        <v>10372.4333333333</v>
      </c>
      <c r="DG219">
        <v>40.5206666666667</v>
      </c>
      <c r="DH219">
        <v>43.479</v>
      </c>
      <c r="DI219">
        <v>42.208</v>
      </c>
      <c r="DJ219">
        <v>41.708</v>
      </c>
      <c r="DK219">
        <v>40.5206666666667</v>
      </c>
      <c r="DL219">
        <v>1160.42666666667</v>
      </c>
      <c r="DM219">
        <v>39.59</v>
      </c>
      <c r="DN219">
        <v>0</v>
      </c>
      <c r="DO219">
        <v>1617083299.2</v>
      </c>
      <c r="DP219">
        <v>0</v>
      </c>
      <c r="DQ219">
        <v>2.699384</v>
      </c>
      <c r="DR219">
        <v>-0.344030761792113</v>
      </c>
      <c r="DS219">
        <v>6.073076941719</v>
      </c>
      <c r="DT219">
        <v>3558.852</v>
      </c>
      <c r="DU219">
        <v>15</v>
      </c>
      <c r="DV219">
        <v>1617082512</v>
      </c>
      <c r="DW219" t="s">
        <v>288</v>
      </c>
      <c r="DX219">
        <v>1617082511</v>
      </c>
      <c r="DY219">
        <v>1617082512</v>
      </c>
      <c r="DZ219">
        <v>2</v>
      </c>
      <c r="EA219">
        <v>-0.012</v>
      </c>
      <c r="EB219">
        <v>-0.035</v>
      </c>
      <c r="EC219">
        <v>4.321</v>
      </c>
      <c r="ED219">
        <v>-0.022</v>
      </c>
      <c r="EE219">
        <v>400</v>
      </c>
      <c r="EF219">
        <v>20</v>
      </c>
      <c r="EG219">
        <v>0.13</v>
      </c>
      <c r="EH219">
        <v>0.05</v>
      </c>
      <c r="EI219">
        <v>100</v>
      </c>
      <c r="EJ219">
        <v>100</v>
      </c>
      <c r="EK219">
        <v>4.321</v>
      </c>
      <c r="EL219">
        <v>-0.0219</v>
      </c>
      <c r="EM219">
        <v>4.32055000000003</v>
      </c>
      <c r="EN219">
        <v>0</v>
      </c>
      <c r="EO219">
        <v>0</v>
      </c>
      <c r="EP219">
        <v>0</v>
      </c>
      <c r="EQ219">
        <v>-0.0219400000000007</v>
      </c>
      <c r="ER219">
        <v>0</v>
      </c>
      <c r="ES219">
        <v>0</v>
      </c>
      <c r="ET219">
        <v>0</v>
      </c>
      <c r="EU219">
        <v>-1</v>
      </c>
      <c r="EV219">
        <v>-1</v>
      </c>
      <c r="EW219">
        <v>-1</v>
      </c>
      <c r="EX219">
        <v>-1</v>
      </c>
      <c r="EY219">
        <v>13.1</v>
      </c>
      <c r="EZ219">
        <v>13.1</v>
      </c>
      <c r="FA219">
        <v>18</v>
      </c>
      <c r="FB219">
        <v>646.849</v>
      </c>
      <c r="FC219">
        <v>393.276</v>
      </c>
      <c r="FD219">
        <v>24.9994</v>
      </c>
      <c r="FE219">
        <v>27.708</v>
      </c>
      <c r="FF219">
        <v>29.9999</v>
      </c>
      <c r="FG219">
        <v>27.7253</v>
      </c>
      <c r="FH219">
        <v>27.7647</v>
      </c>
      <c r="FI219">
        <v>32.3867</v>
      </c>
      <c r="FJ219">
        <v>22.2092</v>
      </c>
      <c r="FK219">
        <v>43.8531</v>
      </c>
      <c r="FL219">
        <v>25</v>
      </c>
      <c r="FM219">
        <v>697.076</v>
      </c>
      <c r="FN219">
        <v>20</v>
      </c>
      <c r="FO219">
        <v>96.8829</v>
      </c>
      <c r="FP219">
        <v>99.4521</v>
      </c>
    </row>
    <row r="220" spans="1:172">
      <c r="A220">
        <v>204</v>
      </c>
      <c r="B220">
        <v>1617083300.5</v>
      </c>
      <c r="C220">
        <v>408</v>
      </c>
      <c r="D220" t="s">
        <v>693</v>
      </c>
      <c r="E220" t="s">
        <v>694</v>
      </c>
      <c r="F220">
        <v>2</v>
      </c>
      <c r="G220">
        <v>1617083299.125</v>
      </c>
      <c r="H220">
        <f>(I220)/1000</f>
        <v>0</v>
      </c>
      <c r="I220">
        <f>IF(CF220, AL220, AF220)</f>
        <v>0</v>
      </c>
      <c r="J220">
        <f>IF(CF220, AG220, AE220)</f>
        <v>0</v>
      </c>
      <c r="K220">
        <f>CH220 - IF(AS220&gt;1, J220*CB220*100.0/(AU220*CV220), 0)</f>
        <v>0</v>
      </c>
      <c r="L220">
        <f>((R220-H220/2)*K220-J220)/(R220+H220/2)</f>
        <v>0</v>
      </c>
      <c r="M220">
        <f>L220*(CO220+CP220)/1000.0</f>
        <v>0</v>
      </c>
      <c r="N220">
        <f>(CH220 - IF(AS220&gt;1, J220*CB220*100.0/(AU220*CV220), 0))*(CO220+CP220)/1000.0</f>
        <v>0</v>
      </c>
      <c r="O220">
        <f>2.0/((1/Q220-1/P220)+SIGN(Q220)*SQRT((1/Q220-1/P220)*(1/Q220-1/P220) + 4*CC220/((CC220+1)*(CC220+1))*(2*1/Q220*1/P220-1/P220*1/P220)))</f>
        <v>0</v>
      </c>
      <c r="P220">
        <f>IF(LEFT(CD220,1)&lt;&gt;"0",IF(LEFT(CD220,1)="1",3.0,CE220),$D$5+$E$5*(CV220*CO220/($K$5*1000))+$F$5*(CV220*CO220/($K$5*1000))*MAX(MIN(CB220,$J$5),$I$5)*MAX(MIN(CB220,$J$5),$I$5)+$G$5*MAX(MIN(CB220,$J$5),$I$5)*(CV220*CO220/($K$5*1000))+$H$5*(CV220*CO220/($K$5*1000))*(CV220*CO220/($K$5*1000)))</f>
        <v>0</v>
      </c>
      <c r="Q220">
        <f>H220*(1000-(1000*0.61365*exp(17.502*U220/(240.97+U220))/(CO220+CP220)+CJ220)/2)/(1000*0.61365*exp(17.502*U220/(240.97+U220))/(CO220+CP220)-CJ220)</f>
        <v>0</v>
      </c>
      <c r="R220">
        <f>1/((CC220+1)/(O220/1.6)+1/(P220/1.37)) + CC220/((CC220+1)/(O220/1.6) + CC220/(P220/1.37))</f>
        <v>0</v>
      </c>
      <c r="S220">
        <f>(BX220*CA220)</f>
        <v>0</v>
      </c>
      <c r="T220">
        <f>(CQ220+(S220+2*0.95*5.67E-8*(((CQ220+$B$7)+273)^4-(CQ220+273)^4)-44100*H220)/(1.84*29.3*P220+8*0.95*5.67E-8*(CQ220+273)^3))</f>
        <v>0</v>
      </c>
      <c r="U220">
        <f>($C$7*CR220+$D$7*CS220+$E$7*T220)</f>
        <v>0</v>
      </c>
      <c r="V220">
        <f>0.61365*exp(17.502*U220/(240.97+U220))</f>
        <v>0</v>
      </c>
      <c r="W220">
        <f>(X220/Y220*100)</f>
        <v>0</v>
      </c>
      <c r="X220">
        <f>CJ220*(CO220+CP220)/1000</f>
        <v>0</v>
      </c>
      <c r="Y220">
        <f>0.61365*exp(17.502*CQ220/(240.97+CQ220))</f>
        <v>0</v>
      </c>
      <c r="Z220">
        <f>(V220-CJ220*(CO220+CP220)/1000)</f>
        <v>0</v>
      </c>
      <c r="AA220">
        <f>(-H220*44100)</f>
        <v>0</v>
      </c>
      <c r="AB220">
        <f>2*29.3*P220*0.92*(CQ220-U220)</f>
        <v>0</v>
      </c>
      <c r="AC220">
        <f>2*0.95*5.67E-8*(((CQ220+$B$7)+273)^4-(U220+273)^4)</f>
        <v>0</v>
      </c>
      <c r="AD220">
        <f>S220+AC220+AA220+AB220</f>
        <v>0</v>
      </c>
      <c r="AE220">
        <f>CN220*AS220*(CI220-CH220*(1000-AS220*CK220)/(1000-AS220*CJ220))/(100*CB220)</f>
        <v>0</v>
      </c>
      <c r="AF220">
        <f>1000*CN220*AS220*(CJ220-CK220)/(100*CB220*(1000-AS220*CJ220))</f>
        <v>0</v>
      </c>
      <c r="AG220">
        <f>(AH220 - AI220 - CO220*1E3/(8.314*(CQ220+273.15)) * AK220/CN220 * AJ220) * CN220/(100*CB220) * (1000 - CK220)/1000</f>
        <v>0</v>
      </c>
      <c r="AH220">
        <v>700.830164782895</v>
      </c>
      <c r="AI220">
        <v>681.355509090909</v>
      </c>
      <c r="AJ220">
        <v>1.5836689036732</v>
      </c>
      <c r="AK220">
        <v>66.5001345329119</v>
      </c>
      <c r="AL220">
        <f>(AN220 - AM220 + CO220*1E3/(8.314*(CQ220+273.15)) * AP220/CN220 * AO220) * CN220/(100*CB220) * 1000/(1000 - AN220)</f>
        <v>0</v>
      </c>
      <c r="AM220">
        <v>19.9350310531602</v>
      </c>
      <c r="AN220">
        <v>21.4294648484848</v>
      </c>
      <c r="AO220">
        <v>-0.000304127591705989</v>
      </c>
      <c r="AP220">
        <v>79.88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MAX(0,($B$13+$C$13*CV220)/(1+$D$13*CV220)*CO220/(CQ220+273)*$E$13)</f>
        <v>0</v>
      </c>
      <c r="AV220" t="s">
        <v>286</v>
      </c>
      <c r="AW220" t="s">
        <v>286</v>
      </c>
      <c r="AX220">
        <v>0</v>
      </c>
      <c r="AY220">
        <v>0</v>
      </c>
      <c r="AZ220">
        <f>1-AX220/AY220</f>
        <v>0</v>
      </c>
      <c r="BA220">
        <v>0</v>
      </c>
      <c r="BB220" t="s">
        <v>286</v>
      </c>
      <c r="BC220" t="s">
        <v>286</v>
      </c>
      <c r="BD220">
        <v>0</v>
      </c>
      <c r="BE220">
        <v>0</v>
      </c>
      <c r="BF220">
        <f>1-BD220/BE220</f>
        <v>0</v>
      </c>
      <c r="BG220">
        <v>0.5</v>
      </c>
      <c r="BH220">
        <f>BY220</f>
        <v>0</v>
      </c>
      <c r="BI220">
        <f>J220</f>
        <v>0</v>
      </c>
      <c r="BJ220">
        <f>BF220*BG220*BH220</f>
        <v>0</v>
      </c>
      <c r="BK220">
        <f>(BI220-BA220)/BH220</f>
        <v>0</v>
      </c>
      <c r="BL220">
        <f>(AY220-BE220)/BE220</f>
        <v>0</v>
      </c>
      <c r="BM220">
        <f>AX220/(AZ220+AX220/BE220)</f>
        <v>0</v>
      </c>
      <c r="BN220" t="s">
        <v>286</v>
      </c>
      <c r="BO220">
        <v>0</v>
      </c>
      <c r="BP220">
        <f>IF(BO220&lt;&gt;0, BO220, BM220)</f>
        <v>0</v>
      </c>
      <c r="BQ220">
        <f>1-BP220/BE220</f>
        <v>0</v>
      </c>
      <c r="BR220">
        <f>(BE220-BD220)/(BE220-BP220)</f>
        <v>0</v>
      </c>
      <c r="BS220">
        <f>(AY220-BE220)/(AY220-BP220)</f>
        <v>0</v>
      </c>
      <c r="BT220">
        <f>(BE220-BD220)/(BE220-AX220)</f>
        <v>0</v>
      </c>
      <c r="BU220">
        <f>(AY220-BE220)/(AY220-AX220)</f>
        <v>0</v>
      </c>
      <c r="BV220">
        <f>(BR220*BP220/BD220)</f>
        <v>0</v>
      </c>
      <c r="BW220">
        <f>(1-BV220)</f>
        <v>0</v>
      </c>
      <c r="BX220">
        <f>$B$11*CW220+$C$11*CX220+$F$11*CY220*(1-DB220)</f>
        <v>0</v>
      </c>
      <c r="BY220">
        <f>BX220*BZ220</f>
        <v>0</v>
      </c>
      <c r="BZ220">
        <f>($B$11*$D$9+$C$11*$D$9+$F$11*((DL220+DD220)/MAX(DL220+DD220+DM220, 0.1)*$I$9+DM220/MAX(DL220+DD220+DM220, 0.1)*$J$9))/($B$11+$C$11+$F$11)</f>
        <v>0</v>
      </c>
      <c r="CA220">
        <f>($B$11*$K$9+$C$11*$K$9+$F$11*((DL220+DD220)/MAX(DL220+DD220+DM220, 0.1)*$P$9+DM220/MAX(DL220+DD220+DM220, 0.1)*$Q$9))/($B$11+$C$11+$F$11)</f>
        <v>0</v>
      </c>
      <c r="CB220">
        <v>9</v>
      </c>
      <c r="CC220">
        <v>0.5</v>
      </c>
      <c r="CD220" t="s">
        <v>287</v>
      </c>
      <c r="CE220">
        <v>2</v>
      </c>
      <c r="CF220" t="b">
        <v>1</v>
      </c>
      <c r="CG220">
        <v>1617083299.125</v>
      </c>
      <c r="CH220">
        <v>665.4085</v>
      </c>
      <c r="CI220">
        <v>687.71925</v>
      </c>
      <c r="CJ220">
        <v>21.431975</v>
      </c>
      <c r="CK220">
        <v>19.93065</v>
      </c>
      <c r="CL220">
        <v>661.088</v>
      </c>
      <c r="CM220">
        <v>21.453875</v>
      </c>
      <c r="CN220">
        <v>600</v>
      </c>
      <c r="CO220">
        <v>101.12125</v>
      </c>
      <c r="CP220">
        <v>0.046562625</v>
      </c>
      <c r="CQ220">
        <v>26.745925</v>
      </c>
      <c r="CR220">
        <v>26.196175</v>
      </c>
      <c r="CS220">
        <v>999.9</v>
      </c>
      <c r="CT220">
        <v>0</v>
      </c>
      <c r="CU220">
        <v>0</v>
      </c>
      <c r="CV220">
        <v>9985.78</v>
      </c>
      <c r="CW220">
        <v>0</v>
      </c>
      <c r="CX220">
        <v>31.66465</v>
      </c>
      <c r="CY220">
        <v>1199.98</v>
      </c>
      <c r="CZ220">
        <v>0.9670055</v>
      </c>
      <c r="DA220">
        <v>0.03299465</v>
      </c>
      <c r="DB220">
        <v>0</v>
      </c>
      <c r="DC220">
        <v>2.742325</v>
      </c>
      <c r="DD220">
        <v>0</v>
      </c>
      <c r="DE220">
        <v>3559.625</v>
      </c>
      <c r="DF220">
        <v>10372.1</v>
      </c>
      <c r="DG220">
        <v>40.531</v>
      </c>
      <c r="DH220">
        <v>43.4995</v>
      </c>
      <c r="DI220">
        <v>42.25</v>
      </c>
      <c r="DJ220">
        <v>41.7655</v>
      </c>
      <c r="DK220">
        <v>40.562</v>
      </c>
      <c r="DL220">
        <v>1160.39</v>
      </c>
      <c r="DM220">
        <v>39.59</v>
      </c>
      <c r="DN220">
        <v>0</v>
      </c>
      <c r="DO220">
        <v>1617083301</v>
      </c>
      <c r="DP220">
        <v>0</v>
      </c>
      <c r="DQ220">
        <v>2.69543846153846</v>
      </c>
      <c r="DR220">
        <v>-0.276266657586739</v>
      </c>
      <c r="DS220">
        <v>7.71931623009987</v>
      </c>
      <c r="DT220">
        <v>3558.99576923077</v>
      </c>
      <c r="DU220">
        <v>15</v>
      </c>
      <c r="DV220">
        <v>1617082512</v>
      </c>
      <c r="DW220" t="s">
        <v>288</v>
      </c>
      <c r="DX220">
        <v>1617082511</v>
      </c>
      <c r="DY220">
        <v>1617082512</v>
      </c>
      <c r="DZ220">
        <v>2</v>
      </c>
      <c r="EA220">
        <v>-0.012</v>
      </c>
      <c r="EB220">
        <v>-0.035</v>
      </c>
      <c r="EC220">
        <v>4.321</v>
      </c>
      <c r="ED220">
        <v>-0.022</v>
      </c>
      <c r="EE220">
        <v>400</v>
      </c>
      <c r="EF220">
        <v>20</v>
      </c>
      <c r="EG220">
        <v>0.13</v>
      </c>
      <c r="EH220">
        <v>0.05</v>
      </c>
      <c r="EI220">
        <v>100</v>
      </c>
      <c r="EJ220">
        <v>100</v>
      </c>
      <c r="EK220">
        <v>4.321</v>
      </c>
      <c r="EL220">
        <v>-0.022</v>
      </c>
      <c r="EM220">
        <v>4.32055000000003</v>
      </c>
      <c r="EN220">
        <v>0</v>
      </c>
      <c r="EO220">
        <v>0</v>
      </c>
      <c r="EP220">
        <v>0</v>
      </c>
      <c r="EQ220">
        <v>-0.0219400000000007</v>
      </c>
      <c r="ER220">
        <v>0</v>
      </c>
      <c r="ES220">
        <v>0</v>
      </c>
      <c r="ET220">
        <v>0</v>
      </c>
      <c r="EU220">
        <v>-1</v>
      </c>
      <c r="EV220">
        <v>-1</v>
      </c>
      <c r="EW220">
        <v>-1</v>
      </c>
      <c r="EX220">
        <v>-1</v>
      </c>
      <c r="EY220">
        <v>13.2</v>
      </c>
      <c r="EZ220">
        <v>13.1</v>
      </c>
      <c r="FA220">
        <v>18</v>
      </c>
      <c r="FB220">
        <v>646.655</v>
      </c>
      <c r="FC220">
        <v>393.297</v>
      </c>
      <c r="FD220">
        <v>24.9994</v>
      </c>
      <c r="FE220">
        <v>27.707</v>
      </c>
      <c r="FF220">
        <v>29.9999</v>
      </c>
      <c r="FG220">
        <v>27.7237</v>
      </c>
      <c r="FH220">
        <v>27.7636</v>
      </c>
      <c r="FI220">
        <v>32.5383</v>
      </c>
      <c r="FJ220">
        <v>22.2092</v>
      </c>
      <c r="FK220">
        <v>43.8531</v>
      </c>
      <c r="FL220">
        <v>25</v>
      </c>
      <c r="FM220">
        <v>700.713</v>
      </c>
      <c r="FN220">
        <v>20</v>
      </c>
      <c r="FO220">
        <v>96.8828</v>
      </c>
      <c r="FP220">
        <v>99.4528</v>
      </c>
    </row>
    <row r="221" spans="1:172">
      <c r="A221">
        <v>205</v>
      </c>
      <c r="B221">
        <v>1617083302.5</v>
      </c>
      <c r="C221">
        <v>410</v>
      </c>
      <c r="D221" t="s">
        <v>695</v>
      </c>
      <c r="E221" t="s">
        <v>696</v>
      </c>
      <c r="F221">
        <v>2</v>
      </c>
      <c r="G221">
        <v>1617083301.5</v>
      </c>
      <c r="H221">
        <f>(I221)/1000</f>
        <v>0</v>
      </c>
      <c r="I221">
        <f>IF(CF221, AL221, AF221)</f>
        <v>0</v>
      </c>
      <c r="J221">
        <f>IF(CF221, AG221, AE221)</f>
        <v>0</v>
      </c>
      <c r="K221">
        <f>CH221 - IF(AS221&gt;1, J221*CB221*100.0/(AU221*CV221), 0)</f>
        <v>0</v>
      </c>
      <c r="L221">
        <f>((R221-H221/2)*K221-J221)/(R221+H221/2)</f>
        <v>0</v>
      </c>
      <c r="M221">
        <f>L221*(CO221+CP221)/1000.0</f>
        <v>0</v>
      </c>
      <c r="N221">
        <f>(CH221 - IF(AS221&gt;1, J221*CB221*100.0/(AU221*CV221), 0))*(CO221+CP221)/1000.0</f>
        <v>0</v>
      </c>
      <c r="O221">
        <f>2.0/((1/Q221-1/P221)+SIGN(Q221)*SQRT((1/Q221-1/P221)*(1/Q221-1/P221) + 4*CC221/((CC221+1)*(CC221+1))*(2*1/Q221*1/P221-1/P221*1/P221)))</f>
        <v>0</v>
      </c>
      <c r="P221">
        <f>IF(LEFT(CD221,1)&lt;&gt;"0",IF(LEFT(CD221,1)="1",3.0,CE221),$D$5+$E$5*(CV221*CO221/($K$5*1000))+$F$5*(CV221*CO221/($K$5*1000))*MAX(MIN(CB221,$J$5),$I$5)*MAX(MIN(CB221,$J$5),$I$5)+$G$5*MAX(MIN(CB221,$J$5),$I$5)*(CV221*CO221/($K$5*1000))+$H$5*(CV221*CO221/($K$5*1000))*(CV221*CO221/($K$5*1000)))</f>
        <v>0</v>
      </c>
      <c r="Q221">
        <f>H221*(1000-(1000*0.61365*exp(17.502*U221/(240.97+U221))/(CO221+CP221)+CJ221)/2)/(1000*0.61365*exp(17.502*U221/(240.97+U221))/(CO221+CP221)-CJ221)</f>
        <v>0</v>
      </c>
      <c r="R221">
        <f>1/((CC221+1)/(O221/1.6)+1/(P221/1.37)) + CC221/((CC221+1)/(O221/1.6) + CC221/(P221/1.37))</f>
        <v>0</v>
      </c>
      <c r="S221">
        <f>(BX221*CA221)</f>
        <v>0</v>
      </c>
      <c r="T221">
        <f>(CQ221+(S221+2*0.95*5.67E-8*(((CQ221+$B$7)+273)^4-(CQ221+273)^4)-44100*H221)/(1.84*29.3*P221+8*0.95*5.67E-8*(CQ221+273)^3))</f>
        <v>0</v>
      </c>
      <c r="U221">
        <f>($C$7*CR221+$D$7*CS221+$E$7*T221)</f>
        <v>0</v>
      </c>
      <c r="V221">
        <f>0.61365*exp(17.502*U221/(240.97+U221))</f>
        <v>0</v>
      </c>
      <c r="W221">
        <f>(X221/Y221*100)</f>
        <v>0</v>
      </c>
      <c r="X221">
        <f>CJ221*(CO221+CP221)/1000</f>
        <v>0</v>
      </c>
      <c r="Y221">
        <f>0.61365*exp(17.502*CQ221/(240.97+CQ221))</f>
        <v>0</v>
      </c>
      <c r="Z221">
        <f>(V221-CJ221*(CO221+CP221)/1000)</f>
        <v>0</v>
      </c>
      <c r="AA221">
        <f>(-H221*44100)</f>
        <v>0</v>
      </c>
      <c r="AB221">
        <f>2*29.3*P221*0.92*(CQ221-U221)</f>
        <v>0</v>
      </c>
      <c r="AC221">
        <f>2*0.95*5.67E-8*(((CQ221+$B$7)+273)^4-(U221+273)^4)</f>
        <v>0</v>
      </c>
      <c r="AD221">
        <f>S221+AC221+AA221+AB221</f>
        <v>0</v>
      </c>
      <c r="AE221">
        <f>CN221*AS221*(CI221-CH221*(1000-AS221*CK221)/(1000-AS221*CJ221))/(100*CB221)</f>
        <v>0</v>
      </c>
      <c r="AF221">
        <f>1000*CN221*AS221*(CJ221-CK221)/(100*CB221*(1000-AS221*CJ221))</f>
        <v>0</v>
      </c>
      <c r="AG221">
        <f>(AH221 - AI221 - CO221*1E3/(8.314*(CQ221+273.15)) * AK221/CN221 * AJ221) * CN221/(100*CB221) * (1000 - CK221)/1000</f>
        <v>0</v>
      </c>
      <c r="AH221">
        <v>703.576162754227</v>
      </c>
      <c r="AI221">
        <v>684.3752</v>
      </c>
      <c r="AJ221">
        <v>1.51229247131769</v>
      </c>
      <c r="AK221">
        <v>66.5001345329119</v>
      </c>
      <c r="AL221">
        <f>(AN221 - AM221 + CO221*1E3/(8.314*(CQ221+273.15)) * AP221/CN221 * AO221) * CN221/(100*CB221) * 1000/(1000 - AN221)</f>
        <v>0</v>
      </c>
      <c r="AM221">
        <v>19.9280194652814</v>
      </c>
      <c r="AN221">
        <v>21.4245181818182</v>
      </c>
      <c r="AO221">
        <v>-0.00270460606060363</v>
      </c>
      <c r="AP221">
        <v>79.88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MAX(0,($B$13+$C$13*CV221)/(1+$D$13*CV221)*CO221/(CQ221+273)*$E$13)</f>
        <v>0</v>
      </c>
      <c r="AV221" t="s">
        <v>286</v>
      </c>
      <c r="AW221" t="s">
        <v>286</v>
      </c>
      <c r="AX221">
        <v>0</v>
      </c>
      <c r="AY221">
        <v>0</v>
      </c>
      <c r="AZ221">
        <f>1-AX221/AY221</f>
        <v>0</v>
      </c>
      <c r="BA221">
        <v>0</v>
      </c>
      <c r="BB221" t="s">
        <v>286</v>
      </c>
      <c r="BC221" t="s">
        <v>286</v>
      </c>
      <c r="BD221">
        <v>0</v>
      </c>
      <c r="BE221">
        <v>0</v>
      </c>
      <c r="BF221">
        <f>1-BD221/BE221</f>
        <v>0</v>
      </c>
      <c r="BG221">
        <v>0.5</v>
      </c>
      <c r="BH221">
        <f>BY221</f>
        <v>0</v>
      </c>
      <c r="BI221">
        <f>J221</f>
        <v>0</v>
      </c>
      <c r="BJ221">
        <f>BF221*BG221*BH221</f>
        <v>0</v>
      </c>
      <c r="BK221">
        <f>(BI221-BA221)/BH221</f>
        <v>0</v>
      </c>
      <c r="BL221">
        <f>(AY221-BE221)/BE221</f>
        <v>0</v>
      </c>
      <c r="BM221">
        <f>AX221/(AZ221+AX221/BE221)</f>
        <v>0</v>
      </c>
      <c r="BN221" t="s">
        <v>286</v>
      </c>
      <c r="BO221">
        <v>0</v>
      </c>
      <c r="BP221">
        <f>IF(BO221&lt;&gt;0, BO221, BM221)</f>
        <v>0</v>
      </c>
      <c r="BQ221">
        <f>1-BP221/BE221</f>
        <v>0</v>
      </c>
      <c r="BR221">
        <f>(BE221-BD221)/(BE221-BP221)</f>
        <v>0</v>
      </c>
      <c r="BS221">
        <f>(AY221-BE221)/(AY221-BP221)</f>
        <v>0</v>
      </c>
      <c r="BT221">
        <f>(BE221-BD221)/(BE221-AX221)</f>
        <v>0</v>
      </c>
      <c r="BU221">
        <f>(AY221-BE221)/(AY221-AX221)</f>
        <v>0</v>
      </c>
      <c r="BV221">
        <f>(BR221*BP221/BD221)</f>
        <v>0</v>
      </c>
      <c r="BW221">
        <f>(1-BV221)</f>
        <v>0</v>
      </c>
      <c r="BX221">
        <f>$B$11*CW221+$C$11*CX221+$F$11*CY221*(1-DB221)</f>
        <v>0</v>
      </c>
      <c r="BY221">
        <f>BX221*BZ221</f>
        <v>0</v>
      </c>
      <c r="BZ221">
        <f>($B$11*$D$9+$C$11*$D$9+$F$11*((DL221+DD221)/MAX(DL221+DD221+DM221, 0.1)*$I$9+DM221/MAX(DL221+DD221+DM221, 0.1)*$J$9))/($B$11+$C$11+$F$11)</f>
        <v>0</v>
      </c>
      <c r="CA221">
        <f>($B$11*$K$9+$C$11*$K$9+$F$11*((DL221+DD221)/MAX(DL221+DD221+DM221, 0.1)*$P$9+DM221/MAX(DL221+DD221+DM221, 0.1)*$Q$9))/($B$11+$C$11+$F$11)</f>
        <v>0</v>
      </c>
      <c r="CB221">
        <v>9</v>
      </c>
      <c r="CC221">
        <v>0.5</v>
      </c>
      <c r="CD221" t="s">
        <v>287</v>
      </c>
      <c r="CE221">
        <v>2</v>
      </c>
      <c r="CF221" t="b">
        <v>1</v>
      </c>
      <c r="CG221">
        <v>1617083301.5</v>
      </c>
      <c r="CH221">
        <v>668.981333333333</v>
      </c>
      <c r="CI221">
        <v>690.934</v>
      </c>
      <c r="CJ221">
        <v>21.4258666666667</v>
      </c>
      <c r="CK221">
        <v>19.9259</v>
      </c>
      <c r="CL221">
        <v>664.660666666667</v>
      </c>
      <c r="CM221">
        <v>21.4478333333333</v>
      </c>
      <c r="CN221">
        <v>600.016333333333</v>
      </c>
      <c r="CO221">
        <v>101.121</v>
      </c>
      <c r="CP221">
        <v>0.0466654</v>
      </c>
      <c r="CQ221">
        <v>26.7469333333333</v>
      </c>
      <c r="CR221">
        <v>26.2005666666667</v>
      </c>
      <c r="CS221">
        <v>999.9</v>
      </c>
      <c r="CT221">
        <v>0</v>
      </c>
      <c r="CU221">
        <v>0</v>
      </c>
      <c r="CV221">
        <v>9968.96</v>
      </c>
      <c r="CW221">
        <v>0</v>
      </c>
      <c r="CX221">
        <v>31.5836</v>
      </c>
      <c r="CY221">
        <v>1200.02</v>
      </c>
      <c r="CZ221">
        <v>0.967006666666667</v>
      </c>
      <c r="DA221">
        <v>0.0329935</v>
      </c>
      <c r="DB221">
        <v>0</v>
      </c>
      <c r="DC221">
        <v>2.74023333333333</v>
      </c>
      <c r="DD221">
        <v>0</v>
      </c>
      <c r="DE221">
        <v>3560.37</v>
      </c>
      <c r="DF221">
        <v>10372.5</v>
      </c>
      <c r="DG221">
        <v>40.4786666666667</v>
      </c>
      <c r="DH221">
        <v>43.5203333333333</v>
      </c>
      <c r="DI221">
        <v>42.25</v>
      </c>
      <c r="DJ221">
        <v>41.687</v>
      </c>
      <c r="DK221">
        <v>40.583</v>
      </c>
      <c r="DL221">
        <v>1160.43</v>
      </c>
      <c r="DM221">
        <v>39.59</v>
      </c>
      <c r="DN221">
        <v>0</v>
      </c>
      <c r="DO221">
        <v>1617083302.8</v>
      </c>
      <c r="DP221">
        <v>0</v>
      </c>
      <c r="DQ221">
        <v>2.7097</v>
      </c>
      <c r="DR221">
        <v>-0.416315375775292</v>
      </c>
      <c r="DS221">
        <v>8.93923077448436</v>
      </c>
      <c r="DT221">
        <v>3559.2728</v>
      </c>
      <c r="DU221">
        <v>15</v>
      </c>
      <c r="DV221">
        <v>1617082512</v>
      </c>
      <c r="DW221" t="s">
        <v>288</v>
      </c>
      <c r="DX221">
        <v>1617082511</v>
      </c>
      <c r="DY221">
        <v>1617082512</v>
      </c>
      <c r="DZ221">
        <v>2</v>
      </c>
      <c r="EA221">
        <v>-0.012</v>
      </c>
      <c r="EB221">
        <v>-0.035</v>
      </c>
      <c r="EC221">
        <v>4.321</v>
      </c>
      <c r="ED221">
        <v>-0.022</v>
      </c>
      <c r="EE221">
        <v>400</v>
      </c>
      <c r="EF221">
        <v>20</v>
      </c>
      <c r="EG221">
        <v>0.13</v>
      </c>
      <c r="EH221">
        <v>0.05</v>
      </c>
      <c r="EI221">
        <v>100</v>
      </c>
      <c r="EJ221">
        <v>100</v>
      </c>
      <c r="EK221">
        <v>4.321</v>
      </c>
      <c r="EL221">
        <v>-0.022</v>
      </c>
      <c r="EM221">
        <v>4.32055000000003</v>
      </c>
      <c r="EN221">
        <v>0</v>
      </c>
      <c r="EO221">
        <v>0</v>
      </c>
      <c r="EP221">
        <v>0</v>
      </c>
      <c r="EQ221">
        <v>-0.0219400000000007</v>
      </c>
      <c r="ER221">
        <v>0</v>
      </c>
      <c r="ES221">
        <v>0</v>
      </c>
      <c r="ET221">
        <v>0</v>
      </c>
      <c r="EU221">
        <v>-1</v>
      </c>
      <c r="EV221">
        <v>-1</v>
      </c>
      <c r="EW221">
        <v>-1</v>
      </c>
      <c r="EX221">
        <v>-1</v>
      </c>
      <c r="EY221">
        <v>13.2</v>
      </c>
      <c r="EZ221">
        <v>13.2</v>
      </c>
      <c r="FA221">
        <v>18</v>
      </c>
      <c r="FB221">
        <v>646.66</v>
      </c>
      <c r="FC221">
        <v>393.361</v>
      </c>
      <c r="FD221">
        <v>24.9995</v>
      </c>
      <c r="FE221">
        <v>27.7058</v>
      </c>
      <c r="FF221">
        <v>29.9999</v>
      </c>
      <c r="FG221">
        <v>27.7225</v>
      </c>
      <c r="FH221">
        <v>27.7624</v>
      </c>
      <c r="FI221">
        <v>32.6785</v>
      </c>
      <c r="FJ221">
        <v>22.2092</v>
      </c>
      <c r="FK221">
        <v>43.8531</v>
      </c>
      <c r="FL221">
        <v>25</v>
      </c>
      <c r="FM221">
        <v>704.115</v>
      </c>
      <c r="FN221">
        <v>20</v>
      </c>
      <c r="FO221">
        <v>96.883</v>
      </c>
      <c r="FP221">
        <v>99.4531</v>
      </c>
    </row>
    <row r="222" spans="1:172">
      <c r="A222">
        <v>206</v>
      </c>
      <c r="B222">
        <v>1617083304.5</v>
      </c>
      <c r="C222">
        <v>412</v>
      </c>
      <c r="D222" t="s">
        <v>697</v>
      </c>
      <c r="E222" t="s">
        <v>698</v>
      </c>
      <c r="F222">
        <v>2</v>
      </c>
      <c r="G222">
        <v>1617083303.125</v>
      </c>
      <c r="H222">
        <f>(I222)/1000</f>
        <v>0</v>
      </c>
      <c r="I222">
        <f>IF(CF222, AL222, AF222)</f>
        <v>0</v>
      </c>
      <c r="J222">
        <f>IF(CF222, AG222, AE222)</f>
        <v>0</v>
      </c>
      <c r="K222">
        <f>CH222 - IF(AS222&gt;1, J222*CB222*100.0/(AU222*CV222), 0)</f>
        <v>0</v>
      </c>
      <c r="L222">
        <f>((R222-H222/2)*K222-J222)/(R222+H222/2)</f>
        <v>0</v>
      </c>
      <c r="M222">
        <f>L222*(CO222+CP222)/1000.0</f>
        <v>0</v>
      </c>
      <c r="N222">
        <f>(CH222 - IF(AS222&gt;1, J222*CB222*100.0/(AU222*CV222), 0))*(CO222+CP222)/1000.0</f>
        <v>0</v>
      </c>
      <c r="O222">
        <f>2.0/((1/Q222-1/P222)+SIGN(Q222)*SQRT((1/Q222-1/P222)*(1/Q222-1/P222) + 4*CC222/((CC222+1)*(CC222+1))*(2*1/Q222*1/P222-1/P222*1/P222)))</f>
        <v>0</v>
      </c>
      <c r="P222">
        <f>IF(LEFT(CD222,1)&lt;&gt;"0",IF(LEFT(CD222,1)="1",3.0,CE222),$D$5+$E$5*(CV222*CO222/($K$5*1000))+$F$5*(CV222*CO222/($K$5*1000))*MAX(MIN(CB222,$J$5),$I$5)*MAX(MIN(CB222,$J$5),$I$5)+$G$5*MAX(MIN(CB222,$J$5),$I$5)*(CV222*CO222/($K$5*1000))+$H$5*(CV222*CO222/($K$5*1000))*(CV222*CO222/($K$5*1000)))</f>
        <v>0</v>
      </c>
      <c r="Q222">
        <f>H222*(1000-(1000*0.61365*exp(17.502*U222/(240.97+U222))/(CO222+CP222)+CJ222)/2)/(1000*0.61365*exp(17.502*U222/(240.97+U222))/(CO222+CP222)-CJ222)</f>
        <v>0</v>
      </c>
      <c r="R222">
        <f>1/((CC222+1)/(O222/1.6)+1/(P222/1.37)) + CC222/((CC222+1)/(O222/1.6) + CC222/(P222/1.37))</f>
        <v>0</v>
      </c>
      <c r="S222">
        <f>(BX222*CA222)</f>
        <v>0</v>
      </c>
      <c r="T222">
        <f>(CQ222+(S222+2*0.95*5.67E-8*(((CQ222+$B$7)+273)^4-(CQ222+273)^4)-44100*H222)/(1.84*29.3*P222+8*0.95*5.67E-8*(CQ222+273)^3))</f>
        <v>0</v>
      </c>
      <c r="U222">
        <f>($C$7*CR222+$D$7*CS222+$E$7*T222)</f>
        <v>0</v>
      </c>
      <c r="V222">
        <f>0.61365*exp(17.502*U222/(240.97+U222))</f>
        <v>0</v>
      </c>
      <c r="W222">
        <f>(X222/Y222*100)</f>
        <v>0</v>
      </c>
      <c r="X222">
        <f>CJ222*(CO222+CP222)/1000</f>
        <v>0</v>
      </c>
      <c r="Y222">
        <f>0.61365*exp(17.502*CQ222/(240.97+CQ222))</f>
        <v>0</v>
      </c>
      <c r="Z222">
        <f>(V222-CJ222*(CO222+CP222)/1000)</f>
        <v>0</v>
      </c>
      <c r="AA222">
        <f>(-H222*44100)</f>
        <v>0</v>
      </c>
      <c r="AB222">
        <f>2*29.3*P222*0.92*(CQ222-U222)</f>
        <v>0</v>
      </c>
      <c r="AC222">
        <f>2*0.95*5.67E-8*(((CQ222+$B$7)+273)^4-(U222+273)^4)</f>
        <v>0</v>
      </c>
      <c r="AD222">
        <f>S222+AC222+AA222+AB222</f>
        <v>0</v>
      </c>
      <c r="AE222">
        <f>CN222*AS222*(CI222-CH222*(1000-AS222*CK222)/(1000-AS222*CJ222))/(100*CB222)</f>
        <v>0</v>
      </c>
      <c r="AF222">
        <f>1000*CN222*AS222*(CJ222-CK222)/(100*CB222*(1000-AS222*CJ222))</f>
        <v>0</v>
      </c>
      <c r="AG222">
        <f>(AH222 - AI222 - CO222*1E3/(8.314*(CQ222+273.15)) * AK222/CN222 * AJ222) * CN222/(100*CB222) * (1000 - CK222)/1000</f>
        <v>0</v>
      </c>
      <c r="AH222">
        <v>706.351726384748</v>
      </c>
      <c r="AI222">
        <v>687.3264</v>
      </c>
      <c r="AJ222">
        <v>1.47357121875002</v>
      </c>
      <c r="AK222">
        <v>66.5001345329119</v>
      </c>
      <c r="AL222">
        <f>(AN222 - AM222 + CO222*1E3/(8.314*(CQ222+273.15)) * AP222/CN222 * AO222) * CN222/(100*CB222) * 1000/(1000 - AN222)</f>
        <v>0</v>
      </c>
      <c r="AM222">
        <v>19.9256204325541</v>
      </c>
      <c r="AN222">
        <v>21.4202890909091</v>
      </c>
      <c r="AO222">
        <v>-0.00242230303030775</v>
      </c>
      <c r="AP222">
        <v>79.88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MAX(0,($B$13+$C$13*CV222)/(1+$D$13*CV222)*CO222/(CQ222+273)*$E$13)</f>
        <v>0</v>
      </c>
      <c r="AV222" t="s">
        <v>286</v>
      </c>
      <c r="AW222" t="s">
        <v>286</v>
      </c>
      <c r="AX222">
        <v>0</v>
      </c>
      <c r="AY222">
        <v>0</v>
      </c>
      <c r="AZ222">
        <f>1-AX222/AY222</f>
        <v>0</v>
      </c>
      <c r="BA222">
        <v>0</v>
      </c>
      <c r="BB222" t="s">
        <v>286</v>
      </c>
      <c r="BC222" t="s">
        <v>286</v>
      </c>
      <c r="BD222">
        <v>0</v>
      </c>
      <c r="BE222">
        <v>0</v>
      </c>
      <c r="BF222">
        <f>1-BD222/BE222</f>
        <v>0</v>
      </c>
      <c r="BG222">
        <v>0.5</v>
      </c>
      <c r="BH222">
        <f>BY222</f>
        <v>0</v>
      </c>
      <c r="BI222">
        <f>J222</f>
        <v>0</v>
      </c>
      <c r="BJ222">
        <f>BF222*BG222*BH222</f>
        <v>0</v>
      </c>
      <c r="BK222">
        <f>(BI222-BA222)/BH222</f>
        <v>0</v>
      </c>
      <c r="BL222">
        <f>(AY222-BE222)/BE222</f>
        <v>0</v>
      </c>
      <c r="BM222">
        <f>AX222/(AZ222+AX222/BE222)</f>
        <v>0</v>
      </c>
      <c r="BN222" t="s">
        <v>286</v>
      </c>
      <c r="BO222">
        <v>0</v>
      </c>
      <c r="BP222">
        <f>IF(BO222&lt;&gt;0, BO222, BM222)</f>
        <v>0</v>
      </c>
      <c r="BQ222">
        <f>1-BP222/BE222</f>
        <v>0</v>
      </c>
      <c r="BR222">
        <f>(BE222-BD222)/(BE222-BP222)</f>
        <v>0</v>
      </c>
      <c r="BS222">
        <f>(AY222-BE222)/(AY222-BP222)</f>
        <v>0</v>
      </c>
      <c r="BT222">
        <f>(BE222-BD222)/(BE222-AX222)</f>
        <v>0</v>
      </c>
      <c r="BU222">
        <f>(AY222-BE222)/(AY222-AX222)</f>
        <v>0</v>
      </c>
      <c r="BV222">
        <f>(BR222*BP222/BD222)</f>
        <v>0</v>
      </c>
      <c r="BW222">
        <f>(1-BV222)</f>
        <v>0</v>
      </c>
      <c r="BX222">
        <f>$B$11*CW222+$C$11*CX222+$F$11*CY222*(1-DB222)</f>
        <v>0</v>
      </c>
      <c r="BY222">
        <f>BX222*BZ222</f>
        <v>0</v>
      </c>
      <c r="BZ222">
        <f>($B$11*$D$9+$C$11*$D$9+$F$11*((DL222+DD222)/MAX(DL222+DD222+DM222, 0.1)*$I$9+DM222/MAX(DL222+DD222+DM222, 0.1)*$J$9))/($B$11+$C$11+$F$11)</f>
        <v>0</v>
      </c>
      <c r="CA222">
        <f>($B$11*$K$9+$C$11*$K$9+$F$11*((DL222+DD222)/MAX(DL222+DD222+DM222, 0.1)*$P$9+DM222/MAX(DL222+DD222+DM222, 0.1)*$Q$9))/($B$11+$C$11+$F$11)</f>
        <v>0</v>
      </c>
      <c r="CB222">
        <v>9</v>
      </c>
      <c r="CC222">
        <v>0.5</v>
      </c>
      <c r="CD222" t="s">
        <v>287</v>
      </c>
      <c r="CE222">
        <v>2</v>
      </c>
      <c r="CF222" t="b">
        <v>1</v>
      </c>
      <c r="CG222">
        <v>1617083303.125</v>
      </c>
      <c r="CH222">
        <v>671.34975</v>
      </c>
      <c r="CI222">
        <v>693.20375</v>
      </c>
      <c r="CJ222">
        <v>21.422175</v>
      </c>
      <c r="CK222">
        <v>19.9243</v>
      </c>
      <c r="CL222">
        <v>667.029</v>
      </c>
      <c r="CM222">
        <v>21.444075</v>
      </c>
      <c r="CN222">
        <v>600.018</v>
      </c>
      <c r="CO222">
        <v>101.12075</v>
      </c>
      <c r="CP222">
        <v>0.046735425</v>
      </c>
      <c r="CQ222">
        <v>26.747</v>
      </c>
      <c r="CR222">
        <v>26.204375</v>
      </c>
      <c r="CS222">
        <v>999.9</v>
      </c>
      <c r="CT222">
        <v>0</v>
      </c>
      <c r="CU222">
        <v>0</v>
      </c>
      <c r="CV222">
        <v>9971.875</v>
      </c>
      <c r="CW222">
        <v>0</v>
      </c>
      <c r="CX222">
        <v>31.540325</v>
      </c>
      <c r="CY222">
        <v>1199.92</v>
      </c>
      <c r="CZ222">
        <v>0.96700375</v>
      </c>
      <c r="DA222">
        <v>0.032996375</v>
      </c>
      <c r="DB222">
        <v>0</v>
      </c>
      <c r="DC222">
        <v>2.57905</v>
      </c>
      <c r="DD222">
        <v>0</v>
      </c>
      <c r="DE222">
        <v>3560.0375</v>
      </c>
      <c r="DF222">
        <v>10371.6</v>
      </c>
      <c r="DG222">
        <v>40.531</v>
      </c>
      <c r="DH222">
        <v>43.4685</v>
      </c>
      <c r="DI222">
        <v>42.25</v>
      </c>
      <c r="DJ222">
        <v>41.57775</v>
      </c>
      <c r="DK222">
        <v>40.57775</v>
      </c>
      <c r="DL222">
        <v>1160.33</v>
      </c>
      <c r="DM222">
        <v>39.59</v>
      </c>
      <c r="DN222">
        <v>0</v>
      </c>
      <c r="DO222">
        <v>1617083305.2</v>
      </c>
      <c r="DP222">
        <v>0</v>
      </c>
      <c r="DQ222">
        <v>2.664148</v>
      </c>
      <c r="DR222">
        <v>-0.170238456799431</v>
      </c>
      <c r="DS222">
        <v>8.1046153918356</v>
      </c>
      <c r="DT222">
        <v>3559.5212</v>
      </c>
      <c r="DU222">
        <v>15</v>
      </c>
      <c r="DV222">
        <v>1617082512</v>
      </c>
      <c r="DW222" t="s">
        <v>288</v>
      </c>
      <c r="DX222">
        <v>1617082511</v>
      </c>
      <c r="DY222">
        <v>1617082512</v>
      </c>
      <c r="DZ222">
        <v>2</v>
      </c>
      <c r="EA222">
        <v>-0.012</v>
      </c>
      <c r="EB222">
        <v>-0.035</v>
      </c>
      <c r="EC222">
        <v>4.321</v>
      </c>
      <c r="ED222">
        <v>-0.022</v>
      </c>
      <c r="EE222">
        <v>400</v>
      </c>
      <c r="EF222">
        <v>20</v>
      </c>
      <c r="EG222">
        <v>0.13</v>
      </c>
      <c r="EH222">
        <v>0.05</v>
      </c>
      <c r="EI222">
        <v>100</v>
      </c>
      <c r="EJ222">
        <v>100</v>
      </c>
      <c r="EK222">
        <v>4.32</v>
      </c>
      <c r="EL222">
        <v>-0.0219</v>
      </c>
      <c r="EM222">
        <v>4.32055000000003</v>
      </c>
      <c r="EN222">
        <v>0</v>
      </c>
      <c r="EO222">
        <v>0</v>
      </c>
      <c r="EP222">
        <v>0</v>
      </c>
      <c r="EQ222">
        <v>-0.0219400000000007</v>
      </c>
      <c r="ER222">
        <v>0</v>
      </c>
      <c r="ES222">
        <v>0</v>
      </c>
      <c r="ET222">
        <v>0</v>
      </c>
      <c r="EU222">
        <v>-1</v>
      </c>
      <c r="EV222">
        <v>-1</v>
      </c>
      <c r="EW222">
        <v>-1</v>
      </c>
      <c r="EX222">
        <v>-1</v>
      </c>
      <c r="EY222">
        <v>13.2</v>
      </c>
      <c r="EZ222">
        <v>13.2</v>
      </c>
      <c r="FA222">
        <v>18</v>
      </c>
      <c r="FB222">
        <v>646.84</v>
      </c>
      <c r="FC222">
        <v>393.308</v>
      </c>
      <c r="FD222">
        <v>24.9996</v>
      </c>
      <c r="FE222">
        <v>27.7046</v>
      </c>
      <c r="FF222">
        <v>29.9998</v>
      </c>
      <c r="FG222">
        <v>27.7213</v>
      </c>
      <c r="FH222">
        <v>27.7612</v>
      </c>
      <c r="FI222">
        <v>32.8139</v>
      </c>
      <c r="FJ222">
        <v>22.2092</v>
      </c>
      <c r="FK222">
        <v>43.8531</v>
      </c>
      <c r="FL222">
        <v>25</v>
      </c>
      <c r="FM222">
        <v>707.471</v>
      </c>
      <c r="FN222">
        <v>20</v>
      </c>
      <c r="FO222">
        <v>96.8838</v>
      </c>
      <c r="FP222">
        <v>99.4529</v>
      </c>
    </row>
    <row r="223" spans="1:172">
      <c r="A223">
        <v>207</v>
      </c>
      <c r="B223">
        <v>1617083306.5</v>
      </c>
      <c r="C223">
        <v>414</v>
      </c>
      <c r="D223" t="s">
        <v>699</v>
      </c>
      <c r="E223" t="s">
        <v>700</v>
      </c>
      <c r="F223">
        <v>2</v>
      </c>
      <c r="G223">
        <v>1617083305.5</v>
      </c>
      <c r="H223">
        <f>(I223)/1000</f>
        <v>0</v>
      </c>
      <c r="I223">
        <f>IF(CF223, AL223, AF223)</f>
        <v>0</v>
      </c>
      <c r="J223">
        <f>IF(CF223, AG223, AE223)</f>
        <v>0</v>
      </c>
      <c r="K223">
        <f>CH223 - IF(AS223&gt;1, J223*CB223*100.0/(AU223*CV223), 0)</f>
        <v>0</v>
      </c>
      <c r="L223">
        <f>((R223-H223/2)*K223-J223)/(R223+H223/2)</f>
        <v>0</v>
      </c>
      <c r="M223">
        <f>L223*(CO223+CP223)/1000.0</f>
        <v>0</v>
      </c>
      <c r="N223">
        <f>(CH223 - IF(AS223&gt;1, J223*CB223*100.0/(AU223*CV223), 0))*(CO223+CP223)/1000.0</f>
        <v>0</v>
      </c>
      <c r="O223">
        <f>2.0/((1/Q223-1/P223)+SIGN(Q223)*SQRT((1/Q223-1/P223)*(1/Q223-1/P223) + 4*CC223/((CC223+1)*(CC223+1))*(2*1/Q223*1/P223-1/P223*1/P223)))</f>
        <v>0</v>
      </c>
      <c r="P223">
        <f>IF(LEFT(CD223,1)&lt;&gt;"0",IF(LEFT(CD223,1)="1",3.0,CE223),$D$5+$E$5*(CV223*CO223/($K$5*1000))+$F$5*(CV223*CO223/($K$5*1000))*MAX(MIN(CB223,$J$5),$I$5)*MAX(MIN(CB223,$J$5),$I$5)+$G$5*MAX(MIN(CB223,$J$5),$I$5)*(CV223*CO223/($K$5*1000))+$H$5*(CV223*CO223/($K$5*1000))*(CV223*CO223/($K$5*1000)))</f>
        <v>0</v>
      </c>
      <c r="Q223">
        <f>H223*(1000-(1000*0.61365*exp(17.502*U223/(240.97+U223))/(CO223+CP223)+CJ223)/2)/(1000*0.61365*exp(17.502*U223/(240.97+U223))/(CO223+CP223)-CJ223)</f>
        <v>0</v>
      </c>
      <c r="R223">
        <f>1/((CC223+1)/(O223/1.6)+1/(P223/1.37)) + CC223/((CC223+1)/(O223/1.6) + CC223/(P223/1.37))</f>
        <v>0</v>
      </c>
      <c r="S223">
        <f>(BX223*CA223)</f>
        <v>0</v>
      </c>
      <c r="T223">
        <f>(CQ223+(S223+2*0.95*5.67E-8*(((CQ223+$B$7)+273)^4-(CQ223+273)^4)-44100*H223)/(1.84*29.3*P223+8*0.95*5.67E-8*(CQ223+273)^3))</f>
        <v>0</v>
      </c>
      <c r="U223">
        <f>($C$7*CR223+$D$7*CS223+$E$7*T223)</f>
        <v>0</v>
      </c>
      <c r="V223">
        <f>0.61365*exp(17.502*U223/(240.97+U223))</f>
        <v>0</v>
      </c>
      <c r="W223">
        <f>(X223/Y223*100)</f>
        <v>0</v>
      </c>
      <c r="X223">
        <f>CJ223*(CO223+CP223)/1000</f>
        <v>0</v>
      </c>
      <c r="Y223">
        <f>0.61365*exp(17.502*CQ223/(240.97+CQ223))</f>
        <v>0</v>
      </c>
      <c r="Z223">
        <f>(V223-CJ223*(CO223+CP223)/1000)</f>
        <v>0</v>
      </c>
      <c r="AA223">
        <f>(-H223*44100)</f>
        <v>0</v>
      </c>
      <c r="AB223">
        <f>2*29.3*P223*0.92*(CQ223-U223)</f>
        <v>0</v>
      </c>
      <c r="AC223">
        <f>2*0.95*5.67E-8*(((CQ223+$B$7)+273)^4-(U223+273)^4)</f>
        <v>0</v>
      </c>
      <c r="AD223">
        <f>S223+AC223+AA223+AB223</f>
        <v>0</v>
      </c>
      <c r="AE223">
        <f>CN223*AS223*(CI223-CH223*(1000-AS223*CK223)/(1000-AS223*CJ223))/(100*CB223)</f>
        <v>0</v>
      </c>
      <c r="AF223">
        <f>1000*CN223*AS223*(CJ223-CK223)/(100*CB223*(1000-AS223*CJ223))</f>
        <v>0</v>
      </c>
      <c r="AG223">
        <f>(AH223 - AI223 - CO223*1E3/(8.314*(CQ223+273.15)) * AK223/CN223 * AJ223) * CN223/(100*CB223) * (1000 - CK223)/1000</f>
        <v>0</v>
      </c>
      <c r="AH223">
        <v>709.410054744577</v>
      </c>
      <c r="AI223">
        <v>690.29956969697</v>
      </c>
      <c r="AJ223">
        <v>1.48605564720306</v>
      </c>
      <c r="AK223">
        <v>66.5001345329119</v>
      </c>
      <c r="AL223">
        <f>(AN223 - AM223 + CO223*1E3/(8.314*(CQ223+273.15)) * AP223/CN223 * AO223) * CN223/(100*CB223) * 1000/(1000 - AN223)</f>
        <v>0</v>
      </c>
      <c r="AM223">
        <v>19.9231418230303</v>
      </c>
      <c r="AN223">
        <v>21.4162757575758</v>
      </c>
      <c r="AO223">
        <v>-0.00206896969697191</v>
      </c>
      <c r="AP223">
        <v>79.88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MAX(0,($B$13+$C$13*CV223)/(1+$D$13*CV223)*CO223/(CQ223+273)*$E$13)</f>
        <v>0</v>
      </c>
      <c r="AV223" t="s">
        <v>286</v>
      </c>
      <c r="AW223" t="s">
        <v>286</v>
      </c>
      <c r="AX223">
        <v>0</v>
      </c>
      <c r="AY223">
        <v>0</v>
      </c>
      <c r="AZ223">
        <f>1-AX223/AY223</f>
        <v>0</v>
      </c>
      <c r="BA223">
        <v>0</v>
      </c>
      <c r="BB223" t="s">
        <v>286</v>
      </c>
      <c r="BC223" t="s">
        <v>286</v>
      </c>
      <c r="BD223">
        <v>0</v>
      </c>
      <c r="BE223">
        <v>0</v>
      </c>
      <c r="BF223">
        <f>1-BD223/BE223</f>
        <v>0</v>
      </c>
      <c r="BG223">
        <v>0.5</v>
      </c>
      <c r="BH223">
        <f>BY223</f>
        <v>0</v>
      </c>
      <c r="BI223">
        <f>J223</f>
        <v>0</v>
      </c>
      <c r="BJ223">
        <f>BF223*BG223*BH223</f>
        <v>0</v>
      </c>
      <c r="BK223">
        <f>(BI223-BA223)/BH223</f>
        <v>0</v>
      </c>
      <c r="BL223">
        <f>(AY223-BE223)/BE223</f>
        <v>0</v>
      </c>
      <c r="BM223">
        <f>AX223/(AZ223+AX223/BE223)</f>
        <v>0</v>
      </c>
      <c r="BN223" t="s">
        <v>286</v>
      </c>
      <c r="BO223">
        <v>0</v>
      </c>
      <c r="BP223">
        <f>IF(BO223&lt;&gt;0, BO223, BM223)</f>
        <v>0</v>
      </c>
      <c r="BQ223">
        <f>1-BP223/BE223</f>
        <v>0</v>
      </c>
      <c r="BR223">
        <f>(BE223-BD223)/(BE223-BP223)</f>
        <v>0</v>
      </c>
      <c r="BS223">
        <f>(AY223-BE223)/(AY223-BP223)</f>
        <v>0</v>
      </c>
      <c r="BT223">
        <f>(BE223-BD223)/(BE223-AX223)</f>
        <v>0</v>
      </c>
      <c r="BU223">
        <f>(AY223-BE223)/(AY223-AX223)</f>
        <v>0</v>
      </c>
      <c r="BV223">
        <f>(BR223*BP223/BD223)</f>
        <v>0</v>
      </c>
      <c r="BW223">
        <f>(1-BV223)</f>
        <v>0</v>
      </c>
      <c r="BX223">
        <f>$B$11*CW223+$C$11*CX223+$F$11*CY223*(1-DB223)</f>
        <v>0</v>
      </c>
      <c r="BY223">
        <f>BX223*BZ223</f>
        <v>0</v>
      </c>
      <c r="BZ223">
        <f>($B$11*$D$9+$C$11*$D$9+$F$11*((DL223+DD223)/MAX(DL223+DD223+DM223, 0.1)*$I$9+DM223/MAX(DL223+DD223+DM223, 0.1)*$J$9))/($B$11+$C$11+$F$11)</f>
        <v>0</v>
      </c>
      <c r="CA223">
        <f>($B$11*$K$9+$C$11*$K$9+$F$11*((DL223+DD223)/MAX(DL223+DD223+DM223, 0.1)*$P$9+DM223/MAX(DL223+DD223+DM223, 0.1)*$Q$9))/($B$11+$C$11+$F$11)</f>
        <v>0</v>
      </c>
      <c r="CB223">
        <v>9</v>
      </c>
      <c r="CC223">
        <v>0.5</v>
      </c>
      <c r="CD223" t="s">
        <v>287</v>
      </c>
      <c r="CE223">
        <v>2</v>
      </c>
      <c r="CF223" t="b">
        <v>1</v>
      </c>
      <c r="CG223">
        <v>1617083305.5</v>
      </c>
      <c r="CH223">
        <v>674.787333333333</v>
      </c>
      <c r="CI223">
        <v>697.057333333333</v>
      </c>
      <c r="CJ223">
        <v>21.4172</v>
      </c>
      <c r="CK223">
        <v>19.9222666666667</v>
      </c>
      <c r="CL223">
        <v>670.467333333333</v>
      </c>
      <c r="CM223">
        <v>21.4391666666667</v>
      </c>
      <c r="CN223">
        <v>600.009</v>
      </c>
      <c r="CO223">
        <v>101.121666666667</v>
      </c>
      <c r="CP223">
        <v>0.0468675333333333</v>
      </c>
      <c r="CQ223">
        <v>26.7476</v>
      </c>
      <c r="CR223">
        <v>26.2044</v>
      </c>
      <c r="CS223">
        <v>999.9</v>
      </c>
      <c r="CT223">
        <v>0</v>
      </c>
      <c r="CU223">
        <v>0</v>
      </c>
      <c r="CV223">
        <v>9981.04</v>
      </c>
      <c r="CW223">
        <v>0</v>
      </c>
      <c r="CX223">
        <v>31.4727666666667</v>
      </c>
      <c r="CY223">
        <v>1199.93666666667</v>
      </c>
      <c r="CZ223">
        <v>0.967002</v>
      </c>
      <c r="DA223">
        <v>0.0329981</v>
      </c>
      <c r="DB223">
        <v>0</v>
      </c>
      <c r="DC223">
        <v>2.9152</v>
      </c>
      <c r="DD223">
        <v>0</v>
      </c>
      <c r="DE223">
        <v>3559.67</v>
      </c>
      <c r="DF223">
        <v>10371.7333333333</v>
      </c>
      <c r="DG223">
        <v>40.4786666666667</v>
      </c>
      <c r="DH223">
        <v>43.479</v>
      </c>
      <c r="DI223">
        <v>42.25</v>
      </c>
      <c r="DJ223">
        <v>41.6246666666667</v>
      </c>
      <c r="DK223">
        <v>40.562</v>
      </c>
      <c r="DL223">
        <v>1160.34333333333</v>
      </c>
      <c r="DM223">
        <v>39.5933333333333</v>
      </c>
      <c r="DN223">
        <v>0</v>
      </c>
      <c r="DO223">
        <v>1617083307</v>
      </c>
      <c r="DP223">
        <v>0</v>
      </c>
      <c r="DQ223">
        <v>2.70080384615385</v>
      </c>
      <c r="DR223">
        <v>-0.202225632014836</v>
      </c>
      <c r="DS223">
        <v>6.66153845405184</v>
      </c>
      <c r="DT223">
        <v>3559.66423076923</v>
      </c>
      <c r="DU223">
        <v>15</v>
      </c>
      <c r="DV223">
        <v>1617082512</v>
      </c>
      <c r="DW223" t="s">
        <v>288</v>
      </c>
      <c r="DX223">
        <v>1617082511</v>
      </c>
      <c r="DY223">
        <v>1617082512</v>
      </c>
      <c r="DZ223">
        <v>2</v>
      </c>
      <c r="EA223">
        <v>-0.012</v>
      </c>
      <c r="EB223">
        <v>-0.035</v>
      </c>
      <c r="EC223">
        <v>4.321</v>
      </c>
      <c r="ED223">
        <v>-0.022</v>
      </c>
      <c r="EE223">
        <v>400</v>
      </c>
      <c r="EF223">
        <v>20</v>
      </c>
      <c r="EG223">
        <v>0.13</v>
      </c>
      <c r="EH223">
        <v>0.05</v>
      </c>
      <c r="EI223">
        <v>100</v>
      </c>
      <c r="EJ223">
        <v>100</v>
      </c>
      <c r="EK223">
        <v>4.32</v>
      </c>
      <c r="EL223">
        <v>-0.022</v>
      </c>
      <c r="EM223">
        <v>4.32055000000003</v>
      </c>
      <c r="EN223">
        <v>0</v>
      </c>
      <c r="EO223">
        <v>0</v>
      </c>
      <c r="EP223">
        <v>0</v>
      </c>
      <c r="EQ223">
        <v>-0.0219400000000007</v>
      </c>
      <c r="ER223">
        <v>0</v>
      </c>
      <c r="ES223">
        <v>0</v>
      </c>
      <c r="ET223">
        <v>0</v>
      </c>
      <c r="EU223">
        <v>-1</v>
      </c>
      <c r="EV223">
        <v>-1</v>
      </c>
      <c r="EW223">
        <v>-1</v>
      </c>
      <c r="EX223">
        <v>-1</v>
      </c>
      <c r="EY223">
        <v>13.3</v>
      </c>
      <c r="EZ223">
        <v>13.2</v>
      </c>
      <c r="FA223">
        <v>18</v>
      </c>
      <c r="FB223">
        <v>646.826</v>
      </c>
      <c r="FC223">
        <v>393.284</v>
      </c>
      <c r="FD223">
        <v>24.9996</v>
      </c>
      <c r="FE223">
        <v>27.7034</v>
      </c>
      <c r="FF223">
        <v>29.9998</v>
      </c>
      <c r="FG223">
        <v>27.7202</v>
      </c>
      <c r="FH223">
        <v>27.7601</v>
      </c>
      <c r="FI223">
        <v>32.9385</v>
      </c>
      <c r="FJ223">
        <v>21.9347</v>
      </c>
      <c r="FK223">
        <v>43.8531</v>
      </c>
      <c r="FL223">
        <v>25</v>
      </c>
      <c r="FM223">
        <v>710.878</v>
      </c>
      <c r="FN223">
        <v>20</v>
      </c>
      <c r="FO223">
        <v>96.8846</v>
      </c>
      <c r="FP223">
        <v>99.4528</v>
      </c>
    </row>
    <row r="224" spans="1:172">
      <c r="A224">
        <v>208</v>
      </c>
      <c r="B224">
        <v>1617083308.5</v>
      </c>
      <c r="C224">
        <v>416</v>
      </c>
      <c r="D224" t="s">
        <v>701</v>
      </c>
      <c r="E224" t="s">
        <v>702</v>
      </c>
      <c r="F224">
        <v>2</v>
      </c>
      <c r="G224">
        <v>1617083307.125</v>
      </c>
      <c r="H224">
        <f>(I224)/1000</f>
        <v>0</v>
      </c>
      <c r="I224">
        <f>IF(CF224, AL224, AF224)</f>
        <v>0</v>
      </c>
      <c r="J224">
        <f>IF(CF224, AG224, AE224)</f>
        <v>0</v>
      </c>
      <c r="K224">
        <f>CH224 - IF(AS224&gt;1, J224*CB224*100.0/(AU224*CV224), 0)</f>
        <v>0</v>
      </c>
      <c r="L224">
        <f>((R224-H224/2)*K224-J224)/(R224+H224/2)</f>
        <v>0</v>
      </c>
      <c r="M224">
        <f>L224*(CO224+CP224)/1000.0</f>
        <v>0</v>
      </c>
      <c r="N224">
        <f>(CH224 - IF(AS224&gt;1, J224*CB224*100.0/(AU224*CV224), 0))*(CO224+CP224)/1000.0</f>
        <v>0</v>
      </c>
      <c r="O224">
        <f>2.0/((1/Q224-1/P224)+SIGN(Q224)*SQRT((1/Q224-1/P224)*(1/Q224-1/P224) + 4*CC224/((CC224+1)*(CC224+1))*(2*1/Q224*1/P224-1/P224*1/P224)))</f>
        <v>0</v>
      </c>
      <c r="P224">
        <f>IF(LEFT(CD224,1)&lt;&gt;"0",IF(LEFT(CD224,1)="1",3.0,CE224),$D$5+$E$5*(CV224*CO224/($K$5*1000))+$F$5*(CV224*CO224/($K$5*1000))*MAX(MIN(CB224,$J$5),$I$5)*MAX(MIN(CB224,$J$5),$I$5)+$G$5*MAX(MIN(CB224,$J$5),$I$5)*(CV224*CO224/($K$5*1000))+$H$5*(CV224*CO224/($K$5*1000))*(CV224*CO224/($K$5*1000)))</f>
        <v>0</v>
      </c>
      <c r="Q224">
        <f>H224*(1000-(1000*0.61365*exp(17.502*U224/(240.97+U224))/(CO224+CP224)+CJ224)/2)/(1000*0.61365*exp(17.502*U224/(240.97+U224))/(CO224+CP224)-CJ224)</f>
        <v>0</v>
      </c>
      <c r="R224">
        <f>1/((CC224+1)/(O224/1.6)+1/(P224/1.37)) + CC224/((CC224+1)/(O224/1.6) + CC224/(P224/1.37))</f>
        <v>0</v>
      </c>
      <c r="S224">
        <f>(BX224*CA224)</f>
        <v>0</v>
      </c>
      <c r="T224">
        <f>(CQ224+(S224+2*0.95*5.67E-8*(((CQ224+$B$7)+273)^4-(CQ224+273)^4)-44100*H224)/(1.84*29.3*P224+8*0.95*5.67E-8*(CQ224+273)^3))</f>
        <v>0</v>
      </c>
      <c r="U224">
        <f>($C$7*CR224+$D$7*CS224+$E$7*T224)</f>
        <v>0</v>
      </c>
      <c r="V224">
        <f>0.61365*exp(17.502*U224/(240.97+U224))</f>
        <v>0</v>
      </c>
      <c r="W224">
        <f>(X224/Y224*100)</f>
        <v>0</v>
      </c>
      <c r="X224">
        <f>CJ224*(CO224+CP224)/1000</f>
        <v>0</v>
      </c>
      <c r="Y224">
        <f>0.61365*exp(17.502*CQ224/(240.97+CQ224))</f>
        <v>0</v>
      </c>
      <c r="Z224">
        <f>(V224-CJ224*(CO224+CP224)/1000)</f>
        <v>0</v>
      </c>
      <c r="AA224">
        <f>(-H224*44100)</f>
        <v>0</v>
      </c>
      <c r="AB224">
        <f>2*29.3*P224*0.92*(CQ224-U224)</f>
        <v>0</v>
      </c>
      <c r="AC224">
        <f>2*0.95*5.67E-8*(((CQ224+$B$7)+273)^4-(U224+273)^4)</f>
        <v>0</v>
      </c>
      <c r="AD224">
        <f>S224+AC224+AA224+AB224</f>
        <v>0</v>
      </c>
      <c r="AE224">
        <f>CN224*AS224*(CI224-CH224*(1000-AS224*CK224)/(1000-AS224*CJ224))/(100*CB224)</f>
        <v>0</v>
      </c>
      <c r="AF224">
        <f>1000*CN224*AS224*(CJ224-CK224)/(100*CB224*(1000-AS224*CJ224))</f>
        <v>0</v>
      </c>
      <c r="AG224">
        <f>(AH224 - AI224 - CO224*1E3/(8.314*(CQ224+273.15)) * AK224/CN224 * AJ224) * CN224/(100*CB224) * (1000 - CK224)/1000</f>
        <v>0</v>
      </c>
      <c r="AH224">
        <v>713.07540341712</v>
      </c>
      <c r="AI224">
        <v>693.47443030303</v>
      </c>
      <c r="AJ224">
        <v>1.57907231248675</v>
      </c>
      <c r="AK224">
        <v>66.5001345329119</v>
      </c>
      <c r="AL224">
        <f>(AN224 - AM224 + CO224*1E3/(8.314*(CQ224+273.15)) * AP224/CN224 * AO224) * CN224/(100*CB224) * 1000/(1000 - AN224)</f>
        <v>0</v>
      </c>
      <c r="AM224">
        <v>19.9217349482251</v>
      </c>
      <c r="AN224">
        <v>21.4127084848485</v>
      </c>
      <c r="AO224">
        <v>-0.00121292929292667</v>
      </c>
      <c r="AP224">
        <v>79.88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MAX(0,($B$13+$C$13*CV224)/(1+$D$13*CV224)*CO224/(CQ224+273)*$E$13)</f>
        <v>0</v>
      </c>
      <c r="AV224" t="s">
        <v>286</v>
      </c>
      <c r="AW224" t="s">
        <v>286</v>
      </c>
      <c r="AX224">
        <v>0</v>
      </c>
      <c r="AY224">
        <v>0</v>
      </c>
      <c r="AZ224">
        <f>1-AX224/AY224</f>
        <v>0</v>
      </c>
      <c r="BA224">
        <v>0</v>
      </c>
      <c r="BB224" t="s">
        <v>286</v>
      </c>
      <c r="BC224" t="s">
        <v>286</v>
      </c>
      <c r="BD224">
        <v>0</v>
      </c>
      <c r="BE224">
        <v>0</v>
      </c>
      <c r="BF224">
        <f>1-BD224/BE224</f>
        <v>0</v>
      </c>
      <c r="BG224">
        <v>0.5</v>
      </c>
      <c r="BH224">
        <f>BY224</f>
        <v>0</v>
      </c>
      <c r="BI224">
        <f>J224</f>
        <v>0</v>
      </c>
      <c r="BJ224">
        <f>BF224*BG224*BH224</f>
        <v>0</v>
      </c>
      <c r="BK224">
        <f>(BI224-BA224)/BH224</f>
        <v>0</v>
      </c>
      <c r="BL224">
        <f>(AY224-BE224)/BE224</f>
        <v>0</v>
      </c>
      <c r="BM224">
        <f>AX224/(AZ224+AX224/BE224)</f>
        <v>0</v>
      </c>
      <c r="BN224" t="s">
        <v>286</v>
      </c>
      <c r="BO224">
        <v>0</v>
      </c>
      <c r="BP224">
        <f>IF(BO224&lt;&gt;0, BO224, BM224)</f>
        <v>0</v>
      </c>
      <c r="BQ224">
        <f>1-BP224/BE224</f>
        <v>0</v>
      </c>
      <c r="BR224">
        <f>(BE224-BD224)/(BE224-BP224)</f>
        <v>0</v>
      </c>
      <c r="BS224">
        <f>(AY224-BE224)/(AY224-BP224)</f>
        <v>0</v>
      </c>
      <c r="BT224">
        <f>(BE224-BD224)/(BE224-AX224)</f>
        <v>0</v>
      </c>
      <c r="BU224">
        <f>(AY224-BE224)/(AY224-AX224)</f>
        <v>0</v>
      </c>
      <c r="BV224">
        <f>(BR224*BP224/BD224)</f>
        <v>0</v>
      </c>
      <c r="BW224">
        <f>(1-BV224)</f>
        <v>0</v>
      </c>
      <c r="BX224">
        <f>$B$11*CW224+$C$11*CX224+$F$11*CY224*(1-DB224)</f>
        <v>0</v>
      </c>
      <c r="BY224">
        <f>BX224*BZ224</f>
        <v>0</v>
      </c>
      <c r="BZ224">
        <f>($B$11*$D$9+$C$11*$D$9+$F$11*((DL224+DD224)/MAX(DL224+DD224+DM224, 0.1)*$I$9+DM224/MAX(DL224+DD224+DM224, 0.1)*$J$9))/($B$11+$C$11+$F$11)</f>
        <v>0</v>
      </c>
      <c r="CA224">
        <f>($B$11*$K$9+$C$11*$K$9+$F$11*((DL224+DD224)/MAX(DL224+DD224+DM224, 0.1)*$P$9+DM224/MAX(DL224+DD224+DM224, 0.1)*$Q$9))/($B$11+$C$11+$F$11)</f>
        <v>0</v>
      </c>
      <c r="CB224">
        <v>9</v>
      </c>
      <c r="CC224">
        <v>0.5</v>
      </c>
      <c r="CD224" t="s">
        <v>287</v>
      </c>
      <c r="CE224">
        <v>2</v>
      </c>
      <c r="CF224" t="b">
        <v>1</v>
      </c>
      <c r="CG224">
        <v>1617083307.125</v>
      </c>
      <c r="CH224">
        <v>677.25525</v>
      </c>
      <c r="CI224">
        <v>700.10675</v>
      </c>
      <c r="CJ224">
        <v>21.414325</v>
      </c>
      <c r="CK224">
        <v>19.9224</v>
      </c>
      <c r="CL224">
        <v>672.9345</v>
      </c>
      <c r="CM224">
        <v>21.4363</v>
      </c>
      <c r="CN224">
        <v>599.99775</v>
      </c>
      <c r="CO224">
        <v>101.12275</v>
      </c>
      <c r="CP224">
        <v>0.0467926</v>
      </c>
      <c r="CQ224">
        <v>26.747375</v>
      </c>
      <c r="CR224">
        <v>26.20465</v>
      </c>
      <c r="CS224">
        <v>999.9</v>
      </c>
      <c r="CT224">
        <v>0</v>
      </c>
      <c r="CU224">
        <v>0</v>
      </c>
      <c r="CV224">
        <v>9984.375</v>
      </c>
      <c r="CW224">
        <v>0</v>
      </c>
      <c r="CX224">
        <v>31.46265</v>
      </c>
      <c r="CY224">
        <v>1200.045</v>
      </c>
      <c r="CZ224">
        <v>0.96700375</v>
      </c>
      <c r="DA224">
        <v>0.032996375</v>
      </c>
      <c r="DB224">
        <v>0</v>
      </c>
      <c r="DC224">
        <v>2.6427</v>
      </c>
      <c r="DD224">
        <v>0</v>
      </c>
      <c r="DE224">
        <v>3560.365</v>
      </c>
      <c r="DF224">
        <v>10372.7</v>
      </c>
      <c r="DG224">
        <v>40.4995</v>
      </c>
      <c r="DH224">
        <v>43.4995</v>
      </c>
      <c r="DI224">
        <v>42.25</v>
      </c>
      <c r="DJ224">
        <v>41.656</v>
      </c>
      <c r="DK224">
        <v>40.54675</v>
      </c>
      <c r="DL224">
        <v>1160.45</v>
      </c>
      <c r="DM224">
        <v>39.595</v>
      </c>
      <c r="DN224">
        <v>0</v>
      </c>
      <c r="DO224">
        <v>1617083308.8</v>
      </c>
      <c r="DP224">
        <v>0</v>
      </c>
      <c r="DQ224">
        <v>2.669476</v>
      </c>
      <c r="DR224">
        <v>-0.172130760399897</v>
      </c>
      <c r="DS224">
        <v>5.57615383990797</v>
      </c>
      <c r="DT224">
        <v>3559.8796</v>
      </c>
      <c r="DU224">
        <v>15</v>
      </c>
      <c r="DV224">
        <v>1617082512</v>
      </c>
      <c r="DW224" t="s">
        <v>288</v>
      </c>
      <c r="DX224">
        <v>1617082511</v>
      </c>
      <c r="DY224">
        <v>1617082512</v>
      </c>
      <c r="DZ224">
        <v>2</v>
      </c>
      <c r="EA224">
        <v>-0.012</v>
      </c>
      <c r="EB224">
        <v>-0.035</v>
      </c>
      <c r="EC224">
        <v>4.321</v>
      </c>
      <c r="ED224">
        <v>-0.022</v>
      </c>
      <c r="EE224">
        <v>400</v>
      </c>
      <c r="EF224">
        <v>20</v>
      </c>
      <c r="EG224">
        <v>0.13</v>
      </c>
      <c r="EH224">
        <v>0.05</v>
      </c>
      <c r="EI224">
        <v>100</v>
      </c>
      <c r="EJ224">
        <v>100</v>
      </c>
      <c r="EK224">
        <v>4.32</v>
      </c>
      <c r="EL224">
        <v>-0.0219</v>
      </c>
      <c r="EM224">
        <v>4.32055000000003</v>
      </c>
      <c r="EN224">
        <v>0</v>
      </c>
      <c r="EO224">
        <v>0</v>
      </c>
      <c r="EP224">
        <v>0</v>
      </c>
      <c r="EQ224">
        <v>-0.0219400000000007</v>
      </c>
      <c r="ER224">
        <v>0</v>
      </c>
      <c r="ES224">
        <v>0</v>
      </c>
      <c r="ET224">
        <v>0</v>
      </c>
      <c r="EU224">
        <v>-1</v>
      </c>
      <c r="EV224">
        <v>-1</v>
      </c>
      <c r="EW224">
        <v>-1</v>
      </c>
      <c r="EX224">
        <v>-1</v>
      </c>
      <c r="EY224">
        <v>13.3</v>
      </c>
      <c r="EZ224">
        <v>13.3</v>
      </c>
      <c r="FA224">
        <v>18</v>
      </c>
      <c r="FB224">
        <v>646.599</v>
      </c>
      <c r="FC224">
        <v>393.363</v>
      </c>
      <c r="FD224">
        <v>24.9997</v>
      </c>
      <c r="FE224">
        <v>27.7016</v>
      </c>
      <c r="FF224">
        <v>29.9999</v>
      </c>
      <c r="FG224">
        <v>27.719</v>
      </c>
      <c r="FH224">
        <v>27.759</v>
      </c>
      <c r="FI224">
        <v>33.0603</v>
      </c>
      <c r="FJ224">
        <v>21.9347</v>
      </c>
      <c r="FK224">
        <v>43.8531</v>
      </c>
      <c r="FL224">
        <v>25</v>
      </c>
      <c r="FM224">
        <v>714.264</v>
      </c>
      <c r="FN224">
        <v>20</v>
      </c>
      <c r="FO224">
        <v>96.885</v>
      </c>
      <c r="FP224">
        <v>99.4532</v>
      </c>
    </row>
    <row r="225" spans="1:172">
      <c r="A225">
        <v>209</v>
      </c>
      <c r="B225">
        <v>1617083310.5</v>
      </c>
      <c r="C225">
        <v>418</v>
      </c>
      <c r="D225" t="s">
        <v>703</v>
      </c>
      <c r="E225" t="s">
        <v>704</v>
      </c>
      <c r="F225">
        <v>2</v>
      </c>
      <c r="G225">
        <v>1617083309.5</v>
      </c>
      <c r="H225">
        <f>(I225)/1000</f>
        <v>0</v>
      </c>
      <c r="I225">
        <f>IF(CF225, AL225, AF225)</f>
        <v>0</v>
      </c>
      <c r="J225">
        <f>IF(CF225, AG225, AE225)</f>
        <v>0</v>
      </c>
      <c r="K225">
        <f>CH225 - IF(AS225&gt;1, J225*CB225*100.0/(AU225*CV225), 0)</f>
        <v>0</v>
      </c>
      <c r="L225">
        <f>((R225-H225/2)*K225-J225)/(R225+H225/2)</f>
        <v>0</v>
      </c>
      <c r="M225">
        <f>L225*(CO225+CP225)/1000.0</f>
        <v>0</v>
      </c>
      <c r="N225">
        <f>(CH225 - IF(AS225&gt;1, J225*CB225*100.0/(AU225*CV225), 0))*(CO225+CP225)/1000.0</f>
        <v>0</v>
      </c>
      <c r="O225">
        <f>2.0/((1/Q225-1/P225)+SIGN(Q225)*SQRT((1/Q225-1/P225)*(1/Q225-1/P225) + 4*CC225/((CC225+1)*(CC225+1))*(2*1/Q225*1/P225-1/P225*1/P225)))</f>
        <v>0</v>
      </c>
      <c r="P225">
        <f>IF(LEFT(CD225,1)&lt;&gt;"0",IF(LEFT(CD225,1)="1",3.0,CE225),$D$5+$E$5*(CV225*CO225/($K$5*1000))+$F$5*(CV225*CO225/($K$5*1000))*MAX(MIN(CB225,$J$5),$I$5)*MAX(MIN(CB225,$J$5),$I$5)+$G$5*MAX(MIN(CB225,$J$5),$I$5)*(CV225*CO225/($K$5*1000))+$H$5*(CV225*CO225/($K$5*1000))*(CV225*CO225/($K$5*1000)))</f>
        <v>0</v>
      </c>
      <c r="Q225">
        <f>H225*(1000-(1000*0.61365*exp(17.502*U225/(240.97+U225))/(CO225+CP225)+CJ225)/2)/(1000*0.61365*exp(17.502*U225/(240.97+U225))/(CO225+CP225)-CJ225)</f>
        <v>0</v>
      </c>
      <c r="R225">
        <f>1/((CC225+1)/(O225/1.6)+1/(P225/1.37)) + CC225/((CC225+1)/(O225/1.6) + CC225/(P225/1.37))</f>
        <v>0</v>
      </c>
      <c r="S225">
        <f>(BX225*CA225)</f>
        <v>0</v>
      </c>
      <c r="T225">
        <f>(CQ225+(S225+2*0.95*5.67E-8*(((CQ225+$B$7)+273)^4-(CQ225+273)^4)-44100*H225)/(1.84*29.3*P225+8*0.95*5.67E-8*(CQ225+273)^3))</f>
        <v>0</v>
      </c>
      <c r="U225">
        <f>($C$7*CR225+$D$7*CS225+$E$7*T225)</f>
        <v>0</v>
      </c>
      <c r="V225">
        <f>0.61365*exp(17.502*U225/(240.97+U225))</f>
        <v>0</v>
      </c>
      <c r="W225">
        <f>(X225/Y225*100)</f>
        <v>0</v>
      </c>
      <c r="X225">
        <f>CJ225*(CO225+CP225)/1000</f>
        <v>0</v>
      </c>
      <c r="Y225">
        <f>0.61365*exp(17.502*CQ225/(240.97+CQ225))</f>
        <v>0</v>
      </c>
      <c r="Z225">
        <f>(V225-CJ225*(CO225+CP225)/1000)</f>
        <v>0</v>
      </c>
      <c r="AA225">
        <f>(-H225*44100)</f>
        <v>0</v>
      </c>
      <c r="AB225">
        <f>2*29.3*P225*0.92*(CQ225-U225)</f>
        <v>0</v>
      </c>
      <c r="AC225">
        <f>2*0.95*5.67E-8*(((CQ225+$B$7)+273)^4-(U225+273)^4)</f>
        <v>0</v>
      </c>
      <c r="AD225">
        <f>S225+AC225+AA225+AB225</f>
        <v>0</v>
      </c>
      <c r="AE225">
        <f>CN225*AS225*(CI225-CH225*(1000-AS225*CK225)/(1000-AS225*CJ225))/(100*CB225)</f>
        <v>0</v>
      </c>
      <c r="AF225">
        <f>1000*CN225*AS225*(CJ225-CK225)/(100*CB225*(1000-AS225*CJ225))</f>
        <v>0</v>
      </c>
      <c r="AG225">
        <f>(AH225 - AI225 - CO225*1E3/(8.314*(CQ225+273.15)) * AK225/CN225 * AJ225) * CN225/(100*CB225) * (1000 - CK225)/1000</f>
        <v>0</v>
      </c>
      <c r="AH225">
        <v>716.937792851918</v>
      </c>
      <c r="AI225">
        <v>696.839303030303</v>
      </c>
      <c r="AJ225">
        <v>1.67551243654416</v>
      </c>
      <c r="AK225">
        <v>66.5001345329119</v>
      </c>
      <c r="AL225">
        <f>(AN225 - AM225 + CO225*1E3/(8.314*(CQ225+273.15)) * AP225/CN225 * AO225) * CN225/(100*CB225) * 1000/(1000 - AN225)</f>
        <v>0</v>
      </c>
      <c r="AM225">
        <v>19.9241035473593</v>
      </c>
      <c r="AN225">
        <v>21.40896</v>
      </c>
      <c r="AO225">
        <v>-0.00222199999999359</v>
      </c>
      <c r="AP225">
        <v>79.88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MAX(0,($B$13+$C$13*CV225)/(1+$D$13*CV225)*CO225/(CQ225+273)*$E$13)</f>
        <v>0</v>
      </c>
      <c r="AV225" t="s">
        <v>286</v>
      </c>
      <c r="AW225" t="s">
        <v>286</v>
      </c>
      <c r="AX225">
        <v>0</v>
      </c>
      <c r="AY225">
        <v>0</v>
      </c>
      <c r="AZ225">
        <f>1-AX225/AY225</f>
        <v>0</v>
      </c>
      <c r="BA225">
        <v>0</v>
      </c>
      <c r="BB225" t="s">
        <v>286</v>
      </c>
      <c r="BC225" t="s">
        <v>286</v>
      </c>
      <c r="BD225">
        <v>0</v>
      </c>
      <c r="BE225">
        <v>0</v>
      </c>
      <c r="BF225">
        <f>1-BD225/BE225</f>
        <v>0</v>
      </c>
      <c r="BG225">
        <v>0.5</v>
      </c>
      <c r="BH225">
        <f>BY225</f>
        <v>0</v>
      </c>
      <c r="BI225">
        <f>J225</f>
        <v>0</v>
      </c>
      <c r="BJ225">
        <f>BF225*BG225*BH225</f>
        <v>0</v>
      </c>
      <c r="BK225">
        <f>(BI225-BA225)/BH225</f>
        <v>0</v>
      </c>
      <c r="BL225">
        <f>(AY225-BE225)/BE225</f>
        <v>0</v>
      </c>
      <c r="BM225">
        <f>AX225/(AZ225+AX225/BE225)</f>
        <v>0</v>
      </c>
      <c r="BN225" t="s">
        <v>286</v>
      </c>
      <c r="BO225">
        <v>0</v>
      </c>
      <c r="BP225">
        <f>IF(BO225&lt;&gt;0, BO225, BM225)</f>
        <v>0</v>
      </c>
      <c r="BQ225">
        <f>1-BP225/BE225</f>
        <v>0</v>
      </c>
      <c r="BR225">
        <f>(BE225-BD225)/(BE225-BP225)</f>
        <v>0</v>
      </c>
      <c r="BS225">
        <f>(AY225-BE225)/(AY225-BP225)</f>
        <v>0</v>
      </c>
      <c r="BT225">
        <f>(BE225-BD225)/(BE225-AX225)</f>
        <v>0</v>
      </c>
      <c r="BU225">
        <f>(AY225-BE225)/(AY225-AX225)</f>
        <v>0</v>
      </c>
      <c r="BV225">
        <f>(BR225*BP225/BD225)</f>
        <v>0</v>
      </c>
      <c r="BW225">
        <f>(1-BV225)</f>
        <v>0</v>
      </c>
      <c r="BX225">
        <f>$B$11*CW225+$C$11*CX225+$F$11*CY225*(1-DB225)</f>
        <v>0</v>
      </c>
      <c r="BY225">
        <f>BX225*BZ225</f>
        <v>0</v>
      </c>
      <c r="BZ225">
        <f>($B$11*$D$9+$C$11*$D$9+$F$11*((DL225+DD225)/MAX(DL225+DD225+DM225, 0.1)*$I$9+DM225/MAX(DL225+DD225+DM225, 0.1)*$J$9))/($B$11+$C$11+$F$11)</f>
        <v>0</v>
      </c>
      <c r="CA225">
        <f>($B$11*$K$9+$C$11*$K$9+$F$11*((DL225+DD225)/MAX(DL225+DD225+DM225, 0.1)*$P$9+DM225/MAX(DL225+DD225+DM225, 0.1)*$Q$9))/($B$11+$C$11+$F$11)</f>
        <v>0</v>
      </c>
      <c r="CB225">
        <v>9</v>
      </c>
      <c r="CC225">
        <v>0.5</v>
      </c>
      <c r="CD225" t="s">
        <v>287</v>
      </c>
      <c r="CE225">
        <v>2</v>
      </c>
      <c r="CF225" t="b">
        <v>1</v>
      </c>
      <c r="CG225">
        <v>1617083309.5</v>
      </c>
      <c r="CH225">
        <v>681.083333333333</v>
      </c>
      <c r="CI225">
        <v>704.469333333333</v>
      </c>
      <c r="CJ225">
        <v>21.4097333333333</v>
      </c>
      <c r="CK225">
        <v>19.9331333333333</v>
      </c>
      <c r="CL225">
        <v>676.762666666667</v>
      </c>
      <c r="CM225">
        <v>21.4316666666667</v>
      </c>
      <c r="CN225">
        <v>600.027</v>
      </c>
      <c r="CO225">
        <v>101.122</v>
      </c>
      <c r="CP225">
        <v>0.0466899666666667</v>
      </c>
      <c r="CQ225">
        <v>26.7458</v>
      </c>
      <c r="CR225">
        <v>26.2073</v>
      </c>
      <c r="CS225">
        <v>999.9</v>
      </c>
      <c r="CT225">
        <v>0</v>
      </c>
      <c r="CU225">
        <v>0</v>
      </c>
      <c r="CV225">
        <v>10017.5</v>
      </c>
      <c r="CW225">
        <v>0</v>
      </c>
      <c r="CX225">
        <v>31.4915666666667</v>
      </c>
      <c r="CY225">
        <v>1200.02333333333</v>
      </c>
      <c r="CZ225">
        <v>0.967006666666667</v>
      </c>
      <c r="DA225">
        <v>0.0329935</v>
      </c>
      <c r="DB225">
        <v>0</v>
      </c>
      <c r="DC225">
        <v>2.62516666666667</v>
      </c>
      <c r="DD225">
        <v>0</v>
      </c>
      <c r="DE225">
        <v>3559.68</v>
      </c>
      <c r="DF225">
        <v>10372.5</v>
      </c>
      <c r="DG225">
        <v>40.4786666666667</v>
      </c>
      <c r="DH225">
        <v>43.479</v>
      </c>
      <c r="DI225">
        <v>42.208</v>
      </c>
      <c r="DJ225">
        <v>41.812</v>
      </c>
      <c r="DK225">
        <v>40.562</v>
      </c>
      <c r="DL225">
        <v>1160.43333333333</v>
      </c>
      <c r="DM225">
        <v>39.59</v>
      </c>
      <c r="DN225">
        <v>0</v>
      </c>
      <c r="DO225">
        <v>1617083311.2</v>
      </c>
      <c r="DP225">
        <v>0</v>
      </c>
      <c r="DQ225">
        <v>2.660184</v>
      </c>
      <c r="DR225">
        <v>0.0248538470543376</v>
      </c>
      <c r="DS225">
        <v>0.0615384713163799</v>
      </c>
      <c r="DT225">
        <v>3559.9848</v>
      </c>
      <c r="DU225">
        <v>15</v>
      </c>
      <c r="DV225">
        <v>1617082512</v>
      </c>
      <c r="DW225" t="s">
        <v>288</v>
      </c>
      <c r="DX225">
        <v>1617082511</v>
      </c>
      <c r="DY225">
        <v>1617082512</v>
      </c>
      <c r="DZ225">
        <v>2</v>
      </c>
      <c r="EA225">
        <v>-0.012</v>
      </c>
      <c r="EB225">
        <v>-0.035</v>
      </c>
      <c r="EC225">
        <v>4.321</v>
      </c>
      <c r="ED225">
        <v>-0.022</v>
      </c>
      <c r="EE225">
        <v>400</v>
      </c>
      <c r="EF225">
        <v>20</v>
      </c>
      <c r="EG225">
        <v>0.13</v>
      </c>
      <c r="EH225">
        <v>0.05</v>
      </c>
      <c r="EI225">
        <v>100</v>
      </c>
      <c r="EJ225">
        <v>100</v>
      </c>
      <c r="EK225">
        <v>4.321</v>
      </c>
      <c r="EL225">
        <v>-0.0219</v>
      </c>
      <c r="EM225">
        <v>4.32055000000003</v>
      </c>
      <c r="EN225">
        <v>0</v>
      </c>
      <c r="EO225">
        <v>0</v>
      </c>
      <c r="EP225">
        <v>0</v>
      </c>
      <c r="EQ225">
        <v>-0.0219400000000007</v>
      </c>
      <c r="ER225">
        <v>0</v>
      </c>
      <c r="ES225">
        <v>0</v>
      </c>
      <c r="ET225">
        <v>0</v>
      </c>
      <c r="EU225">
        <v>-1</v>
      </c>
      <c r="EV225">
        <v>-1</v>
      </c>
      <c r="EW225">
        <v>-1</v>
      </c>
      <c r="EX225">
        <v>-1</v>
      </c>
      <c r="EY225">
        <v>13.3</v>
      </c>
      <c r="EZ225">
        <v>13.3</v>
      </c>
      <c r="FA225">
        <v>18</v>
      </c>
      <c r="FB225">
        <v>646.644</v>
      </c>
      <c r="FC225">
        <v>393.194</v>
      </c>
      <c r="FD225">
        <v>24.9997</v>
      </c>
      <c r="FE225">
        <v>27.7005</v>
      </c>
      <c r="FF225">
        <v>29.9999</v>
      </c>
      <c r="FG225">
        <v>27.7179</v>
      </c>
      <c r="FH225">
        <v>27.7578</v>
      </c>
      <c r="FI225">
        <v>33.1868</v>
      </c>
      <c r="FJ225">
        <v>21.9347</v>
      </c>
      <c r="FK225">
        <v>43.8531</v>
      </c>
      <c r="FL225">
        <v>25</v>
      </c>
      <c r="FM225">
        <v>717.634</v>
      </c>
      <c r="FN225">
        <v>20</v>
      </c>
      <c r="FO225">
        <v>96.8851</v>
      </c>
      <c r="FP225">
        <v>99.4537</v>
      </c>
    </row>
    <row r="226" spans="1:172">
      <c r="A226">
        <v>210</v>
      </c>
      <c r="B226">
        <v>1617083312.5</v>
      </c>
      <c r="C226">
        <v>420</v>
      </c>
      <c r="D226" t="s">
        <v>705</v>
      </c>
      <c r="E226" t="s">
        <v>706</v>
      </c>
      <c r="F226">
        <v>2</v>
      </c>
      <c r="G226">
        <v>1617083311.125</v>
      </c>
      <c r="H226">
        <f>(I226)/1000</f>
        <v>0</v>
      </c>
      <c r="I226">
        <f>IF(CF226, AL226, AF226)</f>
        <v>0</v>
      </c>
      <c r="J226">
        <f>IF(CF226, AG226, AE226)</f>
        <v>0</v>
      </c>
      <c r="K226">
        <f>CH226 - IF(AS226&gt;1, J226*CB226*100.0/(AU226*CV226), 0)</f>
        <v>0</v>
      </c>
      <c r="L226">
        <f>((R226-H226/2)*K226-J226)/(R226+H226/2)</f>
        <v>0</v>
      </c>
      <c r="M226">
        <f>L226*(CO226+CP226)/1000.0</f>
        <v>0</v>
      </c>
      <c r="N226">
        <f>(CH226 - IF(AS226&gt;1, J226*CB226*100.0/(AU226*CV226), 0))*(CO226+CP226)/1000.0</f>
        <v>0</v>
      </c>
      <c r="O226">
        <f>2.0/((1/Q226-1/P226)+SIGN(Q226)*SQRT((1/Q226-1/P226)*(1/Q226-1/P226) + 4*CC226/((CC226+1)*(CC226+1))*(2*1/Q226*1/P226-1/P226*1/P226)))</f>
        <v>0</v>
      </c>
      <c r="P226">
        <f>IF(LEFT(CD226,1)&lt;&gt;"0",IF(LEFT(CD226,1)="1",3.0,CE226),$D$5+$E$5*(CV226*CO226/($K$5*1000))+$F$5*(CV226*CO226/($K$5*1000))*MAX(MIN(CB226,$J$5),$I$5)*MAX(MIN(CB226,$J$5),$I$5)+$G$5*MAX(MIN(CB226,$J$5),$I$5)*(CV226*CO226/($K$5*1000))+$H$5*(CV226*CO226/($K$5*1000))*(CV226*CO226/($K$5*1000)))</f>
        <v>0</v>
      </c>
      <c r="Q226">
        <f>H226*(1000-(1000*0.61365*exp(17.502*U226/(240.97+U226))/(CO226+CP226)+CJ226)/2)/(1000*0.61365*exp(17.502*U226/(240.97+U226))/(CO226+CP226)-CJ226)</f>
        <v>0</v>
      </c>
      <c r="R226">
        <f>1/((CC226+1)/(O226/1.6)+1/(P226/1.37)) + CC226/((CC226+1)/(O226/1.6) + CC226/(P226/1.37))</f>
        <v>0</v>
      </c>
      <c r="S226">
        <f>(BX226*CA226)</f>
        <v>0</v>
      </c>
      <c r="T226">
        <f>(CQ226+(S226+2*0.95*5.67E-8*(((CQ226+$B$7)+273)^4-(CQ226+273)^4)-44100*H226)/(1.84*29.3*P226+8*0.95*5.67E-8*(CQ226+273)^3))</f>
        <v>0</v>
      </c>
      <c r="U226">
        <f>($C$7*CR226+$D$7*CS226+$E$7*T226)</f>
        <v>0</v>
      </c>
      <c r="V226">
        <f>0.61365*exp(17.502*U226/(240.97+U226))</f>
        <v>0</v>
      </c>
      <c r="W226">
        <f>(X226/Y226*100)</f>
        <v>0</v>
      </c>
      <c r="X226">
        <f>CJ226*(CO226+CP226)/1000</f>
        <v>0</v>
      </c>
      <c r="Y226">
        <f>0.61365*exp(17.502*CQ226/(240.97+CQ226))</f>
        <v>0</v>
      </c>
      <c r="Z226">
        <f>(V226-CJ226*(CO226+CP226)/1000)</f>
        <v>0</v>
      </c>
      <c r="AA226">
        <f>(-H226*44100)</f>
        <v>0</v>
      </c>
      <c r="AB226">
        <f>2*29.3*P226*0.92*(CQ226-U226)</f>
        <v>0</v>
      </c>
      <c r="AC226">
        <f>2*0.95*5.67E-8*(((CQ226+$B$7)+273)^4-(U226+273)^4)</f>
        <v>0</v>
      </c>
      <c r="AD226">
        <f>S226+AC226+AA226+AB226</f>
        <v>0</v>
      </c>
      <c r="AE226">
        <f>CN226*AS226*(CI226-CH226*(1000-AS226*CK226)/(1000-AS226*CJ226))/(100*CB226)</f>
        <v>0</v>
      </c>
      <c r="AF226">
        <f>1000*CN226*AS226*(CJ226-CK226)/(100*CB226*(1000-AS226*CJ226))</f>
        <v>0</v>
      </c>
      <c r="AG226">
        <f>(AH226 - AI226 - CO226*1E3/(8.314*(CQ226+273.15)) * AK226/CN226 * AJ226) * CN226/(100*CB226) * (1000 - CK226)/1000</f>
        <v>0</v>
      </c>
      <c r="AH226">
        <v>720.506846188919</v>
      </c>
      <c r="AI226">
        <v>700.232</v>
      </c>
      <c r="AJ226">
        <v>1.69717290033908</v>
      </c>
      <c r="AK226">
        <v>66.5001345329119</v>
      </c>
      <c r="AL226">
        <f>(AN226 - AM226 + CO226*1E3/(8.314*(CQ226+273.15)) * AP226/CN226 * AO226) * CN226/(100*CB226) * 1000/(1000 - AN226)</f>
        <v>0</v>
      </c>
      <c r="AM226">
        <v>19.9368569821645</v>
      </c>
      <c r="AN226">
        <v>21.4092224242424</v>
      </c>
      <c r="AO226">
        <v>-0.00121890909090781</v>
      </c>
      <c r="AP226">
        <v>79.88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MAX(0,($B$13+$C$13*CV226)/(1+$D$13*CV226)*CO226/(CQ226+273)*$E$13)</f>
        <v>0</v>
      </c>
      <c r="AV226" t="s">
        <v>286</v>
      </c>
      <c r="AW226" t="s">
        <v>286</v>
      </c>
      <c r="AX226">
        <v>0</v>
      </c>
      <c r="AY226">
        <v>0</v>
      </c>
      <c r="AZ226">
        <f>1-AX226/AY226</f>
        <v>0</v>
      </c>
      <c r="BA226">
        <v>0</v>
      </c>
      <c r="BB226" t="s">
        <v>286</v>
      </c>
      <c r="BC226" t="s">
        <v>286</v>
      </c>
      <c r="BD226">
        <v>0</v>
      </c>
      <c r="BE226">
        <v>0</v>
      </c>
      <c r="BF226">
        <f>1-BD226/BE226</f>
        <v>0</v>
      </c>
      <c r="BG226">
        <v>0.5</v>
      </c>
      <c r="BH226">
        <f>BY226</f>
        <v>0</v>
      </c>
      <c r="BI226">
        <f>J226</f>
        <v>0</v>
      </c>
      <c r="BJ226">
        <f>BF226*BG226*BH226</f>
        <v>0</v>
      </c>
      <c r="BK226">
        <f>(BI226-BA226)/BH226</f>
        <v>0</v>
      </c>
      <c r="BL226">
        <f>(AY226-BE226)/BE226</f>
        <v>0</v>
      </c>
      <c r="BM226">
        <f>AX226/(AZ226+AX226/BE226)</f>
        <v>0</v>
      </c>
      <c r="BN226" t="s">
        <v>286</v>
      </c>
      <c r="BO226">
        <v>0</v>
      </c>
      <c r="BP226">
        <f>IF(BO226&lt;&gt;0, BO226, BM226)</f>
        <v>0</v>
      </c>
      <c r="BQ226">
        <f>1-BP226/BE226</f>
        <v>0</v>
      </c>
      <c r="BR226">
        <f>(BE226-BD226)/(BE226-BP226)</f>
        <v>0</v>
      </c>
      <c r="BS226">
        <f>(AY226-BE226)/(AY226-BP226)</f>
        <v>0</v>
      </c>
      <c r="BT226">
        <f>(BE226-BD226)/(BE226-AX226)</f>
        <v>0</v>
      </c>
      <c r="BU226">
        <f>(AY226-BE226)/(AY226-AX226)</f>
        <v>0</v>
      </c>
      <c r="BV226">
        <f>(BR226*BP226/BD226)</f>
        <v>0</v>
      </c>
      <c r="BW226">
        <f>(1-BV226)</f>
        <v>0</v>
      </c>
      <c r="BX226">
        <f>$B$11*CW226+$C$11*CX226+$F$11*CY226*(1-DB226)</f>
        <v>0</v>
      </c>
      <c r="BY226">
        <f>BX226*BZ226</f>
        <v>0</v>
      </c>
      <c r="BZ226">
        <f>($B$11*$D$9+$C$11*$D$9+$F$11*((DL226+DD226)/MAX(DL226+DD226+DM226, 0.1)*$I$9+DM226/MAX(DL226+DD226+DM226, 0.1)*$J$9))/($B$11+$C$11+$F$11)</f>
        <v>0</v>
      </c>
      <c r="CA226">
        <f>($B$11*$K$9+$C$11*$K$9+$F$11*((DL226+DD226)/MAX(DL226+DD226+DM226, 0.1)*$P$9+DM226/MAX(DL226+DD226+DM226, 0.1)*$Q$9))/($B$11+$C$11+$F$11)</f>
        <v>0</v>
      </c>
      <c r="CB226">
        <v>9</v>
      </c>
      <c r="CC226">
        <v>0.5</v>
      </c>
      <c r="CD226" t="s">
        <v>287</v>
      </c>
      <c r="CE226">
        <v>2</v>
      </c>
      <c r="CF226" t="b">
        <v>1</v>
      </c>
      <c r="CG226">
        <v>1617083311.125</v>
      </c>
      <c r="CH226">
        <v>683.78775</v>
      </c>
      <c r="CI226">
        <v>707.1795</v>
      </c>
      <c r="CJ226">
        <v>21.4091</v>
      </c>
      <c r="CK226">
        <v>19.9453</v>
      </c>
      <c r="CL226">
        <v>679.4675</v>
      </c>
      <c r="CM226">
        <v>21.43105</v>
      </c>
      <c r="CN226">
        <v>600.04775</v>
      </c>
      <c r="CO226">
        <v>101.12175</v>
      </c>
      <c r="CP226">
        <v>0.046586625</v>
      </c>
      <c r="CQ226">
        <v>26.74625</v>
      </c>
      <c r="CR226">
        <v>26.20535</v>
      </c>
      <c r="CS226">
        <v>999.9</v>
      </c>
      <c r="CT226">
        <v>0</v>
      </c>
      <c r="CU226">
        <v>0</v>
      </c>
      <c r="CV226">
        <v>10015.325</v>
      </c>
      <c r="CW226">
        <v>0</v>
      </c>
      <c r="CX226">
        <v>31.49635</v>
      </c>
      <c r="CY226">
        <v>1199.985</v>
      </c>
      <c r="CZ226">
        <v>0.9670055</v>
      </c>
      <c r="DA226">
        <v>0.03299465</v>
      </c>
      <c r="DB226">
        <v>0</v>
      </c>
      <c r="DC226">
        <v>2.62895</v>
      </c>
      <c r="DD226">
        <v>0</v>
      </c>
      <c r="DE226">
        <v>3559.235</v>
      </c>
      <c r="DF226">
        <v>10372.125</v>
      </c>
      <c r="DG226">
        <v>40.562</v>
      </c>
      <c r="DH226">
        <v>43.4995</v>
      </c>
      <c r="DI226">
        <v>42.2185</v>
      </c>
      <c r="DJ226">
        <v>41.5155</v>
      </c>
      <c r="DK226">
        <v>40.531</v>
      </c>
      <c r="DL226">
        <v>1160.395</v>
      </c>
      <c r="DM226">
        <v>39.59</v>
      </c>
      <c r="DN226">
        <v>0</v>
      </c>
      <c r="DO226">
        <v>1617083313</v>
      </c>
      <c r="DP226">
        <v>0</v>
      </c>
      <c r="DQ226">
        <v>2.6425</v>
      </c>
      <c r="DR226">
        <v>0.185347005938275</v>
      </c>
      <c r="DS226">
        <v>-1.6611965612455</v>
      </c>
      <c r="DT226">
        <v>3559.92730769231</v>
      </c>
      <c r="DU226">
        <v>15</v>
      </c>
      <c r="DV226">
        <v>1617082512</v>
      </c>
      <c r="DW226" t="s">
        <v>288</v>
      </c>
      <c r="DX226">
        <v>1617082511</v>
      </c>
      <c r="DY226">
        <v>1617082512</v>
      </c>
      <c r="DZ226">
        <v>2</v>
      </c>
      <c r="EA226">
        <v>-0.012</v>
      </c>
      <c r="EB226">
        <v>-0.035</v>
      </c>
      <c r="EC226">
        <v>4.321</v>
      </c>
      <c r="ED226">
        <v>-0.022</v>
      </c>
      <c r="EE226">
        <v>400</v>
      </c>
      <c r="EF226">
        <v>20</v>
      </c>
      <c r="EG226">
        <v>0.13</v>
      </c>
      <c r="EH226">
        <v>0.05</v>
      </c>
      <c r="EI226">
        <v>100</v>
      </c>
      <c r="EJ226">
        <v>100</v>
      </c>
      <c r="EK226">
        <v>4.321</v>
      </c>
      <c r="EL226">
        <v>-0.022</v>
      </c>
      <c r="EM226">
        <v>4.32055000000003</v>
      </c>
      <c r="EN226">
        <v>0</v>
      </c>
      <c r="EO226">
        <v>0</v>
      </c>
      <c r="EP226">
        <v>0</v>
      </c>
      <c r="EQ226">
        <v>-0.0219400000000007</v>
      </c>
      <c r="ER226">
        <v>0</v>
      </c>
      <c r="ES226">
        <v>0</v>
      </c>
      <c r="ET226">
        <v>0</v>
      </c>
      <c r="EU226">
        <v>-1</v>
      </c>
      <c r="EV226">
        <v>-1</v>
      </c>
      <c r="EW226">
        <v>-1</v>
      </c>
      <c r="EX226">
        <v>-1</v>
      </c>
      <c r="EY226">
        <v>13.4</v>
      </c>
      <c r="EZ226">
        <v>13.3</v>
      </c>
      <c r="FA226">
        <v>18</v>
      </c>
      <c r="FB226">
        <v>646.823</v>
      </c>
      <c r="FC226">
        <v>393.273</v>
      </c>
      <c r="FD226">
        <v>24.9998</v>
      </c>
      <c r="FE226">
        <v>27.6993</v>
      </c>
      <c r="FF226">
        <v>29.9999</v>
      </c>
      <c r="FG226">
        <v>27.7167</v>
      </c>
      <c r="FH226">
        <v>27.7566</v>
      </c>
      <c r="FI226">
        <v>33.3149</v>
      </c>
      <c r="FJ226">
        <v>21.9347</v>
      </c>
      <c r="FK226">
        <v>43.8531</v>
      </c>
      <c r="FL226">
        <v>25</v>
      </c>
      <c r="FM226">
        <v>721.043</v>
      </c>
      <c r="FN226">
        <v>20</v>
      </c>
      <c r="FO226">
        <v>96.8855</v>
      </c>
      <c r="FP226">
        <v>99.4541</v>
      </c>
    </row>
    <row r="227" spans="1:172">
      <c r="A227">
        <v>211</v>
      </c>
      <c r="B227">
        <v>1617083314.5</v>
      </c>
      <c r="C227">
        <v>422</v>
      </c>
      <c r="D227" t="s">
        <v>707</v>
      </c>
      <c r="E227" t="s">
        <v>708</v>
      </c>
      <c r="F227">
        <v>2</v>
      </c>
      <c r="G227">
        <v>1617083313.5</v>
      </c>
      <c r="H227">
        <f>(I227)/1000</f>
        <v>0</v>
      </c>
      <c r="I227">
        <f>IF(CF227, AL227, AF227)</f>
        <v>0</v>
      </c>
      <c r="J227">
        <f>IF(CF227, AG227, AE227)</f>
        <v>0</v>
      </c>
      <c r="K227">
        <f>CH227 - IF(AS227&gt;1, J227*CB227*100.0/(AU227*CV227), 0)</f>
        <v>0</v>
      </c>
      <c r="L227">
        <f>((R227-H227/2)*K227-J227)/(R227+H227/2)</f>
        <v>0</v>
      </c>
      <c r="M227">
        <f>L227*(CO227+CP227)/1000.0</f>
        <v>0</v>
      </c>
      <c r="N227">
        <f>(CH227 - IF(AS227&gt;1, J227*CB227*100.0/(AU227*CV227), 0))*(CO227+CP227)/1000.0</f>
        <v>0</v>
      </c>
      <c r="O227">
        <f>2.0/((1/Q227-1/P227)+SIGN(Q227)*SQRT((1/Q227-1/P227)*(1/Q227-1/P227) + 4*CC227/((CC227+1)*(CC227+1))*(2*1/Q227*1/P227-1/P227*1/P227)))</f>
        <v>0</v>
      </c>
      <c r="P227">
        <f>IF(LEFT(CD227,1)&lt;&gt;"0",IF(LEFT(CD227,1)="1",3.0,CE227),$D$5+$E$5*(CV227*CO227/($K$5*1000))+$F$5*(CV227*CO227/($K$5*1000))*MAX(MIN(CB227,$J$5),$I$5)*MAX(MIN(CB227,$J$5),$I$5)+$G$5*MAX(MIN(CB227,$J$5),$I$5)*(CV227*CO227/($K$5*1000))+$H$5*(CV227*CO227/($K$5*1000))*(CV227*CO227/($K$5*1000)))</f>
        <v>0</v>
      </c>
      <c r="Q227">
        <f>H227*(1000-(1000*0.61365*exp(17.502*U227/(240.97+U227))/(CO227+CP227)+CJ227)/2)/(1000*0.61365*exp(17.502*U227/(240.97+U227))/(CO227+CP227)-CJ227)</f>
        <v>0</v>
      </c>
      <c r="R227">
        <f>1/((CC227+1)/(O227/1.6)+1/(P227/1.37)) + CC227/((CC227+1)/(O227/1.6) + CC227/(P227/1.37))</f>
        <v>0</v>
      </c>
      <c r="S227">
        <f>(BX227*CA227)</f>
        <v>0</v>
      </c>
      <c r="T227">
        <f>(CQ227+(S227+2*0.95*5.67E-8*(((CQ227+$B$7)+273)^4-(CQ227+273)^4)-44100*H227)/(1.84*29.3*P227+8*0.95*5.67E-8*(CQ227+273)^3))</f>
        <v>0</v>
      </c>
      <c r="U227">
        <f>($C$7*CR227+$D$7*CS227+$E$7*T227)</f>
        <v>0</v>
      </c>
      <c r="V227">
        <f>0.61365*exp(17.502*U227/(240.97+U227))</f>
        <v>0</v>
      </c>
      <c r="W227">
        <f>(X227/Y227*100)</f>
        <v>0</v>
      </c>
      <c r="X227">
        <f>CJ227*(CO227+CP227)/1000</f>
        <v>0</v>
      </c>
      <c r="Y227">
        <f>0.61365*exp(17.502*CQ227/(240.97+CQ227))</f>
        <v>0</v>
      </c>
      <c r="Z227">
        <f>(V227-CJ227*(CO227+CP227)/1000)</f>
        <v>0</v>
      </c>
      <c r="AA227">
        <f>(-H227*44100)</f>
        <v>0</v>
      </c>
      <c r="AB227">
        <f>2*29.3*P227*0.92*(CQ227-U227)</f>
        <v>0</v>
      </c>
      <c r="AC227">
        <f>2*0.95*5.67E-8*(((CQ227+$B$7)+273)^4-(U227+273)^4)</f>
        <v>0</v>
      </c>
      <c r="AD227">
        <f>S227+AC227+AA227+AB227</f>
        <v>0</v>
      </c>
      <c r="AE227">
        <f>CN227*AS227*(CI227-CH227*(1000-AS227*CK227)/(1000-AS227*CJ227))/(100*CB227)</f>
        <v>0</v>
      </c>
      <c r="AF227">
        <f>1000*CN227*AS227*(CJ227-CK227)/(100*CB227*(1000-AS227*CJ227))</f>
        <v>0</v>
      </c>
      <c r="AG227">
        <f>(AH227 - AI227 - CO227*1E3/(8.314*(CQ227+273.15)) * AK227/CN227 * AJ227) * CN227/(100*CB227) * (1000 - CK227)/1000</f>
        <v>0</v>
      </c>
      <c r="AH227">
        <v>723.839183088861</v>
      </c>
      <c r="AI227">
        <v>703.62246060606</v>
      </c>
      <c r="AJ227">
        <v>1.6973381691594</v>
      </c>
      <c r="AK227">
        <v>66.5001345329119</v>
      </c>
      <c r="AL227">
        <f>(AN227 - AM227 + CO227*1E3/(8.314*(CQ227+273.15)) * AP227/CN227 * AO227) * CN227/(100*CB227) * 1000/(1000 - AN227)</f>
        <v>0</v>
      </c>
      <c r="AM227">
        <v>19.9506507986147</v>
      </c>
      <c r="AN227">
        <v>21.4129860606061</v>
      </c>
      <c r="AO227">
        <v>0.000123367003365175</v>
      </c>
      <c r="AP227">
        <v>79.88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MAX(0,($B$13+$C$13*CV227)/(1+$D$13*CV227)*CO227/(CQ227+273)*$E$13)</f>
        <v>0</v>
      </c>
      <c r="AV227" t="s">
        <v>286</v>
      </c>
      <c r="AW227" t="s">
        <v>286</v>
      </c>
      <c r="AX227">
        <v>0</v>
      </c>
      <c r="AY227">
        <v>0</v>
      </c>
      <c r="AZ227">
        <f>1-AX227/AY227</f>
        <v>0</v>
      </c>
      <c r="BA227">
        <v>0</v>
      </c>
      <c r="BB227" t="s">
        <v>286</v>
      </c>
      <c r="BC227" t="s">
        <v>286</v>
      </c>
      <c r="BD227">
        <v>0</v>
      </c>
      <c r="BE227">
        <v>0</v>
      </c>
      <c r="BF227">
        <f>1-BD227/BE227</f>
        <v>0</v>
      </c>
      <c r="BG227">
        <v>0.5</v>
      </c>
      <c r="BH227">
        <f>BY227</f>
        <v>0</v>
      </c>
      <c r="BI227">
        <f>J227</f>
        <v>0</v>
      </c>
      <c r="BJ227">
        <f>BF227*BG227*BH227</f>
        <v>0</v>
      </c>
      <c r="BK227">
        <f>(BI227-BA227)/BH227</f>
        <v>0</v>
      </c>
      <c r="BL227">
        <f>(AY227-BE227)/BE227</f>
        <v>0</v>
      </c>
      <c r="BM227">
        <f>AX227/(AZ227+AX227/BE227)</f>
        <v>0</v>
      </c>
      <c r="BN227" t="s">
        <v>286</v>
      </c>
      <c r="BO227">
        <v>0</v>
      </c>
      <c r="BP227">
        <f>IF(BO227&lt;&gt;0, BO227, BM227)</f>
        <v>0</v>
      </c>
      <c r="BQ227">
        <f>1-BP227/BE227</f>
        <v>0</v>
      </c>
      <c r="BR227">
        <f>(BE227-BD227)/(BE227-BP227)</f>
        <v>0</v>
      </c>
      <c r="BS227">
        <f>(AY227-BE227)/(AY227-BP227)</f>
        <v>0</v>
      </c>
      <c r="BT227">
        <f>(BE227-BD227)/(BE227-AX227)</f>
        <v>0</v>
      </c>
      <c r="BU227">
        <f>(AY227-BE227)/(AY227-AX227)</f>
        <v>0</v>
      </c>
      <c r="BV227">
        <f>(BR227*BP227/BD227)</f>
        <v>0</v>
      </c>
      <c r="BW227">
        <f>(1-BV227)</f>
        <v>0</v>
      </c>
      <c r="BX227">
        <f>$B$11*CW227+$C$11*CX227+$F$11*CY227*(1-DB227)</f>
        <v>0</v>
      </c>
      <c r="BY227">
        <f>BX227*BZ227</f>
        <v>0</v>
      </c>
      <c r="BZ227">
        <f>($B$11*$D$9+$C$11*$D$9+$F$11*((DL227+DD227)/MAX(DL227+DD227+DM227, 0.1)*$I$9+DM227/MAX(DL227+DD227+DM227, 0.1)*$J$9))/($B$11+$C$11+$F$11)</f>
        <v>0</v>
      </c>
      <c r="CA227">
        <f>($B$11*$K$9+$C$11*$K$9+$F$11*((DL227+DD227)/MAX(DL227+DD227+DM227, 0.1)*$P$9+DM227/MAX(DL227+DD227+DM227, 0.1)*$Q$9))/($B$11+$C$11+$F$11)</f>
        <v>0</v>
      </c>
      <c r="CB227">
        <v>9</v>
      </c>
      <c r="CC227">
        <v>0.5</v>
      </c>
      <c r="CD227" t="s">
        <v>287</v>
      </c>
      <c r="CE227">
        <v>2</v>
      </c>
      <c r="CF227" t="b">
        <v>1</v>
      </c>
      <c r="CG227">
        <v>1617083313.5</v>
      </c>
      <c r="CH227">
        <v>687.726666666667</v>
      </c>
      <c r="CI227">
        <v>711.076</v>
      </c>
      <c r="CJ227">
        <v>21.4119333333333</v>
      </c>
      <c r="CK227">
        <v>19.9543666666667</v>
      </c>
      <c r="CL227">
        <v>683.406333333333</v>
      </c>
      <c r="CM227">
        <v>21.4338666666667</v>
      </c>
      <c r="CN227">
        <v>600.039333333333</v>
      </c>
      <c r="CO227">
        <v>101.122333333333</v>
      </c>
      <c r="CP227">
        <v>0.0463541666666667</v>
      </c>
      <c r="CQ227">
        <v>26.7470333333333</v>
      </c>
      <c r="CR227">
        <v>26.2018</v>
      </c>
      <c r="CS227">
        <v>999.9</v>
      </c>
      <c r="CT227">
        <v>0</v>
      </c>
      <c r="CU227">
        <v>0</v>
      </c>
      <c r="CV227">
        <v>9998.33333333333</v>
      </c>
      <c r="CW227">
        <v>0</v>
      </c>
      <c r="CX227">
        <v>31.4929</v>
      </c>
      <c r="CY227">
        <v>1199.94666666667</v>
      </c>
      <c r="CZ227">
        <v>0.967004333333333</v>
      </c>
      <c r="DA227">
        <v>0.0329958</v>
      </c>
      <c r="DB227">
        <v>0</v>
      </c>
      <c r="DC227">
        <v>2.88276666666667</v>
      </c>
      <c r="DD227">
        <v>0</v>
      </c>
      <c r="DE227">
        <v>3558.81333333333</v>
      </c>
      <c r="DF227">
        <v>10371.8666666667</v>
      </c>
      <c r="DG227">
        <v>40.4786666666667</v>
      </c>
      <c r="DH227">
        <v>43.5203333333333</v>
      </c>
      <c r="DI227">
        <v>42.208</v>
      </c>
      <c r="DJ227">
        <v>41.708</v>
      </c>
      <c r="DK227">
        <v>40.5206666666667</v>
      </c>
      <c r="DL227">
        <v>1160.35666666667</v>
      </c>
      <c r="DM227">
        <v>39.59</v>
      </c>
      <c r="DN227">
        <v>0</v>
      </c>
      <c r="DO227">
        <v>1617083314.8</v>
      </c>
      <c r="DP227">
        <v>0</v>
      </c>
      <c r="DQ227">
        <v>2.683756</v>
      </c>
      <c r="DR227">
        <v>0.407823071633309</v>
      </c>
      <c r="DS227">
        <v>-5.36153846202876</v>
      </c>
      <c r="DT227">
        <v>3559.816</v>
      </c>
      <c r="DU227">
        <v>15</v>
      </c>
      <c r="DV227">
        <v>1617082512</v>
      </c>
      <c r="DW227" t="s">
        <v>288</v>
      </c>
      <c r="DX227">
        <v>1617082511</v>
      </c>
      <c r="DY227">
        <v>1617082512</v>
      </c>
      <c r="DZ227">
        <v>2</v>
      </c>
      <c r="EA227">
        <v>-0.012</v>
      </c>
      <c r="EB227">
        <v>-0.035</v>
      </c>
      <c r="EC227">
        <v>4.321</v>
      </c>
      <c r="ED227">
        <v>-0.022</v>
      </c>
      <c r="EE227">
        <v>400</v>
      </c>
      <c r="EF227">
        <v>20</v>
      </c>
      <c r="EG227">
        <v>0.13</v>
      </c>
      <c r="EH227">
        <v>0.05</v>
      </c>
      <c r="EI227">
        <v>100</v>
      </c>
      <c r="EJ227">
        <v>100</v>
      </c>
      <c r="EK227">
        <v>4.321</v>
      </c>
      <c r="EL227">
        <v>-0.022</v>
      </c>
      <c r="EM227">
        <v>4.32055000000003</v>
      </c>
      <c r="EN227">
        <v>0</v>
      </c>
      <c r="EO227">
        <v>0</v>
      </c>
      <c r="EP227">
        <v>0</v>
      </c>
      <c r="EQ227">
        <v>-0.0219400000000007</v>
      </c>
      <c r="ER227">
        <v>0</v>
      </c>
      <c r="ES227">
        <v>0</v>
      </c>
      <c r="ET227">
        <v>0</v>
      </c>
      <c r="EU227">
        <v>-1</v>
      </c>
      <c r="EV227">
        <v>-1</v>
      </c>
      <c r="EW227">
        <v>-1</v>
      </c>
      <c r="EX227">
        <v>-1</v>
      </c>
      <c r="EY227">
        <v>13.4</v>
      </c>
      <c r="EZ227">
        <v>13.4</v>
      </c>
      <c r="FA227">
        <v>18</v>
      </c>
      <c r="FB227">
        <v>646.829</v>
      </c>
      <c r="FC227">
        <v>393.453</v>
      </c>
      <c r="FD227">
        <v>24.9998</v>
      </c>
      <c r="FE227">
        <v>27.6976</v>
      </c>
      <c r="FF227">
        <v>29.9999</v>
      </c>
      <c r="FG227">
        <v>27.7155</v>
      </c>
      <c r="FH227">
        <v>27.7555</v>
      </c>
      <c r="FI227">
        <v>33.4411</v>
      </c>
      <c r="FJ227">
        <v>21.9347</v>
      </c>
      <c r="FK227">
        <v>43.8531</v>
      </c>
      <c r="FL227">
        <v>25</v>
      </c>
      <c r="FM227">
        <v>724.455</v>
      </c>
      <c r="FN227">
        <v>20</v>
      </c>
      <c r="FO227">
        <v>96.8861</v>
      </c>
      <c r="FP227">
        <v>99.4546</v>
      </c>
    </row>
    <row r="228" spans="1:172">
      <c r="A228">
        <v>212</v>
      </c>
      <c r="B228">
        <v>1617083316.5</v>
      </c>
      <c r="C228">
        <v>424</v>
      </c>
      <c r="D228" t="s">
        <v>709</v>
      </c>
      <c r="E228" t="s">
        <v>710</v>
      </c>
      <c r="F228">
        <v>2</v>
      </c>
      <c r="G228">
        <v>1617083315.125</v>
      </c>
      <c r="H228">
        <f>(I228)/1000</f>
        <v>0</v>
      </c>
      <c r="I228">
        <f>IF(CF228, AL228, AF228)</f>
        <v>0</v>
      </c>
      <c r="J228">
        <f>IF(CF228, AG228, AE228)</f>
        <v>0</v>
      </c>
      <c r="K228">
        <f>CH228 - IF(AS228&gt;1, J228*CB228*100.0/(AU228*CV228), 0)</f>
        <v>0</v>
      </c>
      <c r="L228">
        <f>((R228-H228/2)*K228-J228)/(R228+H228/2)</f>
        <v>0</v>
      </c>
      <c r="M228">
        <f>L228*(CO228+CP228)/1000.0</f>
        <v>0</v>
      </c>
      <c r="N228">
        <f>(CH228 - IF(AS228&gt;1, J228*CB228*100.0/(AU228*CV228), 0))*(CO228+CP228)/1000.0</f>
        <v>0</v>
      </c>
      <c r="O228">
        <f>2.0/((1/Q228-1/P228)+SIGN(Q228)*SQRT((1/Q228-1/P228)*(1/Q228-1/P228) + 4*CC228/((CC228+1)*(CC228+1))*(2*1/Q228*1/P228-1/P228*1/P228)))</f>
        <v>0</v>
      </c>
      <c r="P228">
        <f>IF(LEFT(CD228,1)&lt;&gt;"0",IF(LEFT(CD228,1)="1",3.0,CE228),$D$5+$E$5*(CV228*CO228/($K$5*1000))+$F$5*(CV228*CO228/($K$5*1000))*MAX(MIN(CB228,$J$5),$I$5)*MAX(MIN(CB228,$J$5),$I$5)+$G$5*MAX(MIN(CB228,$J$5),$I$5)*(CV228*CO228/($K$5*1000))+$H$5*(CV228*CO228/($K$5*1000))*(CV228*CO228/($K$5*1000)))</f>
        <v>0</v>
      </c>
      <c r="Q228">
        <f>H228*(1000-(1000*0.61365*exp(17.502*U228/(240.97+U228))/(CO228+CP228)+CJ228)/2)/(1000*0.61365*exp(17.502*U228/(240.97+U228))/(CO228+CP228)-CJ228)</f>
        <v>0</v>
      </c>
      <c r="R228">
        <f>1/((CC228+1)/(O228/1.6)+1/(P228/1.37)) + CC228/((CC228+1)/(O228/1.6) + CC228/(P228/1.37))</f>
        <v>0</v>
      </c>
      <c r="S228">
        <f>(BX228*CA228)</f>
        <v>0</v>
      </c>
      <c r="T228">
        <f>(CQ228+(S228+2*0.95*5.67E-8*(((CQ228+$B$7)+273)^4-(CQ228+273)^4)-44100*H228)/(1.84*29.3*P228+8*0.95*5.67E-8*(CQ228+273)^3))</f>
        <v>0</v>
      </c>
      <c r="U228">
        <f>($C$7*CR228+$D$7*CS228+$E$7*T228)</f>
        <v>0</v>
      </c>
      <c r="V228">
        <f>0.61365*exp(17.502*U228/(240.97+U228))</f>
        <v>0</v>
      </c>
      <c r="W228">
        <f>(X228/Y228*100)</f>
        <v>0</v>
      </c>
      <c r="X228">
        <f>CJ228*(CO228+CP228)/1000</f>
        <v>0</v>
      </c>
      <c r="Y228">
        <f>0.61365*exp(17.502*CQ228/(240.97+CQ228))</f>
        <v>0</v>
      </c>
      <c r="Z228">
        <f>(V228-CJ228*(CO228+CP228)/1000)</f>
        <v>0</v>
      </c>
      <c r="AA228">
        <f>(-H228*44100)</f>
        <v>0</v>
      </c>
      <c r="AB228">
        <f>2*29.3*P228*0.92*(CQ228-U228)</f>
        <v>0</v>
      </c>
      <c r="AC228">
        <f>2*0.95*5.67E-8*(((CQ228+$B$7)+273)^4-(U228+273)^4)</f>
        <v>0</v>
      </c>
      <c r="AD228">
        <f>S228+AC228+AA228+AB228</f>
        <v>0</v>
      </c>
      <c r="AE228">
        <f>CN228*AS228*(CI228-CH228*(1000-AS228*CK228)/(1000-AS228*CJ228))/(100*CB228)</f>
        <v>0</v>
      </c>
      <c r="AF228">
        <f>1000*CN228*AS228*(CJ228-CK228)/(100*CB228*(1000-AS228*CJ228))</f>
        <v>0</v>
      </c>
      <c r="AG228">
        <f>(AH228 - AI228 - CO228*1E3/(8.314*(CQ228+273.15)) * AK228/CN228 * AJ228) * CN228/(100*CB228) * (1000 - CK228)/1000</f>
        <v>0</v>
      </c>
      <c r="AH228">
        <v>727.239738840561</v>
      </c>
      <c r="AI228">
        <v>706.985975757576</v>
      </c>
      <c r="AJ228">
        <v>1.68605324689024</v>
      </c>
      <c r="AK228">
        <v>66.5001345329119</v>
      </c>
      <c r="AL228">
        <f>(AN228 - AM228 + CO228*1E3/(8.314*(CQ228+273.15)) * AP228/CN228 * AO228) * CN228/(100*CB228) * 1000/(1000 - AN228)</f>
        <v>0</v>
      </c>
      <c r="AM228">
        <v>19.9547611553247</v>
      </c>
      <c r="AN228">
        <v>21.4159757575757</v>
      </c>
      <c r="AO228">
        <v>0.000461855477854067</v>
      </c>
      <c r="AP228">
        <v>79.88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MAX(0,($B$13+$C$13*CV228)/(1+$D$13*CV228)*CO228/(CQ228+273)*$E$13)</f>
        <v>0</v>
      </c>
      <c r="AV228" t="s">
        <v>286</v>
      </c>
      <c r="AW228" t="s">
        <v>286</v>
      </c>
      <c r="AX228">
        <v>0</v>
      </c>
      <c r="AY228">
        <v>0</v>
      </c>
      <c r="AZ228">
        <f>1-AX228/AY228</f>
        <v>0</v>
      </c>
      <c r="BA228">
        <v>0</v>
      </c>
      <c r="BB228" t="s">
        <v>286</v>
      </c>
      <c r="BC228" t="s">
        <v>286</v>
      </c>
      <c r="BD228">
        <v>0</v>
      </c>
      <c r="BE228">
        <v>0</v>
      </c>
      <c r="BF228">
        <f>1-BD228/BE228</f>
        <v>0</v>
      </c>
      <c r="BG228">
        <v>0.5</v>
      </c>
      <c r="BH228">
        <f>BY228</f>
        <v>0</v>
      </c>
      <c r="BI228">
        <f>J228</f>
        <v>0</v>
      </c>
      <c r="BJ228">
        <f>BF228*BG228*BH228</f>
        <v>0</v>
      </c>
      <c r="BK228">
        <f>(BI228-BA228)/BH228</f>
        <v>0</v>
      </c>
      <c r="BL228">
        <f>(AY228-BE228)/BE228</f>
        <v>0</v>
      </c>
      <c r="BM228">
        <f>AX228/(AZ228+AX228/BE228)</f>
        <v>0</v>
      </c>
      <c r="BN228" t="s">
        <v>286</v>
      </c>
      <c r="BO228">
        <v>0</v>
      </c>
      <c r="BP228">
        <f>IF(BO228&lt;&gt;0, BO228, BM228)</f>
        <v>0</v>
      </c>
      <c r="BQ228">
        <f>1-BP228/BE228</f>
        <v>0</v>
      </c>
      <c r="BR228">
        <f>(BE228-BD228)/(BE228-BP228)</f>
        <v>0</v>
      </c>
      <c r="BS228">
        <f>(AY228-BE228)/(AY228-BP228)</f>
        <v>0</v>
      </c>
      <c r="BT228">
        <f>(BE228-BD228)/(BE228-AX228)</f>
        <v>0</v>
      </c>
      <c r="BU228">
        <f>(AY228-BE228)/(AY228-AX228)</f>
        <v>0</v>
      </c>
      <c r="BV228">
        <f>(BR228*BP228/BD228)</f>
        <v>0</v>
      </c>
      <c r="BW228">
        <f>(1-BV228)</f>
        <v>0</v>
      </c>
      <c r="BX228">
        <f>$B$11*CW228+$C$11*CX228+$F$11*CY228*(1-DB228)</f>
        <v>0</v>
      </c>
      <c r="BY228">
        <f>BX228*BZ228</f>
        <v>0</v>
      </c>
      <c r="BZ228">
        <f>($B$11*$D$9+$C$11*$D$9+$F$11*((DL228+DD228)/MAX(DL228+DD228+DM228, 0.1)*$I$9+DM228/MAX(DL228+DD228+DM228, 0.1)*$J$9))/($B$11+$C$11+$F$11)</f>
        <v>0</v>
      </c>
      <c r="CA228">
        <f>($B$11*$K$9+$C$11*$K$9+$F$11*((DL228+DD228)/MAX(DL228+DD228+DM228, 0.1)*$P$9+DM228/MAX(DL228+DD228+DM228, 0.1)*$Q$9))/($B$11+$C$11+$F$11)</f>
        <v>0</v>
      </c>
      <c r="CB228">
        <v>9</v>
      </c>
      <c r="CC228">
        <v>0.5</v>
      </c>
      <c r="CD228" t="s">
        <v>287</v>
      </c>
      <c r="CE228">
        <v>2</v>
      </c>
      <c r="CF228" t="b">
        <v>1</v>
      </c>
      <c r="CG228">
        <v>1617083315.125</v>
      </c>
      <c r="CH228">
        <v>690.4035</v>
      </c>
      <c r="CI228">
        <v>713.81625</v>
      </c>
      <c r="CJ228">
        <v>21.41445</v>
      </c>
      <c r="CK228">
        <v>19.95555</v>
      </c>
      <c r="CL228">
        <v>686.083</v>
      </c>
      <c r="CM228">
        <v>21.436375</v>
      </c>
      <c r="CN228">
        <v>600.02625</v>
      </c>
      <c r="CO228">
        <v>101.123</v>
      </c>
      <c r="CP228">
        <v>0.0463639</v>
      </c>
      <c r="CQ228">
        <v>26.74755</v>
      </c>
      <c r="CR228">
        <v>26.20435</v>
      </c>
      <c r="CS228">
        <v>999.9</v>
      </c>
      <c r="CT228">
        <v>0</v>
      </c>
      <c r="CU228">
        <v>0</v>
      </c>
      <c r="CV228">
        <v>10002.5</v>
      </c>
      <c r="CW228">
        <v>0</v>
      </c>
      <c r="CX228">
        <v>31.4754</v>
      </c>
      <c r="CY228">
        <v>1200.0525</v>
      </c>
      <c r="CZ228">
        <v>0.9670055</v>
      </c>
      <c r="DA228">
        <v>0.03299465</v>
      </c>
      <c r="DB228">
        <v>0</v>
      </c>
      <c r="DC228">
        <v>2.711125</v>
      </c>
      <c r="DD228">
        <v>0</v>
      </c>
      <c r="DE228">
        <v>3559.115</v>
      </c>
      <c r="DF228">
        <v>10372.75</v>
      </c>
      <c r="DG228">
        <v>40.4995</v>
      </c>
      <c r="DH228">
        <v>43.4995</v>
      </c>
      <c r="DI228">
        <v>42.2655</v>
      </c>
      <c r="DJ228">
        <v>41.6875</v>
      </c>
      <c r="DK228">
        <v>40.51525</v>
      </c>
      <c r="DL228">
        <v>1160.46</v>
      </c>
      <c r="DM228">
        <v>39.5925</v>
      </c>
      <c r="DN228">
        <v>0</v>
      </c>
      <c r="DO228">
        <v>1617083317.2</v>
      </c>
      <c r="DP228">
        <v>0</v>
      </c>
      <c r="DQ228">
        <v>2.689996</v>
      </c>
      <c r="DR228">
        <v>0.286692293552249</v>
      </c>
      <c r="DS228">
        <v>-6.98384614143976</v>
      </c>
      <c r="DT228">
        <v>3559.5908</v>
      </c>
      <c r="DU228">
        <v>15</v>
      </c>
      <c r="DV228">
        <v>1617082512</v>
      </c>
      <c r="DW228" t="s">
        <v>288</v>
      </c>
      <c r="DX228">
        <v>1617082511</v>
      </c>
      <c r="DY228">
        <v>1617082512</v>
      </c>
      <c r="DZ228">
        <v>2</v>
      </c>
      <c r="EA228">
        <v>-0.012</v>
      </c>
      <c r="EB228">
        <v>-0.035</v>
      </c>
      <c r="EC228">
        <v>4.321</v>
      </c>
      <c r="ED228">
        <v>-0.022</v>
      </c>
      <c r="EE228">
        <v>400</v>
      </c>
      <c r="EF228">
        <v>20</v>
      </c>
      <c r="EG228">
        <v>0.13</v>
      </c>
      <c r="EH228">
        <v>0.05</v>
      </c>
      <c r="EI228">
        <v>100</v>
      </c>
      <c r="EJ228">
        <v>100</v>
      </c>
      <c r="EK228">
        <v>4.321</v>
      </c>
      <c r="EL228">
        <v>-0.022</v>
      </c>
      <c r="EM228">
        <v>4.32055000000003</v>
      </c>
      <c r="EN228">
        <v>0</v>
      </c>
      <c r="EO228">
        <v>0</v>
      </c>
      <c r="EP228">
        <v>0</v>
      </c>
      <c r="EQ228">
        <v>-0.0219400000000007</v>
      </c>
      <c r="ER228">
        <v>0</v>
      </c>
      <c r="ES228">
        <v>0</v>
      </c>
      <c r="ET228">
        <v>0</v>
      </c>
      <c r="EU228">
        <v>-1</v>
      </c>
      <c r="EV228">
        <v>-1</v>
      </c>
      <c r="EW228">
        <v>-1</v>
      </c>
      <c r="EX228">
        <v>-1</v>
      </c>
      <c r="EY228">
        <v>13.4</v>
      </c>
      <c r="EZ228">
        <v>13.4</v>
      </c>
      <c r="FA228">
        <v>18</v>
      </c>
      <c r="FB228">
        <v>646.776</v>
      </c>
      <c r="FC228">
        <v>393.369</v>
      </c>
      <c r="FD228">
        <v>24.9998</v>
      </c>
      <c r="FE228">
        <v>27.6964</v>
      </c>
      <c r="FF228">
        <v>29.9998</v>
      </c>
      <c r="FG228">
        <v>27.7143</v>
      </c>
      <c r="FH228">
        <v>27.7539</v>
      </c>
      <c r="FI228">
        <v>33.5686</v>
      </c>
      <c r="FJ228">
        <v>21.9347</v>
      </c>
      <c r="FK228">
        <v>43.8531</v>
      </c>
      <c r="FL228">
        <v>25</v>
      </c>
      <c r="FM228">
        <v>727.83</v>
      </c>
      <c r="FN228">
        <v>20</v>
      </c>
      <c r="FO228">
        <v>96.8859</v>
      </c>
      <c r="FP228">
        <v>99.4548</v>
      </c>
    </row>
    <row r="229" spans="1:172">
      <c r="A229">
        <v>213</v>
      </c>
      <c r="B229">
        <v>1617083318.5</v>
      </c>
      <c r="C229">
        <v>426</v>
      </c>
      <c r="D229" t="s">
        <v>711</v>
      </c>
      <c r="E229" t="s">
        <v>712</v>
      </c>
      <c r="F229">
        <v>2</v>
      </c>
      <c r="G229">
        <v>1617083317.5</v>
      </c>
      <c r="H229">
        <f>(I229)/1000</f>
        <v>0</v>
      </c>
      <c r="I229">
        <f>IF(CF229, AL229, AF229)</f>
        <v>0</v>
      </c>
      <c r="J229">
        <f>IF(CF229, AG229, AE229)</f>
        <v>0</v>
      </c>
      <c r="K229">
        <f>CH229 - IF(AS229&gt;1, J229*CB229*100.0/(AU229*CV229), 0)</f>
        <v>0</v>
      </c>
      <c r="L229">
        <f>((R229-H229/2)*K229-J229)/(R229+H229/2)</f>
        <v>0</v>
      </c>
      <c r="M229">
        <f>L229*(CO229+CP229)/1000.0</f>
        <v>0</v>
      </c>
      <c r="N229">
        <f>(CH229 - IF(AS229&gt;1, J229*CB229*100.0/(AU229*CV229), 0))*(CO229+CP229)/1000.0</f>
        <v>0</v>
      </c>
      <c r="O229">
        <f>2.0/((1/Q229-1/P229)+SIGN(Q229)*SQRT((1/Q229-1/P229)*(1/Q229-1/P229) + 4*CC229/((CC229+1)*(CC229+1))*(2*1/Q229*1/P229-1/P229*1/P229)))</f>
        <v>0</v>
      </c>
      <c r="P229">
        <f>IF(LEFT(CD229,1)&lt;&gt;"0",IF(LEFT(CD229,1)="1",3.0,CE229),$D$5+$E$5*(CV229*CO229/($K$5*1000))+$F$5*(CV229*CO229/($K$5*1000))*MAX(MIN(CB229,$J$5),$I$5)*MAX(MIN(CB229,$J$5),$I$5)+$G$5*MAX(MIN(CB229,$J$5),$I$5)*(CV229*CO229/($K$5*1000))+$H$5*(CV229*CO229/($K$5*1000))*(CV229*CO229/($K$5*1000)))</f>
        <v>0</v>
      </c>
      <c r="Q229">
        <f>H229*(1000-(1000*0.61365*exp(17.502*U229/(240.97+U229))/(CO229+CP229)+CJ229)/2)/(1000*0.61365*exp(17.502*U229/(240.97+U229))/(CO229+CP229)-CJ229)</f>
        <v>0</v>
      </c>
      <c r="R229">
        <f>1/((CC229+1)/(O229/1.6)+1/(P229/1.37)) + CC229/((CC229+1)/(O229/1.6) + CC229/(P229/1.37))</f>
        <v>0</v>
      </c>
      <c r="S229">
        <f>(BX229*CA229)</f>
        <v>0</v>
      </c>
      <c r="T229">
        <f>(CQ229+(S229+2*0.95*5.67E-8*(((CQ229+$B$7)+273)^4-(CQ229+273)^4)-44100*H229)/(1.84*29.3*P229+8*0.95*5.67E-8*(CQ229+273)^3))</f>
        <v>0</v>
      </c>
      <c r="U229">
        <f>($C$7*CR229+$D$7*CS229+$E$7*T229)</f>
        <v>0</v>
      </c>
      <c r="V229">
        <f>0.61365*exp(17.502*U229/(240.97+U229))</f>
        <v>0</v>
      </c>
      <c r="W229">
        <f>(X229/Y229*100)</f>
        <v>0</v>
      </c>
      <c r="X229">
        <f>CJ229*(CO229+CP229)/1000</f>
        <v>0</v>
      </c>
      <c r="Y229">
        <f>0.61365*exp(17.502*CQ229/(240.97+CQ229))</f>
        <v>0</v>
      </c>
      <c r="Z229">
        <f>(V229-CJ229*(CO229+CP229)/1000)</f>
        <v>0</v>
      </c>
      <c r="AA229">
        <f>(-H229*44100)</f>
        <v>0</v>
      </c>
      <c r="AB229">
        <f>2*29.3*P229*0.92*(CQ229-U229)</f>
        <v>0</v>
      </c>
      <c r="AC229">
        <f>2*0.95*5.67E-8*(((CQ229+$B$7)+273)^4-(U229+273)^4)</f>
        <v>0</v>
      </c>
      <c r="AD229">
        <f>S229+AC229+AA229+AB229</f>
        <v>0</v>
      </c>
      <c r="AE229">
        <f>CN229*AS229*(CI229-CH229*(1000-AS229*CK229)/(1000-AS229*CJ229))/(100*CB229)</f>
        <v>0</v>
      </c>
      <c r="AF229">
        <f>1000*CN229*AS229*(CJ229-CK229)/(100*CB229*(1000-AS229*CJ229))</f>
        <v>0</v>
      </c>
      <c r="AG229">
        <f>(AH229 - AI229 - CO229*1E3/(8.314*(CQ229+273.15)) * AK229/CN229 * AJ229) * CN229/(100*CB229) * (1000 - CK229)/1000</f>
        <v>0</v>
      </c>
      <c r="AH229">
        <v>730.701654311233</v>
      </c>
      <c r="AI229">
        <v>710.394084848485</v>
      </c>
      <c r="AJ229">
        <v>1.698831612143</v>
      </c>
      <c r="AK229">
        <v>66.5001345329119</v>
      </c>
      <c r="AL229">
        <f>(AN229 - AM229 + CO229*1E3/(8.314*(CQ229+273.15)) * AP229/CN229 * AO229) * CN229/(100*CB229) * 1000/(1000 - AN229)</f>
        <v>0</v>
      </c>
      <c r="AM229">
        <v>19.9558198531602</v>
      </c>
      <c r="AN229">
        <v>21.4165612121212</v>
      </c>
      <c r="AO229">
        <v>0.00040396434937862</v>
      </c>
      <c r="AP229">
        <v>79.88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MAX(0,($B$13+$C$13*CV229)/(1+$D$13*CV229)*CO229/(CQ229+273)*$E$13)</f>
        <v>0</v>
      </c>
      <c r="AV229" t="s">
        <v>286</v>
      </c>
      <c r="AW229" t="s">
        <v>286</v>
      </c>
      <c r="AX229">
        <v>0</v>
      </c>
      <c r="AY229">
        <v>0</v>
      </c>
      <c r="AZ229">
        <f>1-AX229/AY229</f>
        <v>0</v>
      </c>
      <c r="BA229">
        <v>0</v>
      </c>
      <c r="BB229" t="s">
        <v>286</v>
      </c>
      <c r="BC229" t="s">
        <v>286</v>
      </c>
      <c r="BD229">
        <v>0</v>
      </c>
      <c r="BE229">
        <v>0</v>
      </c>
      <c r="BF229">
        <f>1-BD229/BE229</f>
        <v>0</v>
      </c>
      <c r="BG229">
        <v>0.5</v>
      </c>
      <c r="BH229">
        <f>BY229</f>
        <v>0</v>
      </c>
      <c r="BI229">
        <f>J229</f>
        <v>0</v>
      </c>
      <c r="BJ229">
        <f>BF229*BG229*BH229</f>
        <v>0</v>
      </c>
      <c r="BK229">
        <f>(BI229-BA229)/BH229</f>
        <v>0</v>
      </c>
      <c r="BL229">
        <f>(AY229-BE229)/BE229</f>
        <v>0</v>
      </c>
      <c r="BM229">
        <f>AX229/(AZ229+AX229/BE229)</f>
        <v>0</v>
      </c>
      <c r="BN229" t="s">
        <v>286</v>
      </c>
      <c r="BO229">
        <v>0</v>
      </c>
      <c r="BP229">
        <f>IF(BO229&lt;&gt;0, BO229, BM229)</f>
        <v>0</v>
      </c>
      <c r="BQ229">
        <f>1-BP229/BE229</f>
        <v>0</v>
      </c>
      <c r="BR229">
        <f>(BE229-BD229)/(BE229-BP229)</f>
        <v>0</v>
      </c>
      <c r="BS229">
        <f>(AY229-BE229)/(AY229-BP229)</f>
        <v>0</v>
      </c>
      <c r="BT229">
        <f>(BE229-BD229)/(BE229-AX229)</f>
        <v>0</v>
      </c>
      <c r="BU229">
        <f>(AY229-BE229)/(AY229-AX229)</f>
        <v>0</v>
      </c>
      <c r="BV229">
        <f>(BR229*BP229/BD229)</f>
        <v>0</v>
      </c>
      <c r="BW229">
        <f>(1-BV229)</f>
        <v>0</v>
      </c>
      <c r="BX229">
        <f>$B$11*CW229+$C$11*CX229+$F$11*CY229*(1-DB229)</f>
        <v>0</v>
      </c>
      <c r="BY229">
        <f>BX229*BZ229</f>
        <v>0</v>
      </c>
      <c r="BZ229">
        <f>($B$11*$D$9+$C$11*$D$9+$F$11*((DL229+DD229)/MAX(DL229+DD229+DM229, 0.1)*$I$9+DM229/MAX(DL229+DD229+DM229, 0.1)*$J$9))/($B$11+$C$11+$F$11)</f>
        <v>0</v>
      </c>
      <c r="CA229">
        <f>($B$11*$K$9+$C$11*$K$9+$F$11*((DL229+DD229)/MAX(DL229+DD229+DM229, 0.1)*$P$9+DM229/MAX(DL229+DD229+DM229, 0.1)*$Q$9))/($B$11+$C$11+$F$11)</f>
        <v>0</v>
      </c>
      <c r="CB229">
        <v>9</v>
      </c>
      <c r="CC229">
        <v>0.5</v>
      </c>
      <c r="CD229" t="s">
        <v>287</v>
      </c>
      <c r="CE229">
        <v>2</v>
      </c>
      <c r="CF229" t="b">
        <v>1</v>
      </c>
      <c r="CG229">
        <v>1617083317.5</v>
      </c>
      <c r="CH229">
        <v>694.349</v>
      </c>
      <c r="CI229">
        <v>717.861333333333</v>
      </c>
      <c r="CJ229">
        <v>21.4166333333333</v>
      </c>
      <c r="CK229">
        <v>19.9551333333333</v>
      </c>
      <c r="CL229">
        <v>690.028666666667</v>
      </c>
      <c r="CM229">
        <v>21.4385333333333</v>
      </c>
      <c r="CN229">
        <v>599.961</v>
      </c>
      <c r="CO229">
        <v>101.123</v>
      </c>
      <c r="CP229">
        <v>0.046565</v>
      </c>
      <c r="CQ229">
        <v>26.7479</v>
      </c>
      <c r="CR229">
        <v>26.2056</v>
      </c>
      <c r="CS229">
        <v>999.9</v>
      </c>
      <c r="CT229">
        <v>0</v>
      </c>
      <c r="CU229">
        <v>0</v>
      </c>
      <c r="CV229">
        <v>9996.45666666667</v>
      </c>
      <c r="CW229">
        <v>0</v>
      </c>
      <c r="CX229">
        <v>31.4434333333333</v>
      </c>
      <c r="CY229">
        <v>1200.03666666667</v>
      </c>
      <c r="CZ229">
        <v>0.967006666666667</v>
      </c>
      <c r="DA229">
        <v>0.0329935</v>
      </c>
      <c r="DB229">
        <v>0</v>
      </c>
      <c r="DC229">
        <v>2.62333333333333</v>
      </c>
      <c r="DD229">
        <v>0</v>
      </c>
      <c r="DE229">
        <v>3558.61333333333</v>
      </c>
      <c r="DF229">
        <v>10372.5666666667</v>
      </c>
      <c r="DG229">
        <v>40.4786666666667</v>
      </c>
      <c r="DH229">
        <v>43.437</v>
      </c>
      <c r="DI229">
        <v>42.2286666666667</v>
      </c>
      <c r="DJ229">
        <v>41.5</v>
      </c>
      <c r="DK229">
        <v>40.5416666666667</v>
      </c>
      <c r="DL229">
        <v>1160.44666666667</v>
      </c>
      <c r="DM229">
        <v>39.59</v>
      </c>
      <c r="DN229">
        <v>0</v>
      </c>
      <c r="DO229">
        <v>1617083319</v>
      </c>
      <c r="DP229">
        <v>0</v>
      </c>
      <c r="DQ229">
        <v>2.69997692307692</v>
      </c>
      <c r="DR229">
        <v>0.499015373314177</v>
      </c>
      <c r="DS229">
        <v>-8.27658118908135</v>
      </c>
      <c r="DT229">
        <v>3559.37423076923</v>
      </c>
      <c r="DU229">
        <v>15</v>
      </c>
      <c r="DV229">
        <v>1617082512</v>
      </c>
      <c r="DW229" t="s">
        <v>288</v>
      </c>
      <c r="DX229">
        <v>1617082511</v>
      </c>
      <c r="DY229">
        <v>1617082512</v>
      </c>
      <c r="DZ229">
        <v>2</v>
      </c>
      <c r="EA229">
        <v>-0.012</v>
      </c>
      <c r="EB229">
        <v>-0.035</v>
      </c>
      <c r="EC229">
        <v>4.321</v>
      </c>
      <c r="ED229">
        <v>-0.022</v>
      </c>
      <c r="EE229">
        <v>400</v>
      </c>
      <c r="EF229">
        <v>20</v>
      </c>
      <c r="EG229">
        <v>0.13</v>
      </c>
      <c r="EH229">
        <v>0.05</v>
      </c>
      <c r="EI229">
        <v>100</v>
      </c>
      <c r="EJ229">
        <v>100</v>
      </c>
      <c r="EK229">
        <v>4.321</v>
      </c>
      <c r="EL229">
        <v>-0.022</v>
      </c>
      <c r="EM229">
        <v>4.32055000000003</v>
      </c>
      <c r="EN229">
        <v>0</v>
      </c>
      <c r="EO229">
        <v>0</v>
      </c>
      <c r="EP229">
        <v>0</v>
      </c>
      <c r="EQ229">
        <v>-0.0219400000000007</v>
      </c>
      <c r="ER229">
        <v>0</v>
      </c>
      <c r="ES229">
        <v>0</v>
      </c>
      <c r="ET229">
        <v>0</v>
      </c>
      <c r="EU229">
        <v>-1</v>
      </c>
      <c r="EV229">
        <v>-1</v>
      </c>
      <c r="EW229">
        <v>-1</v>
      </c>
      <c r="EX229">
        <v>-1</v>
      </c>
      <c r="EY229">
        <v>13.5</v>
      </c>
      <c r="EZ229">
        <v>13.4</v>
      </c>
      <c r="FA229">
        <v>18</v>
      </c>
      <c r="FB229">
        <v>646.897</v>
      </c>
      <c r="FC229">
        <v>393.3</v>
      </c>
      <c r="FD229">
        <v>24.9997</v>
      </c>
      <c r="FE229">
        <v>27.6952</v>
      </c>
      <c r="FF229">
        <v>29.9997</v>
      </c>
      <c r="FG229">
        <v>27.7132</v>
      </c>
      <c r="FH229">
        <v>27.7525</v>
      </c>
      <c r="FI229">
        <v>33.6941</v>
      </c>
      <c r="FJ229">
        <v>21.9347</v>
      </c>
      <c r="FK229">
        <v>43.8531</v>
      </c>
      <c r="FL229">
        <v>25</v>
      </c>
      <c r="FM229">
        <v>731.209</v>
      </c>
      <c r="FN229">
        <v>20</v>
      </c>
      <c r="FO229">
        <v>96.886</v>
      </c>
      <c r="FP229">
        <v>99.4548</v>
      </c>
    </row>
    <row r="230" spans="1:172">
      <c r="A230">
        <v>214</v>
      </c>
      <c r="B230">
        <v>1617083320.5</v>
      </c>
      <c r="C230">
        <v>428</v>
      </c>
      <c r="D230" t="s">
        <v>713</v>
      </c>
      <c r="E230" t="s">
        <v>714</v>
      </c>
      <c r="F230">
        <v>2</v>
      </c>
      <c r="G230">
        <v>1617083319.125</v>
      </c>
      <c r="H230">
        <f>(I230)/1000</f>
        <v>0</v>
      </c>
      <c r="I230">
        <f>IF(CF230, AL230, AF230)</f>
        <v>0</v>
      </c>
      <c r="J230">
        <f>IF(CF230, AG230, AE230)</f>
        <v>0</v>
      </c>
      <c r="K230">
        <f>CH230 - IF(AS230&gt;1, J230*CB230*100.0/(AU230*CV230), 0)</f>
        <v>0</v>
      </c>
      <c r="L230">
        <f>((R230-H230/2)*K230-J230)/(R230+H230/2)</f>
        <v>0</v>
      </c>
      <c r="M230">
        <f>L230*(CO230+CP230)/1000.0</f>
        <v>0</v>
      </c>
      <c r="N230">
        <f>(CH230 - IF(AS230&gt;1, J230*CB230*100.0/(AU230*CV230), 0))*(CO230+CP230)/1000.0</f>
        <v>0</v>
      </c>
      <c r="O230">
        <f>2.0/((1/Q230-1/P230)+SIGN(Q230)*SQRT((1/Q230-1/P230)*(1/Q230-1/P230) + 4*CC230/((CC230+1)*(CC230+1))*(2*1/Q230*1/P230-1/P230*1/P230)))</f>
        <v>0</v>
      </c>
      <c r="P230">
        <f>IF(LEFT(CD230,1)&lt;&gt;"0",IF(LEFT(CD230,1)="1",3.0,CE230),$D$5+$E$5*(CV230*CO230/($K$5*1000))+$F$5*(CV230*CO230/($K$5*1000))*MAX(MIN(CB230,$J$5),$I$5)*MAX(MIN(CB230,$J$5),$I$5)+$G$5*MAX(MIN(CB230,$J$5),$I$5)*(CV230*CO230/($K$5*1000))+$H$5*(CV230*CO230/($K$5*1000))*(CV230*CO230/($K$5*1000)))</f>
        <v>0</v>
      </c>
      <c r="Q230">
        <f>H230*(1000-(1000*0.61365*exp(17.502*U230/(240.97+U230))/(CO230+CP230)+CJ230)/2)/(1000*0.61365*exp(17.502*U230/(240.97+U230))/(CO230+CP230)-CJ230)</f>
        <v>0</v>
      </c>
      <c r="R230">
        <f>1/((CC230+1)/(O230/1.6)+1/(P230/1.37)) + CC230/((CC230+1)/(O230/1.6) + CC230/(P230/1.37))</f>
        <v>0</v>
      </c>
      <c r="S230">
        <f>(BX230*CA230)</f>
        <v>0</v>
      </c>
      <c r="T230">
        <f>(CQ230+(S230+2*0.95*5.67E-8*(((CQ230+$B$7)+273)^4-(CQ230+273)^4)-44100*H230)/(1.84*29.3*P230+8*0.95*5.67E-8*(CQ230+273)^3))</f>
        <v>0</v>
      </c>
      <c r="U230">
        <f>($C$7*CR230+$D$7*CS230+$E$7*T230)</f>
        <v>0</v>
      </c>
      <c r="V230">
        <f>0.61365*exp(17.502*U230/(240.97+U230))</f>
        <v>0</v>
      </c>
      <c r="W230">
        <f>(X230/Y230*100)</f>
        <v>0</v>
      </c>
      <c r="X230">
        <f>CJ230*(CO230+CP230)/1000</f>
        <v>0</v>
      </c>
      <c r="Y230">
        <f>0.61365*exp(17.502*CQ230/(240.97+CQ230))</f>
        <v>0</v>
      </c>
      <c r="Z230">
        <f>(V230-CJ230*(CO230+CP230)/1000)</f>
        <v>0</v>
      </c>
      <c r="AA230">
        <f>(-H230*44100)</f>
        <v>0</v>
      </c>
      <c r="AB230">
        <f>2*29.3*P230*0.92*(CQ230-U230)</f>
        <v>0</v>
      </c>
      <c r="AC230">
        <f>2*0.95*5.67E-8*(((CQ230+$B$7)+273)^4-(U230+273)^4)</f>
        <v>0</v>
      </c>
      <c r="AD230">
        <f>S230+AC230+AA230+AB230</f>
        <v>0</v>
      </c>
      <c r="AE230">
        <f>CN230*AS230*(CI230-CH230*(1000-AS230*CK230)/(1000-AS230*CJ230))/(100*CB230)</f>
        <v>0</v>
      </c>
      <c r="AF230">
        <f>1000*CN230*AS230*(CJ230-CK230)/(100*CB230*(1000-AS230*CJ230))</f>
        <v>0</v>
      </c>
      <c r="AG230">
        <f>(AH230 - AI230 - CO230*1E3/(8.314*(CQ230+273.15)) * AK230/CN230 * AJ230) * CN230/(100*CB230) * (1000 - CK230)/1000</f>
        <v>0</v>
      </c>
      <c r="AH230">
        <v>734.199218431768</v>
      </c>
      <c r="AI230">
        <v>713.853690909091</v>
      </c>
      <c r="AJ230">
        <v>1.72376563779933</v>
      </c>
      <c r="AK230">
        <v>66.5001345329119</v>
      </c>
      <c r="AL230">
        <f>(AN230 - AM230 + CO230*1E3/(8.314*(CQ230+273.15)) * AP230/CN230 * AO230) * CN230/(100*CB230) * 1000/(1000 - AN230)</f>
        <v>0</v>
      </c>
      <c r="AM230">
        <v>19.9548892980087</v>
      </c>
      <c r="AN230">
        <v>21.4160987878788</v>
      </c>
      <c r="AO230">
        <v>-1.23520923528927e-05</v>
      </c>
      <c r="AP230">
        <v>79.88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MAX(0,($B$13+$C$13*CV230)/(1+$D$13*CV230)*CO230/(CQ230+273)*$E$13)</f>
        <v>0</v>
      </c>
      <c r="AV230" t="s">
        <v>286</v>
      </c>
      <c r="AW230" t="s">
        <v>286</v>
      </c>
      <c r="AX230">
        <v>0</v>
      </c>
      <c r="AY230">
        <v>0</v>
      </c>
      <c r="AZ230">
        <f>1-AX230/AY230</f>
        <v>0</v>
      </c>
      <c r="BA230">
        <v>0</v>
      </c>
      <c r="BB230" t="s">
        <v>286</v>
      </c>
      <c r="BC230" t="s">
        <v>286</v>
      </c>
      <c r="BD230">
        <v>0</v>
      </c>
      <c r="BE230">
        <v>0</v>
      </c>
      <c r="BF230">
        <f>1-BD230/BE230</f>
        <v>0</v>
      </c>
      <c r="BG230">
        <v>0.5</v>
      </c>
      <c r="BH230">
        <f>BY230</f>
        <v>0</v>
      </c>
      <c r="BI230">
        <f>J230</f>
        <v>0</v>
      </c>
      <c r="BJ230">
        <f>BF230*BG230*BH230</f>
        <v>0</v>
      </c>
      <c r="BK230">
        <f>(BI230-BA230)/BH230</f>
        <v>0</v>
      </c>
      <c r="BL230">
        <f>(AY230-BE230)/BE230</f>
        <v>0</v>
      </c>
      <c r="BM230">
        <f>AX230/(AZ230+AX230/BE230)</f>
        <v>0</v>
      </c>
      <c r="BN230" t="s">
        <v>286</v>
      </c>
      <c r="BO230">
        <v>0</v>
      </c>
      <c r="BP230">
        <f>IF(BO230&lt;&gt;0, BO230, BM230)</f>
        <v>0</v>
      </c>
      <c r="BQ230">
        <f>1-BP230/BE230</f>
        <v>0</v>
      </c>
      <c r="BR230">
        <f>(BE230-BD230)/(BE230-BP230)</f>
        <v>0</v>
      </c>
      <c r="BS230">
        <f>(AY230-BE230)/(AY230-BP230)</f>
        <v>0</v>
      </c>
      <c r="BT230">
        <f>(BE230-BD230)/(BE230-AX230)</f>
        <v>0</v>
      </c>
      <c r="BU230">
        <f>(AY230-BE230)/(AY230-AX230)</f>
        <v>0</v>
      </c>
      <c r="BV230">
        <f>(BR230*BP230/BD230)</f>
        <v>0</v>
      </c>
      <c r="BW230">
        <f>(1-BV230)</f>
        <v>0</v>
      </c>
      <c r="BX230">
        <f>$B$11*CW230+$C$11*CX230+$F$11*CY230*(1-DB230)</f>
        <v>0</v>
      </c>
      <c r="BY230">
        <f>BX230*BZ230</f>
        <v>0</v>
      </c>
      <c r="BZ230">
        <f>($B$11*$D$9+$C$11*$D$9+$F$11*((DL230+DD230)/MAX(DL230+DD230+DM230, 0.1)*$I$9+DM230/MAX(DL230+DD230+DM230, 0.1)*$J$9))/($B$11+$C$11+$F$11)</f>
        <v>0</v>
      </c>
      <c r="CA230">
        <f>($B$11*$K$9+$C$11*$K$9+$F$11*((DL230+DD230)/MAX(DL230+DD230+DM230, 0.1)*$P$9+DM230/MAX(DL230+DD230+DM230, 0.1)*$Q$9))/($B$11+$C$11+$F$11)</f>
        <v>0</v>
      </c>
      <c r="CB230">
        <v>9</v>
      </c>
      <c r="CC230">
        <v>0.5</v>
      </c>
      <c r="CD230" t="s">
        <v>287</v>
      </c>
      <c r="CE230">
        <v>2</v>
      </c>
      <c r="CF230" t="b">
        <v>1</v>
      </c>
      <c r="CG230">
        <v>1617083319.125</v>
      </c>
      <c r="CH230">
        <v>697.08525</v>
      </c>
      <c r="CI230">
        <v>720.664</v>
      </c>
      <c r="CJ230">
        <v>21.416175</v>
      </c>
      <c r="CK230">
        <v>19.954675</v>
      </c>
      <c r="CL230">
        <v>692.76475</v>
      </c>
      <c r="CM230">
        <v>21.4381</v>
      </c>
      <c r="CN230">
        <v>599.98975</v>
      </c>
      <c r="CO230">
        <v>101.123</v>
      </c>
      <c r="CP230">
        <v>0.046678825</v>
      </c>
      <c r="CQ230">
        <v>26.7485</v>
      </c>
      <c r="CR230">
        <v>26.20645</v>
      </c>
      <c r="CS230">
        <v>999.9</v>
      </c>
      <c r="CT230">
        <v>0</v>
      </c>
      <c r="CU230">
        <v>0</v>
      </c>
      <c r="CV230">
        <v>9993.28</v>
      </c>
      <c r="CW230">
        <v>0</v>
      </c>
      <c r="CX230">
        <v>31.438325</v>
      </c>
      <c r="CY230">
        <v>1199.9875</v>
      </c>
      <c r="CZ230">
        <v>0.96700375</v>
      </c>
      <c r="DA230">
        <v>0.032996375</v>
      </c>
      <c r="DB230">
        <v>0</v>
      </c>
      <c r="DC230">
        <v>2.52955</v>
      </c>
      <c r="DD230">
        <v>0</v>
      </c>
      <c r="DE230">
        <v>3558.29</v>
      </c>
      <c r="DF230">
        <v>10372.15</v>
      </c>
      <c r="DG230">
        <v>40.4995</v>
      </c>
      <c r="DH230">
        <v>43.4685</v>
      </c>
      <c r="DI230">
        <v>42.21825</v>
      </c>
      <c r="DJ230">
        <v>41.6875</v>
      </c>
      <c r="DK230">
        <v>40.54675</v>
      </c>
      <c r="DL230">
        <v>1160.395</v>
      </c>
      <c r="DM230">
        <v>39.5925</v>
      </c>
      <c r="DN230">
        <v>0</v>
      </c>
      <c r="DO230">
        <v>1617083320.8</v>
      </c>
      <c r="DP230">
        <v>0</v>
      </c>
      <c r="DQ230">
        <v>2.680952</v>
      </c>
      <c r="DR230">
        <v>0.0769692263076517</v>
      </c>
      <c r="DS230">
        <v>-9.96307697315644</v>
      </c>
      <c r="DT230">
        <v>3559.202</v>
      </c>
      <c r="DU230">
        <v>15</v>
      </c>
      <c r="DV230">
        <v>1617082512</v>
      </c>
      <c r="DW230" t="s">
        <v>288</v>
      </c>
      <c r="DX230">
        <v>1617082511</v>
      </c>
      <c r="DY230">
        <v>1617082512</v>
      </c>
      <c r="DZ230">
        <v>2</v>
      </c>
      <c r="EA230">
        <v>-0.012</v>
      </c>
      <c r="EB230">
        <v>-0.035</v>
      </c>
      <c r="EC230">
        <v>4.321</v>
      </c>
      <c r="ED230">
        <v>-0.022</v>
      </c>
      <c r="EE230">
        <v>400</v>
      </c>
      <c r="EF230">
        <v>20</v>
      </c>
      <c r="EG230">
        <v>0.13</v>
      </c>
      <c r="EH230">
        <v>0.05</v>
      </c>
      <c r="EI230">
        <v>100</v>
      </c>
      <c r="EJ230">
        <v>100</v>
      </c>
      <c r="EK230">
        <v>4.321</v>
      </c>
      <c r="EL230">
        <v>-0.0219</v>
      </c>
      <c r="EM230">
        <v>4.32055000000003</v>
      </c>
      <c r="EN230">
        <v>0</v>
      </c>
      <c r="EO230">
        <v>0</v>
      </c>
      <c r="EP230">
        <v>0</v>
      </c>
      <c r="EQ230">
        <v>-0.0219400000000007</v>
      </c>
      <c r="ER230">
        <v>0</v>
      </c>
      <c r="ES230">
        <v>0</v>
      </c>
      <c r="ET230">
        <v>0</v>
      </c>
      <c r="EU230">
        <v>-1</v>
      </c>
      <c r="EV230">
        <v>-1</v>
      </c>
      <c r="EW230">
        <v>-1</v>
      </c>
      <c r="EX230">
        <v>-1</v>
      </c>
      <c r="EY230">
        <v>13.5</v>
      </c>
      <c r="EZ230">
        <v>13.5</v>
      </c>
      <c r="FA230">
        <v>18</v>
      </c>
      <c r="FB230">
        <v>646.922</v>
      </c>
      <c r="FC230">
        <v>393.32</v>
      </c>
      <c r="FD230">
        <v>24.9997</v>
      </c>
      <c r="FE230">
        <v>27.694</v>
      </c>
      <c r="FF230">
        <v>29.9998</v>
      </c>
      <c r="FG230">
        <v>27.712</v>
      </c>
      <c r="FH230">
        <v>27.7514</v>
      </c>
      <c r="FI230">
        <v>33.8187</v>
      </c>
      <c r="FJ230">
        <v>21.9347</v>
      </c>
      <c r="FK230">
        <v>43.8531</v>
      </c>
      <c r="FL230">
        <v>25</v>
      </c>
      <c r="FM230">
        <v>734.596</v>
      </c>
      <c r="FN230">
        <v>20</v>
      </c>
      <c r="FO230">
        <v>96.8866</v>
      </c>
      <c r="FP230">
        <v>99.4543</v>
      </c>
    </row>
    <row r="231" spans="1:172">
      <c r="A231">
        <v>215</v>
      </c>
      <c r="B231">
        <v>1617083322.5</v>
      </c>
      <c r="C231">
        <v>430</v>
      </c>
      <c r="D231" t="s">
        <v>715</v>
      </c>
      <c r="E231" t="s">
        <v>716</v>
      </c>
      <c r="F231">
        <v>2</v>
      </c>
      <c r="G231">
        <v>1617083321.5</v>
      </c>
      <c r="H231">
        <f>(I231)/1000</f>
        <v>0</v>
      </c>
      <c r="I231">
        <f>IF(CF231, AL231, AF231)</f>
        <v>0</v>
      </c>
      <c r="J231">
        <f>IF(CF231, AG231, AE231)</f>
        <v>0</v>
      </c>
      <c r="K231">
        <f>CH231 - IF(AS231&gt;1, J231*CB231*100.0/(AU231*CV231), 0)</f>
        <v>0</v>
      </c>
      <c r="L231">
        <f>((R231-H231/2)*K231-J231)/(R231+H231/2)</f>
        <v>0</v>
      </c>
      <c r="M231">
        <f>L231*(CO231+CP231)/1000.0</f>
        <v>0</v>
      </c>
      <c r="N231">
        <f>(CH231 - IF(AS231&gt;1, J231*CB231*100.0/(AU231*CV231), 0))*(CO231+CP231)/1000.0</f>
        <v>0</v>
      </c>
      <c r="O231">
        <f>2.0/((1/Q231-1/P231)+SIGN(Q231)*SQRT((1/Q231-1/P231)*(1/Q231-1/P231) + 4*CC231/((CC231+1)*(CC231+1))*(2*1/Q231*1/P231-1/P231*1/P231)))</f>
        <v>0</v>
      </c>
      <c r="P231">
        <f>IF(LEFT(CD231,1)&lt;&gt;"0",IF(LEFT(CD231,1)="1",3.0,CE231),$D$5+$E$5*(CV231*CO231/($K$5*1000))+$F$5*(CV231*CO231/($K$5*1000))*MAX(MIN(CB231,$J$5),$I$5)*MAX(MIN(CB231,$J$5),$I$5)+$G$5*MAX(MIN(CB231,$J$5),$I$5)*(CV231*CO231/($K$5*1000))+$H$5*(CV231*CO231/($K$5*1000))*(CV231*CO231/($K$5*1000)))</f>
        <v>0</v>
      </c>
      <c r="Q231">
        <f>H231*(1000-(1000*0.61365*exp(17.502*U231/(240.97+U231))/(CO231+CP231)+CJ231)/2)/(1000*0.61365*exp(17.502*U231/(240.97+U231))/(CO231+CP231)-CJ231)</f>
        <v>0</v>
      </c>
      <c r="R231">
        <f>1/((CC231+1)/(O231/1.6)+1/(P231/1.37)) + CC231/((CC231+1)/(O231/1.6) + CC231/(P231/1.37))</f>
        <v>0</v>
      </c>
      <c r="S231">
        <f>(BX231*CA231)</f>
        <v>0</v>
      </c>
      <c r="T231">
        <f>(CQ231+(S231+2*0.95*5.67E-8*(((CQ231+$B$7)+273)^4-(CQ231+273)^4)-44100*H231)/(1.84*29.3*P231+8*0.95*5.67E-8*(CQ231+273)^3))</f>
        <v>0</v>
      </c>
      <c r="U231">
        <f>($C$7*CR231+$D$7*CS231+$E$7*T231)</f>
        <v>0</v>
      </c>
      <c r="V231">
        <f>0.61365*exp(17.502*U231/(240.97+U231))</f>
        <v>0</v>
      </c>
      <c r="W231">
        <f>(X231/Y231*100)</f>
        <v>0</v>
      </c>
      <c r="X231">
        <f>CJ231*(CO231+CP231)/1000</f>
        <v>0</v>
      </c>
      <c r="Y231">
        <f>0.61365*exp(17.502*CQ231/(240.97+CQ231))</f>
        <v>0</v>
      </c>
      <c r="Z231">
        <f>(V231-CJ231*(CO231+CP231)/1000)</f>
        <v>0</v>
      </c>
      <c r="AA231">
        <f>(-H231*44100)</f>
        <v>0</v>
      </c>
      <c r="AB231">
        <f>2*29.3*P231*0.92*(CQ231-U231)</f>
        <v>0</v>
      </c>
      <c r="AC231">
        <f>2*0.95*5.67E-8*(((CQ231+$B$7)+273)^4-(U231+273)^4)</f>
        <v>0</v>
      </c>
      <c r="AD231">
        <f>S231+AC231+AA231+AB231</f>
        <v>0</v>
      </c>
      <c r="AE231">
        <f>CN231*AS231*(CI231-CH231*(1000-AS231*CK231)/(1000-AS231*CJ231))/(100*CB231)</f>
        <v>0</v>
      </c>
      <c r="AF231">
        <f>1000*CN231*AS231*(CJ231-CK231)/(100*CB231*(1000-AS231*CJ231))</f>
        <v>0</v>
      </c>
      <c r="AG231">
        <f>(AH231 - AI231 - CO231*1E3/(8.314*(CQ231+273.15)) * AK231/CN231 * AJ231) * CN231/(100*CB231) * (1000 - CK231)/1000</f>
        <v>0</v>
      </c>
      <c r="AH231">
        <v>737.723764089001</v>
      </c>
      <c r="AI231">
        <v>717.263739393939</v>
      </c>
      <c r="AJ231">
        <v>1.71371655201262</v>
      </c>
      <c r="AK231">
        <v>66.5001345329119</v>
      </c>
      <c r="AL231">
        <f>(AN231 - AM231 + CO231*1E3/(8.314*(CQ231+273.15)) * AP231/CN231 * AO231) * CN231/(100*CB231) * 1000/(1000 - AN231)</f>
        <v>0</v>
      </c>
      <c r="AM231">
        <v>19.954581351342</v>
      </c>
      <c r="AN231">
        <v>21.4155981818182</v>
      </c>
      <c r="AO231">
        <v>-3.61696969769958e-06</v>
      </c>
      <c r="AP231">
        <v>79.88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MAX(0,($B$13+$C$13*CV231)/(1+$D$13*CV231)*CO231/(CQ231+273)*$E$13)</f>
        <v>0</v>
      </c>
      <c r="AV231" t="s">
        <v>286</v>
      </c>
      <c r="AW231" t="s">
        <v>286</v>
      </c>
      <c r="AX231">
        <v>0</v>
      </c>
      <c r="AY231">
        <v>0</v>
      </c>
      <c r="AZ231">
        <f>1-AX231/AY231</f>
        <v>0</v>
      </c>
      <c r="BA231">
        <v>0</v>
      </c>
      <c r="BB231" t="s">
        <v>286</v>
      </c>
      <c r="BC231" t="s">
        <v>286</v>
      </c>
      <c r="BD231">
        <v>0</v>
      </c>
      <c r="BE231">
        <v>0</v>
      </c>
      <c r="BF231">
        <f>1-BD231/BE231</f>
        <v>0</v>
      </c>
      <c r="BG231">
        <v>0.5</v>
      </c>
      <c r="BH231">
        <f>BY231</f>
        <v>0</v>
      </c>
      <c r="BI231">
        <f>J231</f>
        <v>0</v>
      </c>
      <c r="BJ231">
        <f>BF231*BG231*BH231</f>
        <v>0</v>
      </c>
      <c r="BK231">
        <f>(BI231-BA231)/BH231</f>
        <v>0</v>
      </c>
      <c r="BL231">
        <f>(AY231-BE231)/BE231</f>
        <v>0</v>
      </c>
      <c r="BM231">
        <f>AX231/(AZ231+AX231/BE231)</f>
        <v>0</v>
      </c>
      <c r="BN231" t="s">
        <v>286</v>
      </c>
      <c r="BO231">
        <v>0</v>
      </c>
      <c r="BP231">
        <f>IF(BO231&lt;&gt;0, BO231, BM231)</f>
        <v>0</v>
      </c>
      <c r="BQ231">
        <f>1-BP231/BE231</f>
        <v>0</v>
      </c>
      <c r="BR231">
        <f>(BE231-BD231)/(BE231-BP231)</f>
        <v>0</v>
      </c>
      <c r="BS231">
        <f>(AY231-BE231)/(AY231-BP231)</f>
        <v>0</v>
      </c>
      <c r="BT231">
        <f>(BE231-BD231)/(BE231-AX231)</f>
        <v>0</v>
      </c>
      <c r="BU231">
        <f>(AY231-BE231)/(AY231-AX231)</f>
        <v>0</v>
      </c>
      <c r="BV231">
        <f>(BR231*BP231/BD231)</f>
        <v>0</v>
      </c>
      <c r="BW231">
        <f>(1-BV231)</f>
        <v>0</v>
      </c>
      <c r="BX231">
        <f>$B$11*CW231+$C$11*CX231+$F$11*CY231*(1-DB231)</f>
        <v>0</v>
      </c>
      <c r="BY231">
        <f>BX231*BZ231</f>
        <v>0</v>
      </c>
      <c r="BZ231">
        <f>($B$11*$D$9+$C$11*$D$9+$F$11*((DL231+DD231)/MAX(DL231+DD231+DM231, 0.1)*$I$9+DM231/MAX(DL231+DD231+DM231, 0.1)*$J$9))/($B$11+$C$11+$F$11)</f>
        <v>0</v>
      </c>
      <c r="CA231">
        <f>($B$11*$K$9+$C$11*$K$9+$F$11*((DL231+DD231)/MAX(DL231+DD231+DM231, 0.1)*$P$9+DM231/MAX(DL231+DD231+DM231, 0.1)*$Q$9))/($B$11+$C$11+$F$11)</f>
        <v>0</v>
      </c>
      <c r="CB231">
        <v>9</v>
      </c>
      <c r="CC231">
        <v>0.5</v>
      </c>
      <c r="CD231" t="s">
        <v>287</v>
      </c>
      <c r="CE231">
        <v>2</v>
      </c>
      <c r="CF231" t="b">
        <v>1</v>
      </c>
      <c r="CG231">
        <v>1617083321.5</v>
      </c>
      <c r="CH231">
        <v>701.061666666667</v>
      </c>
      <c r="CI231">
        <v>724.720666666667</v>
      </c>
      <c r="CJ231">
        <v>21.4157</v>
      </c>
      <c r="CK231">
        <v>19.9548</v>
      </c>
      <c r="CL231">
        <v>696.740666666667</v>
      </c>
      <c r="CM231">
        <v>21.4376666666667</v>
      </c>
      <c r="CN231">
        <v>600.004666666667</v>
      </c>
      <c r="CO231">
        <v>101.123333333333</v>
      </c>
      <c r="CP231">
        <v>0.0468243</v>
      </c>
      <c r="CQ231">
        <v>26.7492666666667</v>
      </c>
      <c r="CR231">
        <v>26.2122666666667</v>
      </c>
      <c r="CS231">
        <v>999.9</v>
      </c>
      <c r="CT231">
        <v>0</v>
      </c>
      <c r="CU231">
        <v>0</v>
      </c>
      <c r="CV231">
        <v>10007.2933333333</v>
      </c>
      <c r="CW231">
        <v>0</v>
      </c>
      <c r="CX231">
        <v>31.438</v>
      </c>
      <c r="CY231">
        <v>1200.03</v>
      </c>
      <c r="CZ231">
        <v>0.967006666666667</v>
      </c>
      <c r="DA231">
        <v>0.0329935</v>
      </c>
      <c r="DB231">
        <v>0</v>
      </c>
      <c r="DC231">
        <v>2.45983333333333</v>
      </c>
      <c r="DD231">
        <v>0</v>
      </c>
      <c r="DE231">
        <v>3558.49333333333</v>
      </c>
      <c r="DF231">
        <v>10372.5666666667</v>
      </c>
      <c r="DG231">
        <v>40.4786666666667</v>
      </c>
      <c r="DH231">
        <v>43.5203333333333</v>
      </c>
      <c r="DI231">
        <v>42.2706666666667</v>
      </c>
      <c r="DJ231">
        <v>41.6246666666667</v>
      </c>
      <c r="DK231">
        <v>40.5206666666667</v>
      </c>
      <c r="DL231">
        <v>1160.44</v>
      </c>
      <c r="DM231">
        <v>39.59</v>
      </c>
      <c r="DN231">
        <v>0</v>
      </c>
      <c r="DO231">
        <v>1617083323.2</v>
      </c>
      <c r="DP231">
        <v>0</v>
      </c>
      <c r="DQ231">
        <v>2.651908</v>
      </c>
      <c r="DR231">
        <v>-0.494684619316685</v>
      </c>
      <c r="DS231">
        <v>-6.73461540722648</v>
      </c>
      <c r="DT231">
        <v>3558.9128</v>
      </c>
      <c r="DU231">
        <v>15</v>
      </c>
      <c r="DV231">
        <v>1617082512</v>
      </c>
      <c r="DW231" t="s">
        <v>288</v>
      </c>
      <c r="DX231">
        <v>1617082511</v>
      </c>
      <c r="DY231">
        <v>1617082512</v>
      </c>
      <c r="DZ231">
        <v>2</v>
      </c>
      <c r="EA231">
        <v>-0.012</v>
      </c>
      <c r="EB231">
        <v>-0.035</v>
      </c>
      <c r="EC231">
        <v>4.321</v>
      </c>
      <c r="ED231">
        <v>-0.022</v>
      </c>
      <c r="EE231">
        <v>400</v>
      </c>
      <c r="EF231">
        <v>20</v>
      </c>
      <c r="EG231">
        <v>0.13</v>
      </c>
      <c r="EH231">
        <v>0.05</v>
      </c>
      <c r="EI231">
        <v>100</v>
      </c>
      <c r="EJ231">
        <v>100</v>
      </c>
      <c r="EK231">
        <v>4.321</v>
      </c>
      <c r="EL231">
        <v>-0.0219</v>
      </c>
      <c r="EM231">
        <v>4.32055000000003</v>
      </c>
      <c r="EN231">
        <v>0</v>
      </c>
      <c r="EO231">
        <v>0</v>
      </c>
      <c r="EP231">
        <v>0</v>
      </c>
      <c r="EQ231">
        <v>-0.0219400000000007</v>
      </c>
      <c r="ER231">
        <v>0</v>
      </c>
      <c r="ES231">
        <v>0</v>
      </c>
      <c r="ET231">
        <v>0</v>
      </c>
      <c r="EU231">
        <v>-1</v>
      </c>
      <c r="EV231">
        <v>-1</v>
      </c>
      <c r="EW231">
        <v>-1</v>
      </c>
      <c r="EX231">
        <v>-1</v>
      </c>
      <c r="EY231">
        <v>13.5</v>
      </c>
      <c r="EZ231">
        <v>13.5</v>
      </c>
      <c r="FA231">
        <v>18</v>
      </c>
      <c r="FB231">
        <v>646.792</v>
      </c>
      <c r="FC231">
        <v>393.311</v>
      </c>
      <c r="FD231">
        <v>24.9998</v>
      </c>
      <c r="FE231">
        <v>27.6928</v>
      </c>
      <c r="FF231">
        <v>29.9999</v>
      </c>
      <c r="FG231">
        <v>27.7109</v>
      </c>
      <c r="FH231">
        <v>27.7502</v>
      </c>
      <c r="FI231">
        <v>33.9449</v>
      </c>
      <c r="FJ231">
        <v>21.9347</v>
      </c>
      <c r="FK231">
        <v>43.8531</v>
      </c>
      <c r="FL231">
        <v>25</v>
      </c>
      <c r="FM231">
        <v>737.972</v>
      </c>
      <c r="FN231">
        <v>20</v>
      </c>
      <c r="FO231">
        <v>96.8871</v>
      </c>
      <c r="FP231">
        <v>99.4543</v>
      </c>
    </row>
    <row r="232" spans="1:172">
      <c r="A232">
        <v>216</v>
      </c>
      <c r="B232">
        <v>1617083324.5</v>
      </c>
      <c r="C232">
        <v>432</v>
      </c>
      <c r="D232" t="s">
        <v>717</v>
      </c>
      <c r="E232" t="s">
        <v>718</v>
      </c>
      <c r="F232">
        <v>2</v>
      </c>
      <c r="G232">
        <v>1617083323.125</v>
      </c>
      <c r="H232">
        <f>(I232)/1000</f>
        <v>0</v>
      </c>
      <c r="I232">
        <f>IF(CF232, AL232, AF232)</f>
        <v>0</v>
      </c>
      <c r="J232">
        <f>IF(CF232, AG232, AE232)</f>
        <v>0</v>
      </c>
      <c r="K232">
        <f>CH232 - IF(AS232&gt;1, J232*CB232*100.0/(AU232*CV232), 0)</f>
        <v>0</v>
      </c>
      <c r="L232">
        <f>((R232-H232/2)*K232-J232)/(R232+H232/2)</f>
        <v>0</v>
      </c>
      <c r="M232">
        <f>L232*(CO232+CP232)/1000.0</f>
        <v>0</v>
      </c>
      <c r="N232">
        <f>(CH232 - IF(AS232&gt;1, J232*CB232*100.0/(AU232*CV232), 0))*(CO232+CP232)/1000.0</f>
        <v>0</v>
      </c>
      <c r="O232">
        <f>2.0/((1/Q232-1/P232)+SIGN(Q232)*SQRT((1/Q232-1/P232)*(1/Q232-1/P232) + 4*CC232/((CC232+1)*(CC232+1))*(2*1/Q232*1/P232-1/P232*1/P232)))</f>
        <v>0</v>
      </c>
      <c r="P232">
        <f>IF(LEFT(CD232,1)&lt;&gt;"0",IF(LEFT(CD232,1)="1",3.0,CE232),$D$5+$E$5*(CV232*CO232/($K$5*1000))+$F$5*(CV232*CO232/($K$5*1000))*MAX(MIN(CB232,$J$5),$I$5)*MAX(MIN(CB232,$J$5),$I$5)+$G$5*MAX(MIN(CB232,$J$5),$I$5)*(CV232*CO232/($K$5*1000))+$H$5*(CV232*CO232/($K$5*1000))*(CV232*CO232/($K$5*1000)))</f>
        <v>0</v>
      </c>
      <c r="Q232">
        <f>H232*(1000-(1000*0.61365*exp(17.502*U232/(240.97+U232))/(CO232+CP232)+CJ232)/2)/(1000*0.61365*exp(17.502*U232/(240.97+U232))/(CO232+CP232)-CJ232)</f>
        <v>0</v>
      </c>
      <c r="R232">
        <f>1/((CC232+1)/(O232/1.6)+1/(P232/1.37)) + CC232/((CC232+1)/(O232/1.6) + CC232/(P232/1.37))</f>
        <v>0</v>
      </c>
      <c r="S232">
        <f>(BX232*CA232)</f>
        <v>0</v>
      </c>
      <c r="T232">
        <f>(CQ232+(S232+2*0.95*5.67E-8*(((CQ232+$B$7)+273)^4-(CQ232+273)^4)-44100*H232)/(1.84*29.3*P232+8*0.95*5.67E-8*(CQ232+273)^3))</f>
        <v>0</v>
      </c>
      <c r="U232">
        <f>($C$7*CR232+$D$7*CS232+$E$7*T232)</f>
        <v>0</v>
      </c>
      <c r="V232">
        <f>0.61365*exp(17.502*U232/(240.97+U232))</f>
        <v>0</v>
      </c>
      <c r="W232">
        <f>(X232/Y232*100)</f>
        <v>0</v>
      </c>
      <c r="X232">
        <f>CJ232*(CO232+CP232)/1000</f>
        <v>0</v>
      </c>
      <c r="Y232">
        <f>0.61365*exp(17.502*CQ232/(240.97+CQ232))</f>
        <v>0</v>
      </c>
      <c r="Z232">
        <f>(V232-CJ232*(CO232+CP232)/1000)</f>
        <v>0</v>
      </c>
      <c r="AA232">
        <f>(-H232*44100)</f>
        <v>0</v>
      </c>
      <c r="AB232">
        <f>2*29.3*P232*0.92*(CQ232-U232)</f>
        <v>0</v>
      </c>
      <c r="AC232">
        <f>2*0.95*5.67E-8*(((CQ232+$B$7)+273)^4-(U232+273)^4)</f>
        <v>0</v>
      </c>
      <c r="AD232">
        <f>S232+AC232+AA232+AB232</f>
        <v>0</v>
      </c>
      <c r="AE232">
        <f>CN232*AS232*(CI232-CH232*(1000-AS232*CK232)/(1000-AS232*CJ232))/(100*CB232)</f>
        <v>0</v>
      </c>
      <c r="AF232">
        <f>1000*CN232*AS232*(CJ232-CK232)/(100*CB232*(1000-AS232*CJ232))</f>
        <v>0</v>
      </c>
      <c r="AG232">
        <f>(AH232 - AI232 - CO232*1E3/(8.314*(CQ232+273.15)) * AK232/CN232 * AJ232) * CN232/(100*CB232) * (1000 - CK232)/1000</f>
        <v>0</v>
      </c>
      <c r="AH232">
        <v>741.160423534395</v>
      </c>
      <c r="AI232">
        <v>720.7122</v>
      </c>
      <c r="AJ232">
        <v>1.7236105344475</v>
      </c>
      <c r="AK232">
        <v>66.5001345329119</v>
      </c>
      <c r="AL232">
        <f>(AN232 - AM232 + CO232*1E3/(8.314*(CQ232+273.15)) * AP232/CN232 * AO232) * CN232/(100*CB232) * 1000/(1000 - AN232)</f>
        <v>0</v>
      </c>
      <c r="AM232">
        <v>19.9550062039827</v>
      </c>
      <c r="AN232">
        <v>21.4155957575758</v>
      </c>
      <c r="AO232">
        <v>-6.75444096102383e-06</v>
      </c>
      <c r="AP232">
        <v>79.88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MAX(0,($B$13+$C$13*CV232)/(1+$D$13*CV232)*CO232/(CQ232+273)*$E$13)</f>
        <v>0</v>
      </c>
      <c r="AV232" t="s">
        <v>286</v>
      </c>
      <c r="AW232" t="s">
        <v>286</v>
      </c>
      <c r="AX232">
        <v>0</v>
      </c>
      <c r="AY232">
        <v>0</v>
      </c>
      <c r="AZ232">
        <f>1-AX232/AY232</f>
        <v>0</v>
      </c>
      <c r="BA232">
        <v>0</v>
      </c>
      <c r="BB232" t="s">
        <v>286</v>
      </c>
      <c r="BC232" t="s">
        <v>286</v>
      </c>
      <c r="BD232">
        <v>0</v>
      </c>
      <c r="BE232">
        <v>0</v>
      </c>
      <c r="BF232">
        <f>1-BD232/BE232</f>
        <v>0</v>
      </c>
      <c r="BG232">
        <v>0.5</v>
      </c>
      <c r="BH232">
        <f>BY232</f>
        <v>0</v>
      </c>
      <c r="BI232">
        <f>J232</f>
        <v>0</v>
      </c>
      <c r="BJ232">
        <f>BF232*BG232*BH232</f>
        <v>0</v>
      </c>
      <c r="BK232">
        <f>(BI232-BA232)/BH232</f>
        <v>0</v>
      </c>
      <c r="BL232">
        <f>(AY232-BE232)/BE232</f>
        <v>0</v>
      </c>
      <c r="BM232">
        <f>AX232/(AZ232+AX232/BE232)</f>
        <v>0</v>
      </c>
      <c r="BN232" t="s">
        <v>286</v>
      </c>
      <c r="BO232">
        <v>0</v>
      </c>
      <c r="BP232">
        <f>IF(BO232&lt;&gt;0, BO232, BM232)</f>
        <v>0</v>
      </c>
      <c r="BQ232">
        <f>1-BP232/BE232</f>
        <v>0</v>
      </c>
      <c r="BR232">
        <f>(BE232-BD232)/(BE232-BP232)</f>
        <v>0</v>
      </c>
      <c r="BS232">
        <f>(AY232-BE232)/(AY232-BP232)</f>
        <v>0</v>
      </c>
      <c r="BT232">
        <f>(BE232-BD232)/(BE232-AX232)</f>
        <v>0</v>
      </c>
      <c r="BU232">
        <f>(AY232-BE232)/(AY232-AX232)</f>
        <v>0</v>
      </c>
      <c r="BV232">
        <f>(BR232*BP232/BD232)</f>
        <v>0</v>
      </c>
      <c r="BW232">
        <f>(1-BV232)</f>
        <v>0</v>
      </c>
      <c r="BX232">
        <f>$B$11*CW232+$C$11*CX232+$F$11*CY232*(1-DB232)</f>
        <v>0</v>
      </c>
      <c r="BY232">
        <f>BX232*BZ232</f>
        <v>0</v>
      </c>
      <c r="BZ232">
        <f>($B$11*$D$9+$C$11*$D$9+$F$11*((DL232+DD232)/MAX(DL232+DD232+DM232, 0.1)*$I$9+DM232/MAX(DL232+DD232+DM232, 0.1)*$J$9))/($B$11+$C$11+$F$11)</f>
        <v>0</v>
      </c>
      <c r="CA232">
        <f>($B$11*$K$9+$C$11*$K$9+$F$11*((DL232+DD232)/MAX(DL232+DD232+DM232, 0.1)*$P$9+DM232/MAX(DL232+DD232+DM232, 0.1)*$Q$9))/($B$11+$C$11+$F$11)</f>
        <v>0</v>
      </c>
      <c r="CB232">
        <v>9</v>
      </c>
      <c r="CC232">
        <v>0.5</v>
      </c>
      <c r="CD232" t="s">
        <v>287</v>
      </c>
      <c r="CE232">
        <v>2</v>
      </c>
      <c r="CF232" t="b">
        <v>1</v>
      </c>
      <c r="CG232">
        <v>1617083323.125</v>
      </c>
      <c r="CH232">
        <v>703.80325</v>
      </c>
      <c r="CI232">
        <v>727.44725</v>
      </c>
      <c r="CJ232">
        <v>21.41575</v>
      </c>
      <c r="CK232">
        <v>19.954325</v>
      </c>
      <c r="CL232">
        <v>699.48225</v>
      </c>
      <c r="CM232">
        <v>21.4377</v>
      </c>
      <c r="CN232">
        <v>600.03275</v>
      </c>
      <c r="CO232">
        <v>101.12225</v>
      </c>
      <c r="CP232">
        <v>0.046819875</v>
      </c>
      <c r="CQ232">
        <v>26.747575</v>
      </c>
      <c r="CR232">
        <v>26.212</v>
      </c>
      <c r="CS232">
        <v>999.9</v>
      </c>
      <c r="CT232">
        <v>0</v>
      </c>
      <c r="CU232">
        <v>0</v>
      </c>
      <c r="CV232">
        <v>10015.8</v>
      </c>
      <c r="CW232">
        <v>0</v>
      </c>
      <c r="CX232">
        <v>31.431425</v>
      </c>
      <c r="CY232">
        <v>1200.0525</v>
      </c>
      <c r="CZ232">
        <v>0.96700725</v>
      </c>
      <c r="DA232">
        <v>0.032992925</v>
      </c>
      <c r="DB232">
        <v>0</v>
      </c>
      <c r="DC232">
        <v>2.5652</v>
      </c>
      <c r="DD232">
        <v>0</v>
      </c>
      <c r="DE232">
        <v>3558.4475</v>
      </c>
      <c r="DF232">
        <v>10372.75</v>
      </c>
      <c r="DG232">
        <v>40.5155</v>
      </c>
      <c r="DH232">
        <v>43.437</v>
      </c>
      <c r="DI232">
        <v>42.234</v>
      </c>
      <c r="DJ232">
        <v>41.625</v>
      </c>
      <c r="DK232">
        <v>40.57775</v>
      </c>
      <c r="DL232">
        <v>1160.4625</v>
      </c>
      <c r="DM232">
        <v>39.59</v>
      </c>
      <c r="DN232">
        <v>0</v>
      </c>
      <c r="DO232">
        <v>1617083325</v>
      </c>
      <c r="DP232">
        <v>0</v>
      </c>
      <c r="DQ232">
        <v>2.65082307692308</v>
      </c>
      <c r="DR232">
        <v>-0.737018805359783</v>
      </c>
      <c r="DS232">
        <v>-4.66700856986026</v>
      </c>
      <c r="DT232">
        <v>3558.72346153846</v>
      </c>
      <c r="DU232">
        <v>15</v>
      </c>
      <c r="DV232">
        <v>1617082512</v>
      </c>
      <c r="DW232" t="s">
        <v>288</v>
      </c>
      <c r="DX232">
        <v>1617082511</v>
      </c>
      <c r="DY232">
        <v>1617082512</v>
      </c>
      <c r="DZ232">
        <v>2</v>
      </c>
      <c r="EA232">
        <v>-0.012</v>
      </c>
      <c r="EB232">
        <v>-0.035</v>
      </c>
      <c r="EC232">
        <v>4.321</v>
      </c>
      <c r="ED232">
        <v>-0.022</v>
      </c>
      <c r="EE232">
        <v>400</v>
      </c>
      <c r="EF232">
        <v>20</v>
      </c>
      <c r="EG232">
        <v>0.13</v>
      </c>
      <c r="EH232">
        <v>0.05</v>
      </c>
      <c r="EI232">
        <v>100</v>
      </c>
      <c r="EJ232">
        <v>100</v>
      </c>
      <c r="EK232">
        <v>4.321</v>
      </c>
      <c r="EL232">
        <v>-0.0219</v>
      </c>
      <c r="EM232">
        <v>4.32055000000003</v>
      </c>
      <c r="EN232">
        <v>0</v>
      </c>
      <c r="EO232">
        <v>0</v>
      </c>
      <c r="EP232">
        <v>0</v>
      </c>
      <c r="EQ232">
        <v>-0.0219400000000007</v>
      </c>
      <c r="ER232">
        <v>0</v>
      </c>
      <c r="ES232">
        <v>0</v>
      </c>
      <c r="ET232">
        <v>0</v>
      </c>
      <c r="EU232">
        <v>-1</v>
      </c>
      <c r="EV232">
        <v>-1</v>
      </c>
      <c r="EW232">
        <v>-1</v>
      </c>
      <c r="EX232">
        <v>-1</v>
      </c>
      <c r="EY232">
        <v>13.6</v>
      </c>
      <c r="EZ232">
        <v>13.5</v>
      </c>
      <c r="FA232">
        <v>18</v>
      </c>
      <c r="FB232">
        <v>646.856</v>
      </c>
      <c r="FC232">
        <v>393.229</v>
      </c>
      <c r="FD232">
        <v>24.9997</v>
      </c>
      <c r="FE232">
        <v>27.6917</v>
      </c>
      <c r="FF232">
        <v>29.9999</v>
      </c>
      <c r="FG232">
        <v>27.7097</v>
      </c>
      <c r="FH232">
        <v>27.7491</v>
      </c>
      <c r="FI232">
        <v>34.0694</v>
      </c>
      <c r="FJ232">
        <v>21.9347</v>
      </c>
      <c r="FK232">
        <v>43.8531</v>
      </c>
      <c r="FL232">
        <v>25</v>
      </c>
      <c r="FM232">
        <v>741.346</v>
      </c>
      <c r="FN232">
        <v>20</v>
      </c>
      <c r="FO232">
        <v>96.887</v>
      </c>
      <c r="FP232">
        <v>99.4551</v>
      </c>
    </row>
    <row r="233" spans="1:172">
      <c r="A233">
        <v>217</v>
      </c>
      <c r="B233">
        <v>1617083326.5</v>
      </c>
      <c r="C233">
        <v>434</v>
      </c>
      <c r="D233" t="s">
        <v>719</v>
      </c>
      <c r="E233" t="s">
        <v>720</v>
      </c>
      <c r="F233">
        <v>2</v>
      </c>
      <c r="G233">
        <v>1617083325.5</v>
      </c>
      <c r="H233">
        <f>(I233)/1000</f>
        <v>0</v>
      </c>
      <c r="I233">
        <f>IF(CF233, AL233, AF233)</f>
        <v>0</v>
      </c>
      <c r="J233">
        <f>IF(CF233, AG233, AE233)</f>
        <v>0</v>
      </c>
      <c r="K233">
        <f>CH233 - IF(AS233&gt;1, J233*CB233*100.0/(AU233*CV233), 0)</f>
        <v>0</v>
      </c>
      <c r="L233">
        <f>((R233-H233/2)*K233-J233)/(R233+H233/2)</f>
        <v>0</v>
      </c>
      <c r="M233">
        <f>L233*(CO233+CP233)/1000.0</f>
        <v>0</v>
      </c>
      <c r="N233">
        <f>(CH233 - IF(AS233&gt;1, J233*CB233*100.0/(AU233*CV233), 0))*(CO233+CP233)/1000.0</f>
        <v>0</v>
      </c>
      <c r="O233">
        <f>2.0/((1/Q233-1/P233)+SIGN(Q233)*SQRT((1/Q233-1/P233)*(1/Q233-1/P233) + 4*CC233/((CC233+1)*(CC233+1))*(2*1/Q233*1/P233-1/P233*1/P233)))</f>
        <v>0</v>
      </c>
      <c r="P233">
        <f>IF(LEFT(CD233,1)&lt;&gt;"0",IF(LEFT(CD233,1)="1",3.0,CE233),$D$5+$E$5*(CV233*CO233/($K$5*1000))+$F$5*(CV233*CO233/($K$5*1000))*MAX(MIN(CB233,$J$5),$I$5)*MAX(MIN(CB233,$J$5),$I$5)+$G$5*MAX(MIN(CB233,$J$5),$I$5)*(CV233*CO233/($K$5*1000))+$H$5*(CV233*CO233/($K$5*1000))*(CV233*CO233/($K$5*1000)))</f>
        <v>0</v>
      </c>
      <c r="Q233">
        <f>H233*(1000-(1000*0.61365*exp(17.502*U233/(240.97+U233))/(CO233+CP233)+CJ233)/2)/(1000*0.61365*exp(17.502*U233/(240.97+U233))/(CO233+CP233)-CJ233)</f>
        <v>0</v>
      </c>
      <c r="R233">
        <f>1/((CC233+1)/(O233/1.6)+1/(P233/1.37)) + CC233/((CC233+1)/(O233/1.6) + CC233/(P233/1.37))</f>
        <v>0</v>
      </c>
      <c r="S233">
        <f>(BX233*CA233)</f>
        <v>0</v>
      </c>
      <c r="T233">
        <f>(CQ233+(S233+2*0.95*5.67E-8*(((CQ233+$B$7)+273)^4-(CQ233+273)^4)-44100*H233)/(1.84*29.3*P233+8*0.95*5.67E-8*(CQ233+273)^3))</f>
        <v>0</v>
      </c>
      <c r="U233">
        <f>($C$7*CR233+$D$7*CS233+$E$7*T233)</f>
        <v>0</v>
      </c>
      <c r="V233">
        <f>0.61365*exp(17.502*U233/(240.97+U233))</f>
        <v>0</v>
      </c>
      <c r="W233">
        <f>(X233/Y233*100)</f>
        <v>0</v>
      </c>
      <c r="X233">
        <f>CJ233*(CO233+CP233)/1000</f>
        <v>0</v>
      </c>
      <c r="Y233">
        <f>0.61365*exp(17.502*CQ233/(240.97+CQ233))</f>
        <v>0</v>
      </c>
      <c r="Z233">
        <f>(V233-CJ233*(CO233+CP233)/1000)</f>
        <v>0</v>
      </c>
      <c r="AA233">
        <f>(-H233*44100)</f>
        <v>0</v>
      </c>
      <c r="AB233">
        <f>2*29.3*P233*0.92*(CQ233-U233)</f>
        <v>0</v>
      </c>
      <c r="AC233">
        <f>2*0.95*5.67E-8*(((CQ233+$B$7)+273)^4-(U233+273)^4)</f>
        <v>0</v>
      </c>
      <c r="AD233">
        <f>S233+AC233+AA233+AB233</f>
        <v>0</v>
      </c>
      <c r="AE233">
        <f>CN233*AS233*(CI233-CH233*(1000-AS233*CK233)/(1000-AS233*CJ233))/(100*CB233)</f>
        <v>0</v>
      </c>
      <c r="AF233">
        <f>1000*CN233*AS233*(CJ233-CK233)/(100*CB233*(1000-AS233*CJ233))</f>
        <v>0</v>
      </c>
      <c r="AG233">
        <f>(AH233 - AI233 - CO233*1E3/(8.314*(CQ233+273.15)) * AK233/CN233 * AJ233) * CN233/(100*CB233) * (1000 - CK233)/1000</f>
        <v>0</v>
      </c>
      <c r="AH233">
        <v>744.59782530195</v>
      </c>
      <c r="AI233">
        <v>724.129993939394</v>
      </c>
      <c r="AJ233">
        <v>1.71178595113616</v>
      </c>
      <c r="AK233">
        <v>66.5001345329119</v>
      </c>
      <c r="AL233">
        <f>(AN233 - AM233 + CO233*1E3/(8.314*(CQ233+273.15)) * AP233/CN233 * AO233) * CN233/(100*CB233) * 1000/(1000 - AN233)</f>
        <v>0</v>
      </c>
      <c r="AM233">
        <v>19.953747918961</v>
      </c>
      <c r="AN233">
        <v>21.4124727272727</v>
      </c>
      <c r="AO233">
        <v>-2.87382920105242e-05</v>
      </c>
      <c r="AP233">
        <v>79.88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MAX(0,($B$13+$C$13*CV233)/(1+$D$13*CV233)*CO233/(CQ233+273)*$E$13)</f>
        <v>0</v>
      </c>
      <c r="AV233" t="s">
        <v>286</v>
      </c>
      <c r="AW233" t="s">
        <v>286</v>
      </c>
      <c r="AX233">
        <v>0</v>
      </c>
      <c r="AY233">
        <v>0</v>
      </c>
      <c r="AZ233">
        <f>1-AX233/AY233</f>
        <v>0</v>
      </c>
      <c r="BA233">
        <v>0</v>
      </c>
      <c r="BB233" t="s">
        <v>286</v>
      </c>
      <c r="BC233" t="s">
        <v>286</v>
      </c>
      <c r="BD233">
        <v>0</v>
      </c>
      <c r="BE233">
        <v>0</v>
      </c>
      <c r="BF233">
        <f>1-BD233/BE233</f>
        <v>0</v>
      </c>
      <c r="BG233">
        <v>0.5</v>
      </c>
      <c r="BH233">
        <f>BY233</f>
        <v>0</v>
      </c>
      <c r="BI233">
        <f>J233</f>
        <v>0</v>
      </c>
      <c r="BJ233">
        <f>BF233*BG233*BH233</f>
        <v>0</v>
      </c>
      <c r="BK233">
        <f>(BI233-BA233)/BH233</f>
        <v>0</v>
      </c>
      <c r="BL233">
        <f>(AY233-BE233)/BE233</f>
        <v>0</v>
      </c>
      <c r="BM233">
        <f>AX233/(AZ233+AX233/BE233)</f>
        <v>0</v>
      </c>
      <c r="BN233" t="s">
        <v>286</v>
      </c>
      <c r="BO233">
        <v>0</v>
      </c>
      <c r="BP233">
        <f>IF(BO233&lt;&gt;0, BO233, BM233)</f>
        <v>0</v>
      </c>
      <c r="BQ233">
        <f>1-BP233/BE233</f>
        <v>0</v>
      </c>
      <c r="BR233">
        <f>(BE233-BD233)/(BE233-BP233)</f>
        <v>0</v>
      </c>
      <c r="BS233">
        <f>(AY233-BE233)/(AY233-BP233)</f>
        <v>0</v>
      </c>
      <c r="BT233">
        <f>(BE233-BD233)/(BE233-AX233)</f>
        <v>0</v>
      </c>
      <c r="BU233">
        <f>(AY233-BE233)/(AY233-AX233)</f>
        <v>0</v>
      </c>
      <c r="BV233">
        <f>(BR233*BP233/BD233)</f>
        <v>0</v>
      </c>
      <c r="BW233">
        <f>(1-BV233)</f>
        <v>0</v>
      </c>
      <c r="BX233">
        <f>$B$11*CW233+$C$11*CX233+$F$11*CY233*(1-DB233)</f>
        <v>0</v>
      </c>
      <c r="BY233">
        <f>BX233*BZ233</f>
        <v>0</v>
      </c>
      <c r="BZ233">
        <f>($B$11*$D$9+$C$11*$D$9+$F$11*((DL233+DD233)/MAX(DL233+DD233+DM233, 0.1)*$I$9+DM233/MAX(DL233+DD233+DM233, 0.1)*$J$9))/($B$11+$C$11+$F$11)</f>
        <v>0</v>
      </c>
      <c r="CA233">
        <f>($B$11*$K$9+$C$11*$K$9+$F$11*((DL233+DD233)/MAX(DL233+DD233+DM233, 0.1)*$P$9+DM233/MAX(DL233+DD233+DM233, 0.1)*$Q$9))/($B$11+$C$11+$F$11)</f>
        <v>0</v>
      </c>
      <c r="CB233">
        <v>9</v>
      </c>
      <c r="CC233">
        <v>0.5</v>
      </c>
      <c r="CD233" t="s">
        <v>287</v>
      </c>
      <c r="CE233">
        <v>2</v>
      </c>
      <c r="CF233" t="b">
        <v>1</v>
      </c>
      <c r="CG233">
        <v>1617083325.5</v>
      </c>
      <c r="CH233">
        <v>707.786333333333</v>
      </c>
      <c r="CI233">
        <v>731.483333333333</v>
      </c>
      <c r="CJ233">
        <v>21.4134</v>
      </c>
      <c r="CK233">
        <v>19.9522666666667</v>
      </c>
      <c r="CL233">
        <v>703.465666666667</v>
      </c>
      <c r="CM233">
        <v>21.4353333333333</v>
      </c>
      <c r="CN233">
        <v>600.107666666667</v>
      </c>
      <c r="CO233">
        <v>101.123666666667</v>
      </c>
      <c r="CP233">
        <v>0.0462373666666667</v>
      </c>
      <c r="CQ233">
        <v>26.7467333333333</v>
      </c>
      <c r="CR233">
        <v>26.2077333333333</v>
      </c>
      <c r="CS233">
        <v>999.9</v>
      </c>
      <c r="CT233">
        <v>0</v>
      </c>
      <c r="CU233">
        <v>0</v>
      </c>
      <c r="CV233">
        <v>10021.9</v>
      </c>
      <c r="CW233">
        <v>0</v>
      </c>
      <c r="CX233">
        <v>31.4242</v>
      </c>
      <c r="CY233">
        <v>1199.94666666667</v>
      </c>
      <c r="CZ233">
        <v>0.967004333333333</v>
      </c>
      <c r="DA233">
        <v>0.0329958</v>
      </c>
      <c r="DB233">
        <v>0</v>
      </c>
      <c r="DC233">
        <v>2.6262</v>
      </c>
      <c r="DD233">
        <v>0</v>
      </c>
      <c r="DE233">
        <v>3557.98666666667</v>
      </c>
      <c r="DF233">
        <v>10371.8666666667</v>
      </c>
      <c r="DG233">
        <v>40.4373333333333</v>
      </c>
      <c r="DH233">
        <v>43.479</v>
      </c>
      <c r="DI233">
        <v>42.1666666666667</v>
      </c>
      <c r="DJ233">
        <v>41.729</v>
      </c>
      <c r="DK233">
        <v>40.4786666666667</v>
      </c>
      <c r="DL233">
        <v>1160.35666666667</v>
      </c>
      <c r="DM233">
        <v>39.59</v>
      </c>
      <c r="DN233">
        <v>0</v>
      </c>
      <c r="DO233">
        <v>1617083326.8</v>
      </c>
      <c r="DP233">
        <v>0</v>
      </c>
      <c r="DQ233">
        <v>2.648532</v>
      </c>
      <c r="DR233">
        <v>-0.917153856006514</v>
      </c>
      <c r="DS233">
        <v>-4.8692308100327</v>
      </c>
      <c r="DT233">
        <v>3558.5588</v>
      </c>
      <c r="DU233">
        <v>15</v>
      </c>
      <c r="DV233">
        <v>1617082512</v>
      </c>
      <c r="DW233" t="s">
        <v>288</v>
      </c>
      <c r="DX233">
        <v>1617082511</v>
      </c>
      <c r="DY233">
        <v>1617082512</v>
      </c>
      <c r="DZ233">
        <v>2</v>
      </c>
      <c r="EA233">
        <v>-0.012</v>
      </c>
      <c r="EB233">
        <v>-0.035</v>
      </c>
      <c r="EC233">
        <v>4.321</v>
      </c>
      <c r="ED233">
        <v>-0.022</v>
      </c>
      <c r="EE233">
        <v>400</v>
      </c>
      <c r="EF233">
        <v>20</v>
      </c>
      <c r="EG233">
        <v>0.13</v>
      </c>
      <c r="EH233">
        <v>0.05</v>
      </c>
      <c r="EI233">
        <v>100</v>
      </c>
      <c r="EJ233">
        <v>100</v>
      </c>
      <c r="EK233">
        <v>4.321</v>
      </c>
      <c r="EL233">
        <v>-0.0219</v>
      </c>
      <c r="EM233">
        <v>4.32055000000003</v>
      </c>
      <c r="EN233">
        <v>0</v>
      </c>
      <c r="EO233">
        <v>0</v>
      </c>
      <c r="EP233">
        <v>0</v>
      </c>
      <c r="EQ233">
        <v>-0.0219400000000007</v>
      </c>
      <c r="ER233">
        <v>0</v>
      </c>
      <c r="ES233">
        <v>0</v>
      </c>
      <c r="ET233">
        <v>0</v>
      </c>
      <c r="EU233">
        <v>-1</v>
      </c>
      <c r="EV233">
        <v>-1</v>
      </c>
      <c r="EW233">
        <v>-1</v>
      </c>
      <c r="EX233">
        <v>-1</v>
      </c>
      <c r="EY233">
        <v>13.6</v>
      </c>
      <c r="EZ233">
        <v>13.6</v>
      </c>
      <c r="FA233">
        <v>18</v>
      </c>
      <c r="FB233">
        <v>646.803</v>
      </c>
      <c r="FC233">
        <v>393.191</v>
      </c>
      <c r="FD233">
        <v>24.9997</v>
      </c>
      <c r="FE233">
        <v>27.6899</v>
      </c>
      <c r="FF233">
        <v>29.9998</v>
      </c>
      <c r="FG233">
        <v>27.7085</v>
      </c>
      <c r="FH233">
        <v>27.7479</v>
      </c>
      <c r="FI233">
        <v>34.2078</v>
      </c>
      <c r="FJ233">
        <v>21.9347</v>
      </c>
      <c r="FK233">
        <v>43.8531</v>
      </c>
      <c r="FL233">
        <v>25</v>
      </c>
      <c r="FM233">
        <v>744.722</v>
      </c>
      <c r="FN233">
        <v>20</v>
      </c>
      <c r="FO233">
        <v>96.8868</v>
      </c>
      <c r="FP233">
        <v>99.4564</v>
      </c>
    </row>
    <row r="234" spans="1:172">
      <c r="A234">
        <v>218</v>
      </c>
      <c r="B234">
        <v>1617083328.5</v>
      </c>
      <c r="C234">
        <v>436</v>
      </c>
      <c r="D234" t="s">
        <v>721</v>
      </c>
      <c r="E234" t="s">
        <v>722</v>
      </c>
      <c r="F234">
        <v>2</v>
      </c>
      <c r="G234">
        <v>1617083327.125</v>
      </c>
      <c r="H234">
        <f>(I234)/1000</f>
        <v>0</v>
      </c>
      <c r="I234">
        <f>IF(CF234, AL234, AF234)</f>
        <v>0</v>
      </c>
      <c r="J234">
        <f>IF(CF234, AG234, AE234)</f>
        <v>0</v>
      </c>
      <c r="K234">
        <f>CH234 - IF(AS234&gt;1, J234*CB234*100.0/(AU234*CV234), 0)</f>
        <v>0</v>
      </c>
      <c r="L234">
        <f>((R234-H234/2)*K234-J234)/(R234+H234/2)</f>
        <v>0</v>
      </c>
      <c r="M234">
        <f>L234*(CO234+CP234)/1000.0</f>
        <v>0</v>
      </c>
      <c r="N234">
        <f>(CH234 - IF(AS234&gt;1, J234*CB234*100.0/(AU234*CV234), 0))*(CO234+CP234)/1000.0</f>
        <v>0</v>
      </c>
      <c r="O234">
        <f>2.0/((1/Q234-1/P234)+SIGN(Q234)*SQRT((1/Q234-1/P234)*(1/Q234-1/P234) + 4*CC234/((CC234+1)*(CC234+1))*(2*1/Q234*1/P234-1/P234*1/P234)))</f>
        <v>0</v>
      </c>
      <c r="P234">
        <f>IF(LEFT(CD234,1)&lt;&gt;"0",IF(LEFT(CD234,1)="1",3.0,CE234),$D$5+$E$5*(CV234*CO234/($K$5*1000))+$F$5*(CV234*CO234/($K$5*1000))*MAX(MIN(CB234,$J$5),$I$5)*MAX(MIN(CB234,$J$5),$I$5)+$G$5*MAX(MIN(CB234,$J$5),$I$5)*(CV234*CO234/($K$5*1000))+$H$5*(CV234*CO234/($K$5*1000))*(CV234*CO234/($K$5*1000)))</f>
        <v>0</v>
      </c>
      <c r="Q234">
        <f>H234*(1000-(1000*0.61365*exp(17.502*U234/(240.97+U234))/(CO234+CP234)+CJ234)/2)/(1000*0.61365*exp(17.502*U234/(240.97+U234))/(CO234+CP234)-CJ234)</f>
        <v>0</v>
      </c>
      <c r="R234">
        <f>1/((CC234+1)/(O234/1.6)+1/(P234/1.37)) + CC234/((CC234+1)/(O234/1.6) + CC234/(P234/1.37))</f>
        <v>0</v>
      </c>
      <c r="S234">
        <f>(BX234*CA234)</f>
        <v>0</v>
      </c>
      <c r="T234">
        <f>(CQ234+(S234+2*0.95*5.67E-8*(((CQ234+$B$7)+273)^4-(CQ234+273)^4)-44100*H234)/(1.84*29.3*P234+8*0.95*5.67E-8*(CQ234+273)^3))</f>
        <v>0</v>
      </c>
      <c r="U234">
        <f>($C$7*CR234+$D$7*CS234+$E$7*T234)</f>
        <v>0</v>
      </c>
      <c r="V234">
        <f>0.61365*exp(17.502*U234/(240.97+U234))</f>
        <v>0</v>
      </c>
      <c r="W234">
        <f>(X234/Y234*100)</f>
        <v>0</v>
      </c>
      <c r="X234">
        <f>CJ234*(CO234+CP234)/1000</f>
        <v>0</v>
      </c>
      <c r="Y234">
        <f>0.61365*exp(17.502*CQ234/(240.97+CQ234))</f>
        <v>0</v>
      </c>
      <c r="Z234">
        <f>(V234-CJ234*(CO234+CP234)/1000)</f>
        <v>0</v>
      </c>
      <c r="AA234">
        <f>(-H234*44100)</f>
        <v>0</v>
      </c>
      <c r="AB234">
        <f>2*29.3*P234*0.92*(CQ234-U234)</f>
        <v>0</v>
      </c>
      <c r="AC234">
        <f>2*0.95*5.67E-8*(((CQ234+$B$7)+273)^4-(U234+273)^4)</f>
        <v>0</v>
      </c>
      <c r="AD234">
        <f>S234+AC234+AA234+AB234</f>
        <v>0</v>
      </c>
      <c r="AE234">
        <f>CN234*AS234*(CI234-CH234*(1000-AS234*CK234)/(1000-AS234*CJ234))/(100*CB234)</f>
        <v>0</v>
      </c>
      <c r="AF234">
        <f>1000*CN234*AS234*(CJ234-CK234)/(100*CB234*(1000-AS234*CJ234))</f>
        <v>0</v>
      </c>
      <c r="AG234">
        <f>(AH234 - AI234 - CO234*1E3/(8.314*(CQ234+273.15)) * AK234/CN234 * AJ234) * CN234/(100*CB234) * (1000 - CK234)/1000</f>
        <v>0</v>
      </c>
      <c r="AH234">
        <v>748.082265919165</v>
      </c>
      <c r="AI234">
        <v>727.641339393939</v>
      </c>
      <c r="AJ234">
        <v>1.75143884828212</v>
      </c>
      <c r="AK234">
        <v>66.5001345329119</v>
      </c>
      <c r="AL234">
        <f>(AN234 - AM234 + CO234*1E3/(8.314*(CQ234+273.15)) * AP234/CN234 * AO234) * CN234/(100*CB234) * 1000/(1000 - AN234)</f>
        <v>0</v>
      </c>
      <c r="AM234">
        <v>19.9518380571429</v>
      </c>
      <c r="AN234">
        <v>21.4098715151515</v>
      </c>
      <c r="AO234">
        <v>-0.000166624078623471</v>
      </c>
      <c r="AP234">
        <v>79.88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MAX(0,($B$13+$C$13*CV234)/(1+$D$13*CV234)*CO234/(CQ234+273)*$E$13)</f>
        <v>0</v>
      </c>
      <c r="AV234" t="s">
        <v>286</v>
      </c>
      <c r="AW234" t="s">
        <v>286</v>
      </c>
      <c r="AX234">
        <v>0</v>
      </c>
      <c r="AY234">
        <v>0</v>
      </c>
      <c r="AZ234">
        <f>1-AX234/AY234</f>
        <v>0</v>
      </c>
      <c r="BA234">
        <v>0</v>
      </c>
      <c r="BB234" t="s">
        <v>286</v>
      </c>
      <c r="BC234" t="s">
        <v>286</v>
      </c>
      <c r="BD234">
        <v>0</v>
      </c>
      <c r="BE234">
        <v>0</v>
      </c>
      <c r="BF234">
        <f>1-BD234/BE234</f>
        <v>0</v>
      </c>
      <c r="BG234">
        <v>0.5</v>
      </c>
      <c r="BH234">
        <f>BY234</f>
        <v>0</v>
      </c>
      <c r="BI234">
        <f>J234</f>
        <v>0</v>
      </c>
      <c r="BJ234">
        <f>BF234*BG234*BH234</f>
        <v>0</v>
      </c>
      <c r="BK234">
        <f>(BI234-BA234)/BH234</f>
        <v>0</v>
      </c>
      <c r="BL234">
        <f>(AY234-BE234)/BE234</f>
        <v>0</v>
      </c>
      <c r="BM234">
        <f>AX234/(AZ234+AX234/BE234)</f>
        <v>0</v>
      </c>
      <c r="BN234" t="s">
        <v>286</v>
      </c>
      <c r="BO234">
        <v>0</v>
      </c>
      <c r="BP234">
        <f>IF(BO234&lt;&gt;0, BO234, BM234)</f>
        <v>0</v>
      </c>
      <c r="BQ234">
        <f>1-BP234/BE234</f>
        <v>0</v>
      </c>
      <c r="BR234">
        <f>(BE234-BD234)/(BE234-BP234)</f>
        <v>0</v>
      </c>
      <c r="BS234">
        <f>(AY234-BE234)/(AY234-BP234)</f>
        <v>0</v>
      </c>
      <c r="BT234">
        <f>(BE234-BD234)/(BE234-AX234)</f>
        <v>0</v>
      </c>
      <c r="BU234">
        <f>(AY234-BE234)/(AY234-AX234)</f>
        <v>0</v>
      </c>
      <c r="BV234">
        <f>(BR234*BP234/BD234)</f>
        <v>0</v>
      </c>
      <c r="BW234">
        <f>(1-BV234)</f>
        <v>0</v>
      </c>
      <c r="BX234">
        <f>$B$11*CW234+$C$11*CX234+$F$11*CY234*(1-DB234)</f>
        <v>0</v>
      </c>
      <c r="BY234">
        <f>BX234*BZ234</f>
        <v>0</v>
      </c>
      <c r="BZ234">
        <f>($B$11*$D$9+$C$11*$D$9+$F$11*((DL234+DD234)/MAX(DL234+DD234+DM234, 0.1)*$I$9+DM234/MAX(DL234+DD234+DM234, 0.1)*$J$9))/($B$11+$C$11+$F$11)</f>
        <v>0</v>
      </c>
      <c r="CA234">
        <f>($B$11*$K$9+$C$11*$K$9+$F$11*((DL234+DD234)/MAX(DL234+DD234+DM234, 0.1)*$P$9+DM234/MAX(DL234+DD234+DM234, 0.1)*$Q$9))/($B$11+$C$11+$F$11)</f>
        <v>0</v>
      </c>
      <c r="CB234">
        <v>9</v>
      </c>
      <c r="CC234">
        <v>0.5</v>
      </c>
      <c r="CD234" t="s">
        <v>287</v>
      </c>
      <c r="CE234">
        <v>2</v>
      </c>
      <c r="CF234" t="b">
        <v>1</v>
      </c>
      <c r="CG234">
        <v>1617083327.125</v>
      </c>
      <c r="CH234">
        <v>710.55425</v>
      </c>
      <c r="CI234">
        <v>734.2545</v>
      </c>
      <c r="CJ234">
        <v>21.410875</v>
      </c>
      <c r="CK234">
        <v>19.95125</v>
      </c>
      <c r="CL234">
        <v>706.23375</v>
      </c>
      <c r="CM234">
        <v>21.432825</v>
      </c>
      <c r="CN234">
        <v>600.1005</v>
      </c>
      <c r="CO234">
        <v>101.12425</v>
      </c>
      <c r="CP234">
        <v>0.0457729</v>
      </c>
      <c r="CQ234">
        <v>26.74705</v>
      </c>
      <c r="CR234">
        <v>26.209</v>
      </c>
      <c r="CS234">
        <v>999.9</v>
      </c>
      <c r="CT234">
        <v>0</v>
      </c>
      <c r="CU234">
        <v>0</v>
      </c>
      <c r="CV234">
        <v>10009.405</v>
      </c>
      <c r="CW234">
        <v>0</v>
      </c>
      <c r="CX234">
        <v>31.43075</v>
      </c>
      <c r="CY234">
        <v>1200.0475</v>
      </c>
      <c r="CZ234">
        <v>0.9670055</v>
      </c>
      <c r="DA234">
        <v>0.03299465</v>
      </c>
      <c r="DB234">
        <v>0</v>
      </c>
      <c r="DC234">
        <v>2.665275</v>
      </c>
      <c r="DD234">
        <v>0</v>
      </c>
      <c r="DE234">
        <v>3558.235</v>
      </c>
      <c r="DF234">
        <v>10372.725</v>
      </c>
      <c r="DG234">
        <v>40.484</v>
      </c>
      <c r="DH234">
        <v>43.4995</v>
      </c>
      <c r="DI234">
        <v>42.2185</v>
      </c>
      <c r="DJ234">
        <v>41.60925</v>
      </c>
      <c r="DK234">
        <v>40.531</v>
      </c>
      <c r="DL234">
        <v>1160.455</v>
      </c>
      <c r="DM234">
        <v>39.5925</v>
      </c>
      <c r="DN234">
        <v>0</v>
      </c>
      <c r="DO234">
        <v>1617083329.2</v>
      </c>
      <c r="DP234">
        <v>0</v>
      </c>
      <c r="DQ234">
        <v>2.620376</v>
      </c>
      <c r="DR234">
        <v>-0.561538460664258</v>
      </c>
      <c r="DS234">
        <v>-3.99076929397638</v>
      </c>
      <c r="DT234">
        <v>3558.374</v>
      </c>
      <c r="DU234">
        <v>15</v>
      </c>
      <c r="DV234">
        <v>1617082512</v>
      </c>
      <c r="DW234" t="s">
        <v>288</v>
      </c>
      <c r="DX234">
        <v>1617082511</v>
      </c>
      <c r="DY234">
        <v>1617082512</v>
      </c>
      <c r="DZ234">
        <v>2</v>
      </c>
      <c r="EA234">
        <v>-0.012</v>
      </c>
      <c r="EB234">
        <v>-0.035</v>
      </c>
      <c r="EC234">
        <v>4.321</v>
      </c>
      <c r="ED234">
        <v>-0.022</v>
      </c>
      <c r="EE234">
        <v>400</v>
      </c>
      <c r="EF234">
        <v>20</v>
      </c>
      <c r="EG234">
        <v>0.13</v>
      </c>
      <c r="EH234">
        <v>0.05</v>
      </c>
      <c r="EI234">
        <v>100</v>
      </c>
      <c r="EJ234">
        <v>100</v>
      </c>
      <c r="EK234">
        <v>4.32</v>
      </c>
      <c r="EL234">
        <v>-0.022</v>
      </c>
      <c r="EM234">
        <v>4.32055000000003</v>
      </c>
      <c r="EN234">
        <v>0</v>
      </c>
      <c r="EO234">
        <v>0</v>
      </c>
      <c r="EP234">
        <v>0</v>
      </c>
      <c r="EQ234">
        <v>-0.0219400000000007</v>
      </c>
      <c r="ER234">
        <v>0</v>
      </c>
      <c r="ES234">
        <v>0</v>
      </c>
      <c r="ET234">
        <v>0</v>
      </c>
      <c r="EU234">
        <v>-1</v>
      </c>
      <c r="EV234">
        <v>-1</v>
      </c>
      <c r="EW234">
        <v>-1</v>
      </c>
      <c r="EX234">
        <v>-1</v>
      </c>
      <c r="EY234">
        <v>13.6</v>
      </c>
      <c r="EZ234">
        <v>13.6</v>
      </c>
      <c r="FA234">
        <v>18</v>
      </c>
      <c r="FB234">
        <v>646.653</v>
      </c>
      <c r="FC234">
        <v>393.255</v>
      </c>
      <c r="FD234">
        <v>24.9996</v>
      </c>
      <c r="FE234">
        <v>27.6887</v>
      </c>
      <c r="FF234">
        <v>29.9998</v>
      </c>
      <c r="FG234">
        <v>27.7073</v>
      </c>
      <c r="FH234">
        <v>27.7467</v>
      </c>
      <c r="FI234">
        <v>34.3476</v>
      </c>
      <c r="FJ234">
        <v>21.9347</v>
      </c>
      <c r="FK234">
        <v>43.8531</v>
      </c>
      <c r="FL234">
        <v>25</v>
      </c>
      <c r="FM234">
        <v>748.175</v>
      </c>
      <c r="FN234">
        <v>20</v>
      </c>
      <c r="FO234">
        <v>96.8871</v>
      </c>
      <c r="FP234">
        <v>99.457</v>
      </c>
    </row>
    <row r="235" spans="1:172">
      <c r="A235">
        <v>219</v>
      </c>
      <c r="B235">
        <v>1617083330.5</v>
      </c>
      <c r="C235">
        <v>438</v>
      </c>
      <c r="D235" t="s">
        <v>723</v>
      </c>
      <c r="E235" t="s">
        <v>724</v>
      </c>
      <c r="F235">
        <v>2</v>
      </c>
      <c r="G235">
        <v>1617083329.5</v>
      </c>
      <c r="H235">
        <f>(I235)/1000</f>
        <v>0</v>
      </c>
      <c r="I235">
        <f>IF(CF235, AL235, AF235)</f>
        <v>0</v>
      </c>
      <c r="J235">
        <f>IF(CF235, AG235, AE235)</f>
        <v>0</v>
      </c>
      <c r="K235">
        <f>CH235 - IF(AS235&gt;1, J235*CB235*100.0/(AU235*CV235), 0)</f>
        <v>0</v>
      </c>
      <c r="L235">
        <f>((R235-H235/2)*K235-J235)/(R235+H235/2)</f>
        <v>0</v>
      </c>
      <c r="M235">
        <f>L235*(CO235+CP235)/1000.0</f>
        <v>0</v>
      </c>
      <c r="N235">
        <f>(CH235 - IF(AS235&gt;1, J235*CB235*100.0/(AU235*CV235), 0))*(CO235+CP235)/1000.0</f>
        <v>0</v>
      </c>
      <c r="O235">
        <f>2.0/((1/Q235-1/P235)+SIGN(Q235)*SQRT((1/Q235-1/P235)*(1/Q235-1/P235) + 4*CC235/((CC235+1)*(CC235+1))*(2*1/Q235*1/P235-1/P235*1/P235)))</f>
        <v>0</v>
      </c>
      <c r="P235">
        <f>IF(LEFT(CD235,1)&lt;&gt;"0",IF(LEFT(CD235,1)="1",3.0,CE235),$D$5+$E$5*(CV235*CO235/($K$5*1000))+$F$5*(CV235*CO235/($K$5*1000))*MAX(MIN(CB235,$J$5),$I$5)*MAX(MIN(CB235,$J$5),$I$5)+$G$5*MAX(MIN(CB235,$J$5),$I$5)*(CV235*CO235/($K$5*1000))+$H$5*(CV235*CO235/($K$5*1000))*(CV235*CO235/($K$5*1000)))</f>
        <v>0</v>
      </c>
      <c r="Q235">
        <f>H235*(1000-(1000*0.61365*exp(17.502*U235/(240.97+U235))/(CO235+CP235)+CJ235)/2)/(1000*0.61365*exp(17.502*U235/(240.97+U235))/(CO235+CP235)-CJ235)</f>
        <v>0</v>
      </c>
      <c r="R235">
        <f>1/((CC235+1)/(O235/1.6)+1/(P235/1.37)) + CC235/((CC235+1)/(O235/1.6) + CC235/(P235/1.37))</f>
        <v>0</v>
      </c>
      <c r="S235">
        <f>(BX235*CA235)</f>
        <v>0</v>
      </c>
      <c r="T235">
        <f>(CQ235+(S235+2*0.95*5.67E-8*(((CQ235+$B$7)+273)^4-(CQ235+273)^4)-44100*H235)/(1.84*29.3*P235+8*0.95*5.67E-8*(CQ235+273)^3))</f>
        <v>0</v>
      </c>
      <c r="U235">
        <f>($C$7*CR235+$D$7*CS235+$E$7*T235)</f>
        <v>0</v>
      </c>
      <c r="V235">
        <f>0.61365*exp(17.502*U235/(240.97+U235))</f>
        <v>0</v>
      </c>
      <c r="W235">
        <f>(X235/Y235*100)</f>
        <v>0</v>
      </c>
      <c r="X235">
        <f>CJ235*(CO235+CP235)/1000</f>
        <v>0</v>
      </c>
      <c r="Y235">
        <f>0.61365*exp(17.502*CQ235/(240.97+CQ235))</f>
        <v>0</v>
      </c>
      <c r="Z235">
        <f>(V235-CJ235*(CO235+CP235)/1000)</f>
        <v>0</v>
      </c>
      <c r="AA235">
        <f>(-H235*44100)</f>
        <v>0</v>
      </c>
      <c r="AB235">
        <f>2*29.3*P235*0.92*(CQ235-U235)</f>
        <v>0</v>
      </c>
      <c r="AC235">
        <f>2*0.95*5.67E-8*(((CQ235+$B$7)+273)^4-(U235+273)^4)</f>
        <v>0</v>
      </c>
      <c r="AD235">
        <f>S235+AC235+AA235+AB235</f>
        <v>0</v>
      </c>
      <c r="AE235">
        <f>CN235*AS235*(CI235-CH235*(1000-AS235*CK235)/(1000-AS235*CJ235))/(100*CB235)</f>
        <v>0</v>
      </c>
      <c r="AF235">
        <f>1000*CN235*AS235*(CJ235-CK235)/(100*CB235*(1000-AS235*CJ235))</f>
        <v>0</v>
      </c>
      <c r="AG235">
        <f>(AH235 - AI235 - CO235*1E3/(8.314*(CQ235+273.15)) * AK235/CN235 * AJ235) * CN235/(100*CB235) * (1000 - CK235)/1000</f>
        <v>0</v>
      </c>
      <c r="AH235">
        <v>751.574547839765</v>
      </c>
      <c r="AI235">
        <v>731.088181818182</v>
      </c>
      <c r="AJ235">
        <v>1.72753241610275</v>
      </c>
      <c r="AK235">
        <v>66.5001345329119</v>
      </c>
      <c r="AL235">
        <f>(AN235 - AM235 + CO235*1E3/(8.314*(CQ235+273.15)) * AP235/CN235 * AO235) * CN235/(100*CB235) * 1000/(1000 - AN235)</f>
        <v>0</v>
      </c>
      <c r="AM235">
        <v>19.9508418829437</v>
      </c>
      <c r="AN235">
        <v>21.4106733333333</v>
      </c>
      <c r="AO235">
        <v>-0.000100422764226808</v>
      </c>
      <c r="AP235">
        <v>79.88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MAX(0,($B$13+$C$13*CV235)/(1+$D$13*CV235)*CO235/(CQ235+273)*$E$13)</f>
        <v>0</v>
      </c>
      <c r="AV235" t="s">
        <v>286</v>
      </c>
      <c r="AW235" t="s">
        <v>286</v>
      </c>
      <c r="AX235">
        <v>0</v>
      </c>
      <c r="AY235">
        <v>0</v>
      </c>
      <c r="AZ235">
        <f>1-AX235/AY235</f>
        <v>0</v>
      </c>
      <c r="BA235">
        <v>0</v>
      </c>
      <c r="BB235" t="s">
        <v>286</v>
      </c>
      <c r="BC235" t="s">
        <v>286</v>
      </c>
      <c r="BD235">
        <v>0</v>
      </c>
      <c r="BE235">
        <v>0</v>
      </c>
      <c r="BF235">
        <f>1-BD235/BE235</f>
        <v>0</v>
      </c>
      <c r="BG235">
        <v>0.5</v>
      </c>
      <c r="BH235">
        <f>BY235</f>
        <v>0</v>
      </c>
      <c r="BI235">
        <f>J235</f>
        <v>0</v>
      </c>
      <c r="BJ235">
        <f>BF235*BG235*BH235</f>
        <v>0</v>
      </c>
      <c r="BK235">
        <f>(BI235-BA235)/BH235</f>
        <v>0</v>
      </c>
      <c r="BL235">
        <f>(AY235-BE235)/BE235</f>
        <v>0</v>
      </c>
      <c r="BM235">
        <f>AX235/(AZ235+AX235/BE235)</f>
        <v>0</v>
      </c>
      <c r="BN235" t="s">
        <v>286</v>
      </c>
      <c r="BO235">
        <v>0</v>
      </c>
      <c r="BP235">
        <f>IF(BO235&lt;&gt;0, BO235, BM235)</f>
        <v>0</v>
      </c>
      <c r="BQ235">
        <f>1-BP235/BE235</f>
        <v>0</v>
      </c>
      <c r="BR235">
        <f>(BE235-BD235)/(BE235-BP235)</f>
        <v>0</v>
      </c>
      <c r="BS235">
        <f>(AY235-BE235)/(AY235-BP235)</f>
        <v>0</v>
      </c>
      <c r="BT235">
        <f>(BE235-BD235)/(BE235-AX235)</f>
        <v>0</v>
      </c>
      <c r="BU235">
        <f>(AY235-BE235)/(AY235-AX235)</f>
        <v>0</v>
      </c>
      <c r="BV235">
        <f>(BR235*BP235/BD235)</f>
        <v>0</v>
      </c>
      <c r="BW235">
        <f>(1-BV235)</f>
        <v>0</v>
      </c>
      <c r="BX235">
        <f>$B$11*CW235+$C$11*CX235+$F$11*CY235*(1-DB235)</f>
        <v>0</v>
      </c>
      <c r="BY235">
        <f>BX235*BZ235</f>
        <v>0</v>
      </c>
      <c r="BZ235">
        <f>($B$11*$D$9+$C$11*$D$9+$F$11*((DL235+DD235)/MAX(DL235+DD235+DM235, 0.1)*$I$9+DM235/MAX(DL235+DD235+DM235, 0.1)*$J$9))/($B$11+$C$11+$F$11)</f>
        <v>0</v>
      </c>
      <c r="CA235">
        <f>($B$11*$K$9+$C$11*$K$9+$F$11*((DL235+DD235)/MAX(DL235+DD235+DM235, 0.1)*$P$9+DM235/MAX(DL235+DD235+DM235, 0.1)*$Q$9))/($B$11+$C$11+$F$11)</f>
        <v>0</v>
      </c>
      <c r="CB235">
        <v>9</v>
      </c>
      <c r="CC235">
        <v>0.5</v>
      </c>
      <c r="CD235" t="s">
        <v>287</v>
      </c>
      <c r="CE235">
        <v>2</v>
      </c>
      <c r="CF235" t="b">
        <v>1</v>
      </c>
      <c r="CG235">
        <v>1617083329.5</v>
      </c>
      <c r="CH235">
        <v>714.595333333333</v>
      </c>
      <c r="CI235">
        <v>738.357</v>
      </c>
      <c r="CJ235">
        <v>21.4104</v>
      </c>
      <c r="CK235">
        <v>19.9499666666667</v>
      </c>
      <c r="CL235">
        <v>710.274666666667</v>
      </c>
      <c r="CM235">
        <v>21.4323</v>
      </c>
      <c r="CN235">
        <v>599.992</v>
      </c>
      <c r="CO235">
        <v>101.122333333333</v>
      </c>
      <c r="CP235">
        <v>0.0458803666666667</v>
      </c>
      <c r="CQ235">
        <v>26.7449</v>
      </c>
      <c r="CR235">
        <v>26.2098666666667</v>
      </c>
      <c r="CS235">
        <v>999.9</v>
      </c>
      <c r="CT235">
        <v>0</v>
      </c>
      <c r="CU235">
        <v>0</v>
      </c>
      <c r="CV235">
        <v>9981.87666666667</v>
      </c>
      <c r="CW235">
        <v>0</v>
      </c>
      <c r="CX235">
        <v>31.438</v>
      </c>
      <c r="CY235">
        <v>1200.11666666667</v>
      </c>
      <c r="CZ235">
        <v>0.967009</v>
      </c>
      <c r="DA235">
        <v>0.0329912</v>
      </c>
      <c r="DB235">
        <v>0</v>
      </c>
      <c r="DC235">
        <v>2.59403333333333</v>
      </c>
      <c r="DD235">
        <v>0</v>
      </c>
      <c r="DE235">
        <v>3558.42</v>
      </c>
      <c r="DF235">
        <v>10373.3</v>
      </c>
      <c r="DG235">
        <v>40.5206666666667</v>
      </c>
      <c r="DH235">
        <v>43.437</v>
      </c>
      <c r="DI235">
        <v>42.208</v>
      </c>
      <c r="DJ235">
        <v>41.458</v>
      </c>
      <c r="DK235">
        <v>40.5206666666667</v>
      </c>
      <c r="DL235">
        <v>1160.52666666667</v>
      </c>
      <c r="DM235">
        <v>39.59</v>
      </c>
      <c r="DN235">
        <v>0</v>
      </c>
      <c r="DO235">
        <v>1617083331</v>
      </c>
      <c r="DP235">
        <v>0</v>
      </c>
      <c r="DQ235">
        <v>2.61308461538462</v>
      </c>
      <c r="DR235">
        <v>-0.572410253876867</v>
      </c>
      <c r="DS235">
        <v>-2.34905987423731</v>
      </c>
      <c r="DT235">
        <v>3558.33576923077</v>
      </c>
      <c r="DU235">
        <v>15</v>
      </c>
      <c r="DV235">
        <v>1617082512</v>
      </c>
      <c r="DW235" t="s">
        <v>288</v>
      </c>
      <c r="DX235">
        <v>1617082511</v>
      </c>
      <c r="DY235">
        <v>1617082512</v>
      </c>
      <c r="DZ235">
        <v>2</v>
      </c>
      <c r="EA235">
        <v>-0.012</v>
      </c>
      <c r="EB235">
        <v>-0.035</v>
      </c>
      <c r="EC235">
        <v>4.321</v>
      </c>
      <c r="ED235">
        <v>-0.022</v>
      </c>
      <c r="EE235">
        <v>400</v>
      </c>
      <c r="EF235">
        <v>20</v>
      </c>
      <c r="EG235">
        <v>0.13</v>
      </c>
      <c r="EH235">
        <v>0.05</v>
      </c>
      <c r="EI235">
        <v>100</v>
      </c>
      <c r="EJ235">
        <v>100</v>
      </c>
      <c r="EK235">
        <v>4.321</v>
      </c>
      <c r="EL235">
        <v>-0.022</v>
      </c>
      <c r="EM235">
        <v>4.32055000000003</v>
      </c>
      <c r="EN235">
        <v>0</v>
      </c>
      <c r="EO235">
        <v>0</v>
      </c>
      <c r="EP235">
        <v>0</v>
      </c>
      <c r="EQ235">
        <v>-0.0219400000000007</v>
      </c>
      <c r="ER235">
        <v>0</v>
      </c>
      <c r="ES235">
        <v>0</v>
      </c>
      <c r="ET235">
        <v>0</v>
      </c>
      <c r="EU235">
        <v>-1</v>
      </c>
      <c r="EV235">
        <v>-1</v>
      </c>
      <c r="EW235">
        <v>-1</v>
      </c>
      <c r="EX235">
        <v>-1</v>
      </c>
      <c r="EY235">
        <v>13.7</v>
      </c>
      <c r="EZ235">
        <v>13.6</v>
      </c>
      <c r="FA235">
        <v>18</v>
      </c>
      <c r="FB235">
        <v>646.697</v>
      </c>
      <c r="FC235">
        <v>393.378</v>
      </c>
      <c r="FD235">
        <v>24.9996</v>
      </c>
      <c r="FE235">
        <v>27.6875</v>
      </c>
      <c r="FF235">
        <v>29.9998</v>
      </c>
      <c r="FG235">
        <v>27.7062</v>
      </c>
      <c r="FH235">
        <v>27.7455</v>
      </c>
      <c r="FI235">
        <v>34.4815</v>
      </c>
      <c r="FJ235">
        <v>21.9347</v>
      </c>
      <c r="FK235">
        <v>43.8531</v>
      </c>
      <c r="FL235">
        <v>25</v>
      </c>
      <c r="FM235">
        <v>751.591</v>
      </c>
      <c r="FN235">
        <v>20</v>
      </c>
      <c r="FO235">
        <v>96.887</v>
      </c>
      <c r="FP235">
        <v>99.4568</v>
      </c>
    </row>
    <row r="236" spans="1:172">
      <c r="A236">
        <v>220</v>
      </c>
      <c r="B236">
        <v>1617083332.5</v>
      </c>
      <c r="C236">
        <v>440</v>
      </c>
      <c r="D236" t="s">
        <v>725</v>
      </c>
      <c r="E236" t="s">
        <v>726</v>
      </c>
      <c r="F236">
        <v>2</v>
      </c>
      <c r="G236">
        <v>1617083331.125</v>
      </c>
      <c r="H236">
        <f>(I236)/1000</f>
        <v>0</v>
      </c>
      <c r="I236">
        <f>IF(CF236, AL236, AF236)</f>
        <v>0</v>
      </c>
      <c r="J236">
        <f>IF(CF236, AG236, AE236)</f>
        <v>0</v>
      </c>
      <c r="K236">
        <f>CH236 - IF(AS236&gt;1, J236*CB236*100.0/(AU236*CV236), 0)</f>
        <v>0</v>
      </c>
      <c r="L236">
        <f>((R236-H236/2)*K236-J236)/(R236+H236/2)</f>
        <v>0</v>
      </c>
      <c r="M236">
        <f>L236*(CO236+CP236)/1000.0</f>
        <v>0</v>
      </c>
      <c r="N236">
        <f>(CH236 - IF(AS236&gt;1, J236*CB236*100.0/(AU236*CV236), 0))*(CO236+CP236)/1000.0</f>
        <v>0</v>
      </c>
      <c r="O236">
        <f>2.0/((1/Q236-1/P236)+SIGN(Q236)*SQRT((1/Q236-1/P236)*(1/Q236-1/P236) + 4*CC236/((CC236+1)*(CC236+1))*(2*1/Q236*1/P236-1/P236*1/P236)))</f>
        <v>0</v>
      </c>
      <c r="P236">
        <f>IF(LEFT(CD236,1)&lt;&gt;"0",IF(LEFT(CD236,1)="1",3.0,CE236),$D$5+$E$5*(CV236*CO236/($K$5*1000))+$F$5*(CV236*CO236/($K$5*1000))*MAX(MIN(CB236,$J$5),$I$5)*MAX(MIN(CB236,$J$5),$I$5)+$G$5*MAX(MIN(CB236,$J$5),$I$5)*(CV236*CO236/($K$5*1000))+$H$5*(CV236*CO236/($K$5*1000))*(CV236*CO236/($K$5*1000)))</f>
        <v>0</v>
      </c>
      <c r="Q236">
        <f>H236*(1000-(1000*0.61365*exp(17.502*U236/(240.97+U236))/(CO236+CP236)+CJ236)/2)/(1000*0.61365*exp(17.502*U236/(240.97+U236))/(CO236+CP236)-CJ236)</f>
        <v>0</v>
      </c>
      <c r="R236">
        <f>1/((CC236+1)/(O236/1.6)+1/(P236/1.37)) + CC236/((CC236+1)/(O236/1.6) + CC236/(P236/1.37))</f>
        <v>0</v>
      </c>
      <c r="S236">
        <f>(BX236*CA236)</f>
        <v>0</v>
      </c>
      <c r="T236">
        <f>(CQ236+(S236+2*0.95*5.67E-8*(((CQ236+$B$7)+273)^4-(CQ236+273)^4)-44100*H236)/(1.84*29.3*P236+8*0.95*5.67E-8*(CQ236+273)^3))</f>
        <v>0</v>
      </c>
      <c r="U236">
        <f>($C$7*CR236+$D$7*CS236+$E$7*T236)</f>
        <v>0</v>
      </c>
      <c r="V236">
        <f>0.61365*exp(17.502*U236/(240.97+U236))</f>
        <v>0</v>
      </c>
      <c r="W236">
        <f>(X236/Y236*100)</f>
        <v>0</v>
      </c>
      <c r="X236">
        <f>CJ236*(CO236+CP236)/1000</f>
        <v>0</v>
      </c>
      <c r="Y236">
        <f>0.61365*exp(17.502*CQ236/(240.97+CQ236))</f>
        <v>0</v>
      </c>
      <c r="Z236">
        <f>(V236-CJ236*(CO236+CP236)/1000)</f>
        <v>0</v>
      </c>
      <c r="AA236">
        <f>(-H236*44100)</f>
        <v>0</v>
      </c>
      <c r="AB236">
        <f>2*29.3*P236*0.92*(CQ236-U236)</f>
        <v>0</v>
      </c>
      <c r="AC236">
        <f>2*0.95*5.67E-8*(((CQ236+$B$7)+273)^4-(U236+273)^4)</f>
        <v>0</v>
      </c>
      <c r="AD236">
        <f>S236+AC236+AA236+AB236</f>
        <v>0</v>
      </c>
      <c r="AE236">
        <f>CN236*AS236*(CI236-CH236*(1000-AS236*CK236)/(1000-AS236*CJ236))/(100*CB236)</f>
        <v>0</v>
      </c>
      <c r="AF236">
        <f>1000*CN236*AS236*(CJ236-CK236)/(100*CB236*(1000-AS236*CJ236))</f>
        <v>0</v>
      </c>
      <c r="AG236">
        <f>(AH236 - AI236 - CO236*1E3/(8.314*(CQ236+273.15)) * AK236/CN236 * AJ236) * CN236/(100*CB236) * (1000 - CK236)/1000</f>
        <v>0</v>
      </c>
      <c r="AH236">
        <v>755.17233415388</v>
      </c>
      <c r="AI236">
        <v>734.464296969697</v>
      </c>
      <c r="AJ236">
        <v>1.68940189606231</v>
      </c>
      <c r="AK236">
        <v>66.5001345329119</v>
      </c>
      <c r="AL236">
        <f>(AN236 - AM236 + CO236*1E3/(8.314*(CQ236+273.15)) * AP236/CN236 * AO236) * CN236/(100*CB236) * 1000/(1000 - AN236)</f>
        <v>0</v>
      </c>
      <c r="AM236">
        <v>19.9498851161905</v>
      </c>
      <c r="AN236">
        <v>21.4076575757576</v>
      </c>
      <c r="AO236">
        <v>9.75084175921414e-07</v>
      </c>
      <c r="AP236">
        <v>79.88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MAX(0,($B$13+$C$13*CV236)/(1+$D$13*CV236)*CO236/(CQ236+273)*$E$13)</f>
        <v>0</v>
      </c>
      <c r="AV236" t="s">
        <v>286</v>
      </c>
      <c r="AW236" t="s">
        <v>286</v>
      </c>
      <c r="AX236">
        <v>0</v>
      </c>
      <c r="AY236">
        <v>0</v>
      </c>
      <c r="AZ236">
        <f>1-AX236/AY236</f>
        <v>0</v>
      </c>
      <c r="BA236">
        <v>0</v>
      </c>
      <c r="BB236" t="s">
        <v>286</v>
      </c>
      <c r="BC236" t="s">
        <v>286</v>
      </c>
      <c r="BD236">
        <v>0</v>
      </c>
      <c r="BE236">
        <v>0</v>
      </c>
      <c r="BF236">
        <f>1-BD236/BE236</f>
        <v>0</v>
      </c>
      <c r="BG236">
        <v>0.5</v>
      </c>
      <c r="BH236">
        <f>BY236</f>
        <v>0</v>
      </c>
      <c r="BI236">
        <f>J236</f>
        <v>0</v>
      </c>
      <c r="BJ236">
        <f>BF236*BG236*BH236</f>
        <v>0</v>
      </c>
      <c r="BK236">
        <f>(BI236-BA236)/BH236</f>
        <v>0</v>
      </c>
      <c r="BL236">
        <f>(AY236-BE236)/BE236</f>
        <v>0</v>
      </c>
      <c r="BM236">
        <f>AX236/(AZ236+AX236/BE236)</f>
        <v>0</v>
      </c>
      <c r="BN236" t="s">
        <v>286</v>
      </c>
      <c r="BO236">
        <v>0</v>
      </c>
      <c r="BP236">
        <f>IF(BO236&lt;&gt;0, BO236, BM236)</f>
        <v>0</v>
      </c>
      <c r="BQ236">
        <f>1-BP236/BE236</f>
        <v>0</v>
      </c>
      <c r="BR236">
        <f>(BE236-BD236)/(BE236-BP236)</f>
        <v>0</v>
      </c>
      <c r="BS236">
        <f>(AY236-BE236)/(AY236-BP236)</f>
        <v>0</v>
      </c>
      <c r="BT236">
        <f>(BE236-BD236)/(BE236-AX236)</f>
        <v>0</v>
      </c>
      <c r="BU236">
        <f>(AY236-BE236)/(AY236-AX236)</f>
        <v>0</v>
      </c>
      <c r="BV236">
        <f>(BR236*BP236/BD236)</f>
        <v>0</v>
      </c>
      <c r="BW236">
        <f>(1-BV236)</f>
        <v>0</v>
      </c>
      <c r="BX236">
        <f>$B$11*CW236+$C$11*CX236+$F$11*CY236*(1-DB236)</f>
        <v>0</v>
      </c>
      <c r="BY236">
        <f>BX236*BZ236</f>
        <v>0</v>
      </c>
      <c r="BZ236">
        <f>($B$11*$D$9+$C$11*$D$9+$F$11*((DL236+DD236)/MAX(DL236+DD236+DM236, 0.1)*$I$9+DM236/MAX(DL236+DD236+DM236, 0.1)*$J$9))/($B$11+$C$11+$F$11)</f>
        <v>0</v>
      </c>
      <c r="CA236">
        <f>($B$11*$K$9+$C$11*$K$9+$F$11*((DL236+DD236)/MAX(DL236+DD236+DM236, 0.1)*$P$9+DM236/MAX(DL236+DD236+DM236, 0.1)*$Q$9))/($B$11+$C$11+$F$11)</f>
        <v>0</v>
      </c>
      <c r="CB236">
        <v>9</v>
      </c>
      <c r="CC236">
        <v>0.5</v>
      </c>
      <c r="CD236" t="s">
        <v>287</v>
      </c>
      <c r="CE236">
        <v>2</v>
      </c>
      <c r="CF236" t="b">
        <v>1</v>
      </c>
      <c r="CG236">
        <v>1617083331.125</v>
      </c>
      <c r="CH236">
        <v>717.29675</v>
      </c>
      <c r="CI236">
        <v>741.27775</v>
      </c>
      <c r="CJ236">
        <v>21.40905</v>
      </c>
      <c r="CK236">
        <v>19.949325</v>
      </c>
      <c r="CL236">
        <v>712.97675</v>
      </c>
      <c r="CM236">
        <v>21.43095</v>
      </c>
      <c r="CN236">
        <v>599.95775</v>
      </c>
      <c r="CO236">
        <v>101.1225</v>
      </c>
      <c r="CP236">
        <v>0.04622685</v>
      </c>
      <c r="CQ236">
        <v>26.7444</v>
      </c>
      <c r="CR236">
        <v>26.2038</v>
      </c>
      <c r="CS236">
        <v>999.9</v>
      </c>
      <c r="CT236">
        <v>0</v>
      </c>
      <c r="CU236">
        <v>0</v>
      </c>
      <c r="CV236">
        <v>9992.3375</v>
      </c>
      <c r="CW236">
        <v>0</v>
      </c>
      <c r="CX236">
        <v>31.438</v>
      </c>
      <c r="CY236">
        <v>1199.985</v>
      </c>
      <c r="CZ236">
        <v>0.9670055</v>
      </c>
      <c r="DA236">
        <v>0.03299465</v>
      </c>
      <c r="DB236">
        <v>0</v>
      </c>
      <c r="DC236">
        <v>2.571075</v>
      </c>
      <c r="DD236">
        <v>0</v>
      </c>
      <c r="DE236">
        <v>3558.0025</v>
      </c>
      <c r="DF236">
        <v>10372.175</v>
      </c>
      <c r="DG236">
        <v>40.4995</v>
      </c>
      <c r="DH236">
        <v>43.4685</v>
      </c>
      <c r="DI236">
        <v>42.20275</v>
      </c>
      <c r="DJ236">
        <v>41.6875</v>
      </c>
      <c r="DK236">
        <v>40.562</v>
      </c>
      <c r="DL236">
        <v>1160.395</v>
      </c>
      <c r="DM236">
        <v>39.59</v>
      </c>
      <c r="DN236">
        <v>0</v>
      </c>
      <c r="DO236">
        <v>1617083332.8</v>
      </c>
      <c r="DP236">
        <v>0</v>
      </c>
      <c r="DQ236">
        <v>2.593896</v>
      </c>
      <c r="DR236">
        <v>-0.104761537100603</v>
      </c>
      <c r="DS236">
        <v>-1.2130769529518</v>
      </c>
      <c r="DT236">
        <v>3558.1804</v>
      </c>
      <c r="DU236">
        <v>15</v>
      </c>
      <c r="DV236">
        <v>1617082512</v>
      </c>
      <c r="DW236" t="s">
        <v>288</v>
      </c>
      <c r="DX236">
        <v>1617082511</v>
      </c>
      <c r="DY236">
        <v>1617082512</v>
      </c>
      <c r="DZ236">
        <v>2</v>
      </c>
      <c r="EA236">
        <v>-0.012</v>
      </c>
      <c r="EB236">
        <v>-0.035</v>
      </c>
      <c r="EC236">
        <v>4.321</v>
      </c>
      <c r="ED236">
        <v>-0.022</v>
      </c>
      <c r="EE236">
        <v>400</v>
      </c>
      <c r="EF236">
        <v>20</v>
      </c>
      <c r="EG236">
        <v>0.13</v>
      </c>
      <c r="EH236">
        <v>0.05</v>
      </c>
      <c r="EI236">
        <v>100</v>
      </c>
      <c r="EJ236">
        <v>100</v>
      </c>
      <c r="EK236">
        <v>4.32</v>
      </c>
      <c r="EL236">
        <v>-0.0219</v>
      </c>
      <c r="EM236">
        <v>4.32055000000003</v>
      </c>
      <c r="EN236">
        <v>0</v>
      </c>
      <c r="EO236">
        <v>0</v>
      </c>
      <c r="EP236">
        <v>0</v>
      </c>
      <c r="EQ236">
        <v>-0.0219400000000007</v>
      </c>
      <c r="ER236">
        <v>0</v>
      </c>
      <c r="ES236">
        <v>0</v>
      </c>
      <c r="ET236">
        <v>0</v>
      </c>
      <c r="EU236">
        <v>-1</v>
      </c>
      <c r="EV236">
        <v>-1</v>
      </c>
      <c r="EW236">
        <v>-1</v>
      </c>
      <c r="EX236">
        <v>-1</v>
      </c>
      <c r="EY236">
        <v>13.7</v>
      </c>
      <c r="EZ236">
        <v>13.7</v>
      </c>
      <c r="FA236">
        <v>18</v>
      </c>
      <c r="FB236">
        <v>646.761</v>
      </c>
      <c r="FC236">
        <v>393.383</v>
      </c>
      <c r="FD236">
        <v>24.9995</v>
      </c>
      <c r="FE236">
        <v>27.6858</v>
      </c>
      <c r="FF236">
        <v>29.9999</v>
      </c>
      <c r="FG236">
        <v>27.705</v>
      </c>
      <c r="FH236">
        <v>27.7444</v>
      </c>
      <c r="FI236">
        <v>34.6112</v>
      </c>
      <c r="FJ236">
        <v>21.9347</v>
      </c>
      <c r="FK236">
        <v>43.8531</v>
      </c>
      <c r="FL236">
        <v>25</v>
      </c>
      <c r="FM236">
        <v>754.95</v>
      </c>
      <c r="FN236">
        <v>20</v>
      </c>
      <c r="FO236">
        <v>96.8871</v>
      </c>
      <c r="FP236">
        <v>99.4566</v>
      </c>
    </row>
    <row r="237" spans="1:172">
      <c r="A237">
        <v>221</v>
      </c>
      <c r="B237">
        <v>1617083334.5</v>
      </c>
      <c r="C237">
        <v>442</v>
      </c>
      <c r="D237" t="s">
        <v>727</v>
      </c>
      <c r="E237" t="s">
        <v>728</v>
      </c>
      <c r="F237">
        <v>2</v>
      </c>
      <c r="G237">
        <v>1617083333.5</v>
      </c>
      <c r="H237">
        <f>(I237)/1000</f>
        <v>0</v>
      </c>
      <c r="I237">
        <f>IF(CF237, AL237, AF237)</f>
        <v>0</v>
      </c>
      <c r="J237">
        <f>IF(CF237, AG237, AE237)</f>
        <v>0</v>
      </c>
      <c r="K237">
        <f>CH237 - IF(AS237&gt;1, J237*CB237*100.0/(AU237*CV237), 0)</f>
        <v>0</v>
      </c>
      <c r="L237">
        <f>((R237-H237/2)*K237-J237)/(R237+H237/2)</f>
        <v>0</v>
      </c>
      <c r="M237">
        <f>L237*(CO237+CP237)/1000.0</f>
        <v>0</v>
      </c>
      <c r="N237">
        <f>(CH237 - IF(AS237&gt;1, J237*CB237*100.0/(AU237*CV237), 0))*(CO237+CP237)/1000.0</f>
        <v>0</v>
      </c>
      <c r="O237">
        <f>2.0/((1/Q237-1/P237)+SIGN(Q237)*SQRT((1/Q237-1/P237)*(1/Q237-1/P237) + 4*CC237/((CC237+1)*(CC237+1))*(2*1/Q237*1/P237-1/P237*1/P237)))</f>
        <v>0</v>
      </c>
      <c r="P237">
        <f>IF(LEFT(CD237,1)&lt;&gt;"0",IF(LEFT(CD237,1)="1",3.0,CE237),$D$5+$E$5*(CV237*CO237/($K$5*1000))+$F$5*(CV237*CO237/($K$5*1000))*MAX(MIN(CB237,$J$5),$I$5)*MAX(MIN(CB237,$J$5),$I$5)+$G$5*MAX(MIN(CB237,$J$5),$I$5)*(CV237*CO237/($K$5*1000))+$H$5*(CV237*CO237/($K$5*1000))*(CV237*CO237/($K$5*1000)))</f>
        <v>0</v>
      </c>
      <c r="Q237">
        <f>H237*(1000-(1000*0.61365*exp(17.502*U237/(240.97+U237))/(CO237+CP237)+CJ237)/2)/(1000*0.61365*exp(17.502*U237/(240.97+U237))/(CO237+CP237)-CJ237)</f>
        <v>0</v>
      </c>
      <c r="R237">
        <f>1/((CC237+1)/(O237/1.6)+1/(P237/1.37)) + CC237/((CC237+1)/(O237/1.6) + CC237/(P237/1.37))</f>
        <v>0</v>
      </c>
      <c r="S237">
        <f>(BX237*CA237)</f>
        <v>0</v>
      </c>
      <c r="T237">
        <f>(CQ237+(S237+2*0.95*5.67E-8*(((CQ237+$B$7)+273)^4-(CQ237+273)^4)-44100*H237)/(1.84*29.3*P237+8*0.95*5.67E-8*(CQ237+273)^3))</f>
        <v>0</v>
      </c>
      <c r="U237">
        <f>($C$7*CR237+$D$7*CS237+$E$7*T237)</f>
        <v>0</v>
      </c>
      <c r="V237">
        <f>0.61365*exp(17.502*U237/(240.97+U237))</f>
        <v>0</v>
      </c>
      <c r="W237">
        <f>(X237/Y237*100)</f>
        <v>0</v>
      </c>
      <c r="X237">
        <f>CJ237*(CO237+CP237)/1000</f>
        <v>0</v>
      </c>
      <c r="Y237">
        <f>0.61365*exp(17.502*CQ237/(240.97+CQ237))</f>
        <v>0</v>
      </c>
      <c r="Z237">
        <f>(V237-CJ237*(CO237+CP237)/1000)</f>
        <v>0</v>
      </c>
      <c r="AA237">
        <f>(-H237*44100)</f>
        <v>0</v>
      </c>
      <c r="AB237">
        <f>2*29.3*P237*0.92*(CQ237-U237)</f>
        <v>0</v>
      </c>
      <c r="AC237">
        <f>2*0.95*5.67E-8*(((CQ237+$B$7)+273)^4-(U237+273)^4)</f>
        <v>0</v>
      </c>
      <c r="AD237">
        <f>S237+AC237+AA237+AB237</f>
        <v>0</v>
      </c>
      <c r="AE237">
        <f>CN237*AS237*(CI237-CH237*(1000-AS237*CK237)/(1000-AS237*CJ237))/(100*CB237)</f>
        <v>0</v>
      </c>
      <c r="AF237">
        <f>1000*CN237*AS237*(CJ237-CK237)/(100*CB237*(1000-AS237*CJ237))</f>
        <v>0</v>
      </c>
      <c r="AG237">
        <f>(AH237 - AI237 - CO237*1E3/(8.314*(CQ237+273.15)) * AK237/CN237 * AJ237) * CN237/(100*CB237) * (1000 - CK237)/1000</f>
        <v>0</v>
      </c>
      <c r="AH237">
        <v>758.874128151164</v>
      </c>
      <c r="AI237">
        <v>738.050981818182</v>
      </c>
      <c r="AJ237">
        <v>1.77729339018222</v>
      </c>
      <c r="AK237">
        <v>66.5001345329119</v>
      </c>
      <c r="AL237">
        <f>(AN237 - AM237 + CO237*1E3/(8.314*(CQ237+273.15)) * AP237/CN237 * AO237) * CN237/(100*CB237) * 1000/(1000 - AN237)</f>
        <v>0</v>
      </c>
      <c r="AM237">
        <v>19.949011874632</v>
      </c>
      <c r="AN237">
        <v>21.4045139393939</v>
      </c>
      <c r="AO237">
        <v>-0.000126822510823141</v>
      </c>
      <c r="AP237">
        <v>79.88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MAX(0,($B$13+$C$13*CV237)/(1+$D$13*CV237)*CO237/(CQ237+273)*$E$13)</f>
        <v>0</v>
      </c>
      <c r="AV237" t="s">
        <v>286</v>
      </c>
      <c r="AW237" t="s">
        <v>286</v>
      </c>
      <c r="AX237">
        <v>0</v>
      </c>
      <c r="AY237">
        <v>0</v>
      </c>
      <c r="AZ237">
        <f>1-AX237/AY237</f>
        <v>0</v>
      </c>
      <c r="BA237">
        <v>0</v>
      </c>
      <c r="BB237" t="s">
        <v>286</v>
      </c>
      <c r="BC237" t="s">
        <v>286</v>
      </c>
      <c r="BD237">
        <v>0</v>
      </c>
      <c r="BE237">
        <v>0</v>
      </c>
      <c r="BF237">
        <f>1-BD237/BE237</f>
        <v>0</v>
      </c>
      <c r="BG237">
        <v>0.5</v>
      </c>
      <c r="BH237">
        <f>BY237</f>
        <v>0</v>
      </c>
      <c r="BI237">
        <f>J237</f>
        <v>0</v>
      </c>
      <c r="BJ237">
        <f>BF237*BG237*BH237</f>
        <v>0</v>
      </c>
      <c r="BK237">
        <f>(BI237-BA237)/BH237</f>
        <v>0</v>
      </c>
      <c r="BL237">
        <f>(AY237-BE237)/BE237</f>
        <v>0</v>
      </c>
      <c r="BM237">
        <f>AX237/(AZ237+AX237/BE237)</f>
        <v>0</v>
      </c>
      <c r="BN237" t="s">
        <v>286</v>
      </c>
      <c r="BO237">
        <v>0</v>
      </c>
      <c r="BP237">
        <f>IF(BO237&lt;&gt;0, BO237, BM237)</f>
        <v>0</v>
      </c>
      <c r="BQ237">
        <f>1-BP237/BE237</f>
        <v>0</v>
      </c>
      <c r="BR237">
        <f>(BE237-BD237)/(BE237-BP237)</f>
        <v>0</v>
      </c>
      <c r="BS237">
        <f>(AY237-BE237)/(AY237-BP237)</f>
        <v>0</v>
      </c>
      <c r="BT237">
        <f>(BE237-BD237)/(BE237-AX237)</f>
        <v>0</v>
      </c>
      <c r="BU237">
        <f>(AY237-BE237)/(AY237-AX237)</f>
        <v>0</v>
      </c>
      <c r="BV237">
        <f>(BR237*BP237/BD237)</f>
        <v>0</v>
      </c>
      <c r="BW237">
        <f>(1-BV237)</f>
        <v>0</v>
      </c>
      <c r="BX237">
        <f>$B$11*CW237+$C$11*CX237+$F$11*CY237*(1-DB237)</f>
        <v>0</v>
      </c>
      <c r="BY237">
        <f>BX237*BZ237</f>
        <v>0</v>
      </c>
      <c r="BZ237">
        <f>($B$11*$D$9+$C$11*$D$9+$F$11*((DL237+DD237)/MAX(DL237+DD237+DM237, 0.1)*$I$9+DM237/MAX(DL237+DD237+DM237, 0.1)*$J$9))/($B$11+$C$11+$F$11)</f>
        <v>0</v>
      </c>
      <c r="CA237">
        <f>($B$11*$K$9+$C$11*$K$9+$F$11*((DL237+DD237)/MAX(DL237+DD237+DM237, 0.1)*$P$9+DM237/MAX(DL237+DD237+DM237, 0.1)*$Q$9))/($B$11+$C$11+$F$11)</f>
        <v>0</v>
      </c>
      <c r="CB237">
        <v>9</v>
      </c>
      <c r="CC237">
        <v>0.5</v>
      </c>
      <c r="CD237" t="s">
        <v>287</v>
      </c>
      <c r="CE237">
        <v>2</v>
      </c>
      <c r="CF237" t="b">
        <v>1</v>
      </c>
      <c r="CG237">
        <v>1617083333.5</v>
      </c>
      <c r="CH237">
        <v>721.373666666667</v>
      </c>
      <c r="CI237">
        <v>745.589333333333</v>
      </c>
      <c r="CJ237">
        <v>21.4053</v>
      </c>
      <c r="CK237">
        <v>19.9486333333333</v>
      </c>
      <c r="CL237">
        <v>717.053333333333</v>
      </c>
      <c r="CM237">
        <v>21.4272333333333</v>
      </c>
      <c r="CN237">
        <v>600.007666666667</v>
      </c>
      <c r="CO237">
        <v>101.123333333333</v>
      </c>
      <c r="CP237">
        <v>0.0466966333333333</v>
      </c>
      <c r="CQ237">
        <v>26.7458333333333</v>
      </c>
      <c r="CR237">
        <v>26.2028333333333</v>
      </c>
      <c r="CS237">
        <v>999.9</v>
      </c>
      <c r="CT237">
        <v>0</v>
      </c>
      <c r="CU237">
        <v>0</v>
      </c>
      <c r="CV237">
        <v>9982.5</v>
      </c>
      <c r="CW237">
        <v>0</v>
      </c>
      <c r="CX237">
        <v>31.4389</v>
      </c>
      <c r="CY237">
        <v>1199.95</v>
      </c>
      <c r="CZ237">
        <v>0.967004333333333</v>
      </c>
      <c r="DA237">
        <v>0.0329958</v>
      </c>
      <c r="DB237">
        <v>0</v>
      </c>
      <c r="DC237">
        <v>2.67083333333333</v>
      </c>
      <c r="DD237">
        <v>0</v>
      </c>
      <c r="DE237">
        <v>3557.68</v>
      </c>
      <c r="DF237">
        <v>10371.8</v>
      </c>
      <c r="DG237">
        <v>40.4166666666667</v>
      </c>
      <c r="DH237">
        <v>43.479</v>
      </c>
      <c r="DI237">
        <v>42.2286666666667</v>
      </c>
      <c r="DJ237">
        <v>41.6456666666667</v>
      </c>
      <c r="DK237">
        <v>40.5206666666667</v>
      </c>
      <c r="DL237">
        <v>1160.36</v>
      </c>
      <c r="DM237">
        <v>39.59</v>
      </c>
      <c r="DN237">
        <v>0</v>
      </c>
      <c r="DO237">
        <v>1617083335.2</v>
      </c>
      <c r="DP237">
        <v>0</v>
      </c>
      <c r="DQ237">
        <v>2.59318</v>
      </c>
      <c r="DR237">
        <v>0.3833000042897</v>
      </c>
      <c r="DS237">
        <v>-2.81769232077358</v>
      </c>
      <c r="DT237">
        <v>3558.1604</v>
      </c>
      <c r="DU237">
        <v>15</v>
      </c>
      <c r="DV237">
        <v>1617082512</v>
      </c>
      <c r="DW237" t="s">
        <v>288</v>
      </c>
      <c r="DX237">
        <v>1617082511</v>
      </c>
      <c r="DY237">
        <v>1617082512</v>
      </c>
      <c r="DZ237">
        <v>2</v>
      </c>
      <c r="EA237">
        <v>-0.012</v>
      </c>
      <c r="EB237">
        <v>-0.035</v>
      </c>
      <c r="EC237">
        <v>4.321</v>
      </c>
      <c r="ED237">
        <v>-0.022</v>
      </c>
      <c r="EE237">
        <v>400</v>
      </c>
      <c r="EF237">
        <v>20</v>
      </c>
      <c r="EG237">
        <v>0.13</v>
      </c>
      <c r="EH237">
        <v>0.05</v>
      </c>
      <c r="EI237">
        <v>100</v>
      </c>
      <c r="EJ237">
        <v>100</v>
      </c>
      <c r="EK237">
        <v>4.321</v>
      </c>
      <c r="EL237">
        <v>-0.022</v>
      </c>
      <c r="EM237">
        <v>4.32055000000003</v>
      </c>
      <c r="EN237">
        <v>0</v>
      </c>
      <c r="EO237">
        <v>0</v>
      </c>
      <c r="EP237">
        <v>0</v>
      </c>
      <c r="EQ237">
        <v>-0.0219400000000007</v>
      </c>
      <c r="ER237">
        <v>0</v>
      </c>
      <c r="ES237">
        <v>0</v>
      </c>
      <c r="ET237">
        <v>0</v>
      </c>
      <c r="EU237">
        <v>-1</v>
      </c>
      <c r="EV237">
        <v>-1</v>
      </c>
      <c r="EW237">
        <v>-1</v>
      </c>
      <c r="EX237">
        <v>-1</v>
      </c>
      <c r="EY237">
        <v>13.7</v>
      </c>
      <c r="EZ237">
        <v>13.7</v>
      </c>
      <c r="FA237">
        <v>18</v>
      </c>
      <c r="FB237">
        <v>646.644</v>
      </c>
      <c r="FC237">
        <v>393.389</v>
      </c>
      <c r="FD237">
        <v>24.9994</v>
      </c>
      <c r="FE237">
        <v>27.6846</v>
      </c>
      <c r="FF237">
        <v>29.9999</v>
      </c>
      <c r="FG237">
        <v>27.7033</v>
      </c>
      <c r="FH237">
        <v>27.7432</v>
      </c>
      <c r="FI237">
        <v>34.7338</v>
      </c>
      <c r="FJ237">
        <v>21.9347</v>
      </c>
      <c r="FK237">
        <v>43.8531</v>
      </c>
      <c r="FL237">
        <v>25</v>
      </c>
      <c r="FM237">
        <v>758.294</v>
      </c>
      <c r="FN237">
        <v>20</v>
      </c>
      <c r="FO237">
        <v>96.8876</v>
      </c>
      <c r="FP237">
        <v>99.4562</v>
      </c>
    </row>
    <row r="238" spans="1:172">
      <c r="A238">
        <v>222</v>
      </c>
      <c r="B238">
        <v>1617083336.5</v>
      </c>
      <c r="C238">
        <v>444</v>
      </c>
      <c r="D238" t="s">
        <v>729</v>
      </c>
      <c r="E238" t="s">
        <v>730</v>
      </c>
      <c r="F238">
        <v>2</v>
      </c>
      <c r="G238">
        <v>1617083335.125</v>
      </c>
      <c r="H238">
        <f>(I238)/1000</f>
        <v>0</v>
      </c>
      <c r="I238">
        <f>IF(CF238, AL238, AF238)</f>
        <v>0</v>
      </c>
      <c r="J238">
        <f>IF(CF238, AG238, AE238)</f>
        <v>0</v>
      </c>
      <c r="K238">
        <f>CH238 - IF(AS238&gt;1, J238*CB238*100.0/(AU238*CV238), 0)</f>
        <v>0</v>
      </c>
      <c r="L238">
        <f>((R238-H238/2)*K238-J238)/(R238+H238/2)</f>
        <v>0</v>
      </c>
      <c r="M238">
        <f>L238*(CO238+CP238)/1000.0</f>
        <v>0</v>
      </c>
      <c r="N238">
        <f>(CH238 - IF(AS238&gt;1, J238*CB238*100.0/(AU238*CV238), 0))*(CO238+CP238)/1000.0</f>
        <v>0</v>
      </c>
      <c r="O238">
        <f>2.0/((1/Q238-1/P238)+SIGN(Q238)*SQRT((1/Q238-1/P238)*(1/Q238-1/P238) + 4*CC238/((CC238+1)*(CC238+1))*(2*1/Q238*1/P238-1/P238*1/P238)))</f>
        <v>0</v>
      </c>
      <c r="P238">
        <f>IF(LEFT(CD238,1)&lt;&gt;"0",IF(LEFT(CD238,1)="1",3.0,CE238),$D$5+$E$5*(CV238*CO238/($K$5*1000))+$F$5*(CV238*CO238/($K$5*1000))*MAX(MIN(CB238,$J$5),$I$5)*MAX(MIN(CB238,$J$5),$I$5)+$G$5*MAX(MIN(CB238,$J$5),$I$5)*(CV238*CO238/($K$5*1000))+$H$5*(CV238*CO238/($K$5*1000))*(CV238*CO238/($K$5*1000)))</f>
        <v>0</v>
      </c>
      <c r="Q238">
        <f>H238*(1000-(1000*0.61365*exp(17.502*U238/(240.97+U238))/(CO238+CP238)+CJ238)/2)/(1000*0.61365*exp(17.502*U238/(240.97+U238))/(CO238+CP238)-CJ238)</f>
        <v>0</v>
      </c>
      <c r="R238">
        <f>1/((CC238+1)/(O238/1.6)+1/(P238/1.37)) + CC238/((CC238+1)/(O238/1.6) + CC238/(P238/1.37))</f>
        <v>0</v>
      </c>
      <c r="S238">
        <f>(BX238*CA238)</f>
        <v>0</v>
      </c>
      <c r="T238">
        <f>(CQ238+(S238+2*0.95*5.67E-8*(((CQ238+$B$7)+273)^4-(CQ238+273)^4)-44100*H238)/(1.84*29.3*P238+8*0.95*5.67E-8*(CQ238+273)^3))</f>
        <v>0</v>
      </c>
      <c r="U238">
        <f>($C$7*CR238+$D$7*CS238+$E$7*T238)</f>
        <v>0</v>
      </c>
      <c r="V238">
        <f>0.61365*exp(17.502*U238/(240.97+U238))</f>
        <v>0</v>
      </c>
      <c r="W238">
        <f>(X238/Y238*100)</f>
        <v>0</v>
      </c>
      <c r="X238">
        <f>CJ238*(CO238+CP238)/1000</f>
        <v>0</v>
      </c>
      <c r="Y238">
        <f>0.61365*exp(17.502*CQ238/(240.97+CQ238))</f>
        <v>0</v>
      </c>
      <c r="Z238">
        <f>(V238-CJ238*(CO238+CP238)/1000)</f>
        <v>0</v>
      </c>
      <c r="AA238">
        <f>(-H238*44100)</f>
        <v>0</v>
      </c>
      <c r="AB238">
        <f>2*29.3*P238*0.92*(CQ238-U238)</f>
        <v>0</v>
      </c>
      <c r="AC238">
        <f>2*0.95*5.67E-8*(((CQ238+$B$7)+273)^4-(U238+273)^4)</f>
        <v>0</v>
      </c>
      <c r="AD238">
        <f>S238+AC238+AA238+AB238</f>
        <v>0</v>
      </c>
      <c r="AE238">
        <f>CN238*AS238*(CI238-CH238*(1000-AS238*CK238)/(1000-AS238*CJ238))/(100*CB238)</f>
        <v>0</v>
      </c>
      <c r="AF238">
        <f>1000*CN238*AS238*(CJ238-CK238)/(100*CB238*(1000-AS238*CJ238))</f>
        <v>0</v>
      </c>
      <c r="AG238">
        <f>(AH238 - AI238 - CO238*1E3/(8.314*(CQ238+273.15)) * AK238/CN238 * AJ238) * CN238/(100*CB238) * (1000 - CK238)/1000</f>
        <v>0</v>
      </c>
      <c r="AH238">
        <v>762.59414608095</v>
      </c>
      <c r="AI238">
        <v>741.675284848484</v>
      </c>
      <c r="AJ238">
        <v>1.81485743602869</v>
      </c>
      <c r="AK238">
        <v>66.5001345329119</v>
      </c>
      <c r="AL238">
        <f>(AN238 - AM238 + CO238*1E3/(8.314*(CQ238+273.15)) * AP238/CN238 * AO238) * CN238/(100*CB238) * 1000/(1000 - AN238)</f>
        <v>0</v>
      </c>
      <c r="AM238">
        <v>19.9482297800866</v>
      </c>
      <c r="AN238">
        <v>21.4019521212121</v>
      </c>
      <c r="AO238">
        <v>-0.000101296740994289</v>
      </c>
      <c r="AP238">
        <v>79.88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MAX(0,($B$13+$C$13*CV238)/(1+$D$13*CV238)*CO238/(CQ238+273)*$E$13)</f>
        <v>0</v>
      </c>
      <c r="AV238" t="s">
        <v>286</v>
      </c>
      <c r="AW238" t="s">
        <v>286</v>
      </c>
      <c r="AX238">
        <v>0</v>
      </c>
      <c r="AY238">
        <v>0</v>
      </c>
      <c r="AZ238">
        <f>1-AX238/AY238</f>
        <v>0</v>
      </c>
      <c r="BA238">
        <v>0</v>
      </c>
      <c r="BB238" t="s">
        <v>286</v>
      </c>
      <c r="BC238" t="s">
        <v>286</v>
      </c>
      <c r="BD238">
        <v>0</v>
      </c>
      <c r="BE238">
        <v>0</v>
      </c>
      <c r="BF238">
        <f>1-BD238/BE238</f>
        <v>0</v>
      </c>
      <c r="BG238">
        <v>0.5</v>
      </c>
      <c r="BH238">
        <f>BY238</f>
        <v>0</v>
      </c>
      <c r="BI238">
        <f>J238</f>
        <v>0</v>
      </c>
      <c r="BJ238">
        <f>BF238*BG238*BH238</f>
        <v>0</v>
      </c>
      <c r="BK238">
        <f>(BI238-BA238)/BH238</f>
        <v>0</v>
      </c>
      <c r="BL238">
        <f>(AY238-BE238)/BE238</f>
        <v>0</v>
      </c>
      <c r="BM238">
        <f>AX238/(AZ238+AX238/BE238)</f>
        <v>0</v>
      </c>
      <c r="BN238" t="s">
        <v>286</v>
      </c>
      <c r="BO238">
        <v>0</v>
      </c>
      <c r="BP238">
        <f>IF(BO238&lt;&gt;0, BO238, BM238)</f>
        <v>0</v>
      </c>
      <c r="BQ238">
        <f>1-BP238/BE238</f>
        <v>0</v>
      </c>
      <c r="BR238">
        <f>(BE238-BD238)/(BE238-BP238)</f>
        <v>0</v>
      </c>
      <c r="BS238">
        <f>(AY238-BE238)/(AY238-BP238)</f>
        <v>0</v>
      </c>
      <c r="BT238">
        <f>(BE238-BD238)/(BE238-AX238)</f>
        <v>0</v>
      </c>
      <c r="BU238">
        <f>(AY238-BE238)/(AY238-AX238)</f>
        <v>0</v>
      </c>
      <c r="BV238">
        <f>(BR238*BP238/BD238)</f>
        <v>0</v>
      </c>
      <c r="BW238">
        <f>(1-BV238)</f>
        <v>0</v>
      </c>
      <c r="BX238">
        <f>$B$11*CW238+$C$11*CX238+$F$11*CY238*(1-DB238)</f>
        <v>0</v>
      </c>
      <c r="BY238">
        <f>BX238*BZ238</f>
        <v>0</v>
      </c>
      <c r="BZ238">
        <f>($B$11*$D$9+$C$11*$D$9+$F$11*((DL238+DD238)/MAX(DL238+DD238+DM238, 0.1)*$I$9+DM238/MAX(DL238+DD238+DM238, 0.1)*$J$9))/($B$11+$C$11+$F$11)</f>
        <v>0</v>
      </c>
      <c r="CA238">
        <f>($B$11*$K$9+$C$11*$K$9+$F$11*((DL238+DD238)/MAX(DL238+DD238+DM238, 0.1)*$P$9+DM238/MAX(DL238+DD238+DM238, 0.1)*$Q$9))/($B$11+$C$11+$F$11)</f>
        <v>0</v>
      </c>
      <c r="CB238">
        <v>9</v>
      </c>
      <c r="CC238">
        <v>0.5</v>
      </c>
      <c r="CD238" t="s">
        <v>287</v>
      </c>
      <c r="CE238">
        <v>2</v>
      </c>
      <c r="CF238" t="b">
        <v>1</v>
      </c>
      <c r="CG238">
        <v>1617083335.125</v>
      </c>
      <c r="CH238">
        <v>724.24325</v>
      </c>
      <c r="CI238">
        <v>748.54125</v>
      </c>
      <c r="CJ238">
        <v>21.4031</v>
      </c>
      <c r="CK238">
        <v>19.94785</v>
      </c>
      <c r="CL238">
        <v>719.92275</v>
      </c>
      <c r="CM238">
        <v>21.425075</v>
      </c>
      <c r="CN238">
        <v>599.9985</v>
      </c>
      <c r="CO238">
        <v>101.123</v>
      </c>
      <c r="CP238">
        <v>0.04683585</v>
      </c>
      <c r="CQ238">
        <v>26.74475</v>
      </c>
      <c r="CR238">
        <v>26.2052</v>
      </c>
      <c r="CS238">
        <v>999.9</v>
      </c>
      <c r="CT238">
        <v>0</v>
      </c>
      <c r="CU238">
        <v>0</v>
      </c>
      <c r="CV238">
        <v>9983.125</v>
      </c>
      <c r="CW238">
        <v>0</v>
      </c>
      <c r="CX238">
        <v>31.45545</v>
      </c>
      <c r="CY238">
        <v>1199.995</v>
      </c>
      <c r="CZ238">
        <v>0.9670055</v>
      </c>
      <c r="DA238">
        <v>0.03299465</v>
      </c>
      <c r="DB238">
        <v>0</v>
      </c>
      <c r="DC238">
        <v>2.64075</v>
      </c>
      <c r="DD238">
        <v>0</v>
      </c>
      <c r="DE238">
        <v>3558.155</v>
      </c>
      <c r="DF238">
        <v>10372.25</v>
      </c>
      <c r="DG238">
        <v>40.484</v>
      </c>
      <c r="DH238">
        <v>43.4685</v>
      </c>
      <c r="DI238">
        <v>42.234</v>
      </c>
      <c r="DJ238">
        <v>41.54675</v>
      </c>
      <c r="DK238">
        <v>40.531</v>
      </c>
      <c r="DL238">
        <v>1160.405</v>
      </c>
      <c r="DM238">
        <v>39.59</v>
      </c>
      <c r="DN238">
        <v>0</v>
      </c>
      <c r="DO238">
        <v>1617083337</v>
      </c>
      <c r="DP238">
        <v>0</v>
      </c>
      <c r="DQ238">
        <v>2.61445769230769</v>
      </c>
      <c r="DR238">
        <v>0.568488892312098</v>
      </c>
      <c r="DS238">
        <v>-1.67555557349066</v>
      </c>
      <c r="DT238">
        <v>3558.10653846154</v>
      </c>
      <c r="DU238">
        <v>15</v>
      </c>
      <c r="DV238">
        <v>1617082512</v>
      </c>
      <c r="DW238" t="s">
        <v>288</v>
      </c>
      <c r="DX238">
        <v>1617082511</v>
      </c>
      <c r="DY238">
        <v>1617082512</v>
      </c>
      <c r="DZ238">
        <v>2</v>
      </c>
      <c r="EA238">
        <v>-0.012</v>
      </c>
      <c r="EB238">
        <v>-0.035</v>
      </c>
      <c r="EC238">
        <v>4.321</v>
      </c>
      <c r="ED238">
        <v>-0.022</v>
      </c>
      <c r="EE238">
        <v>400</v>
      </c>
      <c r="EF238">
        <v>20</v>
      </c>
      <c r="EG238">
        <v>0.13</v>
      </c>
      <c r="EH238">
        <v>0.05</v>
      </c>
      <c r="EI238">
        <v>100</v>
      </c>
      <c r="EJ238">
        <v>100</v>
      </c>
      <c r="EK238">
        <v>4.321</v>
      </c>
      <c r="EL238">
        <v>-0.0219</v>
      </c>
      <c r="EM238">
        <v>4.32055000000003</v>
      </c>
      <c r="EN238">
        <v>0</v>
      </c>
      <c r="EO238">
        <v>0</v>
      </c>
      <c r="EP238">
        <v>0</v>
      </c>
      <c r="EQ238">
        <v>-0.0219400000000007</v>
      </c>
      <c r="ER238">
        <v>0</v>
      </c>
      <c r="ES238">
        <v>0</v>
      </c>
      <c r="ET238">
        <v>0</v>
      </c>
      <c r="EU238">
        <v>-1</v>
      </c>
      <c r="EV238">
        <v>-1</v>
      </c>
      <c r="EW238">
        <v>-1</v>
      </c>
      <c r="EX238">
        <v>-1</v>
      </c>
      <c r="EY238">
        <v>13.8</v>
      </c>
      <c r="EZ238">
        <v>13.7</v>
      </c>
      <c r="FA238">
        <v>18</v>
      </c>
      <c r="FB238">
        <v>646.745</v>
      </c>
      <c r="FC238">
        <v>393.41</v>
      </c>
      <c r="FD238">
        <v>24.9994</v>
      </c>
      <c r="FE238">
        <v>27.6834</v>
      </c>
      <c r="FF238">
        <v>29.9999</v>
      </c>
      <c r="FG238">
        <v>27.7021</v>
      </c>
      <c r="FH238">
        <v>27.7421</v>
      </c>
      <c r="FI238">
        <v>34.8576</v>
      </c>
      <c r="FJ238">
        <v>21.9347</v>
      </c>
      <c r="FK238">
        <v>43.8531</v>
      </c>
      <c r="FL238">
        <v>25</v>
      </c>
      <c r="FM238">
        <v>761.637</v>
      </c>
      <c r="FN238">
        <v>20</v>
      </c>
      <c r="FO238">
        <v>96.8879</v>
      </c>
      <c r="FP238">
        <v>99.4561</v>
      </c>
    </row>
    <row r="239" spans="1:172">
      <c r="A239">
        <v>223</v>
      </c>
      <c r="B239">
        <v>1617083338.5</v>
      </c>
      <c r="C239">
        <v>446</v>
      </c>
      <c r="D239" t="s">
        <v>731</v>
      </c>
      <c r="E239" t="s">
        <v>732</v>
      </c>
      <c r="F239">
        <v>2</v>
      </c>
      <c r="G239">
        <v>1617083337.5</v>
      </c>
      <c r="H239">
        <f>(I239)/1000</f>
        <v>0</v>
      </c>
      <c r="I239">
        <f>IF(CF239, AL239, AF239)</f>
        <v>0</v>
      </c>
      <c r="J239">
        <f>IF(CF239, AG239, AE239)</f>
        <v>0</v>
      </c>
      <c r="K239">
        <f>CH239 - IF(AS239&gt;1, J239*CB239*100.0/(AU239*CV239), 0)</f>
        <v>0</v>
      </c>
      <c r="L239">
        <f>((R239-H239/2)*K239-J239)/(R239+H239/2)</f>
        <v>0</v>
      </c>
      <c r="M239">
        <f>L239*(CO239+CP239)/1000.0</f>
        <v>0</v>
      </c>
      <c r="N239">
        <f>(CH239 - IF(AS239&gt;1, J239*CB239*100.0/(AU239*CV239), 0))*(CO239+CP239)/1000.0</f>
        <v>0</v>
      </c>
      <c r="O239">
        <f>2.0/((1/Q239-1/P239)+SIGN(Q239)*SQRT((1/Q239-1/P239)*(1/Q239-1/P239) + 4*CC239/((CC239+1)*(CC239+1))*(2*1/Q239*1/P239-1/P239*1/P239)))</f>
        <v>0</v>
      </c>
      <c r="P239">
        <f>IF(LEFT(CD239,1)&lt;&gt;"0",IF(LEFT(CD239,1)="1",3.0,CE239),$D$5+$E$5*(CV239*CO239/($K$5*1000))+$F$5*(CV239*CO239/($K$5*1000))*MAX(MIN(CB239,$J$5),$I$5)*MAX(MIN(CB239,$J$5),$I$5)+$G$5*MAX(MIN(CB239,$J$5),$I$5)*(CV239*CO239/($K$5*1000))+$H$5*(CV239*CO239/($K$5*1000))*(CV239*CO239/($K$5*1000)))</f>
        <v>0</v>
      </c>
      <c r="Q239">
        <f>H239*(1000-(1000*0.61365*exp(17.502*U239/(240.97+U239))/(CO239+CP239)+CJ239)/2)/(1000*0.61365*exp(17.502*U239/(240.97+U239))/(CO239+CP239)-CJ239)</f>
        <v>0</v>
      </c>
      <c r="R239">
        <f>1/((CC239+1)/(O239/1.6)+1/(P239/1.37)) + CC239/((CC239+1)/(O239/1.6) + CC239/(P239/1.37))</f>
        <v>0</v>
      </c>
      <c r="S239">
        <f>(BX239*CA239)</f>
        <v>0</v>
      </c>
      <c r="T239">
        <f>(CQ239+(S239+2*0.95*5.67E-8*(((CQ239+$B$7)+273)^4-(CQ239+273)^4)-44100*H239)/(1.84*29.3*P239+8*0.95*5.67E-8*(CQ239+273)^3))</f>
        <v>0</v>
      </c>
      <c r="U239">
        <f>($C$7*CR239+$D$7*CS239+$E$7*T239)</f>
        <v>0</v>
      </c>
      <c r="V239">
        <f>0.61365*exp(17.502*U239/(240.97+U239))</f>
        <v>0</v>
      </c>
      <c r="W239">
        <f>(X239/Y239*100)</f>
        <v>0</v>
      </c>
      <c r="X239">
        <f>CJ239*(CO239+CP239)/1000</f>
        <v>0</v>
      </c>
      <c r="Y239">
        <f>0.61365*exp(17.502*CQ239/(240.97+CQ239))</f>
        <v>0</v>
      </c>
      <c r="Z239">
        <f>(V239-CJ239*(CO239+CP239)/1000)</f>
        <v>0</v>
      </c>
      <c r="AA239">
        <f>(-H239*44100)</f>
        <v>0</v>
      </c>
      <c r="AB239">
        <f>2*29.3*P239*0.92*(CQ239-U239)</f>
        <v>0</v>
      </c>
      <c r="AC239">
        <f>2*0.95*5.67E-8*(((CQ239+$B$7)+273)^4-(U239+273)^4)</f>
        <v>0</v>
      </c>
      <c r="AD239">
        <f>S239+AC239+AA239+AB239</f>
        <v>0</v>
      </c>
      <c r="AE239">
        <f>CN239*AS239*(CI239-CH239*(1000-AS239*CK239)/(1000-AS239*CJ239))/(100*CB239)</f>
        <v>0</v>
      </c>
      <c r="AF239">
        <f>1000*CN239*AS239*(CJ239-CK239)/(100*CB239*(1000-AS239*CJ239))</f>
        <v>0</v>
      </c>
      <c r="AG239">
        <f>(AH239 - AI239 - CO239*1E3/(8.314*(CQ239+273.15)) * AK239/CN239 * AJ239) * CN239/(100*CB239) * (1000 - CK239)/1000</f>
        <v>0</v>
      </c>
      <c r="AH239">
        <v>766.242878854992</v>
      </c>
      <c r="AI239">
        <v>745.294903030303</v>
      </c>
      <c r="AJ239">
        <v>1.81105371430587</v>
      </c>
      <c r="AK239">
        <v>66.5001345329119</v>
      </c>
      <c r="AL239">
        <f>(AN239 - AM239 + CO239*1E3/(8.314*(CQ239+273.15)) * AP239/CN239 * AO239) * CN239/(100*CB239) * 1000/(1000 - AN239)</f>
        <v>0</v>
      </c>
      <c r="AM239">
        <v>19.9477630739394</v>
      </c>
      <c r="AN239">
        <v>21.4002739393939</v>
      </c>
      <c r="AO239">
        <v>-9.02626262622432e-05</v>
      </c>
      <c r="AP239">
        <v>79.88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MAX(0,($B$13+$C$13*CV239)/(1+$D$13*CV239)*CO239/(CQ239+273)*$E$13)</f>
        <v>0</v>
      </c>
      <c r="AV239" t="s">
        <v>286</v>
      </c>
      <c r="AW239" t="s">
        <v>286</v>
      </c>
      <c r="AX239">
        <v>0</v>
      </c>
      <c r="AY239">
        <v>0</v>
      </c>
      <c r="AZ239">
        <f>1-AX239/AY239</f>
        <v>0</v>
      </c>
      <c r="BA239">
        <v>0</v>
      </c>
      <c r="BB239" t="s">
        <v>286</v>
      </c>
      <c r="BC239" t="s">
        <v>286</v>
      </c>
      <c r="BD239">
        <v>0</v>
      </c>
      <c r="BE239">
        <v>0</v>
      </c>
      <c r="BF239">
        <f>1-BD239/BE239</f>
        <v>0</v>
      </c>
      <c r="BG239">
        <v>0.5</v>
      </c>
      <c r="BH239">
        <f>BY239</f>
        <v>0</v>
      </c>
      <c r="BI239">
        <f>J239</f>
        <v>0</v>
      </c>
      <c r="BJ239">
        <f>BF239*BG239*BH239</f>
        <v>0</v>
      </c>
      <c r="BK239">
        <f>(BI239-BA239)/BH239</f>
        <v>0</v>
      </c>
      <c r="BL239">
        <f>(AY239-BE239)/BE239</f>
        <v>0</v>
      </c>
      <c r="BM239">
        <f>AX239/(AZ239+AX239/BE239)</f>
        <v>0</v>
      </c>
      <c r="BN239" t="s">
        <v>286</v>
      </c>
      <c r="BO239">
        <v>0</v>
      </c>
      <c r="BP239">
        <f>IF(BO239&lt;&gt;0, BO239, BM239)</f>
        <v>0</v>
      </c>
      <c r="BQ239">
        <f>1-BP239/BE239</f>
        <v>0</v>
      </c>
      <c r="BR239">
        <f>(BE239-BD239)/(BE239-BP239)</f>
        <v>0</v>
      </c>
      <c r="BS239">
        <f>(AY239-BE239)/(AY239-BP239)</f>
        <v>0</v>
      </c>
      <c r="BT239">
        <f>(BE239-BD239)/(BE239-AX239)</f>
        <v>0</v>
      </c>
      <c r="BU239">
        <f>(AY239-BE239)/(AY239-AX239)</f>
        <v>0</v>
      </c>
      <c r="BV239">
        <f>(BR239*BP239/BD239)</f>
        <v>0</v>
      </c>
      <c r="BW239">
        <f>(1-BV239)</f>
        <v>0</v>
      </c>
      <c r="BX239">
        <f>$B$11*CW239+$C$11*CX239+$F$11*CY239*(1-DB239)</f>
        <v>0</v>
      </c>
      <c r="BY239">
        <f>BX239*BZ239</f>
        <v>0</v>
      </c>
      <c r="BZ239">
        <f>($B$11*$D$9+$C$11*$D$9+$F$11*((DL239+DD239)/MAX(DL239+DD239+DM239, 0.1)*$I$9+DM239/MAX(DL239+DD239+DM239, 0.1)*$J$9))/($B$11+$C$11+$F$11)</f>
        <v>0</v>
      </c>
      <c r="CA239">
        <f>($B$11*$K$9+$C$11*$K$9+$F$11*((DL239+DD239)/MAX(DL239+DD239+DM239, 0.1)*$P$9+DM239/MAX(DL239+DD239+DM239, 0.1)*$Q$9))/($B$11+$C$11+$F$11)</f>
        <v>0</v>
      </c>
      <c r="CB239">
        <v>9</v>
      </c>
      <c r="CC239">
        <v>0.5</v>
      </c>
      <c r="CD239" t="s">
        <v>287</v>
      </c>
      <c r="CE239">
        <v>2</v>
      </c>
      <c r="CF239" t="b">
        <v>1</v>
      </c>
      <c r="CG239">
        <v>1617083337.5</v>
      </c>
      <c r="CH239">
        <v>728.460666666667</v>
      </c>
      <c r="CI239">
        <v>752.715</v>
      </c>
      <c r="CJ239">
        <v>21.4006</v>
      </c>
      <c r="CK239">
        <v>19.9471</v>
      </c>
      <c r="CL239">
        <v>724.14</v>
      </c>
      <c r="CM239">
        <v>21.4225333333333</v>
      </c>
      <c r="CN239">
        <v>600.049666666667</v>
      </c>
      <c r="CO239">
        <v>101.121666666667</v>
      </c>
      <c r="CP239">
        <v>0.0464009333333333</v>
      </c>
      <c r="CQ239">
        <v>26.7417666666667</v>
      </c>
      <c r="CR239">
        <v>26.2051</v>
      </c>
      <c r="CS239">
        <v>999.9</v>
      </c>
      <c r="CT239">
        <v>0</v>
      </c>
      <c r="CU239">
        <v>0</v>
      </c>
      <c r="CV239">
        <v>10023.1333333333</v>
      </c>
      <c r="CW239">
        <v>0</v>
      </c>
      <c r="CX239">
        <v>31.4375</v>
      </c>
      <c r="CY239">
        <v>1199.95333333333</v>
      </c>
      <c r="CZ239">
        <v>0.967004333333333</v>
      </c>
      <c r="DA239">
        <v>0.0329958</v>
      </c>
      <c r="DB239">
        <v>0</v>
      </c>
      <c r="DC239">
        <v>2.65173333333333</v>
      </c>
      <c r="DD239">
        <v>0</v>
      </c>
      <c r="DE239">
        <v>3557.8</v>
      </c>
      <c r="DF239">
        <v>10371.9</v>
      </c>
      <c r="DG239">
        <v>40.4373333333333</v>
      </c>
      <c r="DH239">
        <v>43.479</v>
      </c>
      <c r="DI239">
        <v>42.25</v>
      </c>
      <c r="DJ239">
        <v>41.6456666666667</v>
      </c>
      <c r="DK239">
        <v>40.4786666666667</v>
      </c>
      <c r="DL239">
        <v>1160.36333333333</v>
      </c>
      <c r="DM239">
        <v>39.59</v>
      </c>
      <c r="DN239">
        <v>0</v>
      </c>
      <c r="DO239">
        <v>1617083338.8</v>
      </c>
      <c r="DP239">
        <v>0</v>
      </c>
      <c r="DQ239">
        <v>2.632932</v>
      </c>
      <c r="DR239">
        <v>0.344976931002748</v>
      </c>
      <c r="DS239">
        <v>-0.685384636918058</v>
      </c>
      <c r="DT239">
        <v>3557.998</v>
      </c>
      <c r="DU239">
        <v>15</v>
      </c>
      <c r="DV239">
        <v>1617082512</v>
      </c>
      <c r="DW239" t="s">
        <v>288</v>
      </c>
      <c r="DX239">
        <v>1617082511</v>
      </c>
      <c r="DY239">
        <v>1617082512</v>
      </c>
      <c r="DZ239">
        <v>2</v>
      </c>
      <c r="EA239">
        <v>-0.012</v>
      </c>
      <c r="EB239">
        <v>-0.035</v>
      </c>
      <c r="EC239">
        <v>4.321</v>
      </c>
      <c r="ED239">
        <v>-0.022</v>
      </c>
      <c r="EE239">
        <v>400</v>
      </c>
      <c r="EF239">
        <v>20</v>
      </c>
      <c r="EG239">
        <v>0.13</v>
      </c>
      <c r="EH239">
        <v>0.05</v>
      </c>
      <c r="EI239">
        <v>100</v>
      </c>
      <c r="EJ239">
        <v>100</v>
      </c>
      <c r="EK239">
        <v>4.32</v>
      </c>
      <c r="EL239">
        <v>-0.0219</v>
      </c>
      <c r="EM239">
        <v>4.32055000000003</v>
      </c>
      <c r="EN239">
        <v>0</v>
      </c>
      <c r="EO239">
        <v>0</v>
      </c>
      <c r="EP239">
        <v>0</v>
      </c>
      <c r="EQ239">
        <v>-0.0219400000000007</v>
      </c>
      <c r="ER239">
        <v>0</v>
      </c>
      <c r="ES239">
        <v>0</v>
      </c>
      <c r="ET239">
        <v>0</v>
      </c>
      <c r="EU239">
        <v>-1</v>
      </c>
      <c r="EV239">
        <v>-1</v>
      </c>
      <c r="EW239">
        <v>-1</v>
      </c>
      <c r="EX239">
        <v>-1</v>
      </c>
      <c r="EY239">
        <v>13.8</v>
      </c>
      <c r="EZ239">
        <v>13.8</v>
      </c>
      <c r="FA239">
        <v>18</v>
      </c>
      <c r="FB239">
        <v>646.789</v>
      </c>
      <c r="FC239">
        <v>393.459</v>
      </c>
      <c r="FD239">
        <v>24.9994</v>
      </c>
      <c r="FE239">
        <v>27.6822</v>
      </c>
      <c r="FF239">
        <v>29.9999</v>
      </c>
      <c r="FG239">
        <v>27.7009</v>
      </c>
      <c r="FH239">
        <v>27.7409</v>
      </c>
      <c r="FI239">
        <v>34.9819</v>
      </c>
      <c r="FJ239">
        <v>21.9347</v>
      </c>
      <c r="FK239">
        <v>43.8531</v>
      </c>
      <c r="FL239">
        <v>25</v>
      </c>
      <c r="FM239">
        <v>765.008</v>
      </c>
      <c r="FN239">
        <v>20</v>
      </c>
      <c r="FO239">
        <v>96.8885</v>
      </c>
      <c r="FP239">
        <v>99.4563</v>
      </c>
    </row>
    <row r="240" spans="1:172">
      <c r="A240">
        <v>224</v>
      </c>
      <c r="B240">
        <v>1617083340.5</v>
      </c>
      <c r="C240">
        <v>448</v>
      </c>
      <c r="D240" t="s">
        <v>733</v>
      </c>
      <c r="E240" t="s">
        <v>734</v>
      </c>
      <c r="F240">
        <v>2</v>
      </c>
      <c r="G240">
        <v>1617083339.125</v>
      </c>
      <c r="H240">
        <f>(I240)/1000</f>
        <v>0</v>
      </c>
      <c r="I240">
        <f>IF(CF240, AL240, AF240)</f>
        <v>0</v>
      </c>
      <c r="J240">
        <f>IF(CF240, AG240, AE240)</f>
        <v>0</v>
      </c>
      <c r="K240">
        <f>CH240 - IF(AS240&gt;1, J240*CB240*100.0/(AU240*CV240), 0)</f>
        <v>0</v>
      </c>
      <c r="L240">
        <f>((R240-H240/2)*K240-J240)/(R240+H240/2)</f>
        <v>0</v>
      </c>
      <c r="M240">
        <f>L240*(CO240+CP240)/1000.0</f>
        <v>0</v>
      </c>
      <c r="N240">
        <f>(CH240 - IF(AS240&gt;1, J240*CB240*100.0/(AU240*CV240), 0))*(CO240+CP240)/1000.0</f>
        <v>0</v>
      </c>
      <c r="O240">
        <f>2.0/((1/Q240-1/P240)+SIGN(Q240)*SQRT((1/Q240-1/P240)*(1/Q240-1/P240) + 4*CC240/((CC240+1)*(CC240+1))*(2*1/Q240*1/P240-1/P240*1/P240)))</f>
        <v>0</v>
      </c>
      <c r="P240">
        <f>IF(LEFT(CD240,1)&lt;&gt;"0",IF(LEFT(CD240,1)="1",3.0,CE240),$D$5+$E$5*(CV240*CO240/($K$5*1000))+$F$5*(CV240*CO240/($K$5*1000))*MAX(MIN(CB240,$J$5),$I$5)*MAX(MIN(CB240,$J$5),$I$5)+$G$5*MAX(MIN(CB240,$J$5),$I$5)*(CV240*CO240/($K$5*1000))+$H$5*(CV240*CO240/($K$5*1000))*(CV240*CO240/($K$5*1000)))</f>
        <v>0</v>
      </c>
      <c r="Q240">
        <f>H240*(1000-(1000*0.61365*exp(17.502*U240/(240.97+U240))/(CO240+CP240)+CJ240)/2)/(1000*0.61365*exp(17.502*U240/(240.97+U240))/(CO240+CP240)-CJ240)</f>
        <v>0</v>
      </c>
      <c r="R240">
        <f>1/((CC240+1)/(O240/1.6)+1/(P240/1.37)) + CC240/((CC240+1)/(O240/1.6) + CC240/(P240/1.37))</f>
        <v>0</v>
      </c>
      <c r="S240">
        <f>(BX240*CA240)</f>
        <v>0</v>
      </c>
      <c r="T240">
        <f>(CQ240+(S240+2*0.95*5.67E-8*(((CQ240+$B$7)+273)^4-(CQ240+273)^4)-44100*H240)/(1.84*29.3*P240+8*0.95*5.67E-8*(CQ240+273)^3))</f>
        <v>0</v>
      </c>
      <c r="U240">
        <f>($C$7*CR240+$D$7*CS240+$E$7*T240)</f>
        <v>0</v>
      </c>
      <c r="V240">
        <f>0.61365*exp(17.502*U240/(240.97+U240))</f>
        <v>0</v>
      </c>
      <c r="W240">
        <f>(X240/Y240*100)</f>
        <v>0</v>
      </c>
      <c r="X240">
        <f>CJ240*(CO240+CP240)/1000</f>
        <v>0</v>
      </c>
      <c r="Y240">
        <f>0.61365*exp(17.502*CQ240/(240.97+CQ240))</f>
        <v>0</v>
      </c>
      <c r="Z240">
        <f>(V240-CJ240*(CO240+CP240)/1000)</f>
        <v>0</v>
      </c>
      <c r="AA240">
        <f>(-H240*44100)</f>
        <v>0</v>
      </c>
      <c r="AB240">
        <f>2*29.3*P240*0.92*(CQ240-U240)</f>
        <v>0</v>
      </c>
      <c r="AC240">
        <f>2*0.95*5.67E-8*(((CQ240+$B$7)+273)^4-(U240+273)^4)</f>
        <v>0</v>
      </c>
      <c r="AD240">
        <f>S240+AC240+AA240+AB240</f>
        <v>0</v>
      </c>
      <c r="AE240">
        <f>CN240*AS240*(CI240-CH240*(1000-AS240*CK240)/(1000-AS240*CJ240))/(100*CB240)</f>
        <v>0</v>
      </c>
      <c r="AF240">
        <f>1000*CN240*AS240*(CJ240-CK240)/(100*CB240*(1000-AS240*CJ240))</f>
        <v>0</v>
      </c>
      <c r="AG240">
        <f>(AH240 - AI240 - CO240*1E3/(8.314*(CQ240+273.15)) * AK240/CN240 * AJ240) * CN240/(100*CB240) * (1000 - CK240)/1000</f>
        <v>0</v>
      </c>
      <c r="AH240">
        <v>769.717778973375</v>
      </c>
      <c r="AI240">
        <v>748.885721212121</v>
      </c>
      <c r="AJ240">
        <v>1.79606464413297</v>
      </c>
      <c r="AK240">
        <v>66.5001345329119</v>
      </c>
      <c r="AL240">
        <f>(AN240 - AM240 + CO240*1E3/(8.314*(CQ240+273.15)) * AP240/CN240 * AO240) * CN240/(100*CB240) * 1000/(1000 - AN240)</f>
        <v>0</v>
      </c>
      <c r="AM240">
        <v>19.9467991449351</v>
      </c>
      <c r="AN240">
        <v>21.3998484848485</v>
      </c>
      <c r="AO240">
        <v>-4.62116244405856e-05</v>
      </c>
      <c r="AP240">
        <v>79.88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MAX(0,($B$13+$C$13*CV240)/(1+$D$13*CV240)*CO240/(CQ240+273)*$E$13)</f>
        <v>0</v>
      </c>
      <c r="AV240" t="s">
        <v>286</v>
      </c>
      <c r="AW240" t="s">
        <v>286</v>
      </c>
      <c r="AX240">
        <v>0</v>
      </c>
      <c r="AY240">
        <v>0</v>
      </c>
      <c r="AZ240">
        <f>1-AX240/AY240</f>
        <v>0</v>
      </c>
      <c r="BA240">
        <v>0</v>
      </c>
      <c r="BB240" t="s">
        <v>286</v>
      </c>
      <c r="BC240" t="s">
        <v>286</v>
      </c>
      <c r="BD240">
        <v>0</v>
      </c>
      <c r="BE240">
        <v>0</v>
      </c>
      <c r="BF240">
        <f>1-BD240/BE240</f>
        <v>0</v>
      </c>
      <c r="BG240">
        <v>0.5</v>
      </c>
      <c r="BH240">
        <f>BY240</f>
        <v>0</v>
      </c>
      <c r="BI240">
        <f>J240</f>
        <v>0</v>
      </c>
      <c r="BJ240">
        <f>BF240*BG240*BH240</f>
        <v>0</v>
      </c>
      <c r="BK240">
        <f>(BI240-BA240)/BH240</f>
        <v>0</v>
      </c>
      <c r="BL240">
        <f>(AY240-BE240)/BE240</f>
        <v>0</v>
      </c>
      <c r="BM240">
        <f>AX240/(AZ240+AX240/BE240)</f>
        <v>0</v>
      </c>
      <c r="BN240" t="s">
        <v>286</v>
      </c>
      <c r="BO240">
        <v>0</v>
      </c>
      <c r="BP240">
        <f>IF(BO240&lt;&gt;0, BO240, BM240)</f>
        <v>0</v>
      </c>
      <c r="BQ240">
        <f>1-BP240/BE240</f>
        <v>0</v>
      </c>
      <c r="BR240">
        <f>(BE240-BD240)/(BE240-BP240)</f>
        <v>0</v>
      </c>
      <c r="BS240">
        <f>(AY240-BE240)/(AY240-BP240)</f>
        <v>0</v>
      </c>
      <c r="BT240">
        <f>(BE240-BD240)/(BE240-AX240)</f>
        <v>0</v>
      </c>
      <c r="BU240">
        <f>(AY240-BE240)/(AY240-AX240)</f>
        <v>0</v>
      </c>
      <c r="BV240">
        <f>(BR240*BP240/BD240)</f>
        <v>0</v>
      </c>
      <c r="BW240">
        <f>(1-BV240)</f>
        <v>0</v>
      </c>
      <c r="BX240">
        <f>$B$11*CW240+$C$11*CX240+$F$11*CY240*(1-DB240)</f>
        <v>0</v>
      </c>
      <c r="BY240">
        <f>BX240*BZ240</f>
        <v>0</v>
      </c>
      <c r="BZ240">
        <f>($B$11*$D$9+$C$11*$D$9+$F$11*((DL240+DD240)/MAX(DL240+DD240+DM240, 0.1)*$I$9+DM240/MAX(DL240+DD240+DM240, 0.1)*$J$9))/($B$11+$C$11+$F$11)</f>
        <v>0</v>
      </c>
      <c r="CA240">
        <f>($B$11*$K$9+$C$11*$K$9+$F$11*((DL240+DD240)/MAX(DL240+DD240+DM240, 0.1)*$P$9+DM240/MAX(DL240+DD240+DM240, 0.1)*$Q$9))/($B$11+$C$11+$F$11)</f>
        <v>0</v>
      </c>
      <c r="CB240">
        <v>9</v>
      </c>
      <c r="CC240">
        <v>0.5</v>
      </c>
      <c r="CD240" t="s">
        <v>287</v>
      </c>
      <c r="CE240">
        <v>2</v>
      </c>
      <c r="CF240" t="b">
        <v>1</v>
      </c>
      <c r="CG240">
        <v>1617083339.125</v>
      </c>
      <c r="CH240">
        <v>731.323</v>
      </c>
      <c r="CI240">
        <v>755.43225</v>
      </c>
      <c r="CJ240">
        <v>21.400125</v>
      </c>
      <c r="CK240">
        <v>19.945625</v>
      </c>
      <c r="CL240">
        <v>727.0025</v>
      </c>
      <c r="CM240">
        <v>21.4221</v>
      </c>
      <c r="CN240">
        <v>600.062</v>
      </c>
      <c r="CO240">
        <v>101.12175</v>
      </c>
      <c r="CP240">
        <v>0.0461123</v>
      </c>
      <c r="CQ240">
        <v>26.741675</v>
      </c>
      <c r="CR240">
        <v>26.20215</v>
      </c>
      <c r="CS240">
        <v>999.9</v>
      </c>
      <c r="CT240">
        <v>0</v>
      </c>
      <c r="CU240">
        <v>0</v>
      </c>
      <c r="CV240">
        <v>10019.1</v>
      </c>
      <c r="CW240">
        <v>0</v>
      </c>
      <c r="CX240">
        <v>31.393625</v>
      </c>
      <c r="CY240">
        <v>1200.06</v>
      </c>
      <c r="CZ240">
        <v>0.9670055</v>
      </c>
      <c r="DA240">
        <v>0.03299465</v>
      </c>
      <c r="DB240">
        <v>0</v>
      </c>
      <c r="DC240">
        <v>2.870775</v>
      </c>
      <c r="DD240">
        <v>0</v>
      </c>
      <c r="DE240">
        <v>3557.75</v>
      </c>
      <c r="DF240">
        <v>10372.775</v>
      </c>
      <c r="DG240">
        <v>40.5155</v>
      </c>
      <c r="DH240">
        <v>43.4685</v>
      </c>
      <c r="DI240">
        <v>42.23425</v>
      </c>
      <c r="DJ240">
        <v>41.70275</v>
      </c>
      <c r="DK240">
        <v>40.4995</v>
      </c>
      <c r="DL240">
        <v>1160.4675</v>
      </c>
      <c r="DM240">
        <v>39.5925</v>
      </c>
      <c r="DN240">
        <v>0</v>
      </c>
      <c r="DO240">
        <v>1617083341.2</v>
      </c>
      <c r="DP240">
        <v>0</v>
      </c>
      <c r="DQ240">
        <v>2.68984</v>
      </c>
      <c r="DR240">
        <v>1.13899232253662</v>
      </c>
      <c r="DS240">
        <v>-2.57076927178616</v>
      </c>
      <c r="DT240">
        <v>3557.926</v>
      </c>
      <c r="DU240">
        <v>15</v>
      </c>
      <c r="DV240">
        <v>1617082512</v>
      </c>
      <c r="DW240" t="s">
        <v>288</v>
      </c>
      <c r="DX240">
        <v>1617082511</v>
      </c>
      <c r="DY240">
        <v>1617082512</v>
      </c>
      <c r="DZ240">
        <v>2</v>
      </c>
      <c r="EA240">
        <v>-0.012</v>
      </c>
      <c r="EB240">
        <v>-0.035</v>
      </c>
      <c r="EC240">
        <v>4.321</v>
      </c>
      <c r="ED240">
        <v>-0.022</v>
      </c>
      <c r="EE240">
        <v>400</v>
      </c>
      <c r="EF240">
        <v>20</v>
      </c>
      <c r="EG240">
        <v>0.13</v>
      </c>
      <c r="EH240">
        <v>0.05</v>
      </c>
      <c r="EI240">
        <v>100</v>
      </c>
      <c r="EJ240">
        <v>100</v>
      </c>
      <c r="EK240">
        <v>4.32</v>
      </c>
      <c r="EL240">
        <v>-0.022</v>
      </c>
      <c r="EM240">
        <v>4.32055000000003</v>
      </c>
      <c r="EN240">
        <v>0</v>
      </c>
      <c r="EO240">
        <v>0</v>
      </c>
      <c r="EP240">
        <v>0</v>
      </c>
      <c r="EQ240">
        <v>-0.0219400000000007</v>
      </c>
      <c r="ER240">
        <v>0</v>
      </c>
      <c r="ES240">
        <v>0</v>
      </c>
      <c r="ET240">
        <v>0</v>
      </c>
      <c r="EU240">
        <v>-1</v>
      </c>
      <c r="EV240">
        <v>-1</v>
      </c>
      <c r="EW240">
        <v>-1</v>
      </c>
      <c r="EX240">
        <v>-1</v>
      </c>
      <c r="EY240">
        <v>13.8</v>
      </c>
      <c r="EZ240">
        <v>13.8</v>
      </c>
      <c r="FA240">
        <v>18</v>
      </c>
      <c r="FB240">
        <v>646.717</v>
      </c>
      <c r="FC240">
        <v>393.479</v>
      </c>
      <c r="FD240">
        <v>24.9993</v>
      </c>
      <c r="FE240">
        <v>27.6811</v>
      </c>
      <c r="FF240">
        <v>29.9998</v>
      </c>
      <c r="FG240">
        <v>27.6997</v>
      </c>
      <c r="FH240">
        <v>27.7398</v>
      </c>
      <c r="FI240">
        <v>35.1063</v>
      </c>
      <c r="FJ240">
        <v>21.9347</v>
      </c>
      <c r="FK240">
        <v>43.8531</v>
      </c>
      <c r="FL240">
        <v>25</v>
      </c>
      <c r="FM240">
        <v>768.36</v>
      </c>
      <c r="FN240">
        <v>20</v>
      </c>
      <c r="FO240">
        <v>96.8892</v>
      </c>
      <c r="FP240">
        <v>99.4565</v>
      </c>
    </row>
    <row r="241" spans="1:172">
      <c r="A241">
        <v>225</v>
      </c>
      <c r="B241">
        <v>1617083342.5</v>
      </c>
      <c r="C241">
        <v>450</v>
      </c>
      <c r="D241" t="s">
        <v>735</v>
      </c>
      <c r="E241" t="s">
        <v>736</v>
      </c>
      <c r="F241">
        <v>2</v>
      </c>
      <c r="G241">
        <v>1617083341.5</v>
      </c>
      <c r="H241">
        <f>(I241)/1000</f>
        <v>0</v>
      </c>
      <c r="I241">
        <f>IF(CF241, AL241, AF241)</f>
        <v>0</v>
      </c>
      <c r="J241">
        <f>IF(CF241, AG241, AE241)</f>
        <v>0</v>
      </c>
      <c r="K241">
        <f>CH241 - IF(AS241&gt;1, J241*CB241*100.0/(AU241*CV241), 0)</f>
        <v>0</v>
      </c>
      <c r="L241">
        <f>((R241-H241/2)*K241-J241)/(R241+H241/2)</f>
        <v>0</v>
      </c>
      <c r="M241">
        <f>L241*(CO241+CP241)/1000.0</f>
        <v>0</v>
      </c>
      <c r="N241">
        <f>(CH241 - IF(AS241&gt;1, J241*CB241*100.0/(AU241*CV241), 0))*(CO241+CP241)/1000.0</f>
        <v>0</v>
      </c>
      <c r="O241">
        <f>2.0/((1/Q241-1/P241)+SIGN(Q241)*SQRT((1/Q241-1/P241)*(1/Q241-1/P241) + 4*CC241/((CC241+1)*(CC241+1))*(2*1/Q241*1/P241-1/P241*1/P241)))</f>
        <v>0</v>
      </c>
      <c r="P241">
        <f>IF(LEFT(CD241,1)&lt;&gt;"0",IF(LEFT(CD241,1)="1",3.0,CE241),$D$5+$E$5*(CV241*CO241/($K$5*1000))+$F$5*(CV241*CO241/($K$5*1000))*MAX(MIN(CB241,$J$5),$I$5)*MAX(MIN(CB241,$J$5),$I$5)+$G$5*MAX(MIN(CB241,$J$5),$I$5)*(CV241*CO241/($K$5*1000))+$H$5*(CV241*CO241/($K$5*1000))*(CV241*CO241/($K$5*1000)))</f>
        <v>0</v>
      </c>
      <c r="Q241">
        <f>H241*(1000-(1000*0.61365*exp(17.502*U241/(240.97+U241))/(CO241+CP241)+CJ241)/2)/(1000*0.61365*exp(17.502*U241/(240.97+U241))/(CO241+CP241)-CJ241)</f>
        <v>0</v>
      </c>
      <c r="R241">
        <f>1/((CC241+1)/(O241/1.6)+1/(P241/1.37)) + CC241/((CC241+1)/(O241/1.6) + CC241/(P241/1.37))</f>
        <v>0</v>
      </c>
      <c r="S241">
        <f>(BX241*CA241)</f>
        <v>0</v>
      </c>
      <c r="T241">
        <f>(CQ241+(S241+2*0.95*5.67E-8*(((CQ241+$B$7)+273)^4-(CQ241+273)^4)-44100*H241)/(1.84*29.3*P241+8*0.95*5.67E-8*(CQ241+273)^3))</f>
        <v>0</v>
      </c>
      <c r="U241">
        <f>($C$7*CR241+$D$7*CS241+$E$7*T241)</f>
        <v>0</v>
      </c>
      <c r="V241">
        <f>0.61365*exp(17.502*U241/(240.97+U241))</f>
        <v>0</v>
      </c>
      <c r="W241">
        <f>(X241/Y241*100)</f>
        <v>0</v>
      </c>
      <c r="X241">
        <f>CJ241*(CO241+CP241)/1000</f>
        <v>0</v>
      </c>
      <c r="Y241">
        <f>0.61365*exp(17.502*CQ241/(240.97+CQ241))</f>
        <v>0</v>
      </c>
      <c r="Z241">
        <f>(V241-CJ241*(CO241+CP241)/1000)</f>
        <v>0</v>
      </c>
      <c r="AA241">
        <f>(-H241*44100)</f>
        <v>0</v>
      </c>
      <c r="AB241">
        <f>2*29.3*P241*0.92*(CQ241-U241)</f>
        <v>0</v>
      </c>
      <c r="AC241">
        <f>2*0.95*5.67E-8*(((CQ241+$B$7)+273)^4-(U241+273)^4)</f>
        <v>0</v>
      </c>
      <c r="AD241">
        <f>S241+AC241+AA241+AB241</f>
        <v>0</v>
      </c>
      <c r="AE241">
        <f>CN241*AS241*(CI241-CH241*(1000-AS241*CK241)/(1000-AS241*CJ241))/(100*CB241)</f>
        <v>0</v>
      </c>
      <c r="AF241">
        <f>1000*CN241*AS241*(CJ241-CK241)/(100*CB241*(1000-AS241*CJ241))</f>
        <v>0</v>
      </c>
      <c r="AG241">
        <f>(AH241 - AI241 - CO241*1E3/(8.314*(CQ241+273.15)) * AK241/CN241 * AJ241) * CN241/(100*CB241) * (1000 - CK241)/1000</f>
        <v>0</v>
      </c>
      <c r="AH241">
        <v>773.138147901742</v>
      </c>
      <c r="AI241">
        <v>752.370763636364</v>
      </c>
      <c r="AJ241">
        <v>1.74944788041311</v>
      </c>
      <c r="AK241">
        <v>66.5001345329119</v>
      </c>
      <c r="AL241">
        <f>(AN241 - AM241 + CO241*1E3/(8.314*(CQ241+273.15)) * AP241/CN241 * AO241) * CN241/(100*CB241) * 1000/(1000 - AN241)</f>
        <v>0</v>
      </c>
      <c r="AM241">
        <v>19.9447198434632</v>
      </c>
      <c r="AN241">
        <v>21.3963454545455</v>
      </c>
      <c r="AO241">
        <v>-2.90573426569109e-05</v>
      </c>
      <c r="AP241">
        <v>79.88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MAX(0,($B$13+$C$13*CV241)/(1+$D$13*CV241)*CO241/(CQ241+273)*$E$13)</f>
        <v>0</v>
      </c>
      <c r="AV241" t="s">
        <v>286</v>
      </c>
      <c r="AW241" t="s">
        <v>286</v>
      </c>
      <c r="AX241">
        <v>0</v>
      </c>
      <c r="AY241">
        <v>0</v>
      </c>
      <c r="AZ241">
        <f>1-AX241/AY241</f>
        <v>0</v>
      </c>
      <c r="BA241">
        <v>0</v>
      </c>
      <c r="BB241" t="s">
        <v>286</v>
      </c>
      <c r="BC241" t="s">
        <v>286</v>
      </c>
      <c r="BD241">
        <v>0</v>
      </c>
      <c r="BE241">
        <v>0</v>
      </c>
      <c r="BF241">
        <f>1-BD241/BE241</f>
        <v>0</v>
      </c>
      <c r="BG241">
        <v>0.5</v>
      </c>
      <c r="BH241">
        <f>BY241</f>
        <v>0</v>
      </c>
      <c r="BI241">
        <f>J241</f>
        <v>0</v>
      </c>
      <c r="BJ241">
        <f>BF241*BG241*BH241</f>
        <v>0</v>
      </c>
      <c r="BK241">
        <f>(BI241-BA241)/BH241</f>
        <v>0</v>
      </c>
      <c r="BL241">
        <f>(AY241-BE241)/BE241</f>
        <v>0</v>
      </c>
      <c r="BM241">
        <f>AX241/(AZ241+AX241/BE241)</f>
        <v>0</v>
      </c>
      <c r="BN241" t="s">
        <v>286</v>
      </c>
      <c r="BO241">
        <v>0</v>
      </c>
      <c r="BP241">
        <f>IF(BO241&lt;&gt;0, BO241, BM241)</f>
        <v>0</v>
      </c>
      <c r="BQ241">
        <f>1-BP241/BE241</f>
        <v>0</v>
      </c>
      <c r="BR241">
        <f>(BE241-BD241)/(BE241-BP241)</f>
        <v>0</v>
      </c>
      <c r="BS241">
        <f>(AY241-BE241)/(AY241-BP241)</f>
        <v>0</v>
      </c>
      <c r="BT241">
        <f>(BE241-BD241)/(BE241-AX241)</f>
        <v>0</v>
      </c>
      <c r="BU241">
        <f>(AY241-BE241)/(AY241-AX241)</f>
        <v>0</v>
      </c>
      <c r="BV241">
        <f>(BR241*BP241/BD241)</f>
        <v>0</v>
      </c>
      <c r="BW241">
        <f>(1-BV241)</f>
        <v>0</v>
      </c>
      <c r="BX241">
        <f>$B$11*CW241+$C$11*CX241+$F$11*CY241*(1-DB241)</f>
        <v>0</v>
      </c>
      <c r="BY241">
        <f>BX241*BZ241</f>
        <v>0</v>
      </c>
      <c r="BZ241">
        <f>($B$11*$D$9+$C$11*$D$9+$F$11*((DL241+DD241)/MAX(DL241+DD241+DM241, 0.1)*$I$9+DM241/MAX(DL241+DD241+DM241, 0.1)*$J$9))/($B$11+$C$11+$F$11)</f>
        <v>0</v>
      </c>
      <c r="CA241">
        <f>($B$11*$K$9+$C$11*$K$9+$F$11*((DL241+DD241)/MAX(DL241+DD241+DM241, 0.1)*$P$9+DM241/MAX(DL241+DD241+DM241, 0.1)*$Q$9))/($B$11+$C$11+$F$11)</f>
        <v>0</v>
      </c>
      <c r="CB241">
        <v>9</v>
      </c>
      <c r="CC241">
        <v>0.5</v>
      </c>
      <c r="CD241" t="s">
        <v>287</v>
      </c>
      <c r="CE241">
        <v>2</v>
      </c>
      <c r="CF241" t="b">
        <v>1</v>
      </c>
      <c r="CG241">
        <v>1617083341.5</v>
      </c>
      <c r="CH241">
        <v>735.422333333333</v>
      </c>
      <c r="CI241">
        <v>759.459666666667</v>
      </c>
      <c r="CJ241">
        <v>21.3974</v>
      </c>
      <c r="CK241">
        <v>19.9432333333333</v>
      </c>
      <c r="CL241">
        <v>731.102</v>
      </c>
      <c r="CM241">
        <v>21.4193</v>
      </c>
      <c r="CN241">
        <v>600.012</v>
      </c>
      <c r="CO241">
        <v>101.122333333333</v>
      </c>
      <c r="CP241">
        <v>0.0465091333333333</v>
      </c>
      <c r="CQ241">
        <v>26.7427</v>
      </c>
      <c r="CR241">
        <v>26.1970333333333</v>
      </c>
      <c r="CS241">
        <v>999.9</v>
      </c>
      <c r="CT241">
        <v>0</v>
      </c>
      <c r="CU241">
        <v>0</v>
      </c>
      <c r="CV241">
        <v>9970.62666666667</v>
      </c>
      <c r="CW241">
        <v>0</v>
      </c>
      <c r="CX241">
        <v>31.3784</v>
      </c>
      <c r="CY241">
        <v>1200.12</v>
      </c>
      <c r="CZ241">
        <v>0.967009</v>
      </c>
      <c r="DA241">
        <v>0.0329912</v>
      </c>
      <c r="DB241">
        <v>0</v>
      </c>
      <c r="DC241">
        <v>2.7551</v>
      </c>
      <c r="DD241">
        <v>0</v>
      </c>
      <c r="DE241">
        <v>3558.39333333333</v>
      </c>
      <c r="DF241">
        <v>10373.3333333333</v>
      </c>
      <c r="DG241">
        <v>40.4786666666667</v>
      </c>
      <c r="DH241">
        <v>43.479</v>
      </c>
      <c r="DI241">
        <v>42.187</v>
      </c>
      <c r="DJ241">
        <v>41.5833333333333</v>
      </c>
      <c r="DK241">
        <v>40.562</v>
      </c>
      <c r="DL241">
        <v>1160.53</v>
      </c>
      <c r="DM241">
        <v>39.59</v>
      </c>
      <c r="DN241">
        <v>0</v>
      </c>
      <c r="DO241">
        <v>1617083343</v>
      </c>
      <c r="DP241">
        <v>0</v>
      </c>
      <c r="DQ241">
        <v>2.68145384615385</v>
      </c>
      <c r="DR241">
        <v>1.23247863857434</v>
      </c>
      <c r="DS241">
        <v>-0.956581218539337</v>
      </c>
      <c r="DT241">
        <v>3557.98384615385</v>
      </c>
      <c r="DU241">
        <v>15</v>
      </c>
      <c r="DV241">
        <v>1617082512</v>
      </c>
      <c r="DW241" t="s">
        <v>288</v>
      </c>
      <c r="DX241">
        <v>1617082511</v>
      </c>
      <c r="DY241">
        <v>1617082512</v>
      </c>
      <c r="DZ241">
        <v>2</v>
      </c>
      <c r="EA241">
        <v>-0.012</v>
      </c>
      <c r="EB241">
        <v>-0.035</v>
      </c>
      <c r="EC241">
        <v>4.321</v>
      </c>
      <c r="ED241">
        <v>-0.022</v>
      </c>
      <c r="EE241">
        <v>400</v>
      </c>
      <c r="EF241">
        <v>20</v>
      </c>
      <c r="EG241">
        <v>0.13</v>
      </c>
      <c r="EH241">
        <v>0.05</v>
      </c>
      <c r="EI241">
        <v>100</v>
      </c>
      <c r="EJ241">
        <v>100</v>
      </c>
      <c r="EK241">
        <v>4.321</v>
      </c>
      <c r="EL241">
        <v>-0.0219</v>
      </c>
      <c r="EM241">
        <v>4.32055000000003</v>
      </c>
      <c r="EN241">
        <v>0</v>
      </c>
      <c r="EO241">
        <v>0</v>
      </c>
      <c r="EP241">
        <v>0</v>
      </c>
      <c r="EQ241">
        <v>-0.0219400000000007</v>
      </c>
      <c r="ER241">
        <v>0</v>
      </c>
      <c r="ES241">
        <v>0</v>
      </c>
      <c r="ET241">
        <v>0</v>
      </c>
      <c r="EU241">
        <v>-1</v>
      </c>
      <c r="EV241">
        <v>-1</v>
      </c>
      <c r="EW241">
        <v>-1</v>
      </c>
      <c r="EX241">
        <v>-1</v>
      </c>
      <c r="EY241">
        <v>13.9</v>
      </c>
      <c r="EZ241">
        <v>13.8</v>
      </c>
      <c r="FA241">
        <v>18</v>
      </c>
      <c r="FB241">
        <v>646.607</v>
      </c>
      <c r="FC241">
        <v>393.5</v>
      </c>
      <c r="FD241">
        <v>24.9993</v>
      </c>
      <c r="FE241">
        <v>27.6799</v>
      </c>
      <c r="FF241">
        <v>29.9999</v>
      </c>
      <c r="FG241">
        <v>27.6986</v>
      </c>
      <c r="FH241">
        <v>27.7386</v>
      </c>
      <c r="FI241">
        <v>35.2287</v>
      </c>
      <c r="FJ241">
        <v>21.9347</v>
      </c>
      <c r="FK241">
        <v>43.8531</v>
      </c>
      <c r="FL241">
        <v>25</v>
      </c>
      <c r="FM241">
        <v>771.781</v>
      </c>
      <c r="FN241">
        <v>20</v>
      </c>
      <c r="FO241">
        <v>96.8895</v>
      </c>
      <c r="FP241">
        <v>99.457</v>
      </c>
    </row>
    <row r="242" spans="1:172">
      <c r="A242">
        <v>226</v>
      </c>
      <c r="B242">
        <v>1617083345</v>
      </c>
      <c r="C242">
        <v>452.5</v>
      </c>
      <c r="D242" t="s">
        <v>737</v>
      </c>
      <c r="E242" t="s">
        <v>738</v>
      </c>
      <c r="F242">
        <v>2</v>
      </c>
      <c r="G242">
        <v>1617083343.75</v>
      </c>
      <c r="H242">
        <f>(I242)/1000</f>
        <v>0</v>
      </c>
      <c r="I242">
        <f>IF(CF242, AL242, AF242)</f>
        <v>0</v>
      </c>
      <c r="J242">
        <f>IF(CF242, AG242, AE242)</f>
        <v>0</v>
      </c>
      <c r="K242">
        <f>CH242 - IF(AS242&gt;1, J242*CB242*100.0/(AU242*CV242), 0)</f>
        <v>0</v>
      </c>
      <c r="L242">
        <f>((R242-H242/2)*K242-J242)/(R242+H242/2)</f>
        <v>0</v>
      </c>
      <c r="M242">
        <f>L242*(CO242+CP242)/1000.0</f>
        <v>0</v>
      </c>
      <c r="N242">
        <f>(CH242 - IF(AS242&gt;1, J242*CB242*100.0/(AU242*CV242), 0))*(CO242+CP242)/1000.0</f>
        <v>0</v>
      </c>
      <c r="O242">
        <f>2.0/((1/Q242-1/P242)+SIGN(Q242)*SQRT((1/Q242-1/P242)*(1/Q242-1/P242) + 4*CC242/((CC242+1)*(CC242+1))*(2*1/Q242*1/P242-1/P242*1/P242)))</f>
        <v>0</v>
      </c>
      <c r="P242">
        <f>IF(LEFT(CD242,1)&lt;&gt;"0",IF(LEFT(CD242,1)="1",3.0,CE242),$D$5+$E$5*(CV242*CO242/($K$5*1000))+$F$5*(CV242*CO242/($K$5*1000))*MAX(MIN(CB242,$J$5),$I$5)*MAX(MIN(CB242,$J$5),$I$5)+$G$5*MAX(MIN(CB242,$J$5),$I$5)*(CV242*CO242/($K$5*1000))+$H$5*(CV242*CO242/($K$5*1000))*(CV242*CO242/($K$5*1000)))</f>
        <v>0</v>
      </c>
      <c r="Q242">
        <f>H242*(1000-(1000*0.61365*exp(17.502*U242/(240.97+U242))/(CO242+CP242)+CJ242)/2)/(1000*0.61365*exp(17.502*U242/(240.97+U242))/(CO242+CP242)-CJ242)</f>
        <v>0</v>
      </c>
      <c r="R242">
        <f>1/((CC242+1)/(O242/1.6)+1/(P242/1.37)) + CC242/((CC242+1)/(O242/1.6) + CC242/(P242/1.37))</f>
        <v>0</v>
      </c>
      <c r="S242">
        <f>(BX242*CA242)</f>
        <v>0</v>
      </c>
      <c r="T242">
        <f>(CQ242+(S242+2*0.95*5.67E-8*(((CQ242+$B$7)+273)^4-(CQ242+273)^4)-44100*H242)/(1.84*29.3*P242+8*0.95*5.67E-8*(CQ242+273)^3))</f>
        <v>0</v>
      </c>
      <c r="U242">
        <f>($C$7*CR242+$D$7*CS242+$E$7*T242)</f>
        <v>0</v>
      </c>
      <c r="V242">
        <f>0.61365*exp(17.502*U242/(240.97+U242))</f>
        <v>0</v>
      </c>
      <c r="W242">
        <f>(X242/Y242*100)</f>
        <v>0</v>
      </c>
      <c r="X242">
        <f>CJ242*(CO242+CP242)/1000</f>
        <v>0</v>
      </c>
      <c r="Y242">
        <f>0.61365*exp(17.502*CQ242/(240.97+CQ242))</f>
        <v>0</v>
      </c>
      <c r="Z242">
        <f>(V242-CJ242*(CO242+CP242)/1000)</f>
        <v>0</v>
      </c>
      <c r="AA242">
        <f>(-H242*44100)</f>
        <v>0</v>
      </c>
      <c r="AB242">
        <f>2*29.3*P242*0.92*(CQ242-U242)</f>
        <v>0</v>
      </c>
      <c r="AC242">
        <f>2*0.95*5.67E-8*(((CQ242+$B$7)+273)^4-(U242+273)^4)</f>
        <v>0</v>
      </c>
      <c r="AD242">
        <f>S242+AC242+AA242+AB242</f>
        <v>0</v>
      </c>
      <c r="AE242">
        <f>CN242*AS242*(CI242-CH242*(1000-AS242*CK242)/(1000-AS242*CJ242))/(100*CB242)</f>
        <v>0</v>
      </c>
      <c r="AF242">
        <f>1000*CN242*AS242*(CJ242-CK242)/(100*CB242*(1000-AS242*CJ242))</f>
        <v>0</v>
      </c>
      <c r="AG242">
        <f>(AH242 - AI242 - CO242*1E3/(8.314*(CQ242+273.15)) * AK242/CN242 * AJ242) * CN242/(100*CB242) * (1000 - CK242)/1000</f>
        <v>0</v>
      </c>
      <c r="AH242">
        <v>777.525356313958</v>
      </c>
      <c r="AI242">
        <v>756.758696969697</v>
      </c>
      <c r="AJ242">
        <v>1.75168501190515</v>
      </c>
      <c r="AK242">
        <v>66.5001345329119</v>
      </c>
      <c r="AL242">
        <f>(AN242 - AM242 + CO242*1E3/(8.314*(CQ242+273.15)) * AP242/CN242 * AO242) * CN242/(100*CB242) * 1000/(1000 - AN242)</f>
        <v>0</v>
      </c>
      <c r="AM242">
        <v>19.9429170050217</v>
      </c>
      <c r="AN242">
        <v>21.3912872727273</v>
      </c>
      <c r="AO242">
        <v>-0.000113880519480402</v>
      </c>
      <c r="AP242">
        <v>79.88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MAX(0,($B$13+$C$13*CV242)/(1+$D$13*CV242)*CO242/(CQ242+273)*$E$13)</f>
        <v>0</v>
      </c>
      <c r="AV242" t="s">
        <v>286</v>
      </c>
      <c r="AW242" t="s">
        <v>286</v>
      </c>
      <c r="AX242">
        <v>0</v>
      </c>
      <c r="AY242">
        <v>0</v>
      </c>
      <c r="AZ242">
        <f>1-AX242/AY242</f>
        <v>0</v>
      </c>
      <c r="BA242">
        <v>0</v>
      </c>
      <c r="BB242" t="s">
        <v>286</v>
      </c>
      <c r="BC242" t="s">
        <v>286</v>
      </c>
      <c r="BD242">
        <v>0</v>
      </c>
      <c r="BE242">
        <v>0</v>
      </c>
      <c r="BF242">
        <f>1-BD242/BE242</f>
        <v>0</v>
      </c>
      <c r="BG242">
        <v>0.5</v>
      </c>
      <c r="BH242">
        <f>BY242</f>
        <v>0</v>
      </c>
      <c r="BI242">
        <f>J242</f>
        <v>0</v>
      </c>
      <c r="BJ242">
        <f>BF242*BG242*BH242</f>
        <v>0</v>
      </c>
      <c r="BK242">
        <f>(BI242-BA242)/BH242</f>
        <v>0</v>
      </c>
      <c r="BL242">
        <f>(AY242-BE242)/BE242</f>
        <v>0</v>
      </c>
      <c r="BM242">
        <f>AX242/(AZ242+AX242/BE242)</f>
        <v>0</v>
      </c>
      <c r="BN242" t="s">
        <v>286</v>
      </c>
      <c r="BO242">
        <v>0</v>
      </c>
      <c r="BP242">
        <f>IF(BO242&lt;&gt;0, BO242, BM242)</f>
        <v>0</v>
      </c>
      <c r="BQ242">
        <f>1-BP242/BE242</f>
        <v>0</v>
      </c>
      <c r="BR242">
        <f>(BE242-BD242)/(BE242-BP242)</f>
        <v>0</v>
      </c>
      <c r="BS242">
        <f>(AY242-BE242)/(AY242-BP242)</f>
        <v>0</v>
      </c>
      <c r="BT242">
        <f>(BE242-BD242)/(BE242-AX242)</f>
        <v>0</v>
      </c>
      <c r="BU242">
        <f>(AY242-BE242)/(AY242-AX242)</f>
        <v>0</v>
      </c>
      <c r="BV242">
        <f>(BR242*BP242/BD242)</f>
        <v>0</v>
      </c>
      <c r="BW242">
        <f>(1-BV242)</f>
        <v>0</v>
      </c>
      <c r="BX242">
        <f>$B$11*CW242+$C$11*CX242+$F$11*CY242*(1-DB242)</f>
        <v>0</v>
      </c>
      <c r="BY242">
        <f>BX242*BZ242</f>
        <v>0</v>
      </c>
      <c r="BZ242">
        <f>($B$11*$D$9+$C$11*$D$9+$F$11*((DL242+DD242)/MAX(DL242+DD242+DM242, 0.1)*$I$9+DM242/MAX(DL242+DD242+DM242, 0.1)*$J$9))/($B$11+$C$11+$F$11)</f>
        <v>0</v>
      </c>
      <c r="CA242">
        <f>($B$11*$K$9+$C$11*$K$9+$F$11*((DL242+DD242)/MAX(DL242+DD242+DM242, 0.1)*$P$9+DM242/MAX(DL242+DD242+DM242, 0.1)*$Q$9))/($B$11+$C$11+$F$11)</f>
        <v>0</v>
      </c>
      <c r="CB242">
        <v>9</v>
      </c>
      <c r="CC242">
        <v>0.5</v>
      </c>
      <c r="CD242" t="s">
        <v>287</v>
      </c>
      <c r="CE242">
        <v>2</v>
      </c>
      <c r="CF242" t="b">
        <v>1</v>
      </c>
      <c r="CG242">
        <v>1617083343.75</v>
      </c>
      <c r="CH242">
        <v>739.284</v>
      </c>
      <c r="CI242">
        <v>763.341</v>
      </c>
      <c r="CJ242">
        <v>21.39265</v>
      </c>
      <c r="CK242">
        <v>19.9421</v>
      </c>
      <c r="CL242">
        <v>734.9635</v>
      </c>
      <c r="CM242">
        <v>21.41455</v>
      </c>
      <c r="CN242">
        <v>599.99325</v>
      </c>
      <c r="CO242">
        <v>101.12275</v>
      </c>
      <c r="CP242">
        <v>0.04664505</v>
      </c>
      <c r="CQ242">
        <v>26.74235</v>
      </c>
      <c r="CR242">
        <v>26.20405</v>
      </c>
      <c r="CS242">
        <v>999.9</v>
      </c>
      <c r="CT242">
        <v>0</v>
      </c>
      <c r="CU242">
        <v>0</v>
      </c>
      <c r="CV242">
        <v>9986.095</v>
      </c>
      <c r="CW242">
        <v>0</v>
      </c>
      <c r="CX242">
        <v>31.459575</v>
      </c>
      <c r="CY242">
        <v>1199.9375</v>
      </c>
      <c r="CZ242">
        <v>0.96700375</v>
      </c>
      <c r="DA242">
        <v>0.032996375</v>
      </c>
      <c r="DB242">
        <v>0</v>
      </c>
      <c r="DC242">
        <v>2.73425</v>
      </c>
      <c r="DD242">
        <v>0</v>
      </c>
      <c r="DE242">
        <v>3557.5875</v>
      </c>
      <c r="DF242">
        <v>10371.7</v>
      </c>
      <c r="DG242">
        <v>40.4685</v>
      </c>
      <c r="DH242">
        <v>43.4685</v>
      </c>
      <c r="DI242">
        <v>42.2185</v>
      </c>
      <c r="DJ242">
        <v>41.531</v>
      </c>
      <c r="DK242">
        <v>40.531</v>
      </c>
      <c r="DL242">
        <v>1160.3475</v>
      </c>
      <c r="DM242">
        <v>39.59</v>
      </c>
      <c r="DN242">
        <v>0</v>
      </c>
      <c r="DO242">
        <v>1617083345.4</v>
      </c>
      <c r="DP242">
        <v>0</v>
      </c>
      <c r="DQ242">
        <v>2.71281153846154</v>
      </c>
      <c r="DR242">
        <v>0.856044460294335</v>
      </c>
      <c r="DS242">
        <v>-1.10188034891403</v>
      </c>
      <c r="DT242">
        <v>3557.89346153846</v>
      </c>
      <c r="DU242">
        <v>15</v>
      </c>
      <c r="DV242">
        <v>1617082512</v>
      </c>
      <c r="DW242" t="s">
        <v>288</v>
      </c>
      <c r="DX242">
        <v>1617082511</v>
      </c>
      <c r="DY242">
        <v>1617082512</v>
      </c>
      <c r="DZ242">
        <v>2</v>
      </c>
      <c r="EA242">
        <v>-0.012</v>
      </c>
      <c r="EB242">
        <v>-0.035</v>
      </c>
      <c r="EC242">
        <v>4.321</v>
      </c>
      <c r="ED242">
        <v>-0.022</v>
      </c>
      <c r="EE242">
        <v>400</v>
      </c>
      <c r="EF242">
        <v>20</v>
      </c>
      <c r="EG242">
        <v>0.13</v>
      </c>
      <c r="EH242">
        <v>0.05</v>
      </c>
      <c r="EI242">
        <v>100</v>
      </c>
      <c r="EJ242">
        <v>100</v>
      </c>
      <c r="EK242">
        <v>4.321</v>
      </c>
      <c r="EL242">
        <v>-0.0219</v>
      </c>
      <c r="EM242">
        <v>4.32055000000003</v>
      </c>
      <c r="EN242">
        <v>0</v>
      </c>
      <c r="EO242">
        <v>0</v>
      </c>
      <c r="EP242">
        <v>0</v>
      </c>
      <c r="EQ242">
        <v>-0.0219400000000007</v>
      </c>
      <c r="ER242">
        <v>0</v>
      </c>
      <c r="ES242">
        <v>0</v>
      </c>
      <c r="ET242">
        <v>0</v>
      </c>
      <c r="EU242">
        <v>-1</v>
      </c>
      <c r="EV242">
        <v>-1</v>
      </c>
      <c r="EW242">
        <v>-1</v>
      </c>
      <c r="EX242">
        <v>-1</v>
      </c>
      <c r="EY242">
        <v>13.9</v>
      </c>
      <c r="EZ242">
        <v>13.9</v>
      </c>
      <c r="FA242">
        <v>18</v>
      </c>
      <c r="FB242">
        <v>646.744</v>
      </c>
      <c r="FC242">
        <v>393.513</v>
      </c>
      <c r="FD242">
        <v>24.9994</v>
      </c>
      <c r="FE242">
        <v>27.6779</v>
      </c>
      <c r="FF242">
        <v>29.9999</v>
      </c>
      <c r="FG242">
        <v>27.6971</v>
      </c>
      <c r="FH242">
        <v>27.7366</v>
      </c>
      <c r="FI242">
        <v>35.3732</v>
      </c>
      <c r="FJ242">
        <v>21.9347</v>
      </c>
      <c r="FK242">
        <v>43.8531</v>
      </c>
      <c r="FL242">
        <v>25</v>
      </c>
      <c r="FM242">
        <v>775.159</v>
      </c>
      <c r="FN242">
        <v>20</v>
      </c>
      <c r="FO242">
        <v>96.89</v>
      </c>
      <c r="FP242">
        <v>99.4581</v>
      </c>
    </row>
    <row r="243" spans="1:172">
      <c r="A243">
        <v>227</v>
      </c>
      <c r="B243">
        <v>1617083347</v>
      </c>
      <c r="C243">
        <v>454.5</v>
      </c>
      <c r="D243" t="s">
        <v>739</v>
      </c>
      <c r="E243" t="s">
        <v>740</v>
      </c>
      <c r="F243">
        <v>2</v>
      </c>
      <c r="G243">
        <v>1617083346</v>
      </c>
      <c r="H243">
        <f>(I243)/1000</f>
        <v>0</v>
      </c>
      <c r="I243">
        <f>IF(CF243, AL243, AF243)</f>
        <v>0</v>
      </c>
      <c r="J243">
        <f>IF(CF243, AG243, AE243)</f>
        <v>0</v>
      </c>
      <c r="K243">
        <f>CH243 - IF(AS243&gt;1, J243*CB243*100.0/(AU243*CV243), 0)</f>
        <v>0</v>
      </c>
      <c r="L243">
        <f>((R243-H243/2)*K243-J243)/(R243+H243/2)</f>
        <v>0</v>
      </c>
      <c r="M243">
        <f>L243*(CO243+CP243)/1000.0</f>
        <v>0</v>
      </c>
      <c r="N243">
        <f>(CH243 - IF(AS243&gt;1, J243*CB243*100.0/(AU243*CV243), 0))*(CO243+CP243)/1000.0</f>
        <v>0</v>
      </c>
      <c r="O243">
        <f>2.0/((1/Q243-1/P243)+SIGN(Q243)*SQRT((1/Q243-1/P243)*(1/Q243-1/P243) + 4*CC243/((CC243+1)*(CC243+1))*(2*1/Q243*1/P243-1/P243*1/P243)))</f>
        <v>0</v>
      </c>
      <c r="P243">
        <f>IF(LEFT(CD243,1)&lt;&gt;"0",IF(LEFT(CD243,1)="1",3.0,CE243),$D$5+$E$5*(CV243*CO243/($K$5*1000))+$F$5*(CV243*CO243/($K$5*1000))*MAX(MIN(CB243,$J$5),$I$5)*MAX(MIN(CB243,$J$5),$I$5)+$G$5*MAX(MIN(CB243,$J$5),$I$5)*(CV243*CO243/($K$5*1000))+$H$5*(CV243*CO243/($K$5*1000))*(CV243*CO243/($K$5*1000)))</f>
        <v>0</v>
      </c>
      <c r="Q243">
        <f>H243*(1000-(1000*0.61365*exp(17.502*U243/(240.97+U243))/(CO243+CP243)+CJ243)/2)/(1000*0.61365*exp(17.502*U243/(240.97+U243))/(CO243+CP243)-CJ243)</f>
        <v>0</v>
      </c>
      <c r="R243">
        <f>1/((CC243+1)/(O243/1.6)+1/(P243/1.37)) + CC243/((CC243+1)/(O243/1.6) + CC243/(P243/1.37))</f>
        <v>0</v>
      </c>
      <c r="S243">
        <f>(BX243*CA243)</f>
        <v>0</v>
      </c>
      <c r="T243">
        <f>(CQ243+(S243+2*0.95*5.67E-8*(((CQ243+$B$7)+273)^4-(CQ243+273)^4)-44100*H243)/(1.84*29.3*P243+8*0.95*5.67E-8*(CQ243+273)^3))</f>
        <v>0</v>
      </c>
      <c r="U243">
        <f>($C$7*CR243+$D$7*CS243+$E$7*T243)</f>
        <v>0</v>
      </c>
      <c r="V243">
        <f>0.61365*exp(17.502*U243/(240.97+U243))</f>
        <v>0</v>
      </c>
      <c r="W243">
        <f>(X243/Y243*100)</f>
        <v>0</v>
      </c>
      <c r="X243">
        <f>CJ243*(CO243+CP243)/1000</f>
        <v>0</v>
      </c>
      <c r="Y243">
        <f>0.61365*exp(17.502*CQ243/(240.97+CQ243))</f>
        <v>0</v>
      </c>
      <c r="Z243">
        <f>(V243-CJ243*(CO243+CP243)/1000)</f>
        <v>0</v>
      </c>
      <c r="AA243">
        <f>(-H243*44100)</f>
        <v>0</v>
      </c>
      <c r="AB243">
        <f>2*29.3*P243*0.92*(CQ243-U243)</f>
        <v>0</v>
      </c>
      <c r="AC243">
        <f>2*0.95*5.67E-8*(((CQ243+$B$7)+273)^4-(U243+273)^4)</f>
        <v>0</v>
      </c>
      <c r="AD243">
        <f>S243+AC243+AA243+AB243</f>
        <v>0</v>
      </c>
      <c r="AE243">
        <f>CN243*AS243*(CI243-CH243*(1000-AS243*CK243)/(1000-AS243*CJ243))/(100*CB243)</f>
        <v>0</v>
      </c>
      <c r="AF243">
        <f>1000*CN243*AS243*(CJ243-CK243)/(100*CB243*(1000-AS243*CJ243))</f>
        <v>0</v>
      </c>
      <c r="AG243">
        <f>(AH243 - AI243 - CO243*1E3/(8.314*(CQ243+273.15)) * AK243/CN243 * AJ243) * CN243/(100*CB243) * (1000 - CK243)/1000</f>
        <v>0</v>
      </c>
      <c r="AH243">
        <v>780.995358955891</v>
      </c>
      <c r="AI243">
        <v>760.224927272727</v>
      </c>
      <c r="AJ243">
        <v>1.73621163975068</v>
      </c>
      <c r="AK243">
        <v>66.5001345329119</v>
      </c>
      <c r="AL243">
        <f>(AN243 - AM243 + CO243*1E3/(8.314*(CQ243+273.15)) * AP243/CN243 * AO243) * CN243/(100*CB243) * 1000/(1000 - AN243)</f>
        <v>0</v>
      </c>
      <c r="AM243">
        <v>19.9416438167965</v>
      </c>
      <c r="AN243">
        <v>21.3877636363636</v>
      </c>
      <c r="AO243">
        <v>-0.00203412121212346</v>
      </c>
      <c r="AP243">
        <v>79.88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MAX(0,($B$13+$C$13*CV243)/(1+$D$13*CV243)*CO243/(CQ243+273)*$E$13)</f>
        <v>0</v>
      </c>
      <c r="AV243" t="s">
        <v>286</v>
      </c>
      <c r="AW243" t="s">
        <v>286</v>
      </c>
      <c r="AX243">
        <v>0</v>
      </c>
      <c r="AY243">
        <v>0</v>
      </c>
      <c r="AZ243">
        <f>1-AX243/AY243</f>
        <v>0</v>
      </c>
      <c r="BA243">
        <v>0</v>
      </c>
      <c r="BB243" t="s">
        <v>286</v>
      </c>
      <c r="BC243" t="s">
        <v>286</v>
      </c>
      <c r="BD243">
        <v>0</v>
      </c>
      <c r="BE243">
        <v>0</v>
      </c>
      <c r="BF243">
        <f>1-BD243/BE243</f>
        <v>0</v>
      </c>
      <c r="BG243">
        <v>0.5</v>
      </c>
      <c r="BH243">
        <f>BY243</f>
        <v>0</v>
      </c>
      <c r="BI243">
        <f>J243</f>
        <v>0</v>
      </c>
      <c r="BJ243">
        <f>BF243*BG243*BH243</f>
        <v>0</v>
      </c>
      <c r="BK243">
        <f>(BI243-BA243)/BH243</f>
        <v>0</v>
      </c>
      <c r="BL243">
        <f>(AY243-BE243)/BE243</f>
        <v>0</v>
      </c>
      <c r="BM243">
        <f>AX243/(AZ243+AX243/BE243)</f>
        <v>0</v>
      </c>
      <c r="BN243" t="s">
        <v>286</v>
      </c>
      <c r="BO243">
        <v>0</v>
      </c>
      <c r="BP243">
        <f>IF(BO243&lt;&gt;0, BO243, BM243)</f>
        <v>0</v>
      </c>
      <c r="BQ243">
        <f>1-BP243/BE243</f>
        <v>0</v>
      </c>
      <c r="BR243">
        <f>(BE243-BD243)/(BE243-BP243)</f>
        <v>0</v>
      </c>
      <c r="BS243">
        <f>(AY243-BE243)/(AY243-BP243)</f>
        <v>0</v>
      </c>
      <c r="BT243">
        <f>(BE243-BD243)/(BE243-AX243)</f>
        <v>0</v>
      </c>
      <c r="BU243">
        <f>(AY243-BE243)/(AY243-AX243)</f>
        <v>0</v>
      </c>
      <c r="BV243">
        <f>(BR243*BP243/BD243)</f>
        <v>0</v>
      </c>
      <c r="BW243">
        <f>(1-BV243)</f>
        <v>0</v>
      </c>
      <c r="BX243">
        <f>$B$11*CW243+$C$11*CX243+$F$11*CY243*(1-DB243)</f>
        <v>0</v>
      </c>
      <c r="BY243">
        <f>BX243*BZ243</f>
        <v>0</v>
      </c>
      <c r="BZ243">
        <f>($B$11*$D$9+$C$11*$D$9+$F$11*((DL243+DD243)/MAX(DL243+DD243+DM243, 0.1)*$I$9+DM243/MAX(DL243+DD243+DM243, 0.1)*$J$9))/($B$11+$C$11+$F$11)</f>
        <v>0</v>
      </c>
      <c r="CA243">
        <f>($B$11*$K$9+$C$11*$K$9+$F$11*((DL243+DD243)/MAX(DL243+DD243+DM243, 0.1)*$P$9+DM243/MAX(DL243+DD243+DM243, 0.1)*$Q$9))/($B$11+$C$11+$F$11)</f>
        <v>0</v>
      </c>
      <c r="CB243">
        <v>9</v>
      </c>
      <c r="CC243">
        <v>0.5</v>
      </c>
      <c r="CD243" t="s">
        <v>287</v>
      </c>
      <c r="CE243">
        <v>2</v>
      </c>
      <c r="CF243" t="b">
        <v>1</v>
      </c>
      <c r="CG243">
        <v>1617083346</v>
      </c>
      <c r="CH243">
        <v>743.120333333333</v>
      </c>
      <c r="CI243">
        <v>767.112666666667</v>
      </c>
      <c r="CJ243">
        <v>21.3884</v>
      </c>
      <c r="CK243">
        <v>19.9412</v>
      </c>
      <c r="CL243">
        <v>738.799333333333</v>
      </c>
      <c r="CM243">
        <v>21.4103666666667</v>
      </c>
      <c r="CN243">
        <v>600.071333333333</v>
      </c>
      <c r="CO243">
        <v>101.123666666667</v>
      </c>
      <c r="CP243">
        <v>0.0465073666666667</v>
      </c>
      <c r="CQ243">
        <v>26.7410333333333</v>
      </c>
      <c r="CR243">
        <v>26.2163666666667</v>
      </c>
      <c r="CS243">
        <v>999.9</v>
      </c>
      <c r="CT243">
        <v>0</v>
      </c>
      <c r="CU243">
        <v>0</v>
      </c>
      <c r="CV243">
        <v>10005</v>
      </c>
      <c r="CW243">
        <v>0</v>
      </c>
      <c r="CX243">
        <v>31.5735</v>
      </c>
      <c r="CY243">
        <v>1200.03666666667</v>
      </c>
      <c r="CZ243">
        <v>0.967004333333333</v>
      </c>
      <c r="DA243">
        <v>0.0329958</v>
      </c>
      <c r="DB243">
        <v>0</v>
      </c>
      <c r="DC243">
        <v>2.7669</v>
      </c>
      <c r="DD243">
        <v>0</v>
      </c>
      <c r="DE243">
        <v>3558.60666666667</v>
      </c>
      <c r="DF243">
        <v>10372.6</v>
      </c>
      <c r="DG243">
        <v>40.479</v>
      </c>
      <c r="DH243">
        <v>43.437</v>
      </c>
      <c r="DI243">
        <v>42.187</v>
      </c>
      <c r="DJ243">
        <v>41.4996666666667</v>
      </c>
      <c r="DK243">
        <v>40.5413333333333</v>
      </c>
      <c r="DL243">
        <v>1160.44333333333</v>
      </c>
      <c r="DM243">
        <v>39.5933333333333</v>
      </c>
      <c r="DN243">
        <v>0</v>
      </c>
      <c r="DO243">
        <v>1617083347.8</v>
      </c>
      <c r="DP243">
        <v>0</v>
      </c>
      <c r="DQ243">
        <v>2.72047307692308</v>
      </c>
      <c r="DR243">
        <v>0.231634212581276</v>
      </c>
      <c r="DS243">
        <v>2.37401707491045</v>
      </c>
      <c r="DT243">
        <v>3557.96076923077</v>
      </c>
      <c r="DU243">
        <v>15</v>
      </c>
      <c r="DV243">
        <v>1617082512</v>
      </c>
      <c r="DW243" t="s">
        <v>288</v>
      </c>
      <c r="DX243">
        <v>1617082511</v>
      </c>
      <c r="DY243">
        <v>1617082512</v>
      </c>
      <c r="DZ243">
        <v>2</v>
      </c>
      <c r="EA243">
        <v>-0.012</v>
      </c>
      <c r="EB243">
        <v>-0.035</v>
      </c>
      <c r="EC243">
        <v>4.321</v>
      </c>
      <c r="ED243">
        <v>-0.022</v>
      </c>
      <c r="EE243">
        <v>400</v>
      </c>
      <c r="EF243">
        <v>20</v>
      </c>
      <c r="EG243">
        <v>0.13</v>
      </c>
      <c r="EH243">
        <v>0.05</v>
      </c>
      <c r="EI243">
        <v>100</v>
      </c>
      <c r="EJ243">
        <v>100</v>
      </c>
      <c r="EK243">
        <v>4.321</v>
      </c>
      <c r="EL243">
        <v>-0.022</v>
      </c>
      <c r="EM243">
        <v>4.32055000000003</v>
      </c>
      <c r="EN243">
        <v>0</v>
      </c>
      <c r="EO243">
        <v>0</v>
      </c>
      <c r="EP243">
        <v>0</v>
      </c>
      <c r="EQ243">
        <v>-0.0219400000000007</v>
      </c>
      <c r="ER243">
        <v>0</v>
      </c>
      <c r="ES243">
        <v>0</v>
      </c>
      <c r="ET243">
        <v>0</v>
      </c>
      <c r="EU243">
        <v>-1</v>
      </c>
      <c r="EV243">
        <v>-1</v>
      </c>
      <c r="EW243">
        <v>-1</v>
      </c>
      <c r="EX243">
        <v>-1</v>
      </c>
      <c r="EY243">
        <v>13.9</v>
      </c>
      <c r="EZ243">
        <v>13.9</v>
      </c>
      <c r="FA243">
        <v>18</v>
      </c>
      <c r="FB243">
        <v>646.808</v>
      </c>
      <c r="FC243">
        <v>393.504</v>
      </c>
      <c r="FD243">
        <v>24.9995</v>
      </c>
      <c r="FE243">
        <v>27.6767</v>
      </c>
      <c r="FF243">
        <v>29.9999</v>
      </c>
      <c r="FG243">
        <v>27.6959</v>
      </c>
      <c r="FH243">
        <v>27.7354</v>
      </c>
      <c r="FI243">
        <v>35.4824</v>
      </c>
      <c r="FJ243">
        <v>21.9347</v>
      </c>
      <c r="FK243">
        <v>43.8531</v>
      </c>
      <c r="FL243">
        <v>25</v>
      </c>
      <c r="FM243">
        <v>778.505</v>
      </c>
      <c r="FN243">
        <v>20</v>
      </c>
      <c r="FO243">
        <v>96.8903</v>
      </c>
      <c r="FP243">
        <v>99.459</v>
      </c>
    </row>
    <row r="244" spans="1:172">
      <c r="A244">
        <v>228</v>
      </c>
      <c r="B244">
        <v>1617083349</v>
      </c>
      <c r="C244">
        <v>456.5</v>
      </c>
      <c r="D244" t="s">
        <v>741</v>
      </c>
      <c r="E244" t="s">
        <v>742</v>
      </c>
      <c r="F244">
        <v>2</v>
      </c>
      <c r="G244">
        <v>1617083347.625</v>
      </c>
      <c r="H244">
        <f>(I244)/1000</f>
        <v>0</v>
      </c>
      <c r="I244">
        <f>IF(CF244, AL244, AF244)</f>
        <v>0</v>
      </c>
      <c r="J244">
        <f>IF(CF244, AG244, AE244)</f>
        <v>0</v>
      </c>
      <c r="K244">
        <f>CH244 - IF(AS244&gt;1, J244*CB244*100.0/(AU244*CV244), 0)</f>
        <v>0</v>
      </c>
      <c r="L244">
        <f>((R244-H244/2)*K244-J244)/(R244+H244/2)</f>
        <v>0</v>
      </c>
      <c r="M244">
        <f>L244*(CO244+CP244)/1000.0</f>
        <v>0</v>
      </c>
      <c r="N244">
        <f>(CH244 - IF(AS244&gt;1, J244*CB244*100.0/(AU244*CV244), 0))*(CO244+CP244)/1000.0</f>
        <v>0</v>
      </c>
      <c r="O244">
        <f>2.0/((1/Q244-1/P244)+SIGN(Q244)*SQRT((1/Q244-1/P244)*(1/Q244-1/P244) + 4*CC244/((CC244+1)*(CC244+1))*(2*1/Q244*1/P244-1/P244*1/P244)))</f>
        <v>0</v>
      </c>
      <c r="P244">
        <f>IF(LEFT(CD244,1)&lt;&gt;"0",IF(LEFT(CD244,1)="1",3.0,CE244),$D$5+$E$5*(CV244*CO244/($K$5*1000))+$F$5*(CV244*CO244/($K$5*1000))*MAX(MIN(CB244,$J$5),$I$5)*MAX(MIN(CB244,$J$5),$I$5)+$G$5*MAX(MIN(CB244,$J$5),$I$5)*(CV244*CO244/($K$5*1000))+$H$5*(CV244*CO244/($K$5*1000))*(CV244*CO244/($K$5*1000)))</f>
        <v>0</v>
      </c>
      <c r="Q244">
        <f>H244*(1000-(1000*0.61365*exp(17.502*U244/(240.97+U244))/(CO244+CP244)+CJ244)/2)/(1000*0.61365*exp(17.502*U244/(240.97+U244))/(CO244+CP244)-CJ244)</f>
        <v>0</v>
      </c>
      <c r="R244">
        <f>1/((CC244+1)/(O244/1.6)+1/(P244/1.37)) + CC244/((CC244+1)/(O244/1.6) + CC244/(P244/1.37))</f>
        <v>0</v>
      </c>
      <c r="S244">
        <f>(BX244*CA244)</f>
        <v>0</v>
      </c>
      <c r="T244">
        <f>(CQ244+(S244+2*0.95*5.67E-8*(((CQ244+$B$7)+273)^4-(CQ244+273)^4)-44100*H244)/(1.84*29.3*P244+8*0.95*5.67E-8*(CQ244+273)^3))</f>
        <v>0</v>
      </c>
      <c r="U244">
        <f>($C$7*CR244+$D$7*CS244+$E$7*T244)</f>
        <v>0</v>
      </c>
      <c r="V244">
        <f>0.61365*exp(17.502*U244/(240.97+U244))</f>
        <v>0</v>
      </c>
      <c r="W244">
        <f>(X244/Y244*100)</f>
        <v>0</v>
      </c>
      <c r="X244">
        <f>CJ244*(CO244+CP244)/1000</f>
        <v>0</v>
      </c>
      <c r="Y244">
        <f>0.61365*exp(17.502*CQ244/(240.97+CQ244))</f>
        <v>0</v>
      </c>
      <c r="Z244">
        <f>(V244-CJ244*(CO244+CP244)/1000)</f>
        <v>0</v>
      </c>
      <c r="AA244">
        <f>(-H244*44100)</f>
        <v>0</v>
      </c>
      <c r="AB244">
        <f>2*29.3*P244*0.92*(CQ244-U244)</f>
        <v>0</v>
      </c>
      <c r="AC244">
        <f>2*0.95*5.67E-8*(((CQ244+$B$7)+273)^4-(U244+273)^4)</f>
        <v>0</v>
      </c>
      <c r="AD244">
        <f>S244+AC244+AA244+AB244</f>
        <v>0</v>
      </c>
      <c r="AE244">
        <f>CN244*AS244*(CI244-CH244*(1000-AS244*CK244)/(1000-AS244*CJ244))/(100*CB244)</f>
        <v>0</v>
      </c>
      <c r="AF244">
        <f>1000*CN244*AS244*(CJ244-CK244)/(100*CB244*(1000-AS244*CJ244))</f>
        <v>0</v>
      </c>
      <c r="AG244">
        <f>(AH244 - AI244 - CO244*1E3/(8.314*(CQ244+273.15)) * AK244/CN244 * AJ244) * CN244/(100*CB244) * (1000 - CK244)/1000</f>
        <v>0</v>
      </c>
      <c r="AH244">
        <v>784.388817203559</v>
      </c>
      <c r="AI244">
        <v>763.619848484848</v>
      </c>
      <c r="AJ244">
        <v>1.70237082337021</v>
      </c>
      <c r="AK244">
        <v>66.5001345329119</v>
      </c>
      <c r="AL244">
        <f>(AN244 - AM244 + CO244*1E3/(8.314*(CQ244+273.15)) * AP244/CN244 * AO244) * CN244/(100*CB244) * 1000/(1000 - AN244)</f>
        <v>0</v>
      </c>
      <c r="AM244">
        <v>19.941254985974</v>
      </c>
      <c r="AN244">
        <v>21.3861115151515</v>
      </c>
      <c r="AO244">
        <v>-0.00082830303029806</v>
      </c>
      <c r="AP244">
        <v>79.88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MAX(0,($B$13+$C$13*CV244)/(1+$D$13*CV244)*CO244/(CQ244+273)*$E$13)</f>
        <v>0</v>
      </c>
      <c r="AV244" t="s">
        <v>286</v>
      </c>
      <c r="AW244" t="s">
        <v>286</v>
      </c>
      <c r="AX244">
        <v>0</v>
      </c>
      <c r="AY244">
        <v>0</v>
      </c>
      <c r="AZ244">
        <f>1-AX244/AY244</f>
        <v>0</v>
      </c>
      <c r="BA244">
        <v>0</v>
      </c>
      <c r="BB244" t="s">
        <v>286</v>
      </c>
      <c r="BC244" t="s">
        <v>286</v>
      </c>
      <c r="BD244">
        <v>0</v>
      </c>
      <c r="BE244">
        <v>0</v>
      </c>
      <c r="BF244">
        <f>1-BD244/BE244</f>
        <v>0</v>
      </c>
      <c r="BG244">
        <v>0.5</v>
      </c>
      <c r="BH244">
        <f>BY244</f>
        <v>0</v>
      </c>
      <c r="BI244">
        <f>J244</f>
        <v>0</v>
      </c>
      <c r="BJ244">
        <f>BF244*BG244*BH244</f>
        <v>0</v>
      </c>
      <c r="BK244">
        <f>(BI244-BA244)/BH244</f>
        <v>0</v>
      </c>
      <c r="BL244">
        <f>(AY244-BE244)/BE244</f>
        <v>0</v>
      </c>
      <c r="BM244">
        <f>AX244/(AZ244+AX244/BE244)</f>
        <v>0</v>
      </c>
      <c r="BN244" t="s">
        <v>286</v>
      </c>
      <c r="BO244">
        <v>0</v>
      </c>
      <c r="BP244">
        <f>IF(BO244&lt;&gt;0, BO244, BM244)</f>
        <v>0</v>
      </c>
      <c r="BQ244">
        <f>1-BP244/BE244</f>
        <v>0</v>
      </c>
      <c r="BR244">
        <f>(BE244-BD244)/(BE244-BP244)</f>
        <v>0</v>
      </c>
      <c r="BS244">
        <f>(AY244-BE244)/(AY244-BP244)</f>
        <v>0</v>
      </c>
      <c r="BT244">
        <f>(BE244-BD244)/(BE244-AX244)</f>
        <v>0</v>
      </c>
      <c r="BU244">
        <f>(AY244-BE244)/(AY244-AX244)</f>
        <v>0</v>
      </c>
      <c r="BV244">
        <f>(BR244*BP244/BD244)</f>
        <v>0</v>
      </c>
      <c r="BW244">
        <f>(1-BV244)</f>
        <v>0</v>
      </c>
      <c r="BX244">
        <f>$B$11*CW244+$C$11*CX244+$F$11*CY244*(1-DB244)</f>
        <v>0</v>
      </c>
      <c r="BY244">
        <f>BX244*BZ244</f>
        <v>0</v>
      </c>
      <c r="BZ244">
        <f>($B$11*$D$9+$C$11*$D$9+$F$11*((DL244+DD244)/MAX(DL244+DD244+DM244, 0.1)*$I$9+DM244/MAX(DL244+DD244+DM244, 0.1)*$J$9))/($B$11+$C$11+$F$11)</f>
        <v>0</v>
      </c>
      <c r="CA244">
        <f>($B$11*$K$9+$C$11*$K$9+$F$11*((DL244+DD244)/MAX(DL244+DD244+DM244, 0.1)*$P$9+DM244/MAX(DL244+DD244+DM244, 0.1)*$Q$9))/($B$11+$C$11+$F$11)</f>
        <v>0</v>
      </c>
      <c r="CB244">
        <v>9</v>
      </c>
      <c r="CC244">
        <v>0.5</v>
      </c>
      <c r="CD244" t="s">
        <v>287</v>
      </c>
      <c r="CE244">
        <v>2</v>
      </c>
      <c r="CF244" t="b">
        <v>1</v>
      </c>
      <c r="CG244">
        <v>1617083347.625</v>
      </c>
      <c r="CH244">
        <v>745.83225</v>
      </c>
      <c r="CI244">
        <v>769.802</v>
      </c>
      <c r="CJ244">
        <v>21.386875</v>
      </c>
      <c r="CK244">
        <v>19.94115</v>
      </c>
      <c r="CL244">
        <v>741.5115</v>
      </c>
      <c r="CM244">
        <v>21.408775</v>
      </c>
      <c r="CN244">
        <v>600.062</v>
      </c>
      <c r="CO244">
        <v>101.124</v>
      </c>
      <c r="CP244">
        <v>0.046295675</v>
      </c>
      <c r="CQ244">
        <v>26.741</v>
      </c>
      <c r="CR244">
        <v>26.21565</v>
      </c>
      <c r="CS244">
        <v>999.9</v>
      </c>
      <c r="CT244">
        <v>0</v>
      </c>
      <c r="CU244">
        <v>0</v>
      </c>
      <c r="CV244">
        <v>10012.025</v>
      </c>
      <c r="CW244">
        <v>0</v>
      </c>
      <c r="CX244">
        <v>31.68595</v>
      </c>
      <c r="CY244">
        <v>1200.0575</v>
      </c>
      <c r="CZ244">
        <v>0.9670055</v>
      </c>
      <c r="DA244">
        <v>0.03299465</v>
      </c>
      <c r="DB244">
        <v>0</v>
      </c>
      <c r="DC244">
        <v>2.54745</v>
      </c>
      <c r="DD244">
        <v>0</v>
      </c>
      <c r="DE244">
        <v>3558.4875</v>
      </c>
      <c r="DF244">
        <v>10372.775</v>
      </c>
      <c r="DG244">
        <v>40.51525</v>
      </c>
      <c r="DH244">
        <v>43.45275</v>
      </c>
      <c r="DI244">
        <v>42.187</v>
      </c>
      <c r="DJ244">
        <v>41.54675</v>
      </c>
      <c r="DK244">
        <v>40.56225</v>
      </c>
      <c r="DL244">
        <v>1160.465</v>
      </c>
      <c r="DM244">
        <v>39.5925</v>
      </c>
      <c r="DN244">
        <v>0</v>
      </c>
      <c r="DO244">
        <v>1617083349.6</v>
      </c>
      <c r="DP244">
        <v>0</v>
      </c>
      <c r="DQ244">
        <v>2.71178</v>
      </c>
      <c r="DR244">
        <v>-0.758346136100311</v>
      </c>
      <c r="DS244">
        <v>1.40846151850528</v>
      </c>
      <c r="DT244">
        <v>3558.014</v>
      </c>
      <c r="DU244">
        <v>15</v>
      </c>
      <c r="DV244">
        <v>1617082512</v>
      </c>
      <c r="DW244" t="s">
        <v>288</v>
      </c>
      <c r="DX244">
        <v>1617082511</v>
      </c>
      <c r="DY244">
        <v>1617082512</v>
      </c>
      <c r="DZ244">
        <v>2</v>
      </c>
      <c r="EA244">
        <v>-0.012</v>
      </c>
      <c r="EB244">
        <v>-0.035</v>
      </c>
      <c r="EC244">
        <v>4.321</v>
      </c>
      <c r="ED244">
        <v>-0.022</v>
      </c>
      <c r="EE244">
        <v>400</v>
      </c>
      <c r="EF244">
        <v>20</v>
      </c>
      <c r="EG244">
        <v>0.13</v>
      </c>
      <c r="EH244">
        <v>0.05</v>
      </c>
      <c r="EI244">
        <v>100</v>
      </c>
      <c r="EJ244">
        <v>100</v>
      </c>
      <c r="EK244">
        <v>4.321</v>
      </c>
      <c r="EL244">
        <v>-0.0219</v>
      </c>
      <c r="EM244">
        <v>4.32055000000003</v>
      </c>
      <c r="EN244">
        <v>0</v>
      </c>
      <c r="EO244">
        <v>0</v>
      </c>
      <c r="EP244">
        <v>0</v>
      </c>
      <c r="EQ244">
        <v>-0.0219400000000007</v>
      </c>
      <c r="ER244">
        <v>0</v>
      </c>
      <c r="ES244">
        <v>0</v>
      </c>
      <c r="ET244">
        <v>0</v>
      </c>
      <c r="EU244">
        <v>-1</v>
      </c>
      <c r="EV244">
        <v>-1</v>
      </c>
      <c r="EW244">
        <v>-1</v>
      </c>
      <c r="EX244">
        <v>-1</v>
      </c>
      <c r="EY244">
        <v>14</v>
      </c>
      <c r="EZ244">
        <v>13.9</v>
      </c>
      <c r="FA244">
        <v>18</v>
      </c>
      <c r="FB244">
        <v>646.831</v>
      </c>
      <c r="FC244">
        <v>393.481</v>
      </c>
      <c r="FD244">
        <v>24.9995</v>
      </c>
      <c r="FE244">
        <v>27.6755</v>
      </c>
      <c r="FF244">
        <v>29.9999</v>
      </c>
      <c r="FG244">
        <v>27.6946</v>
      </c>
      <c r="FH244">
        <v>27.7342</v>
      </c>
      <c r="FI244">
        <v>35.5982</v>
      </c>
      <c r="FJ244">
        <v>21.9347</v>
      </c>
      <c r="FK244">
        <v>43.8531</v>
      </c>
      <c r="FL244">
        <v>25</v>
      </c>
      <c r="FM244">
        <v>781.848</v>
      </c>
      <c r="FN244">
        <v>20</v>
      </c>
      <c r="FO244">
        <v>96.8904</v>
      </c>
      <c r="FP244">
        <v>99.459</v>
      </c>
    </row>
    <row r="245" spans="1:172">
      <c r="A245">
        <v>229</v>
      </c>
      <c r="B245">
        <v>1617083351</v>
      </c>
      <c r="C245">
        <v>458.5</v>
      </c>
      <c r="D245" t="s">
        <v>743</v>
      </c>
      <c r="E245" t="s">
        <v>744</v>
      </c>
      <c r="F245">
        <v>2</v>
      </c>
      <c r="G245">
        <v>1617083350</v>
      </c>
      <c r="H245">
        <f>(I245)/1000</f>
        <v>0</v>
      </c>
      <c r="I245">
        <f>IF(CF245, AL245, AF245)</f>
        <v>0</v>
      </c>
      <c r="J245">
        <f>IF(CF245, AG245, AE245)</f>
        <v>0</v>
      </c>
      <c r="K245">
        <f>CH245 - IF(AS245&gt;1, J245*CB245*100.0/(AU245*CV245), 0)</f>
        <v>0</v>
      </c>
      <c r="L245">
        <f>((R245-H245/2)*K245-J245)/(R245+H245/2)</f>
        <v>0</v>
      </c>
      <c r="M245">
        <f>L245*(CO245+CP245)/1000.0</f>
        <v>0</v>
      </c>
      <c r="N245">
        <f>(CH245 - IF(AS245&gt;1, J245*CB245*100.0/(AU245*CV245), 0))*(CO245+CP245)/1000.0</f>
        <v>0</v>
      </c>
      <c r="O245">
        <f>2.0/((1/Q245-1/P245)+SIGN(Q245)*SQRT((1/Q245-1/P245)*(1/Q245-1/P245) + 4*CC245/((CC245+1)*(CC245+1))*(2*1/Q245*1/P245-1/P245*1/P245)))</f>
        <v>0</v>
      </c>
      <c r="P245">
        <f>IF(LEFT(CD245,1)&lt;&gt;"0",IF(LEFT(CD245,1)="1",3.0,CE245),$D$5+$E$5*(CV245*CO245/($K$5*1000))+$F$5*(CV245*CO245/($K$5*1000))*MAX(MIN(CB245,$J$5),$I$5)*MAX(MIN(CB245,$J$5),$I$5)+$G$5*MAX(MIN(CB245,$J$5),$I$5)*(CV245*CO245/($K$5*1000))+$H$5*(CV245*CO245/($K$5*1000))*(CV245*CO245/($K$5*1000)))</f>
        <v>0</v>
      </c>
      <c r="Q245">
        <f>H245*(1000-(1000*0.61365*exp(17.502*U245/(240.97+U245))/(CO245+CP245)+CJ245)/2)/(1000*0.61365*exp(17.502*U245/(240.97+U245))/(CO245+CP245)-CJ245)</f>
        <v>0</v>
      </c>
      <c r="R245">
        <f>1/((CC245+1)/(O245/1.6)+1/(P245/1.37)) + CC245/((CC245+1)/(O245/1.6) + CC245/(P245/1.37))</f>
        <v>0</v>
      </c>
      <c r="S245">
        <f>(BX245*CA245)</f>
        <v>0</v>
      </c>
      <c r="T245">
        <f>(CQ245+(S245+2*0.95*5.67E-8*(((CQ245+$B$7)+273)^4-(CQ245+273)^4)-44100*H245)/(1.84*29.3*P245+8*0.95*5.67E-8*(CQ245+273)^3))</f>
        <v>0</v>
      </c>
      <c r="U245">
        <f>($C$7*CR245+$D$7*CS245+$E$7*T245)</f>
        <v>0</v>
      </c>
      <c r="V245">
        <f>0.61365*exp(17.502*U245/(240.97+U245))</f>
        <v>0</v>
      </c>
      <c r="W245">
        <f>(X245/Y245*100)</f>
        <v>0</v>
      </c>
      <c r="X245">
        <f>CJ245*(CO245+CP245)/1000</f>
        <v>0</v>
      </c>
      <c r="Y245">
        <f>0.61365*exp(17.502*CQ245/(240.97+CQ245))</f>
        <v>0</v>
      </c>
      <c r="Z245">
        <f>(V245-CJ245*(CO245+CP245)/1000)</f>
        <v>0</v>
      </c>
      <c r="AA245">
        <f>(-H245*44100)</f>
        <v>0</v>
      </c>
      <c r="AB245">
        <f>2*29.3*P245*0.92*(CQ245-U245)</f>
        <v>0</v>
      </c>
      <c r="AC245">
        <f>2*0.95*5.67E-8*(((CQ245+$B$7)+273)^4-(U245+273)^4)</f>
        <v>0</v>
      </c>
      <c r="AD245">
        <f>S245+AC245+AA245+AB245</f>
        <v>0</v>
      </c>
      <c r="AE245">
        <f>CN245*AS245*(CI245-CH245*(1000-AS245*CK245)/(1000-AS245*CJ245))/(100*CB245)</f>
        <v>0</v>
      </c>
      <c r="AF245">
        <f>1000*CN245*AS245*(CJ245-CK245)/(100*CB245*(1000-AS245*CJ245))</f>
        <v>0</v>
      </c>
      <c r="AG245">
        <f>(AH245 - AI245 - CO245*1E3/(8.314*(CQ245+273.15)) * AK245/CN245 * AJ245) * CN245/(100*CB245) * (1000 - CK245)/1000</f>
        <v>0</v>
      </c>
      <c r="AH245">
        <v>787.70604235439</v>
      </c>
      <c r="AI245">
        <v>767.023903030303</v>
      </c>
      <c r="AJ245">
        <v>1.69705371430575</v>
      </c>
      <c r="AK245">
        <v>66.5001345329119</v>
      </c>
      <c r="AL245">
        <f>(AN245 - AM245 + CO245*1E3/(8.314*(CQ245+273.15)) * AP245/CN245 * AO245) * CN245/(100*CB245) * 1000/(1000 - AN245)</f>
        <v>0</v>
      </c>
      <c r="AM245">
        <v>19.9411741935931</v>
      </c>
      <c r="AN245">
        <v>21.3831648484848</v>
      </c>
      <c r="AO245">
        <v>-0.000355535353534949</v>
      </c>
      <c r="AP245">
        <v>79.88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MAX(0,($B$13+$C$13*CV245)/(1+$D$13*CV245)*CO245/(CQ245+273)*$E$13)</f>
        <v>0</v>
      </c>
      <c r="AV245" t="s">
        <v>286</v>
      </c>
      <c r="AW245" t="s">
        <v>286</v>
      </c>
      <c r="AX245">
        <v>0</v>
      </c>
      <c r="AY245">
        <v>0</v>
      </c>
      <c r="AZ245">
        <f>1-AX245/AY245</f>
        <v>0</v>
      </c>
      <c r="BA245">
        <v>0</v>
      </c>
      <c r="BB245" t="s">
        <v>286</v>
      </c>
      <c r="BC245" t="s">
        <v>286</v>
      </c>
      <c r="BD245">
        <v>0</v>
      </c>
      <c r="BE245">
        <v>0</v>
      </c>
      <c r="BF245">
        <f>1-BD245/BE245</f>
        <v>0</v>
      </c>
      <c r="BG245">
        <v>0.5</v>
      </c>
      <c r="BH245">
        <f>BY245</f>
        <v>0</v>
      </c>
      <c r="BI245">
        <f>J245</f>
        <v>0</v>
      </c>
      <c r="BJ245">
        <f>BF245*BG245*BH245</f>
        <v>0</v>
      </c>
      <c r="BK245">
        <f>(BI245-BA245)/BH245</f>
        <v>0</v>
      </c>
      <c r="BL245">
        <f>(AY245-BE245)/BE245</f>
        <v>0</v>
      </c>
      <c r="BM245">
        <f>AX245/(AZ245+AX245/BE245)</f>
        <v>0</v>
      </c>
      <c r="BN245" t="s">
        <v>286</v>
      </c>
      <c r="BO245">
        <v>0</v>
      </c>
      <c r="BP245">
        <f>IF(BO245&lt;&gt;0, BO245, BM245)</f>
        <v>0</v>
      </c>
      <c r="BQ245">
        <f>1-BP245/BE245</f>
        <v>0</v>
      </c>
      <c r="BR245">
        <f>(BE245-BD245)/(BE245-BP245)</f>
        <v>0</v>
      </c>
      <c r="BS245">
        <f>(AY245-BE245)/(AY245-BP245)</f>
        <v>0</v>
      </c>
      <c r="BT245">
        <f>(BE245-BD245)/(BE245-AX245)</f>
        <v>0</v>
      </c>
      <c r="BU245">
        <f>(AY245-BE245)/(AY245-AX245)</f>
        <v>0</v>
      </c>
      <c r="BV245">
        <f>(BR245*BP245/BD245)</f>
        <v>0</v>
      </c>
      <c r="BW245">
        <f>(1-BV245)</f>
        <v>0</v>
      </c>
      <c r="BX245">
        <f>$B$11*CW245+$C$11*CX245+$F$11*CY245*(1-DB245)</f>
        <v>0</v>
      </c>
      <c r="BY245">
        <f>BX245*BZ245</f>
        <v>0</v>
      </c>
      <c r="BZ245">
        <f>($B$11*$D$9+$C$11*$D$9+$F$11*((DL245+DD245)/MAX(DL245+DD245+DM245, 0.1)*$I$9+DM245/MAX(DL245+DD245+DM245, 0.1)*$J$9))/($B$11+$C$11+$F$11)</f>
        <v>0</v>
      </c>
      <c r="CA245">
        <f>($B$11*$K$9+$C$11*$K$9+$F$11*((DL245+DD245)/MAX(DL245+DD245+DM245, 0.1)*$P$9+DM245/MAX(DL245+DD245+DM245, 0.1)*$Q$9))/($B$11+$C$11+$F$11)</f>
        <v>0</v>
      </c>
      <c r="CB245">
        <v>9</v>
      </c>
      <c r="CC245">
        <v>0.5</v>
      </c>
      <c r="CD245" t="s">
        <v>287</v>
      </c>
      <c r="CE245">
        <v>2</v>
      </c>
      <c r="CF245" t="b">
        <v>1</v>
      </c>
      <c r="CG245">
        <v>1617083350</v>
      </c>
      <c r="CH245">
        <v>749.791</v>
      </c>
      <c r="CI245">
        <v>773.585333333333</v>
      </c>
      <c r="CJ245">
        <v>21.3839666666667</v>
      </c>
      <c r="CK245">
        <v>19.9402333333333</v>
      </c>
      <c r="CL245">
        <v>745.470666666667</v>
      </c>
      <c r="CM245">
        <v>21.4059</v>
      </c>
      <c r="CN245">
        <v>600.052333333333</v>
      </c>
      <c r="CO245">
        <v>101.124</v>
      </c>
      <c r="CP245">
        <v>0.0458563666666667</v>
      </c>
      <c r="CQ245">
        <v>26.7428333333333</v>
      </c>
      <c r="CR245">
        <v>26.2113</v>
      </c>
      <c r="CS245">
        <v>999.9</v>
      </c>
      <c r="CT245">
        <v>0</v>
      </c>
      <c r="CU245">
        <v>0</v>
      </c>
      <c r="CV245">
        <v>10030.4</v>
      </c>
      <c r="CW245">
        <v>0</v>
      </c>
      <c r="CX245">
        <v>31.7654</v>
      </c>
      <c r="CY245">
        <v>1200.03666666667</v>
      </c>
      <c r="CZ245">
        <v>0.967006666666667</v>
      </c>
      <c r="DA245">
        <v>0.0329935</v>
      </c>
      <c r="DB245">
        <v>0</v>
      </c>
      <c r="DC245">
        <v>2.76343333333333</v>
      </c>
      <c r="DD245">
        <v>0</v>
      </c>
      <c r="DE245">
        <v>3558.12333333333</v>
      </c>
      <c r="DF245">
        <v>10372.6666666667</v>
      </c>
      <c r="DG245">
        <v>40.5203333333333</v>
      </c>
      <c r="DH245">
        <v>43.458</v>
      </c>
      <c r="DI245">
        <v>42.2083333333333</v>
      </c>
      <c r="DJ245">
        <v>41.5413333333333</v>
      </c>
      <c r="DK245">
        <v>40.5</v>
      </c>
      <c r="DL245">
        <v>1160.44666666667</v>
      </c>
      <c r="DM245">
        <v>39.59</v>
      </c>
      <c r="DN245">
        <v>0</v>
      </c>
      <c r="DO245">
        <v>1617083351.4</v>
      </c>
      <c r="DP245">
        <v>0</v>
      </c>
      <c r="DQ245">
        <v>2.71545</v>
      </c>
      <c r="DR245">
        <v>-0.606663229746692</v>
      </c>
      <c r="DS245">
        <v>1.52615381137297</v>
      </c>
      <c r="DT245">
        <v>3557.93076923077</v>
      </c>
      <c r="DU245">
        <v>15</v>
      </c>
      <c r="DV245">
        <v>1617082512</v>
      </c>
      <c r="DW245" t="s">
        <v>288</v>
      </c>
      <c r="DX245">
        <v>1617082511</v>
      </c>
      <c r="DY245">
        <v>1617082512</v>
      </c>
      <c r="DZ245">
        <v>2</v>
      </c>
      <c r="EA245">
        <v>-0.012</v>
      </c>
      <c r="EB245">
        <v>-0.035</v>
      </c>
      <c r="EC245">
        <v>4.321</v>
      </c>
      <c r="ED245">
        <v>-0.022</v>
      </c>
      <c r="EE245">
        <v>400</v>
      </c>
      <c r="EF245">
        <v>20</v>
      </c>
      <c r="EG245">
        <v>0.13</v>
      </c>
      <c r="EH245">
        <v>0.05</v>
      </c>
      <c r="EI245">
        <v>100</v>
      </c>
      <c r="EJ245">
        <v>100</v>
      </c>
      <c r="EK245">
        <v>4.321</v>
      </c>
      <c r="EL245">
        <v>-0.0219</v>
      </c>
      <c r="EM245">
        <v>4.32055000000003</v>
      </c>
      <c r="EN245">
        <v>0</v>
      </c>
      <c r="EO245">
        <v>0</v>
      </c>
      <c r="EP245">
        <v>0</v>
      </c>
      <c r="EQ245">
        <v>-0.0219400000000007</v>
      </c>
      <c r="ER245">
        <v>0</v>
      </c>
      <c r="ES245">
        <v>0</v>
      </c>
      <c r="ET245">
        <v>0</v>
      </c>
      <c r="EU245">
        <v>-1</v>
      </c>
      <c r="EV245">
        <v>-1</v>
      </c>
      <c r="EW245">
        <v>-1</v>
      </c>
      <c r="EX245">
        <v>-1</v>
      </c>
      <c r="EY245">
        <v>14</v>
      </c>
      <c r="EZ245">
        <v>14</v>
      </c>
      <c r="FA245">
        <v>18</v>
      </c>
      <c r="FB245">
        <v>646.812</v>
      </c>
      <c r="FC245">
        <v>393.453</v>
      </c>
      <c r="FD245">
        <v>24.9995</v>
      </c>
      <c r="FE245">
        <v>27.6737</v>
      </c>
      <c r="FF245">
        <v>29.9998</v>
      </c>
      <c r="FG245">
        <v>27.693</v>
      </c>
      <c r="FH245">
        <v>27.7325</v>
      </c>
      <c r="FI245">
        <v>35.7192</v>
      </c>
      <c r="FJ245">
        <v>21.9347</v>
      </c>
      <c r="FK245">
        <v>43.8531</v>
      </c>
      <c r="FL245">
        <v>25</v>
      </c>
      <c r="FM245">
        <v>785.198</v>
      </c>
      <c r="FN245">
        <v>20</v>
      </c>
      <c r="FO245">
        <v>96.8903</v>
      </c>
      <c r="FP245">
        <v>99.4589</v>
      </c>
    </row>
    <row r="246" spans="1:172">
      <c r="A246">
        <v>230</v>
      </c>
      <c r="B246">
        <v>1617083353</v>
      </c>
      <c r="C246">
        <v>460.5</v>
      </c>
      <c r="D246" t="s">
        <v>745</v>
      </c>
      <c r="E246" t="s">
        <v>746</v>
      </c>
      <c r="F246">
        <v>2</v>
      </c>
      <c r="G246">
        <v>1617083351.625</v>
      </c>
      <c r="H246">
        <f>(I246)/1000</f>
        <v>0</v>
      </c>
      <c r="I246">
        <f>IF(CF246, AL246, AF246)</f>
        <v>0</v>
      </c>
      <c r="J246">
        <f>IF(CF246, AG246, AE246)</f>
        <v>0</v>
      </c>
      <c r="K246">
        <f>CH246 - IF(AS246&gt;1, J246*CB246*100.0/(AU246*CV246), 0)</f>
        <v>0</v>
      </c>
      <c r="L246">
        <f>((R246-H246/2)*K246-J246)/(R246+H246/2)</f>
        <v>0</v>
      </c>
      <c r="M246">
        <f>L246*(CO246+CP246)/1000.0</f>
        <v>0</v>
      </c>
      <c r="N246">
        <f>(CH246 - IF(AS246&gt;1, J246*CB246*100.0/(AU246*CV246), 0))*(CO246+CP246)/1000.0</f>
        <v>0</v>
      </c>
      <c r="O246">
        <f>2.0/((1/Q246-1/P246)+SIGN(Q246)*SQRT((1/Q246-1/P246)*(1/Q246-1/P246) + 4*CC246/((CC246+1)*(CC246+1))*(2*1/Q246*1/P246-1/P246*1/P246)))</f>
        <v>0</v>
      </c>
      <c r="P246">
        <f>IF(LEFT(CD246,1)&lt;&gt;"0",IF(LEFT(CD246,1)="1",3.0,CE246),$D$5+$E$5*(CV246*CO246/($K$5*1000))+$F$5*(CV246*CO246/($K$5*1000))*MAX(MIN(CB246,$J$5),$I$5)*MAX(MIN(CB246,$J$5),$I$5)+$G$5*MAX(MIN(CB246,$J$5),$I$5)*(CV246*CO246/($K$5*1000))+$H$5*(CV246*CO246/($K$5*1000))*(CV246*CO246/($K$5*1000)))</f>
        <v>0</v>
      </c>
      <c r="Q246">
        <f>H246*(1000-(1000*0.61365*exp(17.502*U246/(240.97+U246))/(CO246+CP246)+CJ246)/2)/(1000*0.61365*exp(17.502*U246/(240.97+U246))/(CO246+CP246)-CJ246)</f>
        <v>0</v>
      </c>
      <c r="R246">
        <f>1/((CC246+1)/(O246/1.6)+1/(P246/1.37)) + CC246/((CC246+1)/(O246/1.6) + CC246/(P246/1.37))</f>
        <v>0</v>
      </c>
      <c r="S246">
        <f>(BX246*CA246)</f>
        <v>0</v>
      </c>
      <c r="T246">
        <f>(CQ246+(S246+2*0.95*5.67E-8*(((CQ246+$B$7)+273)^4-(CQ246+273)^4)-44100*H246)/(1.84*29.3*P246+8*0.95*5.67E-8*(CQ246+273)^3))</f>
        <v>0</v>
      </c>
      <c r="U246">
        <f>($C$7*CR246+$D$7*CS246+$E$7*T246)</f>
        <v>0</v>
      </c>
      <c r="V246">
        <f>0.61365*exp(17.502*U246/(240.97+U246))</f>
        <v>0</v>
      </c>
      <c r="W246">
        <f>(X246/Y246*100)</f>
        <v>0</v>
      </c>
      <c r="X246">
        <f>CJ246*(CO246+CP246)/1000</f>
        <v>0</v>
      </c>
      <c r="Y246">
        <f>0.61365*exp(17.502*CQ246/(240.97+CQ246))</f>
        <v>0</v>
      </c>
      <c r="Z246">
        <f>(V246-CJ246*(CO246+CP246)/1000)</f>
        <v>0</v>
      </c>
      <c r="AA246">
        <f>(-H246*44100)</f>
        <v>0</v>
      </c>
      <c r="AB246">
        <f>2*29.3*P246*0.92*(CQ246-U246)</f>
        <v>0</v>
      </c>
      <c r="AC246">
        <f>2*0.95*5.67E-8*(((CQ246+$B$7)+273)^4-(U246+273)^4)</f>
        <v>0</v>
      </c>
      <c r="AD246">
        <f>S246+AC246+AA246+AB246</f>
        <v>0</v>
      </c>
      <c r="AE246">
        <f>CN246*AS246*(CI246-CH246*(1000-AS246*CK246)/(1000-AS246*CJ246))/(100*CB246)</f>
        <v>0</v>
      </c>
      <c r="AF246">
        <f>1000*CN246*AS246*(CJ246-CK246)/(100*CB246*(1000-AS246*CJ246))</f>
        <v>0</v>
      </c>
      <c r="AG246">
        <f>(AH246 - AI246 - CO246*1E3/(8.314*(CQ246+273.15)) * AK246/CN246 * AJ246) * CN246/(100*CB246) * (1000 - CK246)/1000</f>
        <v>0</v>
      </c>
      <c r="AH246">
        <v>790.855678077983</v>
      </c>
      <c r="AI246">
        <v>770.380903030303</v>
      </c>
      <c r="AJ246">
        <v>1.682296489984</v>
      </c>
      <c r="AK246">
        <v>66.5001345329119</v>
      </c>
      <c r="AL246">
        <f>(AN246 - AM246 + CO246*1E3/(8.314*(CQ246+273.15)) * AP246/CN246 * AO246) * CN246/(100*CB246) * 1000/(1000 - AN246)</f>
        <v>0</v>
      </c>
      <c r="AM246">
        <v>19.9397189343723</v>
      </c>
      <c r="AN246">
        <v>21.3787654545455</v>
      </c>
      <c r="AO246">
        <v>-0.000296712121211625</v>
      </c>
      <c r="AP246">
        <v>79.88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MAX(0,($B$13+$C$13*CV246)/(1+$D$13*CV246)*CO246/(CQ246+273)*$E$13)</f>
        <v>0</v>
      </c>
      <c r="AV246" t="s">
        <v>286</v>
      </c>
      <c r="AW246" t="s">
        <v>286</v>
      </c>
      <c r="AX246">
        <v>0</v>
      </c>
      <c r="AY246">
        <v>0</v>
      </c>
      <c r="AZ246">
        <f>1-AX246/AY246</f>
        <v>0</v>
      </c>
      <c r="BA246">
        <v>0</v>
      </c>
      <c r="BB246" t="s">
        <v>286</v>
      </c>
      <c r="BC246" t="s">
        <v>286</v>
      </c>
      <c r="BD246">
        <v>0</v>
      </c>
      <c r="BE246">
        <v>0</v>
      </c>
      <c r="BF246">
        <f>1-BD246/BE246</f>
        <v>0</v>
      </c>
      <c r="BG246">
        <v>0.5</v>
      </c>
      <c r="BH246">
        <f>BY246</f>
        <v>0</v>
      </c>
      <c r="BI246">
        <f>J246</f>
        <v>0</v>
      </c>
      <c r="BJ246">
        <f>BF246*BG246*BH246</f>
        <v>0</v>
      </c>
      <c r="BK246">
        <f>(BI246-BA246)/BH246</f>
        <v>0</v>
      </c>
      <c r="BL246">
        <f>(AY246-BE246)/BE246</f>
        <v>0</v>
      </c>
      <c r="BM246">
        <f>AX246/(AZ246+AX246/BE246)</f>
        <v>0</v>
      </c>
      <c r="BN246" t="s">
        <v>286</v>
      </c>
      <c r="BO246">
        <v>0</v>
      </c>
      <c r="BP246">
        <f>IF(BO246&lt;&gt;0, BO246, BM246)</f>
        <v>0</v>
      </c>
      <c r="BQ246">
        <f>1-BP246/BE246</f>
        <v>0</v>
      </c>
      <c r="BR246">
        <f>(BE246-BD246)/(BE246-BP246)</f>
        <v>0</v>
      </c>
      <c r="BS246">
        <f>(AY246-BE246)/(AY246-BP246)</f>
        <v>0</v>
      </c>
      <c r="BT246">
        <f>(BE246-BD246)/(BE246-AX246)</f>
        <v>0</v>
      </c>
      <c r="BU246">
        <f>(AY246-BE246)/(AY246-AX246)</f>
        <v>0</v>
      </c>
      <c r="BV246">
        <f>(BR246*BP246/BD246)</f>
        <v>0</v>
      </c>
      <c r="BW246">
        <f>(1-BV246)</f>
        <v>0</v>
      </c>
      <c r="BX246">
        <f>$B$11*CW246+$C$11*CX246+$F$11*CY246*(1-DB246)</f>
        <v>0</v>
      </c>
      <c r="BY246">
        <f>BX246*BZ246</f>
        <v>0</v>
      </c>
      <c r="BZ246">
        <f>($B$11*$D$9+$C$11*$D$9+$F$11*((DL246+DD246)/MAX(DL246+DD246+DM246, 0.1)*$I$9+DM246/MAX(DL246+DD246+DM246, 0.1)*$J$9))/($B$11+$C$11+$F$11)</f>
        <v>0</v>
      </c>
      <c r="CA246">
        <f>($B$11*$K$9+$C$11*$K$9+$F$11*((DL246+DD246)/MAX(DL246+DD246+DM246, 0.1)*$P$9+DM246/MAX(DL246+DD246+DM246, 0.1)*$Q$9))/($B$11+$C$11+$F$11)</f>
        <v>0</v>
      </c>
      <c r="CB246">
        <v>9</v>
      </c>
      <c r="CC246">
        <v>0.5</v>
      </c>
      <c r="CD246" t="s">
        <v>287</v>
      </c>
      <c r="CE246">
        <v>2</v>
      </c>
      <c r="CF246" t="b">
        <v>1</v>
      </c>
      <c r="CG246">
        <v>1617083351.625</v>
      </c>
      <c r="CH246">
        <v>752.4725</v>
      </c>
      <c r="CI246">
        <v>776.06575</v>
      </c>
      <c r="CJ246">
        <v>21.38075</v>
      </c>
      <c r="CK246">
        <v>19.938875</v>
      </c>
      <c r="CL246">
        <v>748.15175</v>
      </c>
      <c r="CM246">
        <v>21.4027</v>
      </c>
      <c r="CN246">
        <v>600.033</v>
      </c>
      <c r="CO246">
        <v>101.124</v>
      </c>
      <c r="CP246">
        <v>0.0461287</v>
      </c>
      <c r="CQ246">
        <v>26.7426</v>
      </c>
      <c r="CR246">
        <v>26.21035</v>
      </c>
      <c r="CS246">
        <v>999.9</v>
      </c>
      <c r="CT246">
        <v>0</v>
      </c>
      <c r="CU246">
        <v>0</v>
      </c>
      <c r="CV246">
        <v>9998.43</v>
      </c>
      <c r="CW246">
        <v>0</v>
      </c>
      <c r="CX246">
        <v>31.74265</v>
      </c>
      <c r="CY246">
        <v>1200.0575</v>
      </c>
      <c r="CZ246">
        <v>0.9670055</v>
      </c>
      <c r="DA246">
        <v>0.03299465</v>
      </c>
      <c r="DB246">
        <v>0</v>
      </c>
      <c r="DC246">
        <v>2.6699</v>
      </c>
      <c r="DD246">
        <v>0</v>
      </c>
      <c r="DE246">
        <v>3558.095</v>
      </c>
      <c r="DF246">
        <v>10372.8</v>
      </c>
      <c r="DG246">
        <v>40.53075</v>
      </c>
      <c r="DH246">
        <v>43.45275</v>
      </c>
      <c r="DI246">
        <v>42.25</v>
      </c>
      <c r="DJ246">
        <v>41.51525</v>
      </c>
      <c r="DK246">
        <v>40.531</v>
      </c>
      <c r="DL246">
        <v>1160.465</v>
      </c>
      <c r="DM246">
        <v>39.5925</v>
      </c>
      <c r="DN246">
        <v>0</v>
      </c>
      <c r="DO246">
        <v>1617083353.8</v>
      </c>
      <c r="DP246">
        <v>0</v>
      </c>
      <c r="DQ246">
        <v>2.71089230769231</v>
      </c>
      <c r="DR246">
        <v>-1.04702904566505</v>
      </c>
      <c r="DS246">
        <v>0.890598253044638</v>
      </c>
      <c r="DT246">
        <v>3557.99730769231</v>
      </c>
      <c r="DU246">
        <v>15</v>
      </c>
      <c r="DV246">
        <v>1617082512</v>
      </c>
      <c r="DW246" t="s">
        <v>288</v>
      </c>
      <c r="DX246">
        <v>1617082511</v>
      </c>
      <c r="DY246">
        <v>1617082512</v>
      </c>
      <c r="DZ246">
        <v>2</v>
      </c>
      <c r="EA246">
        <v>-0.012</v>
      </c>
      <c r="EB246">
        <v>-0.035</v>
      </c>
      <c r="EC246">
        <v>4.321</v>
      </c>
      <c r="ED246">
        <v>-0.022</v>
      </c>
      <c r="EE246">
        <v>400</v>
      </c>
      <c r="EF246">
        <v>20</v>
      </c>
      <c r="EG246">
        <v>0.13</v>
      </c>
      <c r="EH246">
        <v>0.05</v>
      </c>
      <c r="EI246">
        <v>100</v>
      </c>
      <c r="EJ246">
        <v>100</v>
      </c>
      <c r="EK246">
        <v>4.32</v>
      </c>
      <c r="EL246">
        <v>-0.0219</v>
      </c>
      <c r="EM246">
        <v>4.32055000000003</v>
      </c>
      <c r="EN246">
        <v>0</v>
      </c>
      <c r="EO246">
        <v>0</v>
      </c>
      <c r="EP246">
        <v>0</v>
      </c>
      <c r="EQ246">
        <v>-0.0219400000000007</v>
      </c>
      <c r="ER246">
        <v>0</v>
      </c>
      <c r="ES246">
        <v>0</v>
      </c>
      <c r="ET246">
        <v>0</v>
      </c>
      <c r="EU246">
        <v>-1</v>
      </c>
      <c r="EV246">
        <v>-1</v>
      </c>
      <c r="EW246">
        <v>-1</v>
      </c>
      <c r="EX246">
        <v>-1</v>
      </c>
      <c r="EY246">
        <v>14</v>
      </c>
      <c r="EZ246">
        <v>14</v>
      </c>
      <c r="FA246">
        <v>18</v>
      </c>
      <c r="FB246">
        <v>646.779</v>
      </c>
      <c r="FC246">
        <v>393.576</v>
      </c>
      <c r="FD246">
        <v>24.9995</v>
      </c>
      <c r="FE246">
        <v>27.6725</v>
      </c>
      <c r="FF246">
        <v>29.9998</v>
      </c>
      <c r="FG246">
        <v>27.6919</v>
      </c>
      <c r="FH246">
        <v>27.7313</v>
      </c>
      <c r="FI246">
        <v>35.8412</v>
      </c>
      <c r="FJ246">
        <v>21.9347</v>
      </c>
      <c r="FK246">
        <v>43.4812</v>
      </c>
      <c r="FL246">
        <v>25</v>
      </c>
      <c r="FM246">
        <v>788.56</v>
      </c>
      <c r="FN246">
        <v>20</v>
      </c>
      <c r="FO246">
        <v>96.8908</v>
      </c>
      <c r="FP246">
        <v>99.4597</v>
      </c>
    </row>
    <row r="247" spans="1:172">
      <c r="A247">
        <v>231</v>
      </c>
      <c r="B247">
        <v>1617083355</v>
      </c>
      <c r="C247">
        <v>462.5</v>
      </c>
      <c r="D247" t="s">
        <v>747</v>
      </c>
      <c r="E247" t="s">
        <v>748</v>
      </c>
      <c r="F247">
        <v>2</v>
      </c>
      <c r="G247">
        <v>1617083354</v>
      </c>
      <c r="H247">
        <f>(I247)/1000</f>
        <v>0</v>
      </c>
      <c r="I247">
        <f>IF(CF247, AL247, AF247)</f>
        <v>0</v>
      </c>
      <c r="J247">
        <f>IF(CF247, AG247, AE247)</f>
        <v>0</v>
      </c>
      <c r="K247">
        <f>CH247 - IF(AS247&gt;1, J247*CB247*100.0/(AU247*CV247), 0)</f>
        <v>0</v>
      </c>
      <c r="L247">
        <f>((R247-H247/2)*K247-J247)/(R247+H247/2)</f>
        <v>0</v>
      </c>
      <c r="M247">
        <f>L247*(CO247+CP247)/1000.0</f>
        <v>0</v>
      </c>
      <c r="N247">
        <f>(CH247 - IF(AS247&gt;1, J247*CB247*100.0/(AU247*CV247), 0))*(CO247+CP247)/1000.0</f>
        <v>0</v>
      </c>
      <c r="O247">
        <f>2.0/((1/Q247-1/P247)+SIGN(Q247)*SQRT((1/Q247-1/P247)*(1/Q247-1/P247) + 4*CC247/((CC247+1)*(CC247+1))*(2*1/Q247*1/P247-1/P247*1/P247)))</f>
        <v>0</v>
      </c>
      <c r="P247">
        <f>IF(LEFT(CD247,1)&lt;&gt;"0",IF(LEFT(CD247,1)="1",3.0,CE247),$D$5+$E$5*(CV247*CO247/($K$5*1000))+$F$5*(CV247*CO247/($K$5*1000))*MAX(MIN(CB247,$J$5),$I$5)*MAX(MIN(CB247,$J$5),$I$5)+$G$5*MAX(MIN(CB247,$J$5),$I$5)*(CV247*CO247/($K$5*1000))+$H$5*(CV247*CO247/($K$5*1000))*(CV247*CO247/($K$5*1000)))</f>
        <v>0</v>
      </c>
      <c r="Q247">
        <f>H247*(1000-(1000*0.61365*exp(17.502*U247/(240.97+U247))/(CO247+CP247)+CJ247)/2)/(1000*0.61365*exp(17.502*U247/(240.97+U247))/(CO247+CP247)-CJ247)</f>
        <v>0</v>
      </c>
      <c r="R247">
        <f>1/((CC247+1)/(O247/1.6)+1/(P247/1.37)) + CC247/((CC247+1)/(O247/1.6) + CC247/(P247/1.37))</f>
        <v>0</v>
      </c>
      <c r="S247">
        <f>(BX247*CA247)</f>
        <v>0</v>
      </c>
      <c r="T247">
        <f>(CQ247+(S247+2*0.95*5.67E-8*(((CQ247+$B$7)+273)^4-(CQ247+273)^4)-44100*H247)/(1.84*29.3*P247+8*0.95*5.67E-8*(CQ247+273)^3))</f>
        <v>0</v>
      </c>
      <c r="U247">
        <f>($C$7*CR247+$D$7*CS247+$E$7*T247)</f>
        <v>0</v>
      </c>
      <c r="V247">
        <f>0.61365*exp(17.502*U247/(240.97+U247))</f>
        <v>0</v>
      </c>
      <c r="W247">
        <f>(X247/Y247*100)</f>
        <v>0</v>
      </c>
      <c r="X247">
        <f>CJ247*(CO247+CP247)/1000</f>
        <v>0</v>
      </c>
      <c r="Y247">
        <f>0.61365*exp(17.502*CQ247/(240.97+CQ247))</f>
        <v>0</v>
      </c>
      <c r="Z247">
        <f>(V247-CJ247*(CO247+CP247)/1000)</f>
        <v>0</v>
      </c>
      <c r="AA247">
        <f>(-H247*44100)</f>
        <v>0</v>
      </c>
      <c r="AB247">
        <f>2*29.3*P247*0.92*(CQ247-U247)</f>
        <v>0</v>
      </c>
      <c r="AC247">
        <f>2*0.95*5.67E-8*(((CQ247+$B$7)+273)^4-(U247+273)^4)</f>
        <v>0</v>
      </c>
      <c r="AD247">
        <f>S247+AC247+AA247+AB247</f>
        <v>0</v>
      </c>
      <c r="AE247">
        <f>CN247*AS247*(CI247-CH247*(1000-AS247*CK247)/(1000-AS247*CJ247))/(100*CB247)</f>
        <v>0</v>
      </c>
      <c r="AF247">
        <f>1000*CN247*AS247*(CJ247-CK247)/(100*CB247*(1000-AS247*CJ247))</f>
        <v>0</v>
      </c>
      <c r="AG247">
        <f>(AH247 - AI247 - CO247*1E3/(8.314*(CQ247+273.15)) * AK247/CN247 * AJ247) * CN247/(100*CB247) * (1000 - CK247)/1000</f>
        <v>0</v>
      </c>
      <c r="AH247">
        <v>794.006209681751</v>
      </c>
      <c r="AI247">
        <v>773.674818181818</v>
      </c>
      <c r="AJ247">
        <v>1.65189814353847</v>
      </c>
      <c r="AK247">
        <v>66.5001345329119</v>
      </c>
      <c r="AL247">
        <f>(AN247 - AM247 + CO247*1E3/(8.314*(CQ247+273.15)) * AP247/CN247 * AO247) * CN247/(100*CB247) * 1000/(1000 - AN247)</f>
        <v>0</v>
      </c>
      <c r="AM247">
        <v>19.9381868252814</v>
      </c>
      <c r="AN247">
        <v>21.3757993939394</v>
      </c>
      <c r="AO247">
        <v>-0.00210842424242079</v>
      </c>
      <c r="AP247">
        <v>79.88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MAX(0,($B$13+$C$13*CV247)/(1+$D$13*CV247)*CO247/(CQ247+273)*$E$13)</f>
        <v>0</v>
      </c>
      <c r="AV247" t="s">
        <v>286</v>
      </c>
      <c r="AW247" t="s">
        <v>286</v>
      </c>
      <c r="AX247">
        <v>0</v>
      </c>
      <c r="AY247">
        <v>0</v>
      </c>
      <c r="AZ247">
        <f>1-AX247/AY247</f>
        <v>0</v>
      </c>
      <c r="BA247">
        <v>0</v>
      </c>
      <c r="BB247" t="s">
        <v>286</v>
      </c>
      <c r="BC247" t="s">
        <v>286</v>
      </c>
      <c r="BD247">
        <v>0</v>
      </c>
      <c r="BE247">
        <v>0</v>
      </c>
      <c r="BF247">
        <f>1-BD247/BE247</f>
        <v>0</v>
      </c>
      <c r="BG247">
        <v>0.5</v>
      </c>
      <c r="BH247">
        <f>BY247</f>
        <v>0</v>
      </c>
      <c r="BI247">
        <f>J247</f>
        <v>0</v>
      </c>
      <c r="BJ247">
        <f>BF247*BG247*BH247</f>
        <v>0</v>
      </c>
      <c r="BK247">
        <f>(BI247-BA247)/BH247</f>
        <v>0</v>
      </c>
      <c r="BL247">
        <f>(AY247-BE247)/BE247</f>
        <v>0</v>
      </c>
      <c r="BM247">
        <f>AX247/(AZ247+AX247/BE247)</f>
        <v>0</v>
      </c>
      <c r="BN247" t="s">
        <v>286</v>
      </c>
      <c r="BO247">
        <v>0</v>
      </c>
      <c r="BP247">
        <f>IF(BO247&lt;&gt;0, BO247, BM247)</f>
        <v>0</v>
      </c>
      <c r="BQ247">
        <f>1-BP247/BE247</f>
        <v>0</v>
      </c>
      <c r="BR247">
        <f>(BE247-BD247)/(BE247-BP247)</f>
        <v>0</v>
      </c>
      <c r="BS247">
        <f>(AY247-BE247)/(AY247-BP247)</f>
        <v>0</v>
      </c>
      <c r="BT247">
        <f>(BE247-BD247)/(BE247-AX247)</f>
        <v>0</v>
      </c>
      <c r="BU247">
        <f>(AY247-BE247)/(AY247-AX247)</f>
        <v>0</v>
      </c>
      <c r="BV247">
        <f>(BR247*BP247/BD247)</f>
        <v>0</v>
      </c>
      <c r="BW247">
        <f>(1-BV247)</f>
        <v>0</v>
      </c>
      <c r="BX247">
        <f>$B$11*CW247+$C$11*CX247+$F$11*CY247*(1-DB247)</f>
        <v>0</v>
      </c>
      <c r="BY247">
        <f>BX247*BZ247</f>
        <v>0</v>
      </c>
      <c r="BZ247">
        <f>($B$11*$D$9+$C$11*$D$9+$F$11*((DL247+DD247)/MAX(DL247+DD247+DM247, 0.1)*$I$9+DM247/MAX(DL247+DD247+DM247, 0.1)*$J$9))/($B$11+$C$11+$F$11)</f>
        <v>0</v>
      </c>
      <c r="CA247">
        <f>($B$11*$K$9+$C$11*$K$9+$F$11*((DL247+DD247)/MAX(DL247+DD247+DM247, 0.1)*$P$9+DM247/MAX(DL247+DD247+DM247, 0.1)*$Q$9))/($B$11+$C$11+$F$11)</f>
        <v>0</v>
      </c>
      <c r="CB247">
        <v>9</v>
      </c>
      <c r="CC247">
        <v>0.5</v>
      </c>
      <c r="CD247" t="s">
        <v>287</v>
      </c>
      <c r="CE247">
        <v>2</v>
      </c>
      <c r="CF247" t="b">
        <v>1</v>
      </c>
      <c r="CG247">
        <v>1617083354</v>
      </c>
      <c r="CH247">
        <v>756.332666666667</v>
      </c>
      <c r="CI247">
        <v>779.799666666667</v>
      </c>
      <c r="CJ247">
        <v>21.3765</v>
      </c>
      <c r="CK247">
        <v>19.9371666666667</v>
      </c>
      <c r="CL247">
        <v>752.012333333333</v>
      </c>
      <c r="CM247">
        <v>21.3984</v>
      </c>
      <c r="CN247">
        <v>600</v>
      </c>
      <c r="CO247">
        <v>101.123666666667</v>
      </c>
      <c r="CP247">
        <v>0.0461174666666667</v>
      </c>
      <c r="CQ247">
        <v>26.7418666666667</v>
      </c>
      <c r="CR247">
        <v>26.2096</v>
      </c>
      <c r="CS247">
        <v>999.9</v>
      </c>
      <c r="CT247">
        <v>0</v>
      </c>
      <c r="CU247">
        <v>0</v>
      </c>
      <c r="CV247">
        <v>9992.08333333333</v>
      </c>
      <c r="CW247">
        <v>0</v>
      </c>
      <c r="CX247">
        <v>31.2094</v>
      </c>
      <c r="CY247">
        <v>1199.95333333333</v>
      </c>
      <c r="CZ247">
        <v>0.967004333333333</v>
      </c>
      <c r="DA247">
        <v>0.0329958</v>
      </c>
      <c r="DB247">
        <v>0</v>
      </c>
      <c r="DC247">
        <v>2.52686666666667</v>
      </c>
      <c r="DD247">
        <v>0</v>
      </c>
      <c r="DE247">
        <v>3557.97333333333</v>
      </c>
      <c r="DF247">
        <v>10371.9333333333</v>
      </c>
      <c r="DG247">
        <v>40.4583333333333</v>
      </c>
      <c r="DH247">
        <v>43.4786666666667</v>
      </c>
      <c r="DI247">
        <v>42.2913333333333</v>
      </c>
      <c r="DJ247">
        <v>41.5416666666667</v>
      </c>
      <c r="DK247">
        <v>40.5833333333333</v>
      </c>
      <c r="DL247">
        <v>1160.36333333333</v>
      </c>
      <c r="DM247">
        <v>39.59</v>
      </c>
      <c r="DN247">
        <v>0</v>
      </c>
      <c r="DO247">
        <v>1617083355.6</v>
      </c>
      <c r="DP247">
        <v>0</v>
      </c>
      <c r="DQ247">
        <v>2.67162</v>
      </c>
      <c r="DR247">
        <v>-0.778461522867938</v>
      </c>
      <c r="DS247">
        <v>-0.142307734982934</v>
      </c>
      <c r="DT247">
        <v>3558.0308</v>
      </c>
      <c r="DU247">
        <v>15</v>
      </c>
      <c r="DV247">
        <v>1617082512</v>
      </c>
      <c r="DW247" t="s">
        <v>288</v>
      </c>
      <c r="DX247">
        <v>1617082511</v>
      </c>
      <c r="DY247">
        <v>1617082512</v>
      </c>
      <c r="DZ247">
        <v>2</v>
      </c>
      <c r="EA247">
        <v>-0.012</v>
      </c>
      <c r="EB247">
        <v>-0.035</v>
      </c>
      <c r="EC247">
        <v>4.321</v>
      </c>
      <c r="ED247">
        <v>-0.022</v>
      </c>
      <c r="EE247">
        <v>400</v>
      </c>
      <c r="EF247">
        <v>20</v>
      </c>
      <c r="EG247">
        <v>0.13</v>
      </c>
      <c r="EH247">
        <v>0.05</v>
      </c>
      <c r="EI247">
        <v>100</v>
      </c>
      <c r="EJ247">
        <v>100</v>
      </c>
      <c r="EK247">
        <v>4.321</v>
      </c>
      <c r="EL247">
        <v>-0.022</v>
      </c>
      <c r="EM247">
        <v>4.32055000000003</v>
      </c>
      <c r="EN247">
        <v>0</v>
      </c>
      <c r="EO247">
        <v>0</v>
      </c>
      <c r="EP247">
        <v>0</v>
      </c>
      <c r="EQ247">
        <v>-0.0219400000000007</v>
      </c>
      <c r="ER247">
        <v>0</v>
      </c>
      <c r="ES247">
        <v>0</v>
      </c>
      <c r="ET247">
        <v>0</v>
      </c>
      <c r="EU247">
        <v>-1</v>
      </c>
      <c r="EV247">
        <v>-1</v>
      </c>
      <c r="EW247">
        <v>-1</v>
      </c>
      <c r="EX247">
        <v>-1</v>
      </c>
      <c r="EY247">
        <v>14.1</v>
      </c>
      <c r="EZ247">
        <v>14.1</v>
      </c>
      <c r="FA247">
        <v>18</v>
      </c>
      <c r="FB247">
        <v>646.706</v>
      </c>
      <c r="FC247">
        <v>393.479</v>
      </c>
      <c r="FD247">
        <v>24.9995</v>
      </c>
      <c r="FE247">
        <v>27.6713</v>
      </c>
      <c r="FF247">
        <v>29.9998</v>
      </c>
      <c r="FG247">
        <v>27.6907</v>
      </c>
      <c r="FH247">
        <v>27.7302</v>
      </c>
      <c r="FI247">
        <v>35.9704</v>
      </c>
      <c r="FJ247">
        <v>21.9347</v>
      </c>
      <c r="FK247">
        <v>43.4812</v>
      </c>
      <c r="FL247">
        <v>25</v>
      </c>
      <c r="FM247">
        <v>791.919</v>
      </c>
      <c r="FN247">
        <v>20</v>
      </c>
      <c r="FO247">
        <v>96.8915</v>
      </c>
      <c r="FP247">
        <v>99.4602</v>
      </c>
    </row>
    <row r="248" spans="1:172">
      <c r="A248">
        <v>232</v>
      </c>
      <c r="B248">
        <v>1617083357</v>
      </c>
      <c r="C248">
        <v>464.5</v>
      </c>
      <c r="D248" t="s">
        <v>749</v>
      </c>
      <c r="E248" t="s">
        <v>750</v>
      </c>
      <c r="F248">
        <v>2</v>
      </c>
      <c r="G248">
        <v>1617083355.625</v>
      </c>
      <c r="H248">
        <f>(I248)/1000</f>
        <v>0</v>
      </c>
      <c r="I248">
        <f>IF(CF248, AL248, AF248)</f>
        <v>0</v>
      </c>
      <c r="J248">
        <f>IF(CF248, AG248, AE248)</f>
        <v>0</v>
      </c>
      <c r="K248">
        <f>CH248 - IF(AS248&gt;1, J248*CB248*100.0/(AU248*CV248), 0)</f>
        <v>0</v>
      </c>
      <c r="L248">
        <f>((R248-H248/2)*K248-J248)/(R248+H248/2)</f>
        <v>0</v>
      </c>
      <c r="M248">
        <f>L248*(CO248+CP248)/1000.0</f>
        <v>0</v>
      </c>
      <c r="N248">
        <f>(CH248 - IF(AS248&gt;1, J248*CB248*100.0/(AU248*CV248), 0))*(CO248+CP248)/1000.0</f>
        <v>0</v>
      </c>
      <c r="O248">
        <f>2.0/((1/Q248-1/P248)+SIGN(Q248)*SQRT((1/Q248-1/P248)*(1/Q248-1/P248) + 4*CC248/((CC248+1)*(CC248+1))*(2*1/Q248*1/P248-1/P248*1/P248)))</f>
        <v>0</v>
      </c>
      <c r="P248">
        <f>IF(LEFT(CD248,1)&lt;&gt;"0",IF(LEFT(CD248,1)="1",3.0,CE248),$D$5+$E$5*(CV248*CO248/($K$5*1000))+$F$5*(CV248*CO248/($K$5*1000))*MAX(MIN(CB248,$J$5),$I$5)*MAX(MIN(CB248,$J$5),$I$5)+$G$5*MAX(MIN(CB248,$J$5),$I$5)*(CV248*CO248/($K$5*1000))+$H$5*(CV248*CO248/($K$5*1000))*(CV248*CO248/($K$5*1000)))</f>
        <v>0</v>
      </c>
      <c r="Q248">
        <f>H248*(1000-(1000*0.61365*exp(17.502*U248/(240.97+U248))/(CO248+CP248)+CJ248)/2)/(1000*0.61365*exp(17.502*U248/(240.97+U248))/(CO248+CP248)-CJ248)</f>
        <v>0</v>
      </c>
      <c r="R248">
        <f>1/((CC248+1)/(O248/1.6)+1/(P248/1.37)) + CC248/((CC248+1)/(O248/1.6) + CC248/(P248/1.37))</f>
        <v>0</v>
      </c>
      <c r="S248">
        <f>(BX248*CA248)</f>
        <v>0</v>
      </c>
      <c r="T248">
        <f>(CQ248+(S248+2*0.95*5.67E-8*(((CQ248+$B$7)+273)^4-(CQ248+273)^4)-44100*H248)/(1.84*29.3*P248+8*0.95*5.67E-8*(CQ248+273)^3))</f>
        <v>0</v>
      </c>
      <c r="U248">
        <f>($C$7*CR248+$D$7*CS248+$E$7*T248)</f>
        <v>0</v>
      </c>
      <c r="V248">
        <f>0.61365*exp(17.502*U248/(240.97+U248))</f>
        <v>0</v>
      </c>
      <c r="W248">
        <f>(X248/Y248*100)</f>
        <v>0</v>
      </c>
      <c r="X248">
        <f>CJ248*(CO248+CP248)/1000</f>
        <v>0</v>
      </c>
      <c r="Y248">
        <f>0.61365*exp(17.502*CQ248/(240.97+CQ248))</f>
        <v>0</v>
      </c>
      <c r="Z248">
        <f>(V248-CJ248*(CO248+CP248)/1000)</f>
        <v>0</v>
      </c>
      <c r="AA248">
        <f>(-H248*44100)</f>
        <v>0</v>
      </c>
      <c r="AB248">
        <f>2*29.3*P248*0.92*(CQ248-U248)</f>
        <v>0</v>
      </c>
      <c r="AC248">
        <f>2*0.95*5.67E-8*(((CQ248+$B$7)+273)^4-(U248+273)^4)</f>
        <v>0</v>
      </c>
      <c r="AD248">
        <f>S248+AC248+AA248+AB248</f>
        <v>0</v>
      </c>
      <c r="AE248">
        <f>CN248*AS248*(CI248-CH248*(1000-AS248*CK248)/(1000-AS248*CJ248))/(100*CB248)</f>
        <v>0</v>
      </c>
      <c r="AF248">
        <f>1000*CN248*AS248*(CJ248-CK248)/(100*CB248*(1000-AS248*CJ248))</f>
        <v>0</v>
      </c>
      <c r="AG248">
        <f>(AH248 - AI248 - CO248*1E3/(8.314*(CQ248+273.15)) * AK248/CN248 * AJ248) * CN248/(100*CB248) * (1000 - CK248)/1000</f>
        <v>0</v>
      </c>
      <c r="AH248">
        <v>797.227595485693</v>
      </c>
      <c r="AI248">
        <v>776.927266666667</v>
      </c>
      <c r="AJ248">
        <v>1.62201977388561</v>
      </c>
      <c r="AK248">
        <v>66.5001345329119</v>
      </c>
      <c r="AL248">
        <f>(AN248 - AM248 + CO248*1E3/(8.314*(CQ248+273.15)) * AP248/CN248 * AO248) * CN248/(100*CB248) * 1000/(1000 - AN248)</f>
        <v>0</v>
      </c>
      <c r="AM248">
        <v>19.9368414548918</v>
      </c>
      <c r="AN248">
        <v>21.3744787878788</v>
      </c>
      <c r="AO248">
        <v>-0.000913627705626375</v>
      </c>
      <c r="AP248">
        <v>79.88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MAX(0,($B$13+$C$13*CV248)/(1+$D$13*CV248)*CO248/(CQ248+273)*$E$13)</f>
        <v>0</v>
      </c>
      <c r="AV248" t="s">
        <v>286</v>
      </c>
      <c r="AW248" t="s">
        <v>286</v>
      </c>
      <c r="AX248">
        <v>0</v>
      </c>
      <c r="AY248">
        <v>0</v>
      </c>
      <c r="AZ248">
        <f>1-AX248/AY248</f>
        <v>0</v>
      </c>
      <c r="BA248">
        <v>0</v>
      </c>
      <c r="BB248" t="s">
        <v>286</v>
      </c>
      <c r="BC248" t="s">
        <v>286</v>
      </c>
      <c r="BD248">
        <v>0</v>
      </c>
      <c r="BE248">
        <v>0</v>
      </c>
      <c r="BF248">
        <f>1-BD248/BE248</f>
        <v>0</v>
      </c>
      <c r="BG248">
        <v>0.5</v>
      </c>
      <c r="BH248">
        <f>BY248</f>
        <v>0</v>
      </c>
      <c r="BI248">
        <f>J248</f>
        <v>0</v>
      </c>
      <c r="BJ248">
        <f>BF248*BG248*BH248</f>
        <v>0</v>
      </c>
      <c r="BK248">
        <f>(BI248-BA248)/BH248</f>
        <v>0</v>
      </c>
      <c r="BL248">
        <f>(AY248-BE248)/BE248</f>
        <v>0</v>
      </c>
      <c r="BM248">
        <f>AX248/(AZ248+AX248/BE248)</f>
        <v>0</v>
      </c>
      <c r="BN248" t="s">
        <v>286</v>
      </c>
      <c r="BO248">
        <v>0</v>
      </c>
      <c r="BP248">
        <f>IF(BO248&lt;&gt;0, BO248, BM248)</f>
        <v>0</v>
      </c>
      <c r="BQ248">
        <f>1-BP248/BE248</f>
        <v>0</v>
      </c>
      <c r="BR248">
        <f>(BE248-BD248)/(BE248-BP248)</f>
        <v>0</v>
      </c>
      <c r="BS248">
        <f>(AY248-BE248)/(AY248-BP248)</f>
        <v>0</v>
      </c>
      <c r="BT248">
        <f>(BE248-BD248)/(BE248-AX248)</f>
        <v>0</v>
      </c>
      <c r="BU248">
        <f>(AY248-BE248)/(AY248-AX248)</f>
        <v>0</v>
      </c>
      <c r="BV248">
        <f>(BR248*BP248/BD248)</f>
        <v>0</v>
      </c>
      <c r="BW248">
        <f>(1-BV248)</f>
        <v>0</v>
      </c>
      <c r="BX248">
        <f>$B$11*CW248+$C$11*CX248+$F$11*CY248*(1-DB248)</f>
        <v>0</v>
      </c>
      <c r="BY248">
        <f>BX248*BZ248</f>
        <v>0</v>
      </c>
      <c r="BZ248">
        <f>($B$11*$D$9+$C$11*$D$9+$F$11*((DL248+DD248)/MAX(DL248+DD248+DM248, 0.1)*$I$9+DM248/MAX(DL248+DD248+DM248, 0.1)*$J$9))/($B$11+$C$11+$F$11)</f>
        <v>0</v>
      </c>
      <c r="CA248">
        <f>($B$11*$K$9+$C$11*$K$9+$F$11*((DL248+DD248)/MAX(DL248+DD248+DM248, 0.1)*$P$9+DM248/MAX(DL248+DD248+DM248, 0.1)*$Q$9))/($B$11+$C$11+$F$11)</f>
        <v>0</v>
      </c>
      <c r="CB248">
        <v>9</v>
      </c>
      <c r="CC248">
        <v>0.5</v>
      </c>
      <c r="CD248" t="s">
        <v>287</v>
      </c>
      <c r="CE248">
        <v>2</v>
      </c>
      <c r="CF248" t="b">
        <v>1</v>
      </c>
      <c r="CG248">
        <v>1617083355.625</v>
      </c>
      <c r="CH248">
        <v>758.9355</v>
      </c>
      <c r="CI248">
        <v>782.35325</v>
      </c>
      <c r="CJ248">
        <v>21.374975</v>
      </c>
      <c r="CK248">
        <v>19.933475</v>
      </c>
      <c r="CL248">
        <v>754.61525</v>
      </c>
      <c r="CM248">
        <v>21.396925</v>
      </c>
      <c r="CN248">
        <v>600.026</v>
      </c>
      <c r="CO248">
        <v>101.124</v>
      </c>
      <c r="CP248">
        <v>0.0459955</v>
      </c>
      <c r="CQ248">
        <v>26.74115</v>
      </c>
      <c r="CR248">
        <v>26.212575</v>
      </c>
      <c r="CS248">
        <v>999.9</v>
      </c>
      <c r="CT248">
        <v>0</v>
      </c>
      <c r="CU248">
        <v>0</v>
      </c>
      <c r="CV248">
        <v>9993.595</v>
      </c>
      <c r="CW248">
        <v>0</v>
      </c>
      <c r="CX248">
        <v>31.233225</v>
      </c>
      <c r="CY248">
        <v>1199.995</v>
      </c>
      <c r="CZ248">
        <v>0.967002</v>
      </c>
      <c r="DA248">
        <v>0.0329981</v>
      </c>
      <c r="DB248">
        <v>0</v>
      </c>
      <c r="DC248">
        <v>2.586875</v>
      </c>
      <c r="DD248">
        <v>0</v>
      </c>
      <c r="DE248">
        <v>3558.0875</v>
      </c>
      <c r="DF248">
        <v>10372.225</v>
      </c>
      <c r="DG248">
        <v>40.48425</v>
      </c>
      <c r="DH248">
        <v>43.437</v>
      </c>
      <c r="DI248">
        <v>42.2655</v>
      </c>
      <c r="DJ248">
        <v>41.60925</v>
      </c>
      <c r="DK248">
        <v>40.56225</v>
      </c>
      <c r="DL248">
        <v>1160.4</v>
      </c>
      <c r="DM248">
        <v>39.595</v>
      </c>
      <c r="DN248">
        <v>0</v>
      </c>
      <c r="DO248">
        <v>1617083357.4</v>
      </c>
      <c r="DP248">
        <v>0</v>
      </c>
      <c r="DQ248">
        <v>2.64683076923077</v>
      </c>
      <c r="DR248">
        <v>-0.364690583992336</v>
      </c>
      <c r="DS248">
        <v>-0.13538464724807</v>
      </c>
      <c r="DT248">
        <v>3558.07153846154</v>
      </c>
      <c r="DU248">
        <v>15</v>
      </c>
      <c r="DV248">
        <v>1617082512</v>
      </c>
      <c r="DW248" t="s">
        <v>288</v>
      </c>
      <c r="DX248">
        <v>1617082511</v>
      </c>
      <c r="DY248">
        <v>1617082512</v>
      </c>
      <c r="DZ248">
        <v>2</v>
      </c>
      <c r="EA248">
        <v>-0.012</v>
      </c>
      <c r="EB248">
        <v>-0.035</v>
      </c>
      <c r="EC248">
        <v>4.321</v>
      </c>
      <c r="ED248">
        <v>-0.022</v>
      </c>
      <c r="EE248">
        <v>400</v>
      </c>
      <c r="EF248">
        <v>20</v>
      </c>
      <c r="EG248">
        <v>0.13</v>
      </c>
      <c r="EH248">
        <v>0.05</v>
      </c>
      <c r="EI248">
        <v>100</v>
      </c>
      <c r="EJ248">
        <v>100</v>
      </c>
      <c r="EK248">
        <v>4.32</v>
      </c>
      <c r="EL248">
        <v>-0.0219</v>
      </c>
      <c r="EM248">
        <v>4.32055000000003</v>
      </c>
      <c r="EN248">
        <v>0</v>
      </c>
      <c r="EO248">
        <v>0</v>
      </c>
      <c r="EP248">
        <v>0</v>
      </c>
      <c r="EQ248">
        <v>-0.0219400000000007</v>
      </c>
      <c r="ER248">
        <v>0</v>
      </c>
      <c r="ES248">
        <v>0</v>
      </c>
      <c r="ET248">
        <v>0</v>
      </c>
      <c r="EU248">
        <v>-1</v>
      </c>
      <c r="EV248">
        <v>-1</v>
      </c>
      <c r="EW248">
        <v>-1</v>
      </c>
      <c r="EX248">
        <v>-1</v>
      </c>
      <c r="EY248">
        <v>14.1</v>
      </c>
      <c r="EZ248">
        <v>14.1</v>
      </c>
      <c r="FA248">
        <v>18</v>
      </c>
      <c r="FB248">
        <v>646.549</v>
      </c>
      <c r="FC248">
        <v>393.353</v>
      </c>
      <c r="FD248">
        <v>24.9995</v>
      </c>
      <c r="FE248">
        <v>27.6699</v>
      </c>
      <c r="FF248">
        <v>29.9999</v>
      </c>
      <c r="FG248">
        <v>27.6889</v>
      </c>
      <c r="FH248">
        <v>27.7289</v>
      </c>
      <c r="FI248">
        <v>36.0934</v>
      </c>
      <c r="FJ248">
        <v>21.6629</v>
      </c>
      <c r="FK248">
        <v>43.4812</v>
      </c>
      <c r="FL248">
        <v>25</v>
      </c>
      <c r="FM248">
        <v>795.315</v>
      </c>
      <c r="FN248">
        <v>20</v>
      </c>
      <c r="FO248">
        <v>96.8919</v>
      </c>
      <c r="FP248">
        <v>99.4605</v>
      </c>
    </row>
    <row r="249" spans="1:172">
      <c r="A249">
        <v>233</v>
      </c>
      <c r="B249">
        <v>1617083359</v>
      </c>
      <c r="C249">
        <v>466.5</v>
      </c>
      <c r="D249" t="s">
        <v>751</v>
      </c>
      <c r="E249" t="s">
        <v>752</v>
      </c>
      <c r="F249">
        <v>2</v>
      </c>
      <c r="G249">
        <v>1617083358</v>
      </c>
      <c r="H249">
        <f>(I249)/1000</f>
        <v>0</v>
      </c>
      <c r="I249">
        <f>IF(CF249, AL249, AF249)</f>
        <v>0</v>
      </c>
      <c r="J249">
        <f>IF(CF249, AG249, AE249)</f>
        <v>0</v>
      </c>
      <c r="K249">
        <f>CH249 - IF(AS249&gt;1, J249*CB249*100.0/(AU249*CV249), 0)</f>
        <v>0</v>
      </c>
      <c r="L249">
        <f>((R249-H249/2)*K249-J249)/(R249+H249/2)</f>
        <v>0</v>
      </c>
      <c r="M249">
        <f>L249*(CO249+CP249)/1000.0</f>
        <v>0</v>
      </c>
      <c r="N249">
        <f>(CH249 - IF(AS249&gt;1, J249*CB249*100.0/(AU249*CV249), 0))*(CO249+CP249)/1000.0</f>
        <v>0</v>
      </c>
      <c r="O249">
        <f>2.0/((1/Q249-1/P249)+SIGN(Q249)*SQRT((1/Q249-1/P249)*(1/Q249-1/P249) + 4*CC249/((CC249+1)*(CC249+1))*(2*1/Q249*1/P249-1/P249*1/P249)))</f>
        <v>0</v>
      </c>
      <c r="P249">
        <f>IF(LEFT(CD249,1)&lt;&gt;"0",IF(LEFT(CD249,1)="1",3.0,CE249),$D$5+$E$5*(CV249*CO249/($K$5*1000))+$F$5*(CV249*CO249/($K$5*1000))*MAX(MIN(CB249,$J$5),$I$5)*MAX(MIN(CB249,$J$5),$I$5)+$G$5*MAX(MIN(CB249,$J$5),$I$5)*(CV249*CO249/($K$5*1000))+$H$5*(CV249*CO249/($K$5*1000))*(CV249*CO249/($K$5*1000)))</f>
        <v>0</v>
      </c>
      <c r="Q249">
        <f>H249*(1000-(1000*0.61365*exp(17.502*U249/(240.97+U249))/(CO249+CP249)+CJ249)/2)/(1000*0.61365*exp(17.502*U249/(240.97+U249))/(CO249+CP249)-CJ249)</f>
        <v>0</v>
      </c>
      <c r="R249">
        <f>1/((CC249+1)/(O249/1.6)+1/(P249/1.37)) + CC249/((CC249+1)/(O249/1.6) + CC249/(P249/1.37))</f>
        <v>0</v>
      </c>
      <c r="S249">
        <f>(BX249*CA249)</f>
        <v>0</v>
      </c>
      <c r="T249">
        <f>(CQ249+(S249+2*0.95*5.67E-8*(((CQ249+$B$7)+273)^4-(CQ249+273)^4)-44100*H249)/(1.84*29.3*P249+8*0.95*5.67E-8*(CQ249+273)^3))</f>
        <v>0</v>
      </c>
      <c r="U249">
        <f>($C$7*CR249+$D$7*CS249+$E$7*T249)</f>
        <v>0</v>
      </c>
      <c r="V249">
        <f>0.61365*exp(17.502*U249/(240.97+U249))</f>
        <v>0</v>
      </c>
      <c r="W249">
        <f>(X249/Y249*100)</f>
        <v>0</v>
      </c>
      <c r="X249">
        <f>CJ249*(CO249+CP249)/1000</f>
        <v>0</v>
      </c>
      <c r="Y249">
        <f>0.61365*exp(17.502*CQ249/(240.97+CQ249))</f>
        <v>0</v>
      </c>
      <c r="Z249">
        <f>(V249-CJ249*(CO249+CP249)/1000)</f>
        <v>0</v>
      </c>
      <c r="AA249">
        <f>(-H249*44100)</f>
        <v>0</v>
      </c>
      <c r="AB249">
        <f>2*29.3*P249*0.92*(CQ249-U249)</f>
        <v>0</v>
      </c>
      <c r="AC249">
        <f>2*0.95*5.67E-8*(((CQ249+$B$7)+273)^4-(U249+273)^4)</f>
        <v>0</v>
      </c>
      <c r="AD249">
        <f>S249+AC249+AA249+AB249</f>
        <v>0</v>
      </c>
      <c r="AE249">
        <f>CN249*AS249*(CI249-CH249*(1000-AS249*CK249)/(1000-AS249*CJ249))/(100*CB249)</f>
        <v>0</v>
      </c>
      <c r="AF249">
        <f>1000*CN249*AS249*(CJ249-CK249)/(100*CB249*(1000-AS249*CJ249))</f>
        <v>0</v>
      </c>
      <c r="AG249">
        <f>(AH249 - AI249 - CO249*1E3/(8.314*(CQ249+273.15)) * AK249/CN249 * AJ249) * CN249/(100*CB249) * (1000 - CK249)/1000</f>
        <v>0</v>
      </c>
      <c r="AH249">
        <v>800.521569549351</v>
      </c>
      <c r="AI249">
        <v>780.169169696969</v>
      </c>
      <c r="AJ249">
        <v>1.62265307641811</v>
      </c>
      <c r="AK249">
        <v>66.5001345329119</v>
      </c>
      <c r="AL249">
        <f>(AN249 - AM249 + CO249*1E3/(8.314*(CQ249+273.15)) * AP249/CN249 * AO249) * CN249/(100*CB249) * 1000/(1000 - AN249)</f>
        <v>0</v>
      </c>
      <c r="AM249">
        <v>19.9303877877056</v>
      </c>
      <c r="AN249">
        <v>21.370616969697</v>
      </c>
      <c r="AO249">
        <v>-0.000199559228650782</v>
      </c>
      <c r="AP249">
        <v>79.88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MAX(0,($B$13+$C$13*CV249)/(1+$D$13*CV249)*CO249/(CQ249+273)*$E$13)</f>
        <v>0</v>
      </c>
      <c r="AV249" t="s">
        <v>286</v>
      </c>
      <c r="AW249" t="s">
        <v>286</v>
      </c>
      <c r="AX249">
        <v>0</v>
      </c>
      <c r="AY249">
        <v>0</v>
      </c>
      <c r="AZ249">
        <f>1-AX249/AY249</f>
        <v>0</v>
      </c>
      <c r="BA249">
        <v>0</v>
      </c>
      <c r="BB249" t="s">
        <v>286</v>
      </c>
      <c r="BC249" t="s">
        <v>286</v>
      </c>
      <c r="BD249">
        <v>0</v>
      </c>
      <c r="BE249">
        <v>0</v>
      </c>
      <c r="BF249">
        <f>1-BD249/BE249</f>
        <v>0</v>
      </c>
      <c r="BG249">
        <v>0.5</v>
      </c>
      <c r="BH249">
        <f>BY249</f>
        <v>0</v>
      </c>
      <c r="BI249">
        <f>J249</f>
        <v>0</v>
      </c>
      <c r="BJ249">
        <f>BF249*BG249*BH249</f>
        <v>0</v>
      </c>
      <c r="BK249">
        <f>(BI249-BA249)/BH249</f>
        <v>0</v>
      </c>
      <c r="BL249">
        <f>(AY249-BE249)/BE249</f>
        <v>0</v>
      </c>
      <c r="BM249">
        <f>AX249/(AZ249+AX249/BE249)</f>
        <v>0</v>
      </c>
      <c r="BN249" t="s">
        <v>286</v>
      </c>
      <c r="BO249">
        <v>0</v>
      </c>
      <c r="BP249">
        <f>IF(BO249&lt;&gt;0, BO249, BM249)</f>
        <v>0</v>
      </c>
      <c r="BQ249">
        <f>1-BP249/BE249</f>
        <v>0</v>
      </c>
      <c r="BR249">
        <f>(BE249-BD249)/(BE249-BP249)</f>
        <v>0</v>
      </c>
      <c r="BS249">
        <f>(AY249-BE249)/(AY249-BP249)</f>
        <v>0</v>
      </c>
      <c r="BT249">
        <f>(BE249-BD249)/(BE249-AX249)</f>
        <v>0</v>
      </c>
      <c r="BU249">
        <f>(AY249-BE249)/(AY249-AX249)</f>
        <v>0</v>
      </c>
      <c r="BV249">
        <f>(BR249*BP249/BD249)</f>
        <v>0</v>
      </c>
      <c r="BW249">
        <f>(1-BV249)</f>
        <v>0</v>
      </c>
      <c r="BX249">
        <f>$B$11*CW249+$C$11*CX249+$F$11*CY249*(1-DB249)</f>
        <v>0</v>
      </c>
      <c r="BY249">
        <f>BX249*BZ249</f>
        <v>0</v>
      </c>
      <c r="BZ249">
        <f>($B$11*$D$9+$C$11*$D$9+$F$11*((DL249+DD249)/MAX(DL249+DD249+DM249, 0.1)*$I$9+DM249/MAX(DL249+DD249+DM249, 0.1)*$J$9))/($B$11+$C$11+$F$11)</f>
        <v>0</v>
      </c>
      <c r="CA249">
        <f>($B$11*$K$9+$C$11*$K$9+$F$11*((DL249+DD249)/MAX(DL249+DD249+DM249, 0.1)*$P$9+DM249/MAX(DL249+DD249+DM249, 0.1)*$Q$9))/($B$11+$C$11+$F$11)</f>
        <v>0</v>
      </c>
      <c r="CB249">
        <v>9</v>
      </c>
      <c r="CC249">
        <v>0.5</v>
      </c>
      <c r="CD249" t="s">
        <v>287</v>
      </c>
      <c r="CE249">
        <v>2</v>
      </c>
      <c r="CF249" t="b">
        <v>1</v>
      </c>
      <c r="CG249">
        <v>1617083358</v>
      </c>
      <c r="CH249">
        <v>762.699</v>
      </c>
      <c r="CI249">
        <v>786.343666666667</v>
      </c>
      <c r="CJ249">
        <v>21.3718333333333</v>
      </c>
      <c r="CK249">
        <v>19.9231</v>
      </c>
      <c r="CL249">
        <v>758.378666666667</v>
      </c>
      <c r="CM249">
        <v>21.3938</v>
      </c>
      <c r="CN249">
        <v>600.077666666667</v>
      </c>
      <c r="CO249">
        <v>101.123333333333</v>
      </c>
      <c r="CP249">
        <v>0.0460527</v>
      </c>
      <c r="CQ249">
        <v>26.7393666666667</v>
      </c>
      <c r="CR249">
        <v>26.2128666666667</v>
      </c>
      <c r="CS249">
        <v>999.9</v>
      </c>
      <c r="CT249">
        <v>0</v>
      </c>
      <c r="CU249">
        <v>0</v>
      </c>
      <c r="CV249">
        <v>9986.04</v>
      </c>
      <c r="CW249">
        <v>0</v>
      </c>
      <c r="CX249">
        <v>31.9600666666667</v>
      </c>
      <c r="CY249">
        <v>1200.04</v>
      </c>
      <c r="CZ249">
        <v>0.967004333333333</v>
      </c>
      <c r="DA249">
        <v>0.0329958</v>
      </c>
      <c r="DB249">
        <v>0</v>
      </c>
      <c r="DC249">
        <v>2.68176666666667</v>
      </c>
      <c r="DD249">
        <v>0</v>
      </c>
      <c r="DE249">
        <v>3557.89666666667</v>
      </c>
      <c r="DF249">
        <v>10372.6333333333</v>
      </c>
      <c r="DG249">
        <v>40.479</v>
      </c>
      <c r="DH249">
        <v>43.458</v>
      </c>
      <c r="DI249">
        <v>42.229</v>
      </c>
      <c r="DJ249">
        <v>41.5203333333333</v>
      </c>
      <c r="DK249">
        <v>40.5413333333333</v>
      </c>
      <c r="DL249">
        <v>1160.44666666667</v>
      </c>
      <c r="DM249">
        <v>39.5933333333333</v>
      </c>
      <c r="DN249">
        <v>0</v>
      </c>
      <c r="DO249">
        <v>1617083359.8</v>
      </c>
      <c r="DP249">
        <v>0</v>
      </c>
      <c r="DQ249">
        <v>2.64358461538462</v>
      </c>
      <c r="DR249">
        <v>-0.24318631498447</v>
      </c>
      <c r="DS249">
        <v>-0.0615384975977695</v>
      </c>
      <c r="DT249">
        <v>3558.05076923077</v>
      </c>
      <c r="DU249">
        <v>15</v>
      </c>
      <c r="DV249">
        <v>1617082512</v>
      </c>
      <c r="DW249" t="s">
        <v>288</v>
      </c>
      <c r="DX249">
        <v>1617082511</v>
      </c>
      <c r="DY249">
        <v>1617082512</v>
      </c>
      <c r="DZ249">
        <v>2</v>
      </c>
      <c r="EA249">
        <v>-0.012</v>
      </c>
      <c r="EB249">
        <v>-0.035</v>
      </c>
      <c r="EC249">
        <v>4.321</v>
      </c>
      <c r="ED249">
        <v>-0.022</v>
      </c>
      <c r="EE249">
        <v>400</v>
      </c>
      <c r="EF249">
        <v>20</v>
      </c>
      <c r="EG249">
        <v>0.13</v>
      </c>
      <c r="EH249">
        <v>0.05</v>
      </c>
      <c r="EI249">
        <v>100</v>
      </c>
      <c r="EJ249">
        <v>100</v>
      </c>
      <c r="EK249">
        <v>4.321</v>
      </c>
      <c r="EL249">
        <v>-0.0219</v>
      </c>
      <c r="EM249">
        <v>4.32055000000003</v>
      </c>
      <c r="EN249">
        <v>0</v>
      </c>
      <c r="EO249">
        <v>0</v>
      </c>
      <c r="EP249">
        <v>0</v>
      </c>
      <c r="EQ249">
        <v>-0.0219400000000007</v>
      </c>
      <c r="ER249">
        <v>0</v>
      </c>
      <c r="ES249">
        <v>0</v>
      </c>
      <c r="ET249">
        <v>0</v>
      </c>
      <c r="EU249">
        <v>-1</v>
      </c>
      <c r="EV249">
        <v>-1</v>
      </c>
      <c r="EW249">
        <v>-1</v>
      </c>
      <c r="EX249">
        <v>-1</v>
      </c>
      <c r="EY249">
        <v>14.1</v>
      </c>
      <c r="EZ249">
        <v>14.1</v>
      </c>
      <c r="FA249">
        <v>18</v>
      </c>
      <c r="FB249">
        <v>646.827</v>
      </c>
      <c r="FC249">
        <v>393.325</v>
      </c>
      <c r="FD249">
        <v>24.9995</v>
      </c>
      <c r="FE249">
        <v>27.6684</v>
      </c>
      <c r="FF249">
        <v>29.9999</v>
      </c>
      <c r="FG249">
        <v>27.6878</v>
      </c>
      <c r="FH249">
        <v>27.7272</v>
      </c>
      <c r="FI249">
        <v>36.2124</v>
      </c>
      <c r="FJ249">
        <v>21.6629</v>
      </c>
      <c r="FK249">
        <v>43.4812</v>
      </c>
      <c r="FL249">
        <v>25</v>
      </c>
      <c r="FM249">
        <v>798.705</v>
      </c>
      <c r="FN249">
        <v>20</v>
      </c>
      <c r="FO249">
        <v>96.8925</v>
      </c>
      <c r="FP249">
        <v>99.4605</v>
      </c>
    </row>
    <row r="250" spans="1:172">
      <c r="A250">
        <v>234</v>
      </c>
      <c r="B250">
        <v>1617083361</v>
      </c>
      <c r="C250">
        <v>468.5</v>
      </c>
      <c r="D250" t="s">
        <v>753</v>
      </c>
      <c r="E250" t="s">
        <v>754</v>
      </c>
      <c r="F250">
        <v>2</v>
      </c>
      <c r="G250">
        <v>1617083359.625</v>
      </c>
      <c r="H250">
        <f>(I250)/1000</f>
        <v>0</v>
      </c>
      <c r="I250">
        <f>IF(CF250, AL250, AF250)</f>
        <v>0</v>
      </c>
      <c r="J250">
        <f>IF(CF250, AG250, AE250)</f>
        <v>0</v>
      </c>
      <c r="K250">
        <f>CH250 - IF(AS250&gt;1, J250*CB250*100.0/(AU250*CV250), 0)</f>
        <v>0</v>
      </c>
      <c r="L250">
        <f>((R250-H250/2)*K250-J250)/(R250+H250/2)</f>
        <v>0</v>
      </c>
      <c r="M250">
        <f>L250*(CO250+CP250)/1000.0</f>
        <v>0</v>
      </c>
      <c r="N250">
        <f>(CH250 - IF(AS250&gt;1, J250*CB250*100.0/(AU250*CV250), 0))*(CO250+CP250)/1000.0</f>
        <v>0</v>
      </c>
      <c r="O250">
        <f>2.0/((1/Q250-1/P250)+SIGN(Q250)*SQRT((1/Q250-1/P250)*(1/Q250-1/P250) + 4*CC250/((CC250+1)*(CC250+1))*(2*1/Q250*1/P250-1/P250*1/P250)))</f>
        <v>0</v>
      </c>
      <c r="P250">
        <f>IF(LEFT(CD250,1)&lt;&gt;"0",IF(LEFT(CD250,1)="1",3.0,CE250),$D$5+$E$5*(CV250*CO250/($K$5*1000))+$F$5*(CV250*CO250/($K$5*1000))*MAX(MIN(CB250,$J$5),$I$5)*MAX(MIN(CB250,$J$5),$I$5)+$G$5*MAX(MIN(CB250,$J$5),$I$5)*(CV250*CO250/($K$5*1000))+$H$5*(CV250*CO250/($K$5*1000))*(CV250*CO250/($K$5*1000)))</f>
        <v>0</v>
      </c>
      <c r="Q250">
        <f>H250*(1000-(1000*0.61365*exp(17.502*U250/(240.97+U250))/(CO250+CP250)+CJ250)/2)/(1000*0.61365*exp(17.502*U250/(240.97+U250))/(CO250+CP250)-CJ250)</f>
        <v>0</v>
      </c>
      <c r="R250">
        <f>1/((CC250+1)/(O250/1.6)+1/(P250/1.37)) + CC250/((CC250+1)/(O250/1.6) + CC250/(P250/1.37))</f>
        <v>0</v>
      </c>
      <c r="S250">
        <f>(BX250*CA250)</f>
        <v>0</v>
      </c>
      <c r="T250">
        <f>(CQ250+(S250+2*0.95*5.67E-8*(((CQ250+$B$7)+273)^4-(CQ250+273)^4)-44100*H250)/(1.84*29.3*P250+8*0.95*5.67E-8*(CQ250+273)^3))</f>
        <v>0</v>
      </c>
      <c r="U250">
        <f>($C$7*CR250+$D$7*CS250+$E$7*T250)</f>
        <v>0</v>
      </c>
      <c r="V250">
        <f>0.61365*exp(17.502*U250/(240.97+U250))</f>
        <v>0</v>
      </c>
      <c r="W250">
        <f>(X250/Y250*100)</f>
        <v>0</v>
      </c>
      <c r="X250">
        <f>CJ250*(CO250+CP250)/1000</f>
        <v>0</v>
      </c>
      <c r="Y250">
        <f>0.61365*exp(17.502*CQ250/(240.97+CQ250))</f>
        <v>0</v>
      </c>
      <c r="Z250">
        <f>(V250-CJ250*(CO250+CP250)/1000)</f>
        <v>0</v>
      </c>
      <c r="AA250">
        <f>(-H250*44100)</f>
        <v>0</v>
      </c>
      <c r="AB250">
        <f>2*29.3*P250*0.92*(CQ250-U250)</f>
        <v>0</v>
      </c>
      <c r="AC250">
        <f>2*0.95*5.67E-8*(((CQ250+$B$7)+273)^4-(U250+273)^4)</f>
        <v>0</v>
      </c>
      <c r="AD250">
        <f>S250+AC250+AA250+AB250</f>
        <v>0</v>
      </c>
      <c r="AE250">
        <f>CN250*AS250*(CI250-CH250*(1000-AS250*CK250)/(1000-AS250*CJ250))/(100*CB250)</f>
        <v>0</v>
      </c>
      <c r="AF250">
        <f>1000*CN250*AS250*(CJ250-CK250)/(100*CB250*(1000-AS250*CJ250))</f>
        <v>0</v>
      </c>
      <c r="AG250">
        <f>(AH250 - AI250 - CO250*1E3/(8.314*(CQ250+273.15)) * AK250/CN250 * AJ250) * CN250/(100*CB250) * (1000 - CK250)/1000</f>
        <v>0</v>
      </c>
      <c r="AH250">
        <v>804.098823094031</v>
      </c>
      <c r="AI250">
        <v>783.5038</v>
      </c>
      <c r="AJ250">
        <v>1.66350302499989</v>
      </c>
      <c r="AK250">
        <v>66.5001345329119</v>
      </c>
      <c r="AL250">
        <f>(AN250 - AM250 + CO250*1E3/(8.314*(CQ250+273.15)) * AP250/CN250 * AO250) * CN250/(100*CB250) * 1000/(1000 - AN250)</f>
        <v>0</v>
      </c>
      <c r="AM250">
        <v>19.9208379906494</v>
      </c>
      <c r="AN250">
        <v>21.3638103030303</v>
      </c>
      <c r="AO250">
        <v>-0.00230745454545377</v>
      </c>
      <c r="AP250">
        <v>79.88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MAX(0,($B$13+$C$13*CV250)/(1+$D$13*CV250)*CO250/(CQ250+273)*$E$13)</f>
        <v>0</v>
      </c>
      <c r="AV250" t="s">
        <v>286</v>
      </c>
      <c r="AW250" t="s">
        <v>286</v>
      </c>
      <c r="AX250">
        <v>0</v>
      </c>
      <c r="AY250">
        <v>0</v>
      </c>
      <c r="AZ250">
        <f>1-AX250/AY250</f>
        <v>0</v>
      </c>
      <c r="BA250">
        <v>0</v>
      </c>
      <c r="BB250" t="s">
        <v>286</v>
      </c>
      <c r="BC250" t="s">
        <v>286</v>
      </c>
      <c r="BD250">
        <v>0</v>
      </c>
      <c r="BE250">
        <v>0</v>
      </c>
      <c r="BF250">
        <f>1-BD250/BE250</f>
        <v>0</v>
      </c>
      <c r="BG250">
        <v>0.5</v>
      </c>
      <c r="BH250">
        <f>BY250</f>
        <v>0</v>
      </c>
      <c r="BI250">
        <f>J250</f>
        <v>0</v>
      </c>
      <c r="BJ250">
        <f>BF250*BG250*BH250</f>
        <v>0</v>
      </c>
      <c r="BK250">
        <f>(BI250-BA250)/BH250</f>
        <v>0</v>
      </c>
      <c r="BL250">
        <f>(AY250-BE250)/BE250</f>
        <v>0</v>
      </c>
      <c r="BM250">
        <f>AX250/(AZ250+AX250/BE250)</f>
        <v>0</v>
      </c>
      <c r="BN250" t="s">
        <v>286</v>
      </c>
      <c r="BO250">
        <v>0</v>
      </c>
      <c r="BP250">
        <f>IF(BO250&lt;&gt;0, BO250, BM250)</f>
        <v>0</v>
      </c>
      <c r="BQ250">
        <f>1-BP250/BE250</f>
        <v>0</v>
      </c>
      <c r="BR250">
        <f>(BE250-BD250)/(BE250-BP250)</f>
        <v>0</v>
      </c>
      <c r="BS250">
        <f>(AY250-BE250)/(AY250-BP250)</f>
        <v>0</v>
      </c>
      <c r="BT250">
        <f>(BE250-BD250)/(BE250-AX250)</f>
        <v>0</v>
      </c>
      <c r="BU250">
        <f>(AY250-BE250)/(AY250-AX250)</f>
        <v>0</v>
      </c>
      <c r="BV250">
        <f>(BR250*BP250/BD250)</f>
        <v>0</v>
      </c>
      <c r="BW250">
        <f>(1-BV250)</f>
        <v>0</v>
      </c>
      <c r="BX250">
        <f>$B$11*CW250+$C$11*CX250+$F$11*CY250*(1-DB250)</f>
        <v>0</v>
      </c>
      <c r="BY250">
        <f>BX250*BZ250</f>
        <v>0</v>
      </c>
      <c r="BZ250">
        <f>($B$11*$D$9+$C$11*$D$9+$F$11*((DL250+DD250)/MAX(DL250+DD250+DM250, 0.1)*$I$9+DM250/MAX(DL250+DD250+DM250, 0.1)*$J$9))/($B$11+$C$11+$F$11)</f>
        <v>0</v>
      </c>
      <c r="CA250">
        <f>($B$11*$K$9+$C$11*$K$9+$F$11*((DL250+DD250)/MAX(DL250+DD250+DM250, 0.1)*$P$9+DM250/MAX(DL250+DD250+DM250, 0.1)*$Q$9))/($B$11+$C$11+$F$11)</f>
        <v>0</v>
      </c>
      <c r="CB250">
        <v>9</v>
      </c>
      <c r="CC250">
        <v>0.5</v>
      </c>
      <c r="CD250" t="s">
        <v>287</v>
      </c>
      <c r="CE250">
        <v>2</v>
      </c>
      <c r="CF250" t="b">
        <v>1</v>
      </c>
      <c r="CG250">
        <v>1617083359.625</v>
      </c>
      <c r="CH250">
        <v>765.33375</v>
      </c>
      <c r="CI250">
        <v>789.208</v>
      </c>
      <c r="CJ250">
        <v>21.36675</v>
      </c>
      <c r="CK250">
        <v>19.921925</v>
      </c>
      <c r="CL250">
        <v>761.0135</v>
      </c>
      <c r="CM250">
        <v>21.388725</v>
      </c>
      <c r="CN250">
        <v>600.02925</v>
      </c>
      <c r="CO250">
        <v>101.12375</v>
      </c>
      <c r="CP250">
        <v>0.045968275</v>
      </c>
      <c r="CQ250">
        <v>26.73815</v>
      </c>
      <c r="CR250">
        <v>26.21185</v>
      </c>
      <c r="CS250">
        <v>999.9</v>
      </c>
      <c r="CT250">
        <v>0</v>
      </c>
      <c r="CU250">
        <v>0</v>
      </c>
      <c r="CV250">
        <v>9976.7175</v>
      </c>
      <c r="CW250">
        <v>0</v>
      </c>
      <c r="CX250">
        <v>32.1102</v>
      </c>
      <c r="CY250">
        <v>1200.0575</v>
      </c>
      <c r="CZ250">
        <v>0.9670055</v>
      </c>
      <c r="DA250">
        <v>0.03299465</v>
      </c>
      <c r="DB250">
        <v>0</v>
      </c>
      <c r="DC250">
        <v>2.654525</v>
      </c>
      <c r="DD250">
        <v>0</v>
      </c>
      <c r="DE250">
        <v>3557.855</v>
      </c>
      <c r="DF250">
        <v>10372.8</v>
      </c>
      <c r="DG250">
        <v>40.531</v>
      </c>
      <c r="DH250">
        <v>43.45275</v>
      </c>
      <c r="DI250">
        <v>42.23425</v>
      </c>
      <c r="DJ250">
        <v>41.46825</v>
      </c>
      <c r="DK250">
        <v>40.5155</v>
      </c>
      <c r="DL250">
        <v>1160.465</v>
      </c>
      <c r="DM250">
        <v>39.5925</v>
      </c>
      <c r="DN250">
        <v>0</v>
      </c>
      <c r="DO250">
        <v>1617083361.6</v>
      </c>
      <c r="DP250">
        <v>0</v>
      </c>
      <c r="DQ250">
        <v>2.61988</v>
      </c>
      <c r="DR250">
        <v>-0.0547769104724578</v>
      </c>
      <c r="DS250">
        <v>-2.50923081419637</v>
      </c>
      <c r="DT250">
        <v>3557.9732</v>
      </c>
      <c r="DU250">
        <v>15</v>
      </c>
      <c r="DV250">
        <v>1617082512</v>
      </c>
      <c r="DW250" t="s">
        <v>288</v>
      </c>
      <c r="DX250">
        <v>1617082511</v>
      </c>
      <c r="DY250">
        <v>1617082512</v>
      </c>
      <c r="DZ250">
        <v>2</v>
      </c>
      <c r="EA250">
        <v>-0.012</v>
      </c>
      <c r="EB250">
        <v>-0.035</v>
      </c>
      <c r="EC250">
        <v>4.321</v>
      </c>
      <c r="ED250">
        <v>-0.022</v>
      </c>
      <c r="EE250">
        <v>400</v>
      </c>
      <c r="EF250">
        <v>20</v>
      </c>
      <c r="EG250">
        <v>0.13</v>
      </c>
      <c r="EH250">
        <v>0.05</v>
      </c>
      <c r="EI250">
        <v>100</v>
      </c>
      <c r="EJ250">
        <v>100</v>
      </c>
      <c r="EK250">
        <v>4.32</v>
      </c>
      <c r="EL250">
        <v>-0.0219</v>
      </c>
      <c r="EM250">
        <v>4.32055000000003</v>
      </c>
      <c r="EN250">
        <v>0</v>
      </c>
      <c r="EO250">
        <v>0</v>
      </c>
      <c r="EP250">
        <v>0</v>
      </c>
      <c r="EQ250">
        <v>-0.0219400000000007</v>
      </c>
      <c r="ER250">
        <v>0</v>
      </c>
      <c r="ES250">
        <v>0</v>
      </c>
      <c r="ET250">
        <v>0</v>
      </c>
      <c r="EU250">
        <v>-1</v>
      </c>
      <c r="EV250">
        <v>-1</v>
      </c>
      <c r="EW250">
        <v>-1</v>
      </c>
      <c r="EX250">
        <v>-1</v>
      </c>
      <c r="EY250">
        <v>14.2</v>
      </c>
      <c r="EZ250">
        <v>14.2</v>
      </c>
      <c r="FA250">
        <v>18</v>
      </c>
      <c r="FB250">
        <v>646.774</v>
      </c>
      <c r="FC250">
        <v>393.419</v>
      </c>
      <c r="FD250">
        <v>24.9995</v>
      </c>
      <c r="FE250">
        <v>27.6672</v>
      </c>
      <c r="FF250">
        <v>29.9999</v>
      </c>
      <c r="FG250">
        <v>27.6866</v>
      </c>
      <c r="FH250">
        <v>27.7261</v>
      </c>
      <c r="FI250">
        <v>36.34</v>
      </c>
      <c r="FJ250">
        <v>21.6629</v>
      </c>
      <c r="FK250">
        <v>43.4812</v>
      </c>
      <c r="FL250">
        <v>25</v>
      </c>
      <c r="FM250">
        <v>802.071</v>
      </c>
      <c r="FN250">
        <v>20</v>
      </c>
      <c r="FO250">
        <v>96.8929</v>
      </c>
      <c r="FP250">
        <v>99.4604</v>
      </c>
    </row>
    <row r="251" spans="1:172">
      <c r="A251">
        <v>235</v>
      </c>
      <c r="B251">
        <v>1617083363</v>
      </c>
      <c r="C251">
        <v>470.5</v>
      </c>
      <c r="D251" t="s">
        <v>755</v>
      </c>
      <c r="E251" t="s">
        <v>756</v>
      </c>
      <c r="F251">
        <v>2</v>
      </c>
      <c r="G251">
        <v>1617083362</v>
      </c>
      <c r="H251">
        <f>(I251)/1000</f>
        <v>0</v>
      </c>
      <c r="I251">
        <f>IF(CF251, AL251, AF251)</f>
        <v>0</v>
      </c>
      <c r="J251">
        <f>IF(CF251, AG251, AE251)</f>
        <v>0</v>
      </c>
      <c r="K251">
        <f>CH251 - IF(AS251&gt;1, J251*CB251*100.0/(AU251*CV251), 0)</f>
        <v>0</v>
      </c>
      <c r="L251">
        <f>((R251-H251/2)*K251-J251)/(R251+H251/2)</f>
        <v>0</v>
      </c>
      <c r="M251">
        <f>L251*(CO251+CP251)/1000.0</f>
        <v>0</v>
      </c>
      <c r="N251">
        <f>(CH251 - IF(AS251&gt;1, J251*CB251*100.0/(AU251*CV251), 0))*(CO251+CP251)/1000.0</f>
        <v>0</v>
      </c>
      <c r="O251">
        <f>2.0/((1/Q251-1/P251)+SIGN(Q251)*SQRT((1/Q251-1/P251)*(1/Q251-1/P251) + 4*CC251/((CC251+1)*(CC251+1))*(2*1/Q251*1/P251-1/P251*1/P251)))</f>
        <v>0</v>
      </c>
      <c r="P251">
        <f>IF(LEFT(CD251,1)&lt;&gt;"0",IF(LEFT(CD251,1)="1",3.0,CE251),$D$5+$E$5*(CV251*CO251/($K$5*1000))+$F$5*(CV251*CO251/($K$5*1000))*MAX(MIN(CB251,$J$5),$I$5)*MAX(MIN(CB251,$J$5),$I$5)+$G$5*MAX(MIN(CB251,$J$5),$I$5)*(CV251*CO251/($K$5*1000))+$H$5*(CV251*CO251/($K$5*1000))*(CV251*CO251/($K$5*1000)))</f>
        <v>0</v>
      </c>
      <c r="Q251">
        <f>H251*(1000-(1000*0.61365*exp(17.502*U251/(240.97+U251))/(CO251+CP251)+CJ251)/2)/(1000*0.61365*exp(17.502*U251/(240.97+U251))/(CO251+CP251)-CJ251)</f>
        <v>0</v>
      </c>
      <c r="R251">
        <f>1/((CC251+1)/(O251/1.6)+1/(P251/1.37)) + CC251/((CC251+1)/(O251/1.6) + CC251/(P251/1.37))</f>
        <v>0</v>
      </c>
      <c r="S251">
        <f>(BX251*CA251)</f>
        <v>0</v>
      </c>
      <c r="T251">
        <f>(CQ251+(S251+2*0.95*5.67E-8*(((CQ251+$B$7)+273)^4-(CQ251+273)^4)-44100*H251)/(1.84*29.3*P251+8*0.95*5.67E-8*(CQ251+273)^3))</f>
        <v>0</v>
      </c>
      <c r="U251">
        <f>($C$7*CR251+$D$7*CS251+$E$7*T251)</f>
        <v>0</v>
      </c>
      <c r="V251">
        <f>0.61365*exp(17.502*U251/(240.97+U251))</f>
        <v>0</v>
      </c>
      <c r="W251">
        <f>(X251/Y251*100)</f>
        <v>0</v>
      </c>
      <c r="X251">
        <f>CJ251*(CO251+CP251)/1000</f>
        <v>0</v>
      </c>
      <c r="Y251">
        <f>0.61365*exp(17.502*CQ251/(240.97+CQ251))</f>
        <v>0</v>
      </c>
      <c r="Z251">
        <f>(V251-CJ251*(CO251+CP251)/1000)</f>
        <v>0</v>
      </c>
      <c r="AA251">
        <f>(-H251*44100)</f>
        <v>0</v>
      </c>
      <c r="AB251">
        <f>2*29.3*P251*0.92*(CQ251-U251)</f>
        <v>0</v>
      </c>
      <c r="AC251">
        <f>2*0.95*5.67E-8*(((CQ251+$B$7)+273)^4-(U251+273)^4)</f>
        <v>0</v>
      </c>
      <c r="AD251">
        <f>S251+AC251+AA251+AB251</f>
        <v>0</v>
      </c>
      <c r="AE251">
        <f>CN251*AS251*(CI251-CH251*(1000-AS251*CK251)/(1000-AS251*CJ251))/(100*CB251)</f>
        <v>0</v>
      </c>
      <c r="AF251">
        <f>1000*CN251*AS251*(CJ251-CK251)/(100*CB251*(1000-AS251*CJ251))</f>
        <v>0</v>
      </c>
      <c r="AG251">
        <f>(AH251 - AI251 - CO251*1E3/(8.314*(CQ251+273.15)) * AK251/CN251 * AJ251) * CN251/(100*CB251) * (1000 - CK251)/1000</f>
        <v>0</v>
      </c>
      <c r="AH251">
        <v>807.593180325198</v>
      </c>
      <c r="AI251">
        <v>786.88326060606</v>
      </c>
      <c r="AJ251">
        <v>1.68675923805486</v>
      </c>
      <c r="AK251">
        <v>66.5001345329119</v>
      </c>
      <c r="AL251">
        <f>(AN251 - AM251 + CO251*1E3/(8.314*(CQ251+273.15)) * AP251/CN251 * AO251) * CN251/(100*CB251) * 1000/(1000 - AN251)</f>
        <v>0</v>
      </c>
      <c r="AM251">
        <v>19.9249904820779</v>
      </c>
      <c r="AN251">
        <v>21.3630848484848</v>
      </c>
      <c r="AO251">
        <v>-0.00320727272727071</v>
      </c>
      <c r="AP251">
        <v>79.88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MAX(0,($B$13+$C$13*CV251)/(1+$D$13*CV251)*CO251/(CQ251+273)*$E$13)</f>
        <v>0</v>
      </c>
      <c r="AV251" t="s">
        <v>286</v>
      </c>
      <c r="AW251" t="s">
        <v>286</v>
      </c>
      <c r="AX251">
        <v>0</v>
      </c>
      <c r="AY251">
        <v>0</v>
      </c>
      <c r="AZ251">
        <f>1-AX251/AY251</f>
        <v>0</v>
      </c>
      <c r="BA251">
        <v>0</v>
      </c>
      <c r="BB251" t="s">
        <v>286</v>
      </c>
      <c r="BC251" t="s">
        <v>286</v>
      </c>
      <c r="BD251">
        <v>0</v>
      </c>
      <c r="BE251">
        <v>0</v>
      </c>
      <c r="BF251">
        <f>1-BD251/BE251</f>
        <v>0</v>
      </c>
      <c r="BG251">
        <v>0.5</v>
      </c>
      <c r="BH251">
        <f>BY251</f>
        <v>0</v>
      </c>
      <c r="BI251">
        <f>J251</f>
        <v>0</v>
      </c>
      <c r="BJ251">
        <f>BF251*BG251*BH251</f>
        <v>0</v>
      </c>
      <c r="BK251">
        <f>(BI251-BA251)/BH251</f>
        <v>0</v>
      </c>
      <c r="BL251">
        <f>(AY251-BE251)/BE251</f>
        <v>0</v>
      </c>
      <c r="BM251">
        <f>AX251/(AZ251+AX251/BE251)</f>
        <v>0</v>
      </c>
      <c r="BN251" t="s">
        <v>286</v>
      </c>
      <c r="BO251">
        <v>0</v>
      </c>
      <c r="BP251">
        <f>IF(BO251&lt;&gt;0, BO251, BM251)</f>
        <v>0</v>
      </c>
      <c r="BQ251">
        <f>1-BP251/BE251</f>
        <v>0</v>
      </c>
      <c r="BR251">
        <f>(BE251-BD251)/(BE251-BP251)</f>
        <v>0</v>
      </c>
      <c r="BS251">
        <f>(AY251-BE251)/(AY251-BP251)</f>
        <v>0</v>
      </c>
      <c r="BT251">
        <f>(BE251-BD251)/(BE251-AX251)</f>
        <v>0</v>
      </c>
      <c r="BU251">
        <f>(AY251-BE251)/(AY251-AX251)</f>
        <v>0</v>
      </c>
      <c r="BV251">
        <f>(BR251*BP251/BD251)</f>
        <v>0</v>
      </c>
      <c r="BW251">
        <f>(1-BV251)</f>
        <v>0</v>
      </c>
      <c r="BX251">
        <f>$B$11*CW251+$C$11*CX251+$F$11*CY251*(1-DB251)</f>
        <v>0</v>
      </c>
      <c r="BY251">
        <f>BX251*BZ251</f>
        <v>0</v>
      </c>
      <c r="BZ251">
        <f>($B$11*$D$9+$C$11*$D$9+$F$11*((DL251+DD251)/MAX(DL251+DD251+DM251, 0.1)*$I$9+DM251/MAX(DL251+DD251+DM251, 0.1)*$J$9))/($B$11+$C$11+$F$11)</f>
        <v>0</v>
      </c>
      <c r="CA251">
        <f>($B$11*$K$9+$C$11*$K$9+$F$11*((DL251+DD251)/MAX(DL251+DD251+DM251, 0.1)*$P$9+DM251/MAX(DL251+DD251+DM251, 0.1)*$Q$9))/($B$11+$C$11+$F$11)</f>
        <v>0</v>
      </c>
      <c r="CB251">
        <v>9</v>
      </c>
      <c r="CC251">
        <v>0.5</v>
      </c>
      <c r="CD251" t="s">
        <v>287</v>
      </c>
      <c r="CE251">
        <v>2</v>
      </c>
      <c r="CF251" t="b">
        <v>1</v>
      </c>
      <c r="CG251">
        <v>1617083362</v>
      </c>
      <c r="CH251">
        <v>769.247666666667</v>
      </c>
      <c r="CI251">
        <v>793.148666666667</v>
      </c>
      <c r="CJ251">
        <v>21.3628666666667</v>
      </c>
      <c r="CK251">
        <v>19.9377666666667</v>
      </c>
      <c r="CL251">
        <v>764.927333333333</v>
      </c>
      <c r="CM251">
        <v>21.3848666666667</v>
      </c>
      <c r="CN251">
        <v>599.955333333333</v>
      </c>
      <c r="CO251">
        <v>101.124666666667</v>
      </c>
      <c r="CP251">
        <v>0.0462139666666667</v>
      </c>
      <c r="CQ251">
        <v>26.7362333333333</v>
      </c>
      <c r="CR251">
        <v>26.2061666666667</v>
      </c>
      <c r="CS251">
        <v>999.9</v>
      </c>
      <c r="CT251">
        <v>0</v>
      </c>
      <c r="CU251">
        <v>0</v>
      </c>
      <c r="CV251">
        <v>9979.37666666667</v>
      </c>
      <c r="CW251">
        <v>0</v>
      </c>
      <c r="CX251">
        <v>32.2106</v>
      </c>
      <c r="CY251">
        <v>1200.05</v>
      </c>
      <c r="CZ251">
        <v>0.967006666666667</v>
      </c>
      <c r="DA251">
        <v>0.0329935</v>
      </c>
      <c r="DB251">
        <v>0</v>
      </c>
      <c r="DC251">
        <v>2.8189</v>
      </c>
      <c r="DD251">
        <v>0</v>
      </c>
      <c r="DE251">
        <v>3557.04666666667</v>
      </c>
      <c r="DF251">
        <v>10372.7</v>
      </c>
      <c r="DG251">
        <v>40.479</v>
      </c>
      <c r="DH251">
        <v>43.458</v>
      </c>
      <c r="DI251">
        <v>42.208</v>
      </c>
      <c r="DJ251">
        <v>41.4786666666667</v>
      </c>
      <c r="DK251">
        <v>40.5413333333333</v>
      </c>
      <c r="DL251">
        <v>1160.46</v>
      </c>
      <c r="DM251">
        <v>39.59</v>
      </c>
      <c r="DN251">
        <v>0</v>
      </c>
      <c r="DO251">
        <v>1617083363.4</v>
      </c>
      <c r="DP251">
        <v>0</v>
      </c>
      <c r="DQ251">
        <v>2.63481153846154</v>
      </c>
      <c r="DR251">
        <v>0.231935051279945</v>
      </c>
      <c r="DS251">
        <v>-3.4533333860853</v>
      </c>
      <c r="DT251">
        <v>3557.76961538462</v>
      </c>
      <c r="DU251">
        <v>15</v>
      </c>
      <c r="DV251">
        <v>1617082512</v>
      </c>
      <c r="DW251" t="s">
        <v>288</v>
      </c>
      <c r="DX251">
        <v>1617082511</v>
      </c>
      <c r="DY251">
        <v>1617082512</v>
      </c>
      <c r="DZ251">
        <v>2</v>
      </c>
      <c r="EA251">
        <v>-0.012</v>
      </c>
      <c r="EB251">
        <v>-0.035</v>
      </c>
      <c r="EC251">
        <v>4.321</v>
      </c>
      <c r="ED251">
        <v>-0.022</v>
      </c>
      <c r="EE251">
        <v>400</v>
      </c>
      <c r="EF251">
        <v>20</v>
      </c>
      <c r="EG251">
        <v>0.13</v>
      </c>
      <c r="EH251">
        <v>0.05</v>
      </c>
      <c r="EI251">
        <v>100</v>
      </c>
      <c r="EJ251">
        <v>100</v>
      </c>
      <c r="EK251">
        <v>4.32</v>
      </c>
      <c r="EL251">
        <v>-0.0219</v>
      </c>
      <c r="EM251">
        <v>4.32055000000003</v>
      </c>
      <c r="EN251">
        <v>0</v>
      </c>
      <c r="EO251">
        <v>0</v>
      </c>
      <c r="EP251">
        <v>0</v>
      </c>
      <c r="EQ251">
        <v>-0.0219400000000007</v>
      </c>
      <c r="ER251">
        <v>0</v>
      </c>
      <c r="ES251">
        <v>0</v>
      </c>
      <c r="ET251">
        <v>0</v>
      </c>
      <c r="EU251">
        <v>-1</v>
      </c>
      <c r="EV251">
        <v>-1</v>
      </c>
      <c r="EW251">
        <v>-1</v>
      </c>
      <c r="EX251">
        <v>-1</v>
      </c>
      <c r="EY251">
        <v>14.2</v>
      </c>
      <c r="EZ251">
        <v>14.2</v>
      </c>
      <c r="FA251">
        <v>18</v>
      </c>
      <c r="FB251">
        <v>646.566</v>
      </c>
      <c r="FC251">
        <v>393.585</v>
      </c>
      <c r="FD251">
        <v>24.9995</v>
      </c>
      <c r="FE251">
        <v>27.6661</v>
      </c>
      <c r="FF251">
        <v>29.9998</v>
      </c>
      <c r="FG251">
        <v>27.6855</v>
      </c>
      <c r="FH251">
        <v>27.7249</v>
      </c>
      <c r="FI251">
        <v>36.4613</v>
      </c>
      <c r="FJ251">
        <v>21.6629</v>
      </c>
      <c r="FK251">
        <v>43.4812</v>
      </c>
      <c r="FL251">
        <v>25</v>
      </c>
      <c r="FM251">
        <v>805.464</v>
      </c>
      <c r="FN251">
        <v>20</v>
      </c>
      <c r="FO251">
        <v>96.8925</v>
      </c>
      <c r="FP251">
        <v>99.4613</v>
      </c>
    </row>
    <row r="252" spans="1:172">
      <c r="A252">
        <v>236</v>
      </c>
      <c r="B252">
        <v>1617083365</v>
      </c>
      <c r="C252">
        <v>472.5</v>
      </c>
      <c r="D252" t="s">
        <v>757</v>
      </c>
      <c r="E252" t="s">
        <v>758</v>
      </c>
      <c r="F252">
        <v>2</v>
      </c>
      <c r="G252">
        <v>1617083363.625</v>
      </c>
      <c r="H252">
        <f>(I252)/1000</f>
        <v>0</v>
      </c>
      <c r="I252">
        <f>IF(CF252, AL252, AF252)</f>
        <v>0</v>
      </c>
      <c r="J252">
        <f>IF(CF252, AG252, AE252)</f>
        <v>0</v>
      </c>
      <c r="K252">
        <f>CH252 - IF(AS252&gt;1, J252*CB252*100.0/(AU252*CV252), 0)</f>
        <v>0</v>
      </c>
      <c r="L252">
        <f>((R252-H252/2)*K252-J252)/(R252+H252/2)</f>
        <v>0</v>
      </c>
      <c r="M252">
        <f>L252*(CO252+CP252)/1000.0</f>
        <v>0</v>
      </c>
      <c r="N252">
        <f>(CH252 - IF(AS252&gt;1, J252*CB252*100.0/(AU252*CV252), 0))*(CO252+CP252)/1000.0</f>
        <v>0</v>
      </c>
      <c r="O252">
        <f>2.0/((1/Q252-1/P252)+SIGN(Q252)*SQRT((1/Q252-1/P252)*(1/Q252-1/P252) + 4*CC252/((CC252+1)*(CC252+1))*(2*1/Q252*1/P252-1/P252*1/P252)))</f>
        <v>0</v>
      </c>
      <c r="P252">
        <f>IF(LEFT(CD252,1)&lt;&gt;"0",IF(LEFT(CD252,1)="1",3.0,CE252),$D$5+$E$5*(CV252*CO252/($K$5*1000))+$F$5*(CV252*CO252/($K$5*1000))*MAX(MIN(CB252,$J$5),$I$5)*MAX(MIN(CB252,$J$5),$I$5)+$G$5*MAX(MIN(CB252,$J$5),$I$5)*(CV252*CO252/($K$5*1000))+$H$5*(CV252*CO252/($K$5*1000))*(CV252*CO252/($K$5*1000)))</f>
        <v>0</v>
      </c>
      <c r="Q252">
        <f>H252*(1000-(1000*0.61365*exp(17.502*U252/(240.97+U252))/(CO252+CP252)+CJ252)/2)/(1000*0.61365*exp(17.502*U252/(240.97+U252))/(CO252+CP252)-CJ252)</f>
        <v>0</v>
      </c>
      <c r="R252">
        <f>1/((CC252+1)/(O252/1.6)+1/(P252/1.37)) + CC252/((CC252+1)/(O252/1.6) + CC252/(P252/1.37))</f>
        <v>0</v>
      </c>
      <c r="S252">
        <f>(BX252*CA252)</f>
        <v>0</v>
      </c>
      <c r="T252">
        <f>(CQ252+(S252+2*0.95*5.67E-8*(((CQ252+$B$7)+273)^4-(CQ252+273)^4)-44100*H252)/(1.84*29.3*P252+8*0.95*5.67E-8*(CQ252+273)^3))</f>
        <v>0</v>
      </c>
      <c r="U252">
        <f>($C$7*CR252+$D$7*CS252+$E$7*T252)</f>
        <v>0</v>
      </c>
      <c r="V252">
        <f>0.61365*exp(17.502*U252/(240.97+U252))</f>
        <v>0</v>
      </c>
      <c r="W252">
        <f>(X252/Y252*100)</f>
        <v>0</v>
      </c>
      <c r="X252">
        <f>CJ252*(CO252+CP252)/1000</f>
        <v>0</v>
      </c>
      <c r="Y252">
        <f>0.61365*exp(17.502*CQ252/(240.97+CQ252))</f>
        <v>0</v>
      </c>
      <c r="Z252">
        <f>(V252-CJ252*(CO252+CP252)/1000)</f>
        <v>0</v>
      </c>
      <c r="AA252">
        <f>(-H252*44100)</f>
        <v>0</v>
      </c>
      <c r="AB252">
        <f>2*29.3*P252*0.92*(CQ252-U252)</f>
        <v>0</v>
      </c>
      <c r="AC252">
        <f>2*0.95*5.67E-8*(((CQ252+$B$7)+273)^4-(U252+273)^4)</f>
        <v>0</v>
      </c>
      <c r="AD252">
        <f>S252+AC252+AA252+AB252</f>
        <v>0</v>
      </c>
      <c r="AE252">
        <f>CN252*AS252*(CI252-CH252*(1000-AS252*CK252)/(1000-AS252*CJ252))/(100*CB252)</f>
        <v>0</v>
      </c>
      <c r="AF252">
        <f>1000*CN252*AS252*(CJ252-CK252)/(100*CB252*(1000-AS252*CJ252))</f>
        <v>0</v>
      </c>
      <c r="AG252">
        <f>(AH252 - AI252 - CO252*1E3/(8.314*(CQ252+273.15)) * AK252/CN252 * AJ252) * CN252/(100*CB252) * (1000 - CK252)/1000</f>
        <v>0</v>
      </c>
      <c r="AH252">
        <v>810.961821948259</v>
      </c>
      <c r="AI252">
        <v>790.24743030303</v>
      </c>
      <c r="AJ252">
        <v>1.69014885647899</v>
      </c>
      <c r="AK252">
        <v>66.5001345329119</v>
      </c>
      <c r="AL252">
        <f>(AN252 - AM252 + CO252*1E3/(8.314*(CQ252+273.15)) * AP252/CN252 * AO252) * CN252/(100*CB252) * 1000/(1000 - AN252)</f>
        <v>0</v>
      </c>
      <c r="AM252">
        <v>19.9420137603463</v>
      </c>
      <c r="AN252">
        <v>21.3672878787879</v>
      </c>
      <c r="AO252">
        <v>-4.29898989939076e-05</v>
      </c>
      <c r="AP252">
        <v>79.88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MAX(0,($B$13+$C$13*CV252)/(1+$D$13*CV252)*CO252/(CQ252+273)*$E$13)</f>
        <v>0</v>
      </c>
      <c r="AV252" t="s">
        <v>286</v>
      </c>
      <c r="AW252" t="s">
        <v>286</v>
      </c>
      <c r="AX252">
        <v>0</v>
      </c>
      <c r="AY252">
        <v>0</v>
      </c>
      <c r="AZ252">
        <f>1-AX252/AY252</f>
        <v>0</v>
      </c>
      <c r="BA252">
        <v>0</v>
      </c>
      <c r="BB252" t="s">
        <v>286</v>
      </c>
      <c r="BC252" t="s">
        <v>286</v>
      </c>
      <c r="BD252">
        <v>0</v>
      </c>
      <c r="BE252">
        <v>0</v>
      </c>
      <c r="BF252">
        <f>1-BD252/BE252</f>
        <v>0</v>
      </c>
      <c r="BG252">
        <v>0.5</v>
      </c>
      <c r="BH252">
        <f>BY252</f>
        <v>0</v>
      </c>
      <c r="BI252">
        <f>J252</f>
        <v>0</v>
      </c>
      <c r="BJ252">
        <f>BF252*BG252*BH252</f>
        <v>0</v>
      </c>
      <c r="BK252">
        <f>(BI252-BA252)/BH252</f>
        <v>0</v>
      </c>
      <c r="BL252">
        <f>(AY252-BE252)/BE252</f>
        <v>0</v>
      </c>
      <c r="BM252">
        <f>AX252/(AZ252+AX252/BE252)</f>
        <v>0</v>
      </c>
      <c r="BN252" t="s">
        <v>286</v>
      </c>
      <c r="BO252">
        <v>0</v>
      </c>
      <c r="BP252">
        <f>IF(BO252&lt;&gt;0, BO252, BM252)</f>
        <v>0</v>
      </c>
      <c r="BQ252">
        <f>1-BP252/BE252</f>
        <v>0</v>
      </c>
      <c r="BR252">
        <f>(BE252-BD252)/(BE252-BP252)</f>
        <v>0</v>
      </c>
      <c r="BS252">
        <f>(AY252-BE252)/(AY252-BP252)</f>
        <v>0</v>
      </c>
      <c r="BT252">
        <f>(BE252-BD252)/(BE252-AX252)</f>
        <v>0</v>
      </c>
      <c r="BU252">
        <f>(AY252-BE252)/(AY252-AX252)</f>
        <v>0</v>
      </c>
      <c r="BV252">
        <f>(BR252*BP252/BD252)</f>
        <v>0</v>
      </c>
      <c r="BW252">
        <f>(1-BV252)</f>
        <v>0</v>
      </c>
      <c r="BX252">
        <f>$B$11*CW252+$C$11*CX252+$F$11*CY252*(1-DB252)</f>
        <v>0</v>
      </c>
      <c r="BY252">
        <f>BX252*BZ252</f>
        <v>0</v>
      </c>
      <c r="BZ252">
        <f>($B$11*$D$9+$C$11*$D$9+$F$11*((DL252+DD252)/MAX(DL252+DD252+DM252, 0.1)*$I$9+DM252/MAX(DL252+DD252+DM252, 0.1)*$J$9))/($B$11+$C$11+$F$11)</f>
        <v>0</v>
      </c>
      <c r="CA252">
        <f>($B$11*$K$9+$C$11*$K$9+$F$11*((DL252+DD252)/MAX(DL252+DD252+DM252, 0.1)*$P$9+DM252/MAX(DL252+DD252+DM252, 0.1)*$Q$9))/($B$11+$C$11+$F$11)</f>
        <v>0</v>
      </c>
      <c r="CB252">
        <v>9</v>
      </c>
      <c r="CC252">
        <v>0.5</v>
      </c>
      <c r="CD252" t="s">
        <v>287</v>
      </c>
      <c r="CE252">
        <v>2</v>
      </c>
      <c r="CF252" t="b">
        <v>1</v>
      </c>
      <c r="CG252">
        <v>1617083363.625</v>
      </c>
      <c r="CH252">
        <v>771.91325</v>
      </c>
      <c r="CI252">
        <v>795.8735</v>
      </c>
      <c r="CJ252">
        <v>21.36545</v>
      </c>
      <c r="CK252">
        <v>19.94855</v>
      </c>
      <c r="CL252">
        <v>767.5925</v>
      </c>
      <c r="CM252">
        <v>21.3874</v>
      </c>
      <c r="CN252">
        <v>599.99825</v>
      </c>
      <c r="CO252">
        <v>101.1235</v>
      </c>
      <c r="CP252">
        <v>0.046459975</v>
      </c>
      <c r="CQ252">
        <v>26.735625</v>
      </c>
      <c r="CR252">
        <v>26.19985</v>
      </c>
      <c r="CS252">
        <v>999.9</v>
      </c>
      <c r="CT252">
        <v>0</v>
      </c>
      <c r="CU252">
        <v>0</v>
      </c>
      <c r="CV252">
        <v>10004.85</v>
      </c>
      <c r="CW252">
        <v>0</v>
      </c>
      <c r="CX252">
        <v>32.209475</v>
      </c>
      <c r="CY252">
        <v>1200.065</v>
      </c>
      <c r="CZ252">
        <v>0.9670055</v>
      </c>
      <c r="DA252">
        <v>0.03299465</v>
      </c>
      <c r="DB252">
        <v>0</v>
      </c>
      <c r="DC252">
        <v>2.67645</v>
      </c>
      <c r="DD252">
        <v>0</v>
      </c>
      <c r="DE252">
        <v>3556.9125</v>
      </c>
      <c r="DF252">
        <v>10372.85</v>
      </c>
      <c r="DG252">
        <v>40.48425</v>
      </c>
      <c r="DH252">
        <v>43.437</v>
      </c>
      <c r="DI252">
        <v>42.2185</v>
      </c>
      <c r="DJ252">
        <v>41.51525</v>
      </c>
      <c r="DK252">
        <v>40.562</v>
      </c>
      <c r="DL252">
        <v>1160.4725</v>
      </c>
      <c r="DM252">
        <v>39.5925</v>
      </c>
      <c r="DN252">
        <v>0</v>
      </c>
      <c r="DO252">
        <v>1617083365.8</v>
      </c>
      <c r="DP252">
        <v>0</v>
      </c>
      <c r="DQ252">
        <v>2.64674615384615</v>
      </c>
      <c r="DR252">
        <v>-0.236834182703195</v>
      </c>
      <c r="DS252">
        <v>-5.596581254176</v>
      </c>
      <c r="DT252">
        <v>3557.62</v>
      </c>
      <c r="DU252">
        <v>15</v>
      </c>
      <c r="DV252">
        <v>1617082512</v>
      </c>
      <c r="DW252" t="s">
        <v>288</v>
      </c>
      <c r="DX252">
        <v>1617082511</v>
      </c>
      <c r="DY252">
        <v>1617082512</v>
      </c>
      <c r="DZ252">
        <v>2</v>
      </c>
      <c r="EA252">
        <v>-0.012</v>
      </c>
      <c r="EB252">
        <v>-0.035</v>
      </c>
      <c r="EC252">
        <v>4.321</v>
      </c>
      <c r="ED252">
        <v>-0.022</v>
      </c>
      <c r="EE252">
        <v>400</v>
      </c>
      <c r="EF252">
        <v>20</v>
      </c>
      <c r="EG252">
        <v>0.13</v>
      </c>
      <c r="EH252">
        <v>0.05</v>
      </c>
      <c r="EI252">
        <v>100</v>
      </c>
      <c r="EJ252">
        <v>100</v>
      </c>
      <c r="EK252">
        <v>4.32</v>
      </c>
      <c r="EL252">
        <v>-0.0219</v>
      </c>
      <c r="EM252">
        <v>4.32055000000003</v>
      </c>
      <c r="EN252">
        <v>0</v>
      </c>
      <c r="EO252">
        <v>0</v>
      </c>
      <c r="EP252">
        <v>0</v>
      </c>
      <c r="EQ252">
        <v>-0.0219400000000007</v>
      </c>
      <c r="ER252">
        <v>0</v>
      </c>
      <c r="ES252">
        <v>0</v>
      </c>
      <c r="ET252">
        <v>0</v>
      </c>
      <c r="EU252">
        <v>-1</v>
      </c>
      <c r="EV252">
        <v>-1</v>
      </c>
      <c r="EW252">
        <v>-1</v>
      </c>
      <c r="EX252">
        <v>-1</v>
      </c>
      <c r="EY252">
        <v>14.2</v>
      </c>
      <c r="EZ252">
        <v>14.2</v>
      </c>
      <c r="FA252">
        <v>18</v>
      </c>
      <c r="FB252">
        <v>646.61</v>
      </c>
      <c r="FC252">
        <v>393.518</v>
      </c>
      <c r="FD252">
        <v>24.9995</v>
      </c>
      <c r="FE252">
        <v>27.6643</v>
      </c>
      <c r="FF252">
        <v>29.9998</v>
      </c>
      <c r="FG252">
        <v>27.6843</v>
      </c>
      <c r="FH252">
        <v>27.7238</v>
      </c>
      <c r="FI252">
        <v>36.5853</v>
      </c>
      <c r="FJ252">
        <v>21.6629</v>
      </c>
      <c r="FK252">
        <v>43.4812</v>
      </c>
      <c r="FL252">
        <v>25</v>
      </c>
      <c r="FM252">
        <v>808.835</v>
      </c>
      <c r="FN252">
        <v>20</v>
      </c>
      <c r="FO252">
        <v>96.8932</v>
      </c>
      <c r="FP252">
        <v>99.4615</v>
      </c>
    </row>
    <row r="253" spans="1:172">
      <c r="A253">
        <v>237</v>
      </c>
      <c r="B253">
        <v>1617083367</v>
      </c>
      <c r="C253">
        <v>474.5</v>
      </c>
      <c r="D253" t="s">
        <v>759</v>
      </c>
      <c r="E253" t="s">
        <v>760</v>
      </c>
      <c r="F253">
        <v>2</v>
      </c>
      <c r="G253">
        <v>1617083366</v>
      </c>
      <c r="H253">
        <f>(I253)/1000</f>
        <v>0</v>
      </c>
      <c r="I253">
        <f>IF(CF253, AL253, AF253)</f>
        <v>0</v>
      </c>
      <c r="J253">
        <f>IF(CF253, AG253, AE253)</f>
        <v>0</v>
      </c>
      <c r="K253">
        <f>CH253 - IF(AS253&gt;1, J253*CB253*100.0/(AU253*CV253), 0)</f>
        <v>0</v>
      </c>
      <c r="L253">
        <f>((R253-H253/2)*K253-J253)/(R253+H253/2)</f>
        <v>0</v>
      </c>
      <c r="M253">
        <f>L253*(CO253+CP253)/1000.0</f>
        <v>0</v>
      </c>
      <c r="N253">
        <f>(CH253 - IF(AS253&gt;1, J253*CB253*100.0/(AU253*CV253), 0))*(CO253+CP253)/1000.0</f>
        <v>0</v>
      </c>
      <c r="O253">
        <f>2.0/((1/Q253-1/P253)+SIGN(Q253)*SQRT((1/Q253-1/P253)*(1/Q253-1/P253) + 4*CC253/((CC253+1)*(CC253+1))*(2*1/Q253*1/P253-1/P253*1/P253)))</f>
        <v>0</v>
      </c>
      <c r="P253">
        <f>IF(LEFT(CD253,1)&lt;&gt;"0",IF(LEFT(CD253,1)="1",3.0,CE253),$D$5+$E$5*(CV253*CO253/($K$5*1000))+$F$5*(CV253*CO253/($K$5*1000))*MAX(MIN(CB253,$J$5),$I$5)*MAX(MIN(CB253,$J$5),$I$5)+$G$5*MAX(MIN(CB253,$J$5),$I$5)*(CV253*CO253/($K$5*1000))+$H$5*(CV253*CO253/($K$5*1000))*(CV253*CO253/($K$5*1000)))</f>
        <v>0</v>
      </c>
      <c r="Q253">
        <f>H253*(1000-(1000*0.61365*exp(17.502*U253/(240.97+U253))/(CO253+CP253)+CJ253)/2)/(1000*0.61365*exp(17.502*U253/(240.97+U253))/(CO253+CP253)-CJ253)</f>
        <v>0</v>
      </c>
      <c r="R253">
        <f>1/((CC253+1)/(O253/1.6)+1/(P253/1.37)) + CC253/((CC253+1)/(O253/1.6) + CC253/(P253/1.37))</f>
        <v>0</v>
      </c>
      <c r="S253">
        <f>(BX253*CA253)</f>
        <v>0</v>
      </c>
      <c r="T253">
        <f>(CQ253+(S253+2*0.95*5.67E-8*(((CQ253+$B$7)+273)^4-(CQ253+273)^4)-44100*H253)/(1.84*29.3*P253+8*0.95*5.67E-8*(CQ253+273)^3))</f>
        <v>0</v>
      </c>
      <c r="U253">
        <f>($C$7*CR253+$D$7*CS253+$E$7*T253)</f>
        <v>0</v>
      </c>
      <c r="V253">
        <f>0.61365*exp(17.502*U253/(240.97+U253))</f>
        <v>0</v>
      </c>
      <c r="W253">
        <f>(X253/Y253*100)</f>
        <v>0</v>
      </c>
      <c r="X253">
        <f>CJ253*(CO253+CP253)/1000</f>
        <v>0</v>
      </c>
      <c r="Y253">
        <f>0.61365*exp(17.502*CQ253/(240.97+CQ253))</f>
        <v>0</v>
      </c>
      <c r="Z253">
        <f>(V253-CJ253*(CO253+CP253)/1000)</f>
        <v>0</v>
      </c>
      <c r="AA253">
        <f>(-H253*44100)</f>
        <v>0</v>
      </c>
      <c r="AB253">
        <f>2*29.3*P253*0.92*(CQ253-U253)</f>
        <v>0</v>
      </c>
      <c r="AC253">
        <f>2*0.95*5.67E-8*(((CQ253+$B$7)+273)^4-(U253+273)^4)</f>
        <v>0</v>
      </c>
      <c r="AD253">
        <f>S253+AC253+AA253+AB253</f>
        <v>0</v>
      </c>
      <c r="AE253">
        <f>CN253*AS253*(CI253-CH253*(1000-AS253*CK253)/(1000-AS253*CJ253))/(100*CB253)</f>
        <v>0</v>
      </c>
      <c r="AF253">
        <f>1000*CN253*AS253*(CJ253-CK253)/(100*CB253*(1000-AS253*CJ253))</f>
        <v>0</v>
      </c>
      <c r="AG253">
        <f>(AH253 - AI253 - CO253*1E3/(8.314*(CQ253+273.15)) * AK253/CN253 * AJ253) * CN253/(100*CB253) * (1000 - CK253)/1000</f>
        <v>0</v>
      </c>
      <c r="AH253">
        <v>814.446011798</v>
      </c>
      <c r="AI253">
        <v>793.681593939394</v>
      </c>
      <c r="AJ253">
        <v>1.71285955699851</v>
      </c>
      <c r="AK253">
        <v>66.5001345329119</v>
      </c>
      <c r="AL253">
        <f>(AN253 - AM253 + CO253*1E3/(8.314*(CQ253+273.15)) * AP253/CN253 * AO253) * CN253/(100*CB253) * 1000/(1000 - AN253)</f>
        <v>0</v>
      </c>
      <c r="AM253">
        <v>19.9523971158442</v>
      </c>
      <c r="AN253">
        <v>21.3689012121212</v>
      </c>
      <c r="AO253">
        <v>0.000702739393941061</v>
      </c>
      <c r="AP253">
        <v>79.88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MAX(0,($B$13+$C$13*CV253)/(1+$D$13*CV253)*CO253/(CQ253+273)*$E$13)</f>
        <v>0</v>
      </c>
      <c r="AV253" t="s">
        <v>286</v>
      </c>
      <c r="AW253" t="s">
        <v>286</v>
      </c>
      <c r="AX253">
        <v>0</v>
      </c>
      <c r="AY253">
        <v>0</v>
      </c>
      <c r="AZ253">
        <f>1-AX253/AY253</f>
        <v>0</v>
      </c>
      <c r="BA253">
        <v>0</v>
      </c>
      <c r="BB253" t="s">
        <v>286</v>
      </c>
      <c r="BC253" t="s">
        <v>286</v>
      </c>
      <c r="BD253">
        <v>0</v>
      </c>
      <c r="BE253">
        <v>0</v>
      </c>
      <c r="BF253">
        <f>1-BD253/BE253</f>
        <v>0</v>
      </c>
      <c r="BG253">
        <v>0.5</v>
      </c>
      <c r="BH253">
        <f>BY253</f>
        <v>0</v>
      </c>
      <c r="BI253">
        <f>J253</f>
        <v>0</v>
      </c>
      <c r="BJ253">
        <f>BF253*BG253*BH253</f>
        <v>0</v>
      </c>
      <c r="BK253">
        <f>(BI253-BA253)/BH253</f>
        <v>0</v>
      </c>
      <c r="BL253">
        <f>(AY253-BE253)/BE253</f>
        <v>0</v>
      </c>
      <c r="BM253">
        <f>AX253/(AZ253+AX253/BE253)</f>
        <v>0</v>
      </c>
      <c r="BN253" t="s">
        <v>286</v>
      </c>
      <c r="BO253">
        <v>0</v>
      </c>
      <c r="BP253">
        <f>IF(BO253&lt;&gt;0, BO253, BM253)</f>
        <v>0</v>
      </c>
      <c r="BQ253">
        <f>1-BP253/BE253</f>
        <v>0</v>
      </c>
      <c r="BR253">
        <f>(BE253-BD253)/(BE253-BP253)</f>
        <v>0</v>
      </c>
      <c r="BS253">
        <f>(AY253-BE253)/(AY253-BP253)</f>
        <v>0</v>
      </c>
      <c r="BT253">
        <f>(BE253-BD253)/(BE253-AX253)</f>
        <v>0</v>
      </c>
      <c r="BU253">
        <f>(AY253-BE253)/(AY253-AX253)</f>
        <v>0</v>
      </c>
      <c r="BV253">
        <f>(BR253*BP253/BD253)</f>
        <v>0</v>
      </c>
      <c r="BW253">
        <f>(1-BV253)</f>
        <v>0</v>
      </c>
      <c r="BX253">
        <f>$B$11*CW253+$C$11*CX253+$F$11*CY253*(1-DB253)</f>
        <v>0</v>
      </c>
      <c r="BY253">
        <f>BX253*BZ253</f>
        <v>0</v>
      </c>
      <c r="BZ253">
        <f>($B$11*$D$9+$C$11*$D$9+$F$11*((DL253+DD253)/MAX(DL253+DD253+DM253, 0.1)*$I$9+DM253/MAX(DL253+DD253+DM253, 0.1)*$J$9))/($B$11+$C$11+$F$11)</f>
        <v>0</v>
      </c>
      <c r="CA253">
        <f>($B$11*$K$9+$C$11*$K$9+$F$11*((DL253+DD253)/MAX(DL253+DD253+DM253, 0.1)*$P$9+DM253/MAX(DL253+DD253+DM253, 0.1)*$Q$9))/($B$11+$C$11+$F$11)</f>
        <v>0</v>
      </c>
      <c r="CB253">
        <v>9</v>
      </c>
      <c r="CC253">
        <v>0.5</v>
      </c>
      <c r="CD253" t="s">
        <v>287</v>
      </c>
      <c r="CE253">
        <v>2</v>
      </c>
      <c r="CF253" t="b">
        <v>1</v>
      </c>
      <c r="CG253">
        <v>1617083366</v>
      </c>
      <c r="CH253">
        <v>775.879666666667</v>
      </c>
      <c r="CI253">
        <v>799.935666666667</v>
      </c>
      <c r="CJ253">
        <v>21.3685333333333</v>
      </c>
      <c r="CK253">
        <v>19.9539666666667</v>
      </c>
      <c r="CL253">
        <v>771.559</v>
      </c>
      <c r="CM253">
        <v>21.3905</v>
      </c>
      <c r="CN253">
        <v>600.033</v>
      </c>
      <c r="CO253">
        <v>101.123666666667</v>
      </c>
      <c r="CP253">
        <v>0.0462732666666667</v>
      </c>
      <c r="CQ253">
        <v>26.7373666666667</v>
      </c>
      <c r="CR253">
        <v>26.1994333333333</v>
      </c>
      <c r="CS253">
        <v>999.9</v>
      </c>
      <c r="CT253">
        <v>0</v>
      </c>
      <c r="CU253">
        <v>0</v>
      </c>
      <c r="CV253">
        <v>10023.1333333333</v>
      </c>
      <c r="CW253">
        <v>0</v>
      </c>
      <c r="CX253">
        <v>32.1863333333333</v>
      </c>
      <c r="CY253">
        <v>1199.96666666667</v>
      </c>
      <c r="CZ253">
        <v>0.967004333333333</v>
      </c>
      <c r="DA253">
        <v>0.0329958</v>
      </c>
      <c r="DB253">
        <v>0</v>
      </c>
      <c r="DC253">
        <v>2.55436666666667</v>
      </c>
      <c r="DD253">
        <v>0</v>
      </c>
      <c r="DE253">
        <v>3556.44666666667</v>
      </c>
      <c r="DF253">
        <v>10372</v>
      </c>
      <c r="DG253">
        <v>40.4583333333333</v>
      </c>
      <c r="DH253">
        <v>43.458</v>
      </c>
      <c r="DI253">
        <v>42.229</v>
      </c>
      <c r="DJ253">
        <v>41.5833333333333</v>
      </c>
      <c r="DK253">
        <v>40.5413333333333</v>
      </c>
      <c r="DL253">
        <v>1160.37666666667</v>
      </c>
      <c r="DM253">
        <v>39.59</v>
      </c>
      <c r="DN253">
        <v>0</v>
      </c>
      <c r="DO253">
        <v>1617083367.6</v>
      </c>
      <c r="DP253">
        <v>0</v>
      </c>
      <c r="DQ253">
        <v>2.6281</v>
      </c>
      <c r="DR253">
        <v>-0.301430760990137</v>
      </c>
      <c r="DS253">
        <v>-8.44384621731947</v>
      </c>
      <c r="DT253">
        <v>3557.362</v>
      </c>
      <c r="DU253">
        <v>15</v>
      </c>
      <c r="DV253">
        <v>1617082512</v>
      </c>
      <c r="DW253" t="s">
        <v>288</v>
      </c>
      <c r="DX253">
        <v>1617082511</v>
      </c>
      <c r="DY253">
        <v>1617082512</v>
      </c>
      <c r="DZ253">
        <v>2</v>
      </c>
      <c r="EA253">
        <v>-0.012</v>
      </c>
      <c r="EB253">
        <v>-0.035</v>
      </c>
      <c r="EC253">
        <v>4.321</v>
      </c>
      <c r="ED253">
        <v>-0.022</v>
      </c>
      <c r="EE253">
        <v>400</v>
      </c>
      <c r="EF253">
        <v>20</v>
      </c>
      <c r="EG253">
        <v>0.13</v>
      </c>
      <c r="EH253">
        <v>0.05</v>
      </c>
      <c r="EI253">
        <v>100</v>
      </c>
      <c r="EJ253">
        <v>100</v>
      </c>
      <c r="EK253">
        <v>4.32</v>
      </c>
      <c r="EL253">
        <v>-0.022</v>
      </c>
      <c r="EM253">
        <v>4.32055000000003</v>
      </c>
      <c r="EN253">
        <v>0</v>
      </c>
      <c r="EO253">
        <v>0</v>
      </c>
      <c r="EP253">
        <v>0</v>
      </c>
      <c r="EQ253">
        <v>-0.0219400000000007</v>
      </c>
      <c r="ER253">
        <v>0</v>
      </c>
      <c r="ES253">
        <v>0</v>
      </c>
      <c r="ET253">
        <v>0</v>
      </c>
      <c r="EU253">
        <v>-1</v>
      </c>
      <c r="EV253">
        <v>-1</v>
      </c>
      <c r="EW253">
        <v>-1</v>
      </c>
      <c r="EX253">
        <v>-1</v>
      </c>
      <c r="EY253">
        <v>14.3</v>
      </c>
      <c r="EZ253">
        <v>14.2</v>
      </c>
      <c r="FA253">
        <v>18</v>
      </c>
      <c r="FB253">
        <v>646.556</v>
      </c>
      <c r="FC253">
        <v>393.392</v>
      </c>
      <c r="FD253">
        <v>24.9995</v>
      </c>
      <c r="FE253">
        <v>27.6629</v>
      </c>
      <c r="FF253">
        <v>29.9998</v>
      </c>
      <c r="FG253">
        <v>27.6829</v>
      </c>
      <c r="FH253">
        <v>27.7226</v>
      </c>
      <c r="FI253">
        <v>36.7071</v>
      </c>
      <c r="FJ253">
        <v>21.6629</v>
      </c>
      <c r="FK253">
        <v>43.4812</v>
      </c>
      <c r="FL253">
        <v>25</v>
      </c>
      <c r="FM253">
        <v>812.202</v>
      </c>
      <c r="FN253">
        <v>20</v>
      </c>
      <c r="FO253">
        <v>96.8939</v>
      </c>
      <c r="FP253">
        <v>99.4609</v>
      </c>
    </row>
    <row r="254" spans="1:172">
      <c r="A254">
        <v>238</v>
      </c>
      <c r="B254">
        <v>1617083369</v>
      </c>
      <c r="C254">
        <v>476.5</v>
      </c>
      <c r="D254" t="s">
        <v>761</v>
      </c>
      <c r="E254" t="s">
        <v>762</v>
      </c>
      <c r="F254">
        <v>2</v>
      </c>
      <c r="G254">
        <v>1617083367.625</v>
      </c>
      <c r="H254">
        <f>(I254)/1000</f>
        <v>0</v>
      </c>
      <c r="I254">
        <f>IF(CF254, AL254, AF254)</f>
        <v>0</v>
      </c>
      <c r="J254">
        <f>IF(CF254, AG254, AE254)</f>
        <v>0</v>
      </c>
      <c r="K254">
        <f>CH254 - IF(AS254&gt;1, J254*CB254*100.0/(AU254*CV254), 0)</f>
        <v>0</v>
      </c>
      <c r="L254">
        <f>((R254-H254/2)*K254-J254)/(R254+H254/2)</f>
        <v>0</v>
      </c>
      <c r="M254">
        <f>L254*(CO254+CP254)/1000.0</f>
        <v>0</v>
      </c>
      <c r="N254">
        <f>(CH254 - IF(AS254&gt;1, J254*CB254*100.0/(AU254*CV254), 0))*(CO254+CP254)/1000.0</f>
        <v>0</v>
      </c>
      <c r="O254">
        <f>2.0/((1/Q254-1/P254)+SIGN(Q254)*SQRT((1/Q254-1/P254)*(1/Q254-1/P254) + 4*CC254/((CC254+1)*(CC254+1))*(2*1/Q254*1/P254-1/P254*1/P254)))</f>
        <v>0</v>
      </c>
      <c r="P254">
        <f>IF(LEFT(CD254,1)&lt;&gt;"0",IF(LEFT(CD254,1)="1",3.0,CE254),$D$5+$E$5*(CV254*CO254/($K$5*1000))+$F$5*(CV254*CO254/($K$5*1000))*MAX(MIN(CB254,$J$5),$I$5)*MAX(MIN(CB254,$J$5),$I$5)+$G$5*MAX(MIN(CB254,$J$5),$I$5)*(CV254*CO254/($K$5*1000))+$H$5*(CV254*CO254/($K$5*1000))*(CV254*CO254/($K$5*1000)))</f>
        <v>0</v>
      </c>
      <c r="Q254">
        <f>H254*(1000-(1000*0.61365*exp(17.502*U254/(240.97+U254))/(CO254+CP254)+CJ254)/2)/(1000*0.61365*exp(17.502*U254/(240.97+U254))/(CO254+CP254)-CJ254)</f>
        <v>0</v>
      </c>
      <c r="R254">
        <f>1/((CC254+1)/(O254/1.6)+1/(P254/1.37)) + CC254/((CC254+1)/(O254/1.6) + CC254/(P254/1.37))</f>
        <v>0</v>
      </c>
      <c r="S254">
        <f>(BX254*CA254)</f>
        <v>0</v>
      </c>
      <c r="T254">
        <f>(CQ254+(S254+2*0.95*5.67E-8*(((CQ254+$B$7)+273)^4-(CQ254+273)^4)-44100*H254)/(1.84*29.3*P254+8*0.95*5.67E-8*(CQ254+273)^3))</f>
        <v>0</v>
      </c>
      <c r="U254">
        <f>($C$7*CR254+$D$7*CS254+$E$7*T254)</f>
        <v>0</v>
      </c>
      <c r="V254">
        <f>0.61365*exp(17.502*U254/(240.97+U254))</f>
        <v>0</v>
      </c>
      <c r="W254">
        <f>(X254/Y254*100)</f>
        <v>0</v>
      </c>
      <c r="X254">
        <f>CJ254*(CO254+CP254)/1000</f>
        <v>0</v>
      </c>
      <c r="Y254">
        <f>0.61365*exp(17.502*CQ254/(240.97+CQ254))</f>
        <v>0</v>
      </c>
      <c r="Z254">
        <f>(V254-CJ254*(CO254+CP254)/1000)</f>
        <v>0</v>
      </c>
      <c r="AA254">
        <f>(-H254*44100)</f>
        <v>0</v>
      </c>
      <c r="AB254">
        <f>2*29.3*P254*0.92*(CQ254-U254)</f>
        <v>0</v>
      </c>
      <c r="AC254">
        <f>2*0.95*5.67E-8*(((CQ254+$B$7)+273)^4-(U254+273)^4)</f>
        <v>0</v>
      </c>
      <c r="AD254">
        <f>S254+AC254+AA254+AB254</f>
        <v>0</v>
      </c>
      <c r="AE254">
        <f>CN254*AS254*(CI254-CH254*(1000-AS254*CK254)/(1000-AS254*CJ254))/(100*CB254)</f>
        <v>0</v>
      </c>
      <c r="AF254">
        <f>1000*CN254*AS254*(CJ254-CK254)/(100*CB254*(1000-AS254*CJ254))</f>
        <v>0</v>
      </c>
      <c r="AG254">
        <f>(AH254 - AI254 - CO254*1E3/(8.314*(CQ254+273.15)) * AK254/CN254 * AJ254) * CN254/(100*CB254) * (1000 - CK254)/1000</f>
        <v>0</v>
      </c>
      <c r="AH254">
        <v>817.942384197643</v>
      </c>
      <c r="AI254">
        <v>797.14763030303</v>
      </c>
      <c r="AJ254">
        <v>1.72624300938579</v>
      </c>
      <c r="AK254">
        <v>66.5001345329119</v>
      </c>
      <c r="AL254">
        <f>(AN254 - AM254 + CO254*1E3/(8.314*(CQ254+273.15)) * AP254/CN254 * AO254) * CN254/(100*CB254) * 1000/(1000 - AN254)</f>
        <v>0</v>
      </c>
      <c r="AM254">
        <v>19.9542294341126</v>
      </c>
      <c r="AN254">
        <v>21.3689836363636</v>
      </c>
      <c r="AO254">
        <v>0.000256346320346785</v>
      </c>
      <c r="AP254">
        <v>79.88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MAX(0,($B$13+$C$13*CV254)/(1+$D$13*CV254)*CO254/(CQ254+273)*$E$13)</f>
        <v>0</v>
      </c>
      <c r="AV254" t="s">
        <v>286</v>
      </c>
      <c r="AW254" t="s">
        <v>286</v>
      </c>
      <c r="AX254">
        <v>0</v>
      </c>
      <c r="AY254">
        <v>0</v>
      </c>
      <c r="AZ254">
        <f>1-AX254/AY254</f>
        <v>0</v>
      </c>
      <c r="BA254">
        <v>0</v>
      </c>
      <c r="BB254" t="s">
        <v>286</v>
      </c>
      <c r="BC254" t="s">
        <v>286</v>
      </c>
      <c r="BD254">
        <v>0</v>
      </c>
      <c r="BE254">
        <v>0</v>
      </c>
      <c r="BF254">
        <f>1-BD254/BE254</f>
        <v>0</v>
      </c>
      <c r="BG254">
        <v>0.5</v>
      </c>
      <c r="BH254">
        <f>BY254</f>
        <v>0</v>
      </c>
      <c r="BI254">
        <f>J254</f>
        <v>0</v>
      </c>
      <c r="BJ254">
        <f>BF254*BG254*BH254</f>
        <v>0</v>
      </c>
      <c r="BK254">
        <f>(BI254-BA254)/BH254</f>
        <v>0</v>
      </c>
      <c r="BL254">
        <f>(AY254-BE254)/BE254</f>
        <v>0</v>
      </c>
      <c r="BM254">
        <f>AX254/(AZ254+AX254/BE254)</f>
        <v>0</v>
      </c>
      <c r="BN254" t="s">
        <v>286</v>
      </c>
      <c r="BO254">
        <v>0</v>
      </c>
      <c r="BP254">
        <f>IF(BO254&lt;&gt;0, BO254, BM254)</f>
        <v>0</v>
      </c>
      <c r="BQ254">
        <f>1-BP254/BE254</f>
        <v>0</v>
      </c>
      <c r="BR254">
        <f>(BE254-BD254)/(BE254-BP254)</f>
        <v>0</v>
      </c>
      <c r="BS254">
        <f>(AY254-BE254)/(AY254-BP254)</f>
        <v>0</v>
      </c>
      <c r="BT254">
        <f>(BE254-BD254)/(BE254-AX254)</f>
        <v>0</v>
      </c>
      <c r="BU254">
        <f>(AY254-BE254)/(AY254-AX254)</f>
        <v>0</v>
      </c>
      <c r="BV254">
        <f>(BR254*BP254/BD254)</f>
        <v>0</v>
      </c>
      <c r="BW254">
        <f>(1-BV254)</f>
        <v>0</v>
      </c>
      <c r="BX254">
        <f>$B$11*CW254+$C$11*CX254+$F$11*CY254*(1-DB254)</f>
        <v>0</v>
      </c>
      <c r="BY254">
        <f>BX254*BZ254</f>
        <v>0</v>
      </c>
      <c r="BZ254">
        <f>($B$11*$D$9+$C$11*$D$9+$F$11*((DL254+DD254)/MAX(DL254+DD254+DM254, 0.1)*$I$9+DM254/MAX(DL254+DD254+DM254, 0.1)*$J$9))/($B$11+$C$11+$F$11)</f>
        <v>0</v>
      </c>
      <c r="CA254">
        <f>($B$11*$K$9+$C$11*$K$9+$F$11*((DL254+DD254)/MAX(DL254+DD254+DM254, 0.1)*$P$9+DM254/MAX(DL254+DD254+DM254, 0.1)*$Q$9))/($B$11+$C$11+$F$11)</f>
        <v>0</v>
      </c>
      <c r="CB254">
        <v>9</v>
      </c>
      <c r="CC254">
        <v>0.5</v>
      </c>
      <c r="CD254" t="s">
        <v>287</v>
      </c>
      <c r="CE254">
        <v>2</v>
      </c>
      <c r="CF254" t="b">
        <v>1</v>
      </c>
      <c r="CG254">
        <v>1617083367.625</v>
      </c>
      <c r="CH254">
        <v>778.631</v>
      </c>
      <c r="CI254">
        <v>802.73925</v>
      </c>
      <c r="CJ254">
        <v>21.368975</v>
      </c>
      <c r="CK254">
        <v>19.95415</v>
      </c>
      <c r="CL254">
        <v>774.31</v>
      </c>
      <c r="CM254">
        <v>21.390975</v>
      </c>
      <c r="CN254">
        <v>600.076</v>
      </c>
      <c r="CO254">
        <v>101.12325</v>
      </c>
      <c r="CP254">
        <v>0.046085</v>
      </c>
      <c r="CQ254">
        <v>26.738625</v>
      </c>
      <c r="CR254">
        <v>26.206975</v>
      </c>
      <c r="CS254">
        <v>999.9</v>
      </c>
      <c r="CT254">
        <v>0</v>
      </c>
      <c r="CU254">
        <v>0</v>
      </c>
      <c r="CV254">
        <v>10014.675</v>
      </c>
      <c r="CW254">
        <v>0</v>
      </c>
      <c r="CX254">
        <v>32.27785</v>
      </c>
      <c r="CY254">
        <v>1199.9475</v>
      </c>
      <c r="CZ254">
        <v>0.96700375</v>
      </c>
      <c r="DA254">
        <v>0.032996375</v>
      </c>
      <c r="DB254">
        <v>0</v>
      </c>
      <c r="DC254">
        <v>2.712475</v>
      </c>
      <c r="DD254">
        <v>0</v>
      </c>
      <c r="DE254">
        <v>3556.16</v>
      </c>
      <c r="DF254">
        <v>10371.825</v>
      </c>
      <c r="DG254">
        <v>40.531</v>
      </c>
      <c r="DH254">
        <v>43.437</v>
      </c>
      <c r="DI254">
        <v>42.23425</v>
      </c>
      <c r="DJ254">
        <v>41.54675</v>
      </c>
      <c r="DK254">
        <v>40.49975</v>
      </c>
      <c r="DL254">
        <v>1160.3575</v>
      </c>
      <c r="DM254">
        <v>39.59</v>
      </c>
      <c r="DN254">
        <v>0</v>
      </c>
      <c r="DO254">
        <v>1617083369.4</v>
      </c>
      <c r="DP254">
        <v>0</v>
      </c>
      <c r="DQ254">
        <v>2.64030769230769</v>
      </c>
      <c r="DR254">
        <v>0.148738469941034</v>
      </c>
      <c r="DS254">
        <v>-9.64170944128608</v>
      </c>
      <c r="DT254">
        <v>3557.17692307692</v>
      </c>
      <c r="DU254">
        <v>15</v>
      </c>
      <c r="DV254">
        <v>1617082512</v>
      </c>
      <c r="DW254" t="s">
        <v>288</v>
      </c>
      <c r="DX254">
        <v>1617082511</v>
      </c>
      <c r="DY254">
        <v>1617082512</v>
      </c>
      <c r="DZ254">
        <v>2</v>
      </c>
      <c r="EA254">
        <v>-0.012</v>
      </c>
      <c r="EB254">
        <v>-0.035</v>
      </c>
      <c r="EC254">
        <v>4.321</v>
      </c>
      <c r="ED254">
        <v>-0.022</v>
      </c>
      <c r="EE254">
        <v>400</v>
      </c>
      <c r="EF254">
        <v>20</v>
      </c>
      <c r="EG254">
        <v>0.13</v>
      </c>
      <c r="EH254">
        <v>0.05</v>
      </c>
      <c r="EI254">
        <v>100</v>
      </c>
      <c r="EJ254">
        <v>100</v>
      </c>
      <c r="EK254">
        <v>4.32</v>
      </c>
      <c r="EL254">
        <v>-0.0219</v>
      </c>
      <c r="EM254">
        <v>4.32055000000003</v>
      </c>
      <c r="EN254">
        <v>0</v>
      </c>
      <c r="EO254">
        <v>0</v>
      </c>
      <c r="EP254">
        <v>0</v>
      </c>
      <c r="EQ254">
        <v>-0.0219400000000007</v>
      </c>
      <c r="ER254">
        <v>0</v>
      </c>
      <c r="ES254">
        <v>0</v>
      </c>
      <c r="ET254">
        <v>0</v>
      </c>
      <c r="EU254">
        <v>-1</v>
      </c>
      <c r="EV254">
        <v>-1</v>
      </c>
      <c r="EW254">
        <v>-1</v>
      </c>
      <c r="EX254">
        <v>-1</v>
      </c>
      <c r="EY254">
        <v>14.3</v>
      </c>
      <c r="EZ254">
        <v>14.3</v>
      </c>
      <c r="FA254">
        <v>18</v>
      </c>
      <c r="FB254">
        <v>646.672</v>
      </c>
      <c r="FC254">
        <v>393.588</v>
      </c>
      <c r="FD254">
        <v>24.9995</v>
      </c>
      <c r="FE254">
        <v>27.6614</v>
      </c>
      <c r="FF254">
        <v>29.9999</v>
      </c>
      <c r="FG254">
        <v>27.6814</v>
      </c>
      <c r="FH254">
        <v>27.7214</v>
      </c>
      <c r="FI254">
        <v>36.8277</v>
      </c>
      <c r="FJ254">
        <v>21.6629</v>
      </c>
      <c r="FK254">
        <v>43.4812</v>
      </c>
      <c r="FL254">
        <v>25</v>
      </c>
      <c r="FM254">
        <v>815.565</v>
      </c>
      <c r="FN254">
        <v>20</v>
      </c>
      <c r="FO254">
        <v>96.8944</v>
      </c>
      <c r="FP254">
        <v>99.4607</v>
      </c>
    </row>
    <row r="255" spans="1:172">
      <c r="A255">
        <v>239</v>
      </c>
      <c r="B255">
        <v>1617083371</v>
      </c>
      <c r="C255">
        <v>478.5</v>
      </c>
      <c r="D255" t="s">
        <v>763</v>
      </c>
      <c r="E255" t="s">
        <v>764</v>
      </c>
      <c r="F255">
        <v>2</v>
      </c>
      <c r="G255">
        <v>1617083370</v>
      </c>
      <c r="H255">
        <f>(I255)/1000</f>
        <v>0</v>
      </c>
      <c r="I255">
        <f>IF(CF255, AL255, AF255)</f>
        <v>0</v>
      </c>
      <c r="J255">
        <f>IF(CF255, AG255, AE255)</f>
        <v>0</v>
      </c>
      <c r="K255">
        <f>CH255 - IF(AS255&gt;1, J255*CB255*100.0/(AU255*CV255), 0)</f>
        <v>0</v>
      </c>
      <c r="L255">
        <f>((R255-H255/2)*K255-J255)/(R255+H255/2)</f>
        <v>0</v>
      </c>
      <c r="M255">
        <f>L255*(CO255+CP255)/1000.0</f>
        <v>0</v>
      </c>
      <c r="N255">
        <f>(CH255 - IF(AS255&gt;1, J255*CB255*100.0/(AU255*CV255), 0))*(CO255+CP255)/1000.0</f>
        <v>0</v>
      </c>
      <c r="O255">
        <f>2.0/((1/Q255-1/P255)+SIGN(Q255)*SQRT((1/Q255-1/P255)*(1/Q255-1/P255) + 4*CC255/((CC255+1)*(CC255+1))*(2*1/Q255*1/P255-1/P255*1/P255)))</f>
        <v>0</v>
      </c>
      <c r="P255">
        <f>IF(LEFT(CD255,1)&lt;&gt;"0",IF(LEFT(CD255,1)="1",3.0,CE255),$D$5+$E$5*(CV255*CO255/($K$5*1000))+$F$5*(CV255*CO255/($K$5*1000))*MAX(MIN(CB255,$J$5),$I$5)*MAX(MIN(CB255,$J$5),$I$5)+$G$5*MAX(MIN(CB255,$J$5),$I$5)*(CV255*CO255/($K$5*1000))+$H$5*(CV255*CO255/($K$5*1000))*(CV255*CO255/($K$5*1000)))</f>
        <v>0</v>
      </c>
      <c r="Q255">
        <f>H255*(1000-(1000*0.61365*exp(17.502*U255/(240.97+U255))/(CO255+CP255)+CJ255)/2)/(1000*0.61365*exp(17.502*U255/(240.97+U255))/(CO255+CP255)-CJ255)</f>
        <v>0</v>
      </c>
      <c r="R255">
        <f>1/((CC255+1)/(O255/1.6)+1/(P255/1.37)) + CC255/((CC255+1)/(O255/1.6) + CC255/(P255/1.37))</f>
        <v>0</v>
      </c>
      <c r="S255">
        <f>(BX255*CA255)</f>
        <v>0</v>
      </c>
      <c r="T255">
        <f>(CQ255+(S255+2*0.95*5.67E-8*(((CQ255+$B$7)+273)^4-(CQ255+273)^4)-44100*H255)/(1.84*29.3*P255+8*0.95*5.67E-8*(CQ255+273)^3))</f>
        <v>0</v>
      </c>
      <c r="U255">
        <f>($C$7*CR255+$D$7*CS255+$E$7*T255)</f>
        <v>0</v>
      </c>
      <c r="V255">
        <f>0.61365*exp(17.502*U255/(240.97+U255))</f>
        <v>0</v>
      </c>
      <c r="W255">
        <f>(X255/Y255*100)</f>
        <v>0</v>
      </c>
      <c r="X255">
        <f>CJ255*(CO255+CP255)/1000</f>
        <v>0</v>
      </c>
      <c r="Y255">
        <f>0.61365*exp(17.502*CQ255/(240.97+CQ255))</f>
        <v>0</v>
      </c>
      <c r="Z255">
        <f>(V255-CJ255*(CO255+CP255)/1000)</f>
        <v>0</v>
      </c>
      <c r="AA255">
        <f>(-H255*44100)</f>
        <v>0</v>
      </c>
      <c r="AB255">
        <f>2*29.3*P255*0.92*(CQ255-U255)</f>
        <v>0</v>
      </c>
      <c r="AC255">
        <f>2*0.95*5.67E-8*(((CQ255+$B$7)+273)^4-(U255+273)^4)</f>
        <v>0</v>
      </c>
      <c r="AD255">
        <f>S255+AC255+AA255+AB255</f>
        <v>0</v>
      </c>
      <c r="AE255">
        <f>CN255*AS255*(CI255-CH255*(1000-AS255*CK255)/(1000-AS255*CJ255))/(100*CB255)</f>
        <v>0</v>
      </c>
      <c r="AF255">
        <f>1000*CN255*AS255*(CJ255-CK255)/(100*CB255*(1000-AS255*CJ255))</f>
        <v>0</v>
      </c>
      <c r="AG255">
        <f>(AH255 - AI255 - CO255*1E3/(8.314*(CQ255+273.15)) * AK255/CN255 * AJ255) * CN255/(100*CB255) * (1000 - CK255)/1000</f>
        <v>0</v>
      </c>
      <c r="AH255">
        <v>821.459533704725</v>
      </c>
      <c r="AI255">
        <v>800.574412121212</v>
      </c>
      <c r="AJ255">
        <v>1.71888024811485</v>
      </c>
      <c r="AK255">
        <v>66.5001345329119</v>
      </c>
      <c r="AL255">
        <f>(AN255 - AM255 + CO255*1E3/(8.314*(CQ255+273.15)) * AP255/CN255 * AO255) * CN255/(100*CB255) * 1000/(1000 - AN255)</f>
        <v>0</v>
      </c>
      <c r="AM255">
        <v>19.9537056567965</v>
      </c>
      <c r="AN255">
        <v>21.3692212121212</v>
      </c>
      <c r="AO255">
        <v>1.45589225617318e-05</v>
      </c>
      <c r="AP255">
        <v>79.88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MAX(0,($B$13+$C$13*CV255)/(1+$D$13*CV255)*CO255/(CQ255+273)*$E$13)</f>
        <v>0</v>
      </c>
      <c r="AV255" t="s">
        <v>286</v>
      </c>
      <c r="AW255" t="s">
        <v>286</v>
      </c>
      <c r="AX255">
        <v>0</v>
      </c>
      <c r="AY255">
        <v>0</v>
      </c>
      <c r="AZ255">
        <f>1-AX255/AY255</f>
        <v>0</v>
      </c>
      <c r="BA255">
        <v>0</v>
      </c>
      <c r="BB255" t="s">
        <v>286</v>
      </c>
      <c r="BC255" t="s">
        <v>286</v>
      </c>
      <c r="BD255">
        <v>0</v>
      </c>
      <c r="BE255">
        <v>0</v>
      </c>
      <c r="BF255">
        <f>1-BD255/BE255</f>
        <v>0</v>
      </c>
      <c r="BG255">
        <v>0.5</v>
      </c>
      <c r="BH255">
        <f>BY255</f>
        <v>0</v>
      </c>
      <c r="BI255">
        <f>J255</f>
        <v>0</v>
      </c>
      <c r="BJ255">
        <f>BF255*BG255*BH255</f>
        <v>0</v>
      </c>
      <c r="BK255">
        <f>(BI255-BA255)/BH255</f>
        <v>0</v>
      </c>
      <c r="BL255">
        <f>(AY255-BE255)/BE255</f>
        <v>0</v>
      </c>
      <c r="BM255">
        <f>AX255/(AZ255+AX255/BE255)</f>
        <v>0</v>
      </c>
      <c r="BN255" t="s">
        <v>286</v>
      </c>
      <c r="BO255">
        <v>0</v>
      </c>
      <c r="BP255">
        <f>IF(BO255&lt;&gt;0, BO255, BM255)</f>
        <v>0</v>
      </c>
      <c r="BQ255">
        <f>1-BP255/BE255</f>
        <v>0</v>
      </c>
      <c r="BR255">
        <f>(BE255-BD255)/(BE255-BP255)</f>
        <v>0</v>
      </c>
      <c r="BS255">
        <f>(AY255-BE255)/(AY255-BP255)</f>
        <v>0</v>
      </c>
      <c r="BT255">
        <f>(BE255-BD255)/(BE255-AX255)</f>
        <v>0</v>
      </c>
      <c r="BU255">
        <f>(AY255-BE255)/(AY255-AX255)</f>
        <v>0</v>
      </c>
      <c r="BV255">
        <f>(BR255*BP255/BD255)</f>
        <v>0</v>
      </c>
      <c r="BW255">
        <f>(1-BV255)</f>
        <v>0</v>
      </c>
      <c r="BX255">
        <f>$B$11*CW255+$C$11*CX255+$F$11*CY255*(1-DB255)</f>
        <v>0</v>
      </c>
      <c r="BY255">
        <f>BX255*BZ255</f>
        <v>0</v>
      </c>
      <c r="BZ255">
        <f>($B$11*$D$9+$C$11*$D$9+$F$11*((DL255+DD255)/MAX(DL255+DD255+DM255, 0.1)*$I$9+DM255/MAX(DL255+DD255+DM255, 0.1)*$J$9))/($B$11+$C$11+$F$11)</f>
        <v>0</v>
      </c>
      <c r="CA255">
        <f>($B$11*$K$9+$C$11*$K$9+$F$11*((DL255+DD255)/MAX(DL255+DD255+DM255, 0.1)*$P$9+DM255/MAX(DL255+DD255+DM255, 0.1)*$Q$9))/($B$11+$C$11+$F$11)</f>
        <v>0</v>
      </c>
      <c r="CB255">
        <v>9</v>
      </c>
      <c r="CC255">
        <v>0.5</v>
      </c>
      <c r="CD255" t="s">
        <v>287</v>
      </c>
      <c r="CE255">
        <v>2</v>
      </c>
      <c r="CF255" t="b">
        <v>1</v>
      </c>
      <c r="CG255">
        <v>1617083370</v>
      </c>
      <c r="CH255">
        <v>782.623333333333</v>
      </c>
      <c r="CI255">
        <v>806.774333333333</v>
      </c>
      <c r="CJ255">
        <v>21.3691333333333</v>
      </c>
      <c r="CK255">
        <v>19.9534</v>
      </c>
      <c r="CL255">
        <v>778.303</v>
      </c>
      <c r="CM255">
        <v>21.3911</v>
      </c>
      <c r="CN255">
        <v>600.031666666667</v>
      </c>
      <c r="CO255">
        <v>101.124</v>
      </c>
      <c r="CP255">
        <v>0.0462651666666667</v>
      </c>
      <c r="CQ255">
        <v>26.737</v>
      </c>
      <c r="CR255">
        <v>26.2159333333333</v>
      </c>
      <c r="CS255">
        <v>999.9</v>
      </c>
      <c r="CT255">
        <v>0</v>
      </c>
      <c r="CU255">
        <v>0</v>
      </c>
      <c r="CV255">
        <v>9988.74666666667</v>
      </c>
      <c r="CW255">
        <v>0</v>
      </c>
      <c r="CX255">
        <v>32.4804</v>
      </c>
      <c r="CY255">
        <v>1200.04333333333</v>
      </c>
      <c r="CZ255">
        <v>0.967004333333333</v>
      </c>
      <c r="DA255">
        <v>0.0329958</v>
      </c>
      <c r="DB255">
        <v>0</v>
      </c>
      <c r="DC255">
        <v>2.6489</v>
      </c>
      <c r="DD255">
        <v>0</v>
      </c>
      <c r="DE255">
        <v>3556.04</v>
      </c>
      <c r="DF255">
        <v>10372.7</v>
      </c>
      <c r="DG255">
        <v>40.5203333333333</v>
      </c>
      <c r="DH255">
        <v>43.437</v>
      </c>
      <c r="DI255">
        <v>42.187</v>
      </c>
      <c r="DJ255">
        <v>41.5206666666667</v>
      </c>
      <c r="DK255">
        <v>40.5413333333333</v>
      </c>
      <c r="DL255">
        <v>1160.45</v>
      </c>
      <c r="DM255">
        <v>39.5933333333333</v>
      </c>
      <c r="DN255">
        <v>0</v>
      </c>
      <c r="DO255">
        <v>1617083371.8</v>
      </c>
      <c r="DP255">
        <v>0</v>
      </c>
      <c r="DQ255">
        <v>2.64122692307692</v>
      </c>
      <c r="DR255">
        <v>-0.0201470020446915</v>
      </c>
      <c r="DS255">
        <v>-10.4441025849704</v>
      </c>
      <c r="DT255">
        <v>3556.91269230769</v>
      </c>
      <c r="DU255">
        <v>15</v>
      </c>
      <c r="DV255">
        <v>1617082512</v>
      </c>
      <c r="DW255" t="s">
        <v>288</v>
      </c>
      <c r="DX255">
        <v>1617082511</v>
      </c>
      <c r="DY255">
        <v>1617082512</v>
      </c>
      <c r="DZ255">
        <v>2</v>
      </c>
      <c r="EA255">
        <v>-0.012</v>
      </c>
      <c r="EB255">
        <v>-0.035</v>
      </c>
      <c r="EC255">
        <v>4.321</v>
      </c>
      <c r="ED255">
        <v>-0.022</v>
      </c>
      <c r="EE255">
        <v>400</v>
      </c>
      <c r="EF255">
        <v>20</v>
      </c>
      <c r="EG255">
        <v>0.13</v>
      </c>
      <c r="EH255">
        <v>0.05</v>
      </c>
      <c r="EI255">
        <v>100</v>
      </c>
      <c r="EJ255">
        <v>100</v>
      </c>
      <c r="EK255">
        <v>4.32</v>
      </c>
      <c r="EL255">
        <v>-0.0219</v>
      </c>
      <c r="EM255">
        <v>4.32055000000003</v>
      </c>
      <c r="EN255">
        <v>0</v>
      </c>
      <c r="EO255">
        <v>0</v>
      </c>
      <c r="EP255">
        <v>0</v>
      </c>
      <c r="EQ255">
        <v>-0.0219400000000007</v>
      </c>
      <c r="ER255">
        <v>0</v>
      </c>
      <c r="ES255">
        <v>0</v>
      </c>
      <c r="ET255">
        <v>0</v>
      </c>
      <c r="EU255">
        <v>-1</v>
      </c>
      <c r="EV255">
        <v>-1</v>
      </c>
      <c r="EW255">
        <v>-1</v>
      </c>
      <c r="EX255">
        <v>-1</v>
      </c>
      <c r="EY255">
        <v>14.3</v>
      </c>
      <c r="EZ255">
        <v>14.3</v>
      </c>
      <c r="FA255">
        <v>18</v>
      </c>
      <c r="FB255">
        <v>646.813</v>
      </c>
      <c r="FC255">
        <v>393.637</v>
      </c>
      <c r="FD255">
        <v>24.9995</v>
      </c>
      <c r="FE255">
        <v>27.6602</v>
      </c>
      <c r="FF255">
        <v>29.9999</v>
      </c>
      <c r="FG255">
        <v>27.6802</v>
      </c>
      <c r="FH255">
        <v>27.7203</v>
      </c>
      <c r="FI255">
        <v>36.9558</v>
      </c>
      <c r="FJ255">
        <v>21.6629</v>
      </c>
      <c r="FK255">
        <v>43.4812</v>
      </c>
      <c r="FL255">
        <v>25</v>
      </c>
      <c r="FM255">
        <v>818.949</v>
      </c>
      <c r="FN255">
        <v>20</v>
      </c>
      <c r="FO255">
        <v>96.8946</v>
      </c>
      <c r="FP255">
        <v>99.461</v>
      </c>
    </row>
    <row r="256" spans="1:172">
      <c r="A256">
        <v>240</v>
      </c>
      <c r="B256">
        <v>1617083373</v>
      </c>
      <c r="C256">
        <v>480.5</v>
      </c>
      <c r="D256" t="s">
        <v>765</v>
      </c>
      <c r="E256" t="s">
        <v>766</v>
      </c>
      <c r="F256">
        <v>2</v>
      </c>
      <c r="G256">
        <v>1617083371.625</v>
      </c>
      <c r="H256">
        <f>(I256)/1000</f>
        <v>0</v>
      </c>
      <c r="I256">
        <f>IF(CF256, AL256, AF256)</f>
        <v>0</v>
      </c>
      <c r="J256">
        <f>IF(CF256, AG256, AE256)</f>
        <v>0</v>
      </c>
      <c r="K256">
        <f>CH256 - IF(AS256&gt;1, J256*CB256*100.0/(AU256*CV256), 0)</f>
        <v>0</v>
      </c>
      <c r="L256">
        <f>((R256-H256/2)*K256-J256)/(R256+H256/2)</f>
        <v>0</v>
      </c>
      <c r="M256">
        <f>L256*(CO256+CP256)/1000.0</f>
        <v>0</v>
      </c>
      <c r="N256">
        <f>(CH256 - IF(AS256&gt;1, J256*CB256*100.0/(AU256*CV256), 0))*(CO256+CP256)/1000.0</f>
        <v>0</v>
      </c>
      <c r="O256">
        <f>2.0/((1/Q256-1/P256)+SIGN(Q256)*SQRT((1/Q256-1/P256)*(1/Q256-1/P256) + 4*CC256/((CC256+1)*(CC256+1))*(2*1/Q256*1/P256-1/P256*1/P256)))</f>
        <v>0</v>
      </c>
      <c r="P256">
        <f>IF(LEFT(CD256,1)&lt;&gt;"0",IF(LEFT(CD256,1)="1",3.0,CE256),$D$5+$E$5*(CV256*CO256/($K$5*1000))+$F$5*(CV256*CO256/($K$5*1000))*MAX(MIN(CB256,$J$5),$I$5)*MAX(MIN(CB256,$J$5),$I$5)+$G$5*MAX(MIN(CB256,$J$5),$I$5)*(CV256*CO256/($K$5*1000))+$H$5*(CV256*CO256/($K$5*1000))*(CV256*CO256/($K$5*1000)))</f>
        <v>0</v>
      </c>
      <c r="Q256">
        <f>H256*(1000-(1000*0.61365*exp(17.502*U256/(240.97+U256))/(CO256+CP256)+CJ256)/2)/(1000*0.61365*exp(17.502*U256/(240.97+U256))/(CO256+CP256)-CJ256)</f>
        <v>0</v>
      </c>
      <c r="R256">
        <f>1/((CC256+1)/(O256/1.6)+1/(P256/1.37)) + CC256/((CC256+1)/(O256/1.6) + CC256/(P256/1.37))</f>
        <v>0</v>
      </c>
      <c r="S256">
        <f>(BX256*CA256)</f>
        <v>0</v>
      </c>
      <c r="T256">
        <f>(CQ256+(S256+2*0.95*5.67E-8*(((CQ256+$B$7)+273)^4-(CQ256+273)^4)-44100*H256)/(1.84*29.3*P256+8*0.95*5.67E-8*(CQ256+273)^3))</f>
        <v>0</v>
      </c>
      <c r="U256">
        <f>($C$7*CR256+$D$7*CS256+$E$7*T256)</f>
        <v>0</v>
      </c>
      <c r="V256">
        <f>0.61365*exp(17.502*U256/(240.97+U256))</f>
        <v>0</v>
      </c>
      <c r="W256">
        <f>(X256/Y256*100)</f>
        <v>0</v>
      </c>
      <c r="X256">
        <f>CJ256*(CO256+CP256)/1000</f>
        <v>0</v>
      </c>
      <c r="Y256">
        <f>0.61365*exp(17.502*CQ256/(240.97+CQ256))</f>
        <v>0</v>
      </c>
      <c r="Z256">
        <f>(V256-CJ256*(CO256+CP256)/1000)</f>
        <v>0</v>
      </c>
      <c r="AA256">
        <f>(-H256*44100)</f>
        <v>0</v>
      </c>
      <c r="AB256">
        <f>2*29.3*P256*0.92*(CQ256-U256)</f>
        <v>0</v>
      </c>
      <c r="AC256">
        <f>2*0.95*5.67E-8*(((CQ256+$B$7)+273)^4-(U256+273)^4)</f>
        <v>0</v>
      </c>
      <c r="AD256">
        <f>S256+AC256+AA256+AB256</f>
        <v>0</v>
      </c>
      <c r="AE256">
        <f>CN256*AS256*(CI256-CH256*(1000-AS256*CK256)/(1000-AS256*CJ256))/(100*CB256)</f>
        <v>0</v>
      </c>
      <c r="AF256">
        <f>1000*CN256*AS256*(CJ256-CK256)/(100*CB256*(1000-AS256*CJ256))</f>
        <v>0</v>
      </c>
      <c r="AG256">
        <f>(AH256 - AI256 - CO256*1E3/(8.314*(CQ256+273.15)) * AK256/CN256 * AJ256) * CN256/(100*CB256) * (1000 - CK256)/1000</f>
        <v>0</v>
      </c>
      <c r="AH256">
        <v>824.833506616376</v>
      </c>
      <c r="AI256">
        <v>804.001018181818</v>
      </c>
      <c r="AJ256">
        <v>1.71619680012763</v>
      </c>
      <c r="AK256">
        <v>66.5001345329119</v>
      </c>
      <c r="AL256">
        <f>(AN256 - AM256 + CO256*1E3/(8.314*(CQ256+273.15)) * AP256/CN256 * AO256) * CN256/(100*CB256) * 1000/(1000 - AN256)</f>
        <v>0</v>
      </c>
      <c r="AM256">
        <v>19.9531159927273</v>
      </c>
      <c r="AN256">
        <v>21.3685436363636</v>
      </c>
      <c r="AO256">
        <v>1.10082644638166e-05</v>
      </c>
      <c r="AP256">
        <v>79.88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MAX(0,($B$13+$C$13*CV256)/(1+$D$13*CV256)*CO256/(CQ256+273)*$E$13)</f>
        <v>0</v>
      </c>
      <c r="AV256" t="s">
        <v>286</v>
      </c>
      <c r="AW256" t="s">
        <v>286</v>
      </c>
      <c r="AX256">
        <v>0</v>
      </c>
      <c r="AY256">
        <v>0</v>
      </c>
      <c r="AZ256">
        <f>1-AX256/AY256</f>
        <v>0</v>
      </c>
      <c r="BA256">
        <v>0</v>
      </c>
      <c r="BB256" t="s">
        <v>286</v>
      </c>
      <c r="BC256" t="s">
        <v>286</v>
      </c>
      <c r="BD256">
        <v>0</v>
      </c>
      <c r="BE256">
        <v>0</v>
      </c>
      <c r="BF256">
        <f>1-BD256/BE256</f>
        <v>0</v>
      </c>
      <c r="BG256">
        <v>0.5</v>
      </c>
      <c r="BH256">
        <f>BY256</f>
        <v>0</v>
      </c>
      <c r="BI256">
        <f>J256</f>
        <v>0</v>
      </c>
      <c r="BJ256">
        <f>BF256*BG256*BH256</f>
        <v>0</v>
      </c>
      <c r="BK256">
        <f>(BI256-BA256)/BH256</f>
        <v>0</v>
      </c>
      <c r="BL256">
        <f>(AY256-BE256)/BE256</f>
        <v>0</v>
      </c>
      <c r="BM256">
        <f>AX256/(AZ256+AX256/BE256)</f>
        <v>0</v>
      </c>
      <c r="BN256" t="s">
        <v>286</v>
      </c>
      <c r="BO256">
        <v>0</v>
      </c>
      <c r="BP256">
        <f>IF(BO256&lt;&gt;0, BO256, BM256)</f>
        <v>0</v>
      </c>
      <c r="BQ256">
        <f>1-BP256/BE256</f>
        <v>0</v>
      </c>
      <c r="BR256">
        <f>(BE256-BD256)/(BE256-BP256)</f>
        <v>0</v>
      </c>
      <c r="BS256">
        <f>(AY256-BE256)/(AY256-BP256)</f>
        <v>0</v>
      </c>
      <c r="BT256">
        <f>(BE256-BD256)/(BE256-AX256)</f>
        <v>0</v>
      </c>
      <c r="BU256">
        <f>(AY256-BE256)/(AY256-AX256)</f>
        <v>0</v>
      </c>
      <c r="BV256">
        <f>(BR256*BP256/BD256)</f>
        <v>0</v>
      </c>
      <c r="BW256">
        <f>(1-BV256)</f>
        <v>0</v>
      </c>
      <c r="BX256">
        <f>$B$11*CW256+$C$11*CX256+$F$11*CY256*(1-DB256)</f>
        <v>0</v>
      </c>
      <c r="BY256">
        <f>BX256*BZ256</f>
        <v>0</v>
      </c>
      <c r="BZ256">
        <f>($B$11*$D$9+$C$11*$D$9+$F$11*((DL256+DD256)/MAX(DL256+DD256+DM256, 0.1)*$I$9+DM256/MAX(DL256+DD256+DM256, 0.1)*$J$9))/($B$11+$C$11+$F$11)</f>
        <v>0</v>
      </c>
      <c r="CA256">
        <f>($B$11*$K$9+$C$11*$K$9+$F$11*((DL256+DD256)/MAX(DL256+DD256+DM256, 0.1)*$P$9+DM256/MAX(DL256+DD256+DM256, 0.1)*$Q$9))/($B$11+$C$11+$F$11)</f>
        <v>0</v>
      </c>
      <c r="CB256">
        <v>9</v>
      </c>
      <c r="CC256">
        <v>0.5</v>
      </c>
      <c r="CD256" t="s">
        <v>287</v>
      </c>
      <c r="CE256">
        <v>2</v>
      </c>
      <c r="CF256" t="b">
        <v>1</v>
      </c>
      <c r="CG256">
        <v>1617083371.625</v>
      </c>
      <c r="CH256">
        <v>785.35575</v>
      </c>
      <c r="CI256">
        <v>809.411</v>
      </c>
      <c r="CJ256">
        <v>21.36885</v>
      </c>
      <c r="CK256">
        <v>19.9528</v>
      </c>
      <c r="CL256">
        <v>781.03525</v>
      </c>
      <c r="CM256">
        <v>21.3908</v>
      </c>
      <c r="CN256">
        <v>599.9845</v>
      </c>
      <c r="CO256">
        <v>101.12425</v>
      </c>
      <c r="CP256">
        <v>0.04653105</v>
      </c>
      <c r="CQ256">
        <v>26.736275</v>
      </c>
      <c r="CR256">
        <v>26.220375</v>
      </c>
      <c r="CS256">
        <v>999.9</v>
      </c>
      <c r="CT256">
        <v>0</v>
      </c>
      <c r="CU256">
        <v>0</v>
      </c>
      <c r="CV256">
        <v>9978.1225</v>
      </c>
      <c r="CW256">
        <v>0</v>
      </c>
      <c r="CX256">
        <v>32.590425</v>
      </c>
      <c r="CY256">
        <v>1200.13</v>
      </c>
      <c r="CZ256">
        <v>0.96700725</v>
      </c>
      <c r="DA256">
        <v>0.032992925</v>
      </c>
      <c r="DB256">
        <v>0</v>
      </c>
      <c r="DC256">
        <v>2.7876</v>
      </c>
      <c r="DD256">
        <v>0</v>
      </c>
      <c r="DE256">
        <v>3556.2025</v>
      </c>
      <c r="DF256">
        <v>10373.4</v>
      </c>
      <c r="DG256">
        <v>40.49975</v>
      </c>
      <c r="DH256">
        <v>43.45275</v>
      </c>
      <c r="DI256">
        <v>42.20275</v>
      </c>
      <c r="DJ256">
        <v>41.531</v>
      </c>
      <c r="DK256">
        <v>40.5465</v>
      </c>
      <c r="DL256">
        <v>1160.5375</v>
      </c>
      <c r="DM256">
        <v>39.5925</v>
      </c>
      <c r="DN256">
        <v>0</v>
      </c>
      <c r="DO256">
        <v>1617083373.6</v>
      </c>
      <c r="DP256">
        <v>0</v>
      </c>
      <c r="DQ256">
        <v>2.665088</v>
      </c>
      <c r="DR256">
        <v>0.372892321399213</v>
      </c>
      <c r="DS256">
        <v>-9.26461543286347</v>
      </c>
      <c r="DT256">
        <v>3556.5492</v>
      </c>
      <c r="DU256">
        <v>15</v>
      </c>
      <c r="DV256">
        <v>1617082512</v>
      </c>
      <c r="DW256" t="s">
        <v>288</v>
      </c>
      <c r="DX256">
        <v>1617082511</v>
      </c>
      <c r="DY256">
        <v>1617082512</v>
      </c>
      <c r="DZ256">
        <v>2</v>
      </c>
      <c r="EA256">
        <v>-0.012</v>
      </c>
      <c r="EB256">
        <v>-0.035</v>
      </c>
      <c r="EC256">
        <v>4.321</v>
      </c>
      <c r="ED256">
        <v>-0.022</v>
      </c>
      <c r="EE256">
        <v>400</v>
      </c>
      <c r="EF256">
        <v>20</v>
      </c>
      <c r="EG256">
        <v>0.13</v>
      </c>
      <c r="EH256">
        <v>0.05</v>
      </c>
      <c r="EI256">
        <v>100</v>
      </c>
      <c r="EJ256">
        <v>100</v>
      </c>
      <c r="EK256">
        <v>4.32</v>
      </c>
      <c r="EL256">
        <v>-0.022</v>
      </c>
      <c r="EM256">
        <v>4.32055000000003</v>
      </c>
      <c r="EN256">
        <v>0</v>
      </c>
      <c r="EO256">
        <v>0</v>
      </c>
      <c r="EP256">
        <v>0</v>
      </c>
      <c r="EQ256">
        <v>-0.0219400000000007</v>
      </c>
      <c r="ER256">
        <v>0</v>
      </c>
      <c r="ES256">
        <v>0</v>
      </c>
      <c r="ET256">
        <v>0</v>
      </c>
      <c r="EU256">
        <v>-1</v>
      </c>
      <c r="EV256">
        <v>-1</v>
      </c>
      <c r="EW256">
        <v>-1</v>
      </c>
      <c r="EX256">
        <v>-1</v>
      </c>
      <c r="EY256">
        <v>14.4</v>
      </c>
      <c r="EZ256">
        <v>14.3</v>
      </c>
      <c r="FA256">
        <v>18</v>
      </c>
      <c r="FB256">
        <v>646.741</v>
      </c>
      <c r="FC256">
        <v>393.551</v>
      </c>
      <c r="FD256">
        <v>24.9995</v>
      </c>
      <c r="FE256">
        <v>27.659</v>
      </c>
      <c r="FF256">
        <v>29.9999</v>
      </c>
      <c r="FG256">
        <v>27.679</v>
      </c>
      <c r="FH256">
        <v>27.7186</v>
      </c>
      <c r="FI256">
        <v>37.0801</v>
      </c>
      <c r="FJ256">
        <v>21.6629</v>
      </c>
      <c r="FK256">
        <v>43.4812</v>
      </c>
      <c r="FL256">
        <v>25</v>
      </c>
      <c r="FM256">
        <v>822.315</v>
      </c>
      <c r="FN256">
        <v>20</v>
      </c>
      <c r="FO256">
        <v>96.8941</v>
      </c>
      <c r="FP256">
        <v>99.4621</v>
      </c>
    </row>
    <row r="257" spans="1:172">
      <c r="A257">
        <v>241</v>
      </c>
      <c r="B257">
        <v>1617083375</v>
      </c>
      <c r="C257">
        <v>482.5</v>
      </c>
      <c r="D257" t="s">
        <v>767</v>
      </c>
      <c r="E257" t="s">
        <v>768</v>
      </c>
      <c r="F257">
        <v>2</v>
      </c>
      <c r="G257">
        <v>1617083374</v>
      </c>
      <c r="H257">
        <f>(I257)/1000</f>
        <v>0</v>
      </c>
      <c r="I257">
        <f>IF(CF257, AL257, AF257)</f>
        <v>0</v>
      </c>
      <c r="J257">
        <f>IF(CF257, AG257, AE257)</f>
        <v>0</v>
      </c>
      <c r="K257">
        <f>CH257 - IF(AS257&gt;1, J257*CB257*100.0/(AU257*CV257), 0)</f>
        <v>0</v>
      </c>
      <c r="L257">
        <f>((R257-H257/2)*K257-J257)/(R257+H257/2)</f>
        <v>0</v>
      </c>
      <c r="M257">
        <f>L257*(CO257+CP257)/1000.0</f>
        <v>0</v>
      </c>
      <c r="N257">
        <f>(CH257 - IF(AS257&gt;1, J257*CB257*100.0/(AU257*CV257), 0))*(CO257+CP257)/1000.0</f>
        <v>0</v>
      </c>
      <c r="O257">
        <f>2.0/((1/Q257-1/P257)+SIGN(Q257)*SQRT((1/Q257-1/P257)*(1/Q257-1/P257) + 4*CC257/((CC257+1)*(CC257+1))*(2*1/Q257*1/P257-1/P257*1/P257)))</f>
        <v>0</v>
      </c>
      <c r="P257">
        <f>IF(LEFT(CD257,1)&lt;&gt;"0",IF(LEFT(CD257,1)="1",3.0,CE257),$D$5+$E$5*(CV257*CO257/($K$5*1000))+$F$5*(CV257*CO257/($K$5*1000))*MAX(MIN(CB257,$J$5),$I$5)*MAX(MIN(CB257,$J$5),$I$5)+$G$5*MAX(MIN(CB257,$J$5),$I$5)*(CV257*CO257/($K$5*1000))+$H$5*(CV257*CO257/($K$5*1000))*(CV257*CO257/($K$5*1000)))</f>
        <v>0</v>
      </c>
      <c r="Q257">
        <f>H257*(1000-(1000*0.61365*exp(17.502*U257/(240.97+U257))/(CO257+CP257)+CJ257)/2)/(1000*0.61365*exp(17.502*U257/(240.97+U257))/(CO257+CP257)-CJ257)</f>
        <v>0</v>
      </c>
      <c r="R257">
        <f>1/((CC257+1)/(O257/1.6)+1/(P257/1.37)) + CC257/((CC257+1)/(O257/1.6) + CC257/(P257/1.37))</f>
        <v>0</v>
      </c>
      <c r="S257">
        <f>(BX257*CA257)</f>
        <v>0</v>
      </c>
      <c r="T257">
        <f>(CQ257+(S257+2*0.95*5.67E-8*(((CQ257+$B$7)+273)^4-(CQ257+273)^4)-44100*H257)/(1.84*29.3*P257+8*0.95*5.67E-8*(CQ257+273)^3))</f>
        <v>0</v>
      </c>
      <c r="U257">
        <f>($C$7*CR257+$D$7*CS257+$E$7*T257)</f>
        <v>0</v>
      </c>
      <c r="V257">
        <f>0.61365*exp(17.502*U257/(240.97+U257))</f>
        <v>0</v>
      </c>
      <c r="W257">
        <f>(X257/Y257*100)</f>
        <v>0</v>
      </c>
      <c r="X257">
        <f>CJ257*(CO257+CP257)/1000</f>
        <v>0</v>
      </c>
      <c r="Y257">
        <f>0.61365*exp(17.502*CQ257/(240.97+CQ257))</f>
        <v>0</v>
      </c>
      <c r="Z257">
        <f>(V257-CJ257*(CO257+CP257)/1000)</f>
        <v>0</v>
      </c>
      <c r="AA257">
        <f>(-H257*44100)</f>
        <v>0</v>
      </c>
      <c r="AB257">
        <f>2*29.3*P257*0.92*(CQ257-U257)</f>
        <v>0</v>
      </c>
      <c r="AC257">
        <f>2*0.95*5.67E-8*(((CQ257+$B$7)+273)^4-(U257+273)^4)</f>
        <v>0</v>
      </c>
      <c r="AD257">
        <f>S257+AC257+AA257+AB257</f>
        <v>0</v>
      </c>
      <c r="AE257">
        <f>CN257*AS257*(CI257-CH257*(1000-AS257*CK257)/(1000-AS257*CJ257))/(100*CB257)</f>
        <v>0</v>
      </c>
      <c r="AF257">
        <f>1000*CN257*AS257*(CJ257-CK257)/(100*CB257*(1000-AS257*CJ257))</f>
        <v>0</v>
      </c>
      <c r="AG257">
        <f>(AH257 - AI257 - CO257*1E3/(8.314*(CQ257+273.15)) * AK257/CN257 * AJ257) * CN257/(100*CB257) * (1000 - CK257)/1000</f>
        <v>0</v>
      </c>
      <c r="AH257">
        <v>828.155156474855</v>
      </c>
      <c r="AI257">
        <v>807.415666666666</v>
      </c>
      <c r="AJ257">
        <v>1.70628220741261</v>
      </c>
      <c r="AK257">
        <v>66.5001345329119</v>
      </c>
      <c r="AL257">
        <f>(AN257 - AM257 + CO257*1E3/(8.314*(CQ257+273.15)) * AP257/CN257 * AO257) * CN257/(100*CB257) * 1000/(1000 - AN257)</f>
        <v>0</v>
      </c>
      <c r="AM257">
        <v>19.9522692339394</v>
      </c>
      <c r="AN257">
        <v>21.3670624242424</v>
      </c>
      <c r="AO257">
        <v>-4.14825174836219e-05</v>
      </c>
      <c r="AP257">
        <v>79.88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MAX(0,($B$13+$C$13*CV257)/(1+$D$13*CV257)*CO257/(CQ257+273)*$E$13)</f>
        <v>0</v>
      </c>
      <c r="AV257" t="s">
        <v>286</v>
      </c>
      <c r="AW257" t="s">
        <v>286</v>
      </c>
      <c r="AX257">
        <v>0</v>
      </c>
      <c r="AY257">
        <v>0</v>
      </c>
      <c r="AZ257">
        <f>1-AX257/AY257</f>
        <v>0</v>
      </c>
      <c r="BA257">
        <v>0</v>
      </c>
      <c r="BB257" t="s">
        <v>286</v>
      </c>
      <c r="BC257" t="s">
        <v>286</v>
      </c>
      <c r="BD257">
        <v>0</v>
      </c>
      <c r="BE257">
        <v>0</v>
      </c>
      <c r="BF257">
        <f>1-BD257/BE257</f>
        <v>0</v>
      </c>
      <c r="BG257">
        <v>0.5</v>
      </c>
      <c r="BH257">
        <f>BY257</f>
        <v>0</v>
      </c>
      <c r="BI257">
        <f>J257</f>
        <v>0</v>
      </c>
      <c r="BJ257">
        <f>BF257*BG257*BH257</f>
        <v>0</v>
      </c>
      <c r="BK257">
        <f>(BI257-BA257)/BH257</f>
        <v>0</v>
      </c>
      <c r="BL257">
        <f>(AY257-BE257)/BE257</f>
        <v>0</v>
      </c>
      <c r="BM257">
        <f>AX257/(AZ257+AX257/BE257)</f>
        <v>0</v>
      </c>
      <c r="BN257" t="s">
        <v>286</v>
      </c>
      <c r="BO257">
        <v>0</v>
      </c>
      <c r="BP257">
        <f>IF(BO257&lt;&gt;0, BO257, BM257)</f>
        <v>0</v>
      </c>
      <c r="BQ257">
        <f>1-BP257/BE257</f>
        <v>0</v>
      </c>
      <c r="BR257">
        <f>(BE257-BD257)/(BE257-BP257)</f>
        <v>0</v>
      </c>
      <c r="BS257">
        <f>(AY257-BE257)/(AY257-BP257)</f>
        <v>0</v>
      </c>
      <c r="BT257">
        <f>(BE257-BD257)/(BE257-AX257)</f>
        <v>0</v>
      </c>
      <c r="BU257">
        <f>(AY257-BE257)/(AY257-AX257)</f>
        <v>0</v>
      </c>
      <c r="BV257">
        <f>(BR257*BP257/BD257)</f>
        <v>0</v>
      </c>
      <c r="BW257">
        <f>(1-BV257)</f>
        <v>0</v>
      </c>
      <c r="BX257">
        <f>$B$11*CW257+$C$11*CX257+$F$11*CY257*(1-DB257)</f>
        <v>0</v>
      </c>
      <c r="BY257">
        <f>BX257*BZ257</f>
        <v>0</v>
      </c>
      <c r="BZ257">
        <f>($B$11*$D$9+$C$11*$D$9+$F$11*((DL257+DD257)/MAX(DL257+DD257+DM257, 0.1)*$I$9+DM257/MAX(DL257+DD257+DM257, 0.1)*$J$9))/($B$11+$C$11+$F$11)</f>
        <v>0</v>
      </c>
      <c r="CA257">
        <f>($B$11*$K$9+$C$11*$K$9+$F$11*((DL257+DD257)/MAX(DL257+DD257+DM257, 0.1)*$P$9+DM257/MAX(DL257+DD257+DM257, 0.1)*$Q$9))/($B$11+$C$11+$F$11)</f>
        <v>0</v>
      </c>
      <c r="CB257">
        <v>9</v>
      </c>
      <c r="CC257">
        <v>0.5</v>
      </c>
      <c r="CD257" t="s">
        <v>287</v>
      </c>
      <c r="CE257">
        <v>2</v>
      </c>
      <c r="CF257" t="b">
        <v>1</v>
      </c>
      <c r="CG257">
        <v>1617083374</v>
      </c>
      <c r="CH257">
        <v>789.333666666667</v>
      </c>
      <c r="CI257">
        <v>813.371333333333</v>
      </c>
      <c r="CJ257">
        <v>21.3675666666667</v>
      </c>
      <c r="CK257">
        <v>19.9514333333333</v>
      </c>
      <c r="CL257">
        <v>785.013333333333</v>
      </c>
      <c r="CM257">
        <v>21.3895</v>
      </c>
      <c r="CN257">
        <v>599.945333333333</v>
      </c>
      <c r="CO257">
        <v>101.122666666667</v>
      </c>
      <c r="CP257">
        <v>0.0467389</v>
      </c>
      <c r="CQ257">
        <v>26.7359666666667</v>
      </c>
      <c r="CR257">
        <v>26.2200333333333</v>
      </c>
      <c r="CS257">
        <v>999.9</v>
      </c>
      <c r="CT257">
        <v>0</v>
      </c>
      <c r="CU257">
        <v>0</v>
      </c>
      <c r="CV257">
        <v>9977.08333333333</v>
      </c>
      <c r="CW257">
        <v>0</v>
      </c>
      <c r="CX257">
        <v>32.8119666666667</v>
      </c>
      <c r="CY257">
        <v>1200.04666666667</v>
      </c>
      <c r="CZ257">
        <v>0.967006666666667</v>
      </c>
      <c r="DA257">
        <v>0.0329935</v>
      </c>
      <c r="DB257">
        <v>0</v>
      </c>
      <c r="DC257">
        <v>2.6736</v>
      </c>
      <c r="DD257">
        <v>0</v>
      </c>
      <c r="DE257">
        <v>3555.83</v>
      </c>
      <c r="DF257">
        <v>10372.6666666667</v>
      </c>
      <c r="DG257">
        <v>40.5</v>
      </c>
      <c r="DH257">
        <v>43.458</v>
      </c>
      <c r="DI257">
        <v>42.2083333333333</v>
      </c>
      <c r="DJ257">
        <v>41.5206666666667</v>
      </c>
      <c r="DK257">
        <v>40.5413333333333</v>
      </c>
      <c r="DL257">
        <v>1160.45666666667</v>
      </c>
      <c r="DM257">
        <v>39.59</v>
      </c>
      <c r="DN257">
        <v>0</v>
      </c>
      <c r="DO257">
        <v>1617083375.4</v>
      </c>
      <c r="DP257">
        <v>0</v>
      </c>
      <c r="DQ257">
        <v>2.66691923076923</v>
      </c>
      <c r="DR257">
        <v>0.288659839518524</v>
      </c>
      <c r="DS257">
        <v>-7.59760687435864</v>
      </c>
      <c r="DT257">
        <v>3556.29115384615</v>
      </c>
      <c r="DU257">
        <v>15</v>
      </c>
      <c r="DV257">
        <v>1617082512</v>
      </c>
      <c r="DW257" t="s">
        <v>288</v>
      </c>
      <c r="DX257">
        <v>1617082511</v>
      </c>
      <c r="DY257">
        <v>1617082512</v>
      </c>
      <c r="DZ257">
        <v>2</v>
      </c>
      <c r="EA257">
        <v>-0.012</v>
      </c>
      <c r="EB257">
        <v>-0.035</v>
      </c>
      <c r="EC257">
        <v>4.321</v>
      </c>
      <c r="ED257">
        <v>-0.022</v>
      </c>
      <c r="EE257">
        <v>400</v>
      </c>
      <c r="EF257">
        <v>20</v>
      </c>
      <c r="EG257">
        <v>0.13</v>
      </c>
      <c r="EH257">
        <v>0.05</v>
      </c>
      <c r="EI257">
        <v>100</v>
      </c>
      <c r="EJ257">
        <v>100</v>
      </c>
      <c r="EK257">
        <v>4.321</v>
      </c>
      <c r="EL257">
        <v>-0.0219</v>
      </c>
      <c r="EM257">
        <v>4.32055000000003</v>
      </c>
      <c r="EN257">
        <v>0</v>
      </c>
      <c r="EO257">
        <v>0</v>
      </c>
      <c r="EP257">
        <v>0</v>
      </c>
      <c r="EQ257">
        <v>-0.0219400000000007</v>
      </c>
      <c r="ER257">
        <v>0</v>
      </c>
      <c r="ES257">
        <v>0</v>
      </c>
      <c r="ET257">
        <v>0</v>
      </c>
      <c r="EU257">
        <v>-1</v>
      </c>
      <c r="EV257">
        <v>-1</v>
      </c>
      <c r="EW257">
        <v>-1</v>
      </c>
      <c r="EX257">
        <v>-1</v>
      </c>
      <c r="EY257">
        <v>14.4</v>
      </c>
      <c r="EZ257">
        <v>14.4</v>
      </c>
      <c r="FA257">
        <v>18</v>
      </c>
      <c r="FB257">
        <v>646.565</v>
      </c>
      <c r="FC257">
        <v>393.571</v>
      </c>
      <c r="FD257">
        <v>24.9995</v>
      </c>
      <c r="FE257">
        <v>27.6573</v>
      </c>
      <c r="FF257">
        <v>29.9998</v>
      </c>
      <c r="FG257">
        <v>27.6773</v>
      </c>
      <c r="FH257">
        <v>27.7174</v>
      </c>
      <c r="FI257">
        <v>37.201</v>
      </c>
      <c r="FJ257">
        <v>21.6629</v>
      </c>
      <c r="FK257">
        <v>43.4812</v>
      </c>
      <c r="FL257">
        <v>25</v>
      </c>
      <c r="FM257">
        <v>825.698</v>
      </c>
      <c r="FN257">
        <v>20</v>
      </c>
      <c r="FO257">
        <v>96.8938</v>
      </c>
      <c r="FP257">
        <v>99.463</v>
      </c>
    </row>
    <row r="258" spans="1:172">
      <c r="A258">
        <v>242</v>
      </c>
      <c r="B258">
        <v>1617083377</v>
      </c>
      <c r="C258">
        <v>484.5</v>
      </c>
      <c r="D258" t="s">
        <v>769</v>
      </c>
      <c r="E258" t="s">
        <v>770</v>
      </c>
      <c r="F258">
        <v>2</v>
      </c>
      <c r="G258">
        <v>1617083375.625</v>
      </c>
      <c r="H258">
        <f>(I258)/1000</f>
        <v>0</v>
      </c>
      <c r="I258">
        <f>IF(CF258, AL258, AF258)</f>
        <v>0</v>
      </c>
      <c r="J258">
        <f>IF(CF258, AG258, AE258)</f>
        <v>0</v>
      </c>
      <c r="K258">
        <f>CH258 - IF(AS258&gt;1, J258*CB258*100.0/(AU258*CV258), 0)</f>
        <v>0</v>
      </c>
      <c r="L258">
        <f>((R258-H258/2)*K258-J258)/(R258+H258/2)</f>
        <v>0</v>
      </c>
      <c r="M258">
        <f>L258*(CO258+CP258)/1000.0</f>
        <v>0</v>
      </c>
      <c r="N258">
        <f>(CH258 - IF(AS258&gt;1, J258*CB258*100.0/(AU258*CV258), 0))*(CO258+CP258)/1000.0</f>
        <v>0</v>
      </c>
      <c r="O258">
        <f>2.0/((1/Q258-1/P258)+SIGN(Q258)*SQRT((1/Q258-1/P258)*(1/Q258-1/P258) + 4*CC258/((CC258+1)*(CC258+1))*(2*1/Q258*1/P258-1/P258*1/P258)))</f>
        <v>0</v>
      </c>
      <c r="P258">
        <f>IF(LEFT(CD258,1)&lt;&gt;"0",IF(LEFT(CD258,1)="1",3.0,CE258),$D$5+$E$5*(CV258*CO258/($K$5*1000))+$F$5*(CV258*CO258/($K$5*1000))*MAX(MIN(CB258,$J$5),$I$5)*MAX(MIN(CB258,$J$5),$I$5)+$G$5*MAX(MIN(CB258,$J$5),$I$5)*(CV258*CO258/($K$5*1000))+$H$5*(CV258*CO258/($K$5*1000))*(CV258*CO258/($K$5*1000)))</f>
        <v>0</v>
      </c>
      <c r="Q258">
        <f>H258*(1000-(1000*0.61365*exp(17.502*U258/(240.97+U258))/(CO258+CP258)+CJ258)/2)/(1000*0.61365*exp(17.502*U258/(240.97+U258))/(CO258+CP258)-CJ258)</f>
        <v>0</v>
      </c>
      <c r="R258">
        <f>1/((CC258+1)/(O258/1.6)+1/(P258/1.37)) + CC258/((CC258+1)/(O258/1.6) + CC258/(P258/1.37))</f>
        <v>0</v>
      </c>
      <c r="S258">
        <f>(BX258*CA258)</f>
        <v>0</v>
      </c>
      <c r="T258">
        <f>(CQ258+(S258+2*0.95*5.67E-8*(((CQ258+$B$7)+273)^4-(CQ258+273)^4)-44100*H258)/(1.84*29.3*P258+8*0.95*5.67E-8*(CQ258+273)^3))</f>
        <v>0</v>
      </c>
      <c r="U258">
        <f>($C$7*CR258+$D$7*CS258+$E$7*T258)</f>
        <v>0</v>
      </c>
      <c r="V258">
        <f>0.61365*exp(17.502*U258/(240.97+U258))</f>
        <v>0</v>
      </c>
      <c r="W258">
        <f>(X258/Y258*100)</f>
        <v>0</v>
      </c>
      <c r="X258">
        <f>CJ258*(CO258+CP258)/1000</f>
        <v>0</v>
      </c>
      <c r="Y258">
        <f>0.61365*exp(17.502*CQ258/(240.97+CQ258))</f>
        <v>0</v>
      </c>
      <c r="Z258">
        <f>(V258-CJ258*(CO258+CP258)/1000)</f>
        <v>0</v>
      </c>
      <c r="AA258">
        <f>(-H258*44100)</f>
        <v>0</v>
      </c>
      <c r="AB258">
        <f>2*29.3*P258*0.92*(CQ258-U258)</f>
        <v>0</v>
      </c>
      <c r="AC258">
        <f>2*0.95*5.67E-8*(((CQ258+$B$7)+273)^4-(U258+273)^4)</f>
        <v>0</v>
      </c>
      <c r="AD258">
        <f>S258+AC258+AA258+AB258</f>
        <v>0</v>
      </c>
      <c r="AE258">
        <f>CN258*AS258*(CI258-CH258*(1000-AS258*CK258)/(1000-AS258*CJ258))/(100*CB258)</f>
        <v>0</v>
      </c>
      <c r="AF258">
        <f>1000*CN258*AS258*(CJ258-CK258)/(100*CB258*(1000-AS258*CJ258))</f>
        <v>0</v>
      </c>
      <c r="AG258">
        <f>(AH258 - AI258 - CO258*1E3/(8.314*(CQ258+273.15)) * AK258/CN258 * AJ258) * CN258/(100*CB258) * (1000 - CK258)/1000</f>
        <v>0</v>
      </c>
      <c r="AH258">
        <v>831.66740151006</v>
      </c>
      <c r="AI258">
        <v>810.841466666666</v>
      </c>
      <c r="AJ258">
        <v>1.7125319222866</v>
      </c>
      <c r="AK258">
        <v>66.5001345329119</v>
      </c>
      <c r="AL258">
        <f>(AN258 - AM258 + CO258*1E3/(8.314*(CQ258+273.15)) * AP258/CN258 * AO258) * CN258/(100*CB258) * 1000/(1000 - AN258)</f>
        <v>0</v>
      </c>
      <c r="AM258">
        <v>19.9511916644156</v>
      </c>
      <c r="AN258">
        <v>21.3661175757576</v>
      </c>
      <c r="AO258">
        <v>-0.000122626262626533</v>
      </c>
      <c r="AP258">
        <v>79.88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MAX(0,($B$13+$C$13*CV258)/(1+$D$13*CV258)*CO258/(CQ258+273)*$E$13)</f>
        <v>0</v>
      </c>
      <c r="AV258" t="s">
        <v>286</v>
      </c>
      <c r="AW258" t="s">
        <v>286</v>
      </c>
      <c r="AX258">
        <v>0</v>
      </c>
      <c r="AY258">
        <v>0</v>
      </c>
      <c r="AZ258">
        <f>1-AX258/AY258</f>
        <v>0</v>
      </c>
      <c r="BA258">
        <v>0</v>
      </c>
      <c r="BB258" t="s">
        <v>286</v>
      </c>
      <c r="BC258" t="s">
        <v>286</v>
      </c>
      <c r="BD258">
        <v>0</v>
      </c>
      <c r="BE258">
        <v>0</v>
      </c>
      <c r="BF258">
        <f>1-BD258/BE258</f>
        <v>0</v>
      </c>
      <c r="BG258">
        <v>0.5</v>
      </c>
      <c r="BH258">
        <f>BY258</f>
        <v>0</v>
      </c>
      <c r="BI258">
        <f>J258</f>
        <v>0</v>
      </c>
      <c r="BJ258">
        <f>BF258*BG258*BH258</f>
        <v>0</v>
      </c>
      <c r="BK258">
        <f>(BI258-BA258)/BH258</f>
        <v>0</v>
      </c>
      <c r="BL258">
        <f>(AY258-BE258)/BE258</f>
        <v>0</v>
      </c>
      <c r="BM258">
        <f>AX258/(AZ258+AX258/BE258)</f>
        <v>0</v>
      </c>
      <c r="BN258" t="s">
        <v>286</v>
      </c>
      <c r="BO258">
        <v>0</v>
      </c>
      <c r="BP258">
        <f>IF(BO258&lt;&gt;0, BO258, BM258)</f>
        <v>0</v>
      </c>
      <c r="BQ258">
        <f>1-BP258/BE258</f>
        <v>0</v>
      </c>
      <c r="BR258">
        <f>(BE258-BD258)/(BE258-BP258)</f>
        <v>0</v>
      </c>
      <c r="BS258">
        <f>(AY258-BE258)/(AY258-BP258)</f>
        <v>0</v>
      </c>
      <c r="BT258">
        <f>(BE258-BD258)/(BE258-AX258)</f>
        <v>0</v>
      </c>
      <c r="BU258">
        <f>(AY258-BE258)/(AY258-AX258)</f>
        <v>0</v>
      </c>
      <c r="BV258">
        <f>(BR258*BP258/BD258)</f>
        <v>0</v>
      </c>
      <c r="BW258">
        <f>(1-BV258)</f>
        <v>0</v>
      </c>
      <c r="BX258">
        <f>$B$11*CW258+$C$11*CX258+$F$11*CY258*(1-DB258)</f>
        <v>0</v>
      </c>
      <c r="BY258">
        <f>BX258*BZ258</f>
        <v>0</v>
      </c>
      <c r="BZ258">
        <f>($B$11*$D$9+$C$11*$D$9+$F$11*((DL258+DD258)/MAX(DL258+DD258+DM258, 0.1)*$I$9+DM258/MAX(DL258+DD258+DM258, 0.1)*$J$9))/($B$11+$C$11+$F$11)</f>
        <v>0</v>
      </c>
      <c r="CA258">
        <f>($B$11*$K$9+$C$11*$K$9+$F$11*((DL258+DD258)/MAX(DL258+DD258+DM258, 0.1)*$P$9+DM258/MAX(DL258+DD258+DM258, 0.1)*$Q$9))/($B$11+$C$11+$F$11)</f>
        <v>0</v>
      </c>
      <c r="CB258">
        <v>9</v>
      </c>
      <c r="CC258">
        <v>0.5</v>
      </c>
      <c r="CD258" t="s">
        <v>287</v>
      </c>
      <c r="CE258">
        <v>2</v>
      </c>
      <c r="CF258" t="b">
        <v>1</v>
      </c>
      <c r="CG258">
        <v>1617083375.625</v>
      </c>
      <c r="CH258">
        <v>792.046</v>
      </c>
      <c r="CI258">
        <v>816.2045</v>
      </c>
      <c r="CJ258">
        <v>21.3665</v>
      </c>
      <c r="CK258">
        <v>19.95045</v>
      </c>
      <c r="CL258">
        <v>787.7255</v>
      </c>
      <c r="CM258">
        <v>21.388475</v>
      </c>
      <c r="CN258">
        <v>600.01075</v>
      </c>
      <c r="CO258">
        <v>101.12225</v>
      </c>
      <c r="CP258">
        <v>0.0467039</v>
      </c>
      <c r="CQ258">
        <v>26.73735</v>
      </c>
      <c r="CR258">
        <v>26.21875</v>
      </c>
      <c r="CS258">
        <v>999.9</v>
      </c>
      <c r="CT258">
        <v>0</v>
      </c>
      <c r="CU258">
        <v>0</v>
      </c>
      <c r="CV258">
        <v>9997.175</v>
      </c>
      <c r="CW258">
        <v>0</v>
      </c>
      <c r="CX258">
        <v>32.87655</v>
      </c>
      <c r="CY258">
        <v>1200.065</v>
      </c>
      <c r="CZ258">
        <v>0.9670055</v>
      </c>
      <c r="DA258">
        <v>0.03299465</v>
      </c>
      <c r="DB258">
        <v>0</v>
      </c>
      <c r="DC258">
        <v>2.67665</v>
      </c>
      <c r="DD258">
        <v>0</v>
      </c>
      <c r="DE258">
        <v>3555.7275</v>
      </c>
      <c r="DF258">
        <v>10372.85</v>
      </c>
      <c r="DG258">
        <v>40.5</v>
      </c>
      <c r="DH258">
        <v>43.437</v>
      </c>
      <c r="DI258">
        <v>42.23425</v>
      </c>
      <c r="DJ258">
        <v>41.51525</v>
      </c>
      <c r="DK258">
        <v>40.5465</v>
      </c>
      <c r="DL258">
        <v>1160.4725</v>
      </c>
      <c r="DM258">
        <v>39.5925</v>
      </c>
      <c r="DN258">
        <v>0</v>
      </c>
      <c r="DO258">
        <v>1617083377.8</v>
      </c>
      <c r="DP258">
        <v>0</v>
      </c>
      <c r="DQ258">
        <v>2.68645</v>
      </c>
      <c r="DR258">
        <v>0.780468382769449</v>
      </c>
      <c r="DS258">
        <v>-6.73128209617723</v>
      </c>
      <c r="DT258">
        <v>3556.04269230769</v>
      </c>
      <c r="DU258">
        <v>15</v>
      </c>
      <c r="DV258">
        <v>1617082512</v>
      </c>
      <c r="DW258" t="s">
        <v>288</v>
      </c>
      <c r="DX258">
        <v>1617082511</v>
      </c>
      <c r="DY258">
        <v>1617082512</v>
      </c>
      <c r="DZ258">
        <v>2</v>
      </c>
      <c r="EA258">
        <v>-0.012</v>
      </c>
      <c r="EB258">
        <v>-0.035</v>
      </c>
      <c r="EC258">
        <v>4.321</v>
      </c>
      <c r="ED258">
        <v>-0.022</v>
      </c>
      <c r="EE258">
        <v>400</v>
      </c>
      <c r="EF258">
        <v>20</v>
      </c>
      <c r="EG258">
        <v>0.13</v>
      </c>
      <c r="EH258">
        <v>0.05</v>
      </c>
      <c r="EI258">
        <v>100</v>
      </c>
      <c r="EJ258">
        <v>100</v>
      </c>
      <c r="EK258">
        <v>4.321</v>
      </c>
      <c r="EL258">
        <v>-0.0219</v>
      </c>
      <c r="EM258">
        <v>4.32055000000003</v>
      </c>
      <c r="EN258">
        <v>0</v>
      </c>
      <c r="EO258">
        <v>0</v>
      </c>
      <c r="EP258">
        <v>0</v>
      </c>
      <c r="EQ258">
        <v>-0.0219400000000007</v>
      </c>
      <c r="ER258">
        <v>0</v>
      </c>
      <c r="ES258">
        <v>0</v>
      </c>
      <c r="ET258">
        <v>0</v>
      </c>
      <c r="EU258">
        <v>-1</v>
      </c>
      <c r="EV258">
        <v>-1</v>
      </c>
      <c r="EW258">
        <v>-1</v>
      </c>
      <c r="EX258">
        <v>-1</v>
      </c>
      <c r="EY258">
        <v>14.4</v>
      </c>
      <c r="EZ258">
        <v>14.4</v>
      </c>
      <c r="FA258">
        <v>18</v>
      </c>
      <c r="FB258">
        <v>646.726</v>
      </c>
      <c r="FC258">
        <v>393.431</v>
      </c>
      <c r="FD258">
        <v>24.9996</v>
      </c>
      <c r="FE258">
        <v>27.6559</v>
      </c>
      <c r="FF258">
        <v>29.9997</v>
      </c>
      <c r="FG258">
        <v>27.6761</v>
      </c>
      <c r="FH258">
        <v>27.7162</v>
      </c>
      <c r="FI258">
        <v>37.3226</v>
      </c>
      <c r="FJ258">
        <v>21.6629</v>
      </c>
      <c r="FK258">
        <v>43.4812</v>
      </c>
      <c r="FL258">
        <v>25</v>
      </c>
      <c r="FM258">
        <v>829.057</v>
      </c>
      <c r="FN258">
        <v>20</v>
      </c>
      <c r="FO258">
        <v>96.8941</v>
      </c>
      <c r="FP258">
        <v>99.463</v>
      </c>
    </row>
    <row r="259" spans="1:172">
      <c r="A259">
        <v>243</v>
      </c>
      <c r="B259">
        <v>1617083379</v>
      </c>
      <c r="C259">
        <v>486.5</v>
      </c>
      <c r="D259" t="s">
        <v>771</v>
      </c>
      <c r="E259" t="s">
        <v>772</v>
      </c>
      <c r="F259">
        <v>2</v>
      </c>
      <c r="G259">
        <v>1617083378</v>
      </c>
      <c r="H259">
        <f>(I259)/1000</f>
        <v>0</v>
      </c>
      <c r="I259">
        <f>IF(CF259, AL259, AF259)</f>
        <v>0</v>
      </c>
      <c r="J259">
        <f>IF(CF259, AG259, AE259)</f>
        <v>0</v>
      </c>
      <c r="K259">
        <f>CH259 - IF(AS259&gt;1, J259*CB259*100.0/(AU259*CV259), 0)</f>
        <v>0</v>
      </c>
      <c r="L259">
        <f>((R259-H259/2)*K259-J259)/(R259+H259/2)</f>
        <v>0</v>
      </c>
      <c r="M259">
        <f>L259*(CO259+CP259)/1000.0</f>
        <v>0</v>
      </c>
      <c r="N259">
        <f>(CH259 - IF(AS259&gt;1, J259*CB259*100.0/(AU259*CV259), 0))*(CO259+CP259)/1000.0</f>
        <v>0</v>
      </c>
      <c r="O259">
        <f>2.0/((1/Q259-1/P259)+SIGN(Q259)*SQRT((1/Q259-1/P259)*(1/Q259-1/P259) + 4*CC259/((CC259+1)*(CC259+1))*(2*1/Q259*1/P259-1/P259*1/P259)))</f>
        <v>0</v>
      </c>
      <c r="P259">
        <f>IF(LEFT(CD259,1)&lt;&gt;"0",IF(LEFT(CD259,1)="1",3.0,CE259),$D$5+$E$5*(CV259*CO259/($K$5*1000))+$F$5*(CV259*CO259/($K$5*1000))*MAX(MIN(CB259,$J$5),$I$5)*MAX(MIN(CB259,$J$5),$I$5)+$G$5*MAX(MIN(CB259,$J$5),$I$5)*(CV259*CO259/($K$5*1000))+$H$5*(CV259*CO259/($K$5*1000))*(CV259*CO259/($K$5*1000)))</f>
        <v>0</v>
      </c>
      <c r="Q259">
        <f>H259*(1000-(1000*0.61365*exp(17.502*U259/(240.97+U259))/(CO259+CP259)+CJ259)/2)/(1000*0.61365*exp(17.502*U259/(240.97+U259))/(CO259+CP259)-CJ259)</f>
        <v>0</v>
      </c>
      <c r="R259">
        <f>1/((CC259+1)/(O259/1.6)+1/(P259/1.37)) + CC259/((CC259+1)/(O259/1.6) + CC259/(P259/1.37))</f>
        <v>0</v>
      </c>
      <c r="S259">
        <f>(BX259*CA259)</f>
        <v>0</v>
      </c>
      <c r="T259">
        <f>(CQ259+(S259+2*0.95*5.67E-8*(((CQ259+$B$7)+273)^4-(CQ259+273)^4)-44100*H259)/(1.84*29.3*P259+8*0.95*5.67E-8*(CQ259+273)^3))</f>
        <v>0</v>
      </c>
      <c r="U259">
        <f>($C$7*CR259+$D$7*CS259+$E$7*T259)</f>
        <v>0</v>
      </c>
      <c r="V259">
        <f>0.61365*exp(17.502*U259/(240.97+U259))</f>
        <v>0</v>
      </c>
      <c r="W259">
        <f>(X259/Y259*100)</f>
        <v>0</v>
      </c>
      <c r="X259">
        <f>CJ259*(CO259+CP259)/1000</f>
        <v>0</v>
      </c>
      <c r="Y259">
        <f>0.61365*exp(17.502*CQ259/(240.97+CQ259))</f>
        <v>0</v>
      </c>
      <c r="Z259">
        <f>(V259-CJ259*(CO259+CP259)/1000)</f>
        <v>0</v>
      </c>
      <c r="AA259">
        <f>(-H259*44100)</f>
        <v>0</v>
      </c>
      <c r="AB259">
        <f>2*29.3*P259*0.92*(CQ259-U259)</f>
        <v>0</v>
      </c>
      <c r="AC259">
        <f>2*0.95*5.67E-8*(((CQ259+$B$7)+273)^4-(U259+273)^4)</f>
        <v>0</v>
      </c>
      <c r="AD259">
        <f>S259+AC259+AA259+AB259</f>
        <v>0</v>
      </c>
      <c r="AE259">
        <f>CN259*AS259*(CI259-CH259*(1000-AS259*CK259)/(1000-AS259*CJ259))/(100*CB259)</f>
        <v>0</v>
      </c>
      <c r="AF259">
        <f>1000*CN259*AS259*(CJ259-CK259)/(100*CB259*(1000-AS259*CJ259))</f>
        <v>0</v>
      </c>
      <c r="AG259">
        <f>(AH259 - AI259 - CO259*1E3/(8.314*(CQ259+273.15)) * AK259/CN259 * AJ259) * CN259/(100*CB259) * (1000 - CK259)/1000</f>
        <v>0</v>
      </c>
      <c r="AH259">
        <v>835.220067297313</v>
      </c>
      <c r="AI259">
        <v>814.315963636364</v>
      </c>
      <c r="AJ259">
        <v>1.73659741161458</v>
      </c>
      <c r="AK259">
        <v>66.5001345329119</v>
      </c>
      <c r="AL259">
        <f>(AN259 - AM259 + CO259*1E3/(8.314*(CQ259+273.15)) * AP259/CN259 * AO259) * CN259/(100*CB259) * 1000/(1000 - AN259)</f>
        <v>0</v>
      </c>
      <c r="AM259">
        <v>19.9501303064935</v>
      </c>
      <c r="AN259">
        <v>21.3623781818182</v>
      </c>
      <c r="AO259">
        <v>-5.49732620323643e-05</v>
      </c>
      <c r="AP259">
        <v>79.88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MAX(0,($B$13+$C$13*CV259)/(1+$D$13*CV259)*CO259/(CQ259+273)*$E$13)</f>
        <v>0</v>
      </c>
      <c r="AV259" t="s">
        <v>286</v>
      </c>
      <c r="AW259" t="s">
        <v>286</v>
      </c>
      <c r="AX259">
        <v>0</v>
      </c>
      <c r="AY259">
        <v>0</v>
      </c>
      <c r="AZ259">
        <f>1-AX259/AY259</f>
        <v>0</v>
      </c>
      <c r="BA259">
        <v>0</v>
      </c>
      <c r="BB259" t="s">
        <v>286</v>
      </c>
      <c r="BC259" t="s">
        <v>286</v>
      </c>
      <c r="BD259">
        <v>0</v>
      </c>
      <c r="BE259">
        <v>0</v>
      </c>
      <c r="BF259">
        <f>1-BD259/BE259</f>
        <v>0</v>
      </c>
      <c r="BG259">
        <v>0.5</v>
      </c>
      <c r="BH259">
        <f>BY259</f>
        <v>0</v>
      </c>
      <c r="BI259">
        <f>J259</f>
        <v>0</v>
      </c>
      <c r="BJ259">
        <f>BF259*BG259*BH259</f>
        <v>0</v>
      </c>
      <c r="BK259">
        <f>(BI259-BA259)/BH259</f>
        <v>0</v>
      </c>
      <c r="BL259">
        <f>(AY259-BE259)/BE259</f>
        <v>0</v>
      </c>
      <c r="BM259">
        <f>AX259/(AZ259+AX259/BE259)</f>
        <v>0</v>
      </c>
      <c r="BN259" t="s">
        <v>286</v>
      </c>
      <c r="BO259">
        <v>0</v>
      </c>
      <c r="BP259">
        <f>IF(BO259&lt;&gt;0, BO259, BM259)</f>
        <v>0</v>
      </c>
      <c r="BQ259">
        <f>1-BP259/BE259</f>
        <v>0</v>
      </c>
      <c r="BR259">
        <f>(BE259-BD259)/(BE259-BP259)</f>
        <v>0</v>
      </c>
      <c r="BS259">
        <f>(AY259-BE259)/(AY259-BP259)</f>
        <v>0</v>
      </c>
      <c r="BT259">
        <f>(BE259-BD259)/(BE259-AX259)</f>
        <v>0</v>
      </c>
      <c r="BU259">
        <f>(AY259-BE259)/(AY259-AX259)</f>
        <v>0</v>
      </c>
      <c r="BV259">
        <f>(BR259*BP259/BD259)</f>
        <v>0</v>
      </c>
      <c r="BW259">
        <f>(1-BV259)</f>
        <v>0</v>
      </c>
      <c r="BX259">
        <f>$B$11*CW259+$C$11*CX259+$F$11*CY259*(1-DB259)</f>
        <v>0</v>
      </c>
      <c r="BY259">
        <f>BX259*BZ259</f>
        <v>0</v>
      </c>
      <c r="BZ259">
        <f>($B$11*$D$9+$C$11*$D$9+$F$11*((DL259+DD259)/MAX(DL259+DD259+DM259, 0.1)*$I$9+DM259/MAX(DL259+DD259+DM259, 0.1)*$J$9))/($B$11+$C$11+$F$11)</f>
        <v>0</v>
      </c>
      <c r="CA259">
        <f>($B$11*$K$9+$C$11*$K$9+$F$11*((DL259+DD259)/MAX(DL259+DD259+DM259, 0.1)*$P$9+DM259/MAX(DL259+DD259+DM259, 0.1)*$Q$9))/($B$11+$C$11+$F$11)</f>
        <v>0</v>
      </c>
      <c r="CB259">
        <v>9</v>
      </c>
      <c r="CC259">
        <v>0.5</v>
      </c>
      <c r="CD259" t="s">
        <v>287</v>
      </c>
      <c r="CE259">
        <v>2</v>
      </c>
      <c r="CF259" t="b">
        <v>1</v>
      </c>
      <c r="CG259">
        <v>1617083378</v>
      </c>
      <c r="CH259">
        <v>796.063666666667</v>
      </c>
      <c r="CI259">
        <v>820.295333333333</v>
      </c>
      <c r="CJ259">
        <v>21.3633</v>
      </c>
      <c r="CK259">
        <v>19.9493</v>
      </c>
      <c r="CL259">
        <v>791.742666666667</v>
      </c>
      <c r="CM259">
        <v>21.3852666666667</v>
      </c>
      <c r="CN259">
        <v>600.079</v>
      </c>
      <c r="CO259">
        <v>101.123</v>
      </c>
      <c r="CP259">
        <v>0.0467675333333333</v>
      </c>
      <c r="CQ259">
        <v>26.7384666666667</v>
      </c>
      <c r="CR259">
        <v>26.2187333333333</v>
      </c>
      <c r="CS259">
        <v>999.9</v>
      </c>
      <c r="CT259">
        <v>0</v>
      </c>
      <c r="CU259">
        <v>0</v>
      </c>
      <c r="CV259">
        <v>10009.8</v>
      </c>
      <c r="CW259">
        <v>0</v>
      </c>
      <c r="CX259">
        <v>33.0327666666667</v>
      </c>
      <c r="CY259">
        <v>1199.96</v>
      </c>
      <c r="CZ259">
        <v>0.967004333333333</v>
      </c>
      <c r="DA259">
        <v>0.0329958</v>
      </c>
      <c r="DB259">
        <v>0</v>
      </c>
      <c r="DC259">
        <v>3.036</v>
      </c>
      <c r="DD259">
        <v>0</v>
      </c>
      <c r="DE259">
        <v>3554.70333333333</v>
      </c>
      <c r="DF259">
        <v>10372</v>
      </c>
      <c r="DG259">
        <v>40.5203333333333</v>
      </c>
      <c r="DH259">
        <v>43.4166666666667</v>
      </c>
      <c r="DI259">
        <v>42.187</v>
      </c>
      <c r="DJ259">
        <v>41.5416666666667</v>
      </c>
      <c r="DK259">
        <v>40.5413333333333</v>
      </c>
      <c r="DL259">
        <v>1160.37</v>
      </c>
      <c r="DM259">
        <v>39.59</v>
      </c>
      <c r="DN259">
        <v>0</v>
      </c>
      <c r="DO259">
        <v>1617083379.6</v>
      </c>
      <c r="DP259">
        <v>0</v>
      </c>
      <c r="DQ259">
        <v>2.707008</v>
      </c>
      <c r="DR259">
        <v>1.05096155777883</v>
      </c>
      <c r="DS259">
        <v>-6.53000005370963</v>
      </c>
      <c r="DT259">
        <v>3555.738</v>
      </c>
      <c r="DU259">
        <v>15</v>
      </c>
      <c r="DV259">
        <v>1617082512</v>
      </c>
      <c r="DW259" t="s">
        <v>288</v>
      </c>
      <c r="DX259">
        <v>1617082511</v>
      </c>
      <c r="DY259">
        <v>1617082512</v>
      </c>
      <c r="DZ259">
        <v>2</v>
      </c>
      <c r="EA259">
        <v>-0.012</v>
      </c>
      <c r="EB259">
        <v>-0.035</v>
      </c>
      <c r="EC259">
        <v>4.321</v>
      </c>
      <c r="ED259">
        <v>-0.022</v>
      </c>
      <c r="EE259">
        <v>400</v>
      </c>
      <c r="EF259">
        <v>20</v>
      </c>
      <c r="EG259">
        <v>0.13</v>
      </c>
      <c r="EH259">
        <v>0.05</v>
      </c>
      <c r="EI259">
        <v>100</v>
      </c>
      <c r="EJ259">
        <v>100</v>
      </c>
      <c r="EK259">
        <v>4.32</v>
      </c>
      <c r="EL259">
        <v>-0.022</v>
      </c>
      <c r="EM259">
        <v>4.32055000000003</v>
      </c>
      <c r="EN259">
        <v>0</v>
      </c>
      <c r="EO259">
        <v>0</v>
      </c>
      <c r="EP259">
        <v>0</v>
      </c>
      <c r="EQ259">
        <v>-0.0219400000000007</v>
      </c>
      <c r="ER259">
        <v>0</v>
      </c>
      <c r="ES259">
        <v>0</v>
      </c>
      <c r="ET259">
        <v>0</v>
      </c>
      <c r="EU259">
        <v>-1</v>
      </c>
      <c r="EV259">
        <v>-1</v>
      </c>
      <c r="EW259">
        <v>-1</v>
      </c>
      <c r="EX259">
        <v>-1</v>
      </c>
      <c r="EY259">
        <v>14.5</v>
      </c>
      <c r="EZ259">
        <v>14.4</v>
      </c>
      <c r="FA259">
        <v>18</v>
      </c>
      <c r="FB259">
        <v>646.847</v>
      </c>
      <c r="FC259">
        <v>393.349</v>
      </c>
      <c r="FD259">
        <v>24.9996</v>
      </c>
      <c r="FE259">
        <v>27.6544</v>
      </c>
      <c r="FF259">
        <v>29.9998</v>
      </c>
      <c r="FG259">
        <v>27.675</v>
      </c>
      <c r="FH259">
        <v>27.7151</v>
      </c>
      <c r="FI259">
        <v>37.4445</v>
      </c>
      <c r="FJ259">
        <v>21.6629</v>
      </c>
      <c r="FK259">
        <v>43.4812</v>
      </c>
      <c r="FL259">
        <v>25</v>
      </c>
      <c r="FM259">
        <v>832.41</v>
      </c>
      <c r="FN259">
        <v>20</v>
      </c>
      <c r="FO259">
        <v>96.8946</v>
      </c>
      <c r="FP259">
        <v>99.463</v>
      </c>
    </row>
    <row r="260" spans="1:172">
      <c r="A260">
        <v>244</v>
      </c>
      <c r="B260">
        <v>1617083381</v>
      </c>
      <c r="C260">
        <v>488.5</v>
      </c>
      <c r="D260" t="s">
        <v>773</v>
      </c>
      <c r="E260" t="s">
        <v>774</v>
      </c>
      <c r="F260">
        <v>2</v>
      </c>
      <c r="G260">
        <v>1617083379.625</v>
      </c>
      <c r="H260">
        <f>(I260)/1000</f>
        <v>0</v>
      </c>
      <c r="I260">
        <f>IF(CF260, AL260, AF260)</f>
        <v>0</v>
      </c>
      <c r="J260">
        <f>IF(CF260, AG260, AE260)</f>
        <v>0</v>
      </c>
      <c r="K260">
        <f>CH260 - IF(AS260&gt;1, J260*CB260*100.0/(AU260*CV260), 0)</f>
        <v>0</v>
      </c>
      <c r="L260">
        <f>((R260-H260/2)*K260-J260)/(R260+H260/2)</f>
        <v>0</v>
      </c>
      <c r="M260">
        <f>L260*(CO260+CP260)/1000.0</f>
        <v>0</v>
      </c>
      <c r="N260">
        <f>(CH260 - IF(AS260&gt;1, J260*CB260*100.0/(AU260*CV260), 0))*(CO260+CP260)/1000.0</f>
        <v>0</v>
      </c>
      <c r="O260">
        <f>2.0/((1/Q260-1/P260)+SIGN(Q260)*SQRT((1/Q260-1/P260)*(1/Q260-1/P260) + 4*CC260/((CC260+1)*(CC260+1))*(2*1/Q260*1/P260-1/P260*1/P260)))</f>
        <v>0</v>
      </c>
      <c r="P260">
        <f>IF(LEFT(CD260,1)&lt;&gt;"0",IF(LEFT(CD260,1)="1",3.0,CE260),$D$5+$E$5*(CV260*CO260/($K$5*1000))+$F$5*(CV260*CO260/($K$5*1000))*MAX(MIN(CB260,$J$5),$I$5)*MAX(MIN(CB260,$J$5),$I$5)+$G$5*MAX(MIN(CB260,$J$5),$I$5)*(CV260*CO260/($K$5*1000))+$H$5*(CV260*CO260/($K$5*1000))*(CV260*CO260/($K$5*1000)))</f>
        <v>0</v>
      </c>
      <c r="Q260">
        <f>H260*(1000-(1000*0.61365*exp(17.502*U260/(240.97+U260))/(CO260+CP260)+CJ260)/2)/(1000*0.61365*exp(17.502*U260/(240.97+U260))/(CO260+CP260)-CJ260)</f>
        <v>0</v>
      </c>
      <c r="R260">
        <f>1/((CC260+1)/(O260/1.6)+1/(P260/1.37)) + CC260/((CC260+1)/(O260/1.6) + CC260/(P260/1.37))</f>
        <v>0</v>
      </c>
      <c r="S260">
        <f>(BX260*CA260)</f>
        <v>0</v>
      </c>
      <c r="T260">
        <f>(CQ260+(S260+2*0.95*5.67E-8*(((CQ260+$B$7)+273)^4-(CQ260+273)^4)-44100*H260)/(1.84*29.3*P260+8*0.95*5.67E-8*(CQ260+273)^3))</f>
        <v>0</v>
      </c>
      <c r="U260">
        <f>($C$7*CR260+$D$7*CS260+$E$7*T260)</f>
        <v>0</v>
      </c>
      <c r="V260">
        <f>0.61365*exp(17.502*U260/(240.97+U260))</f>
        <v>0</v>
      </c>
      <c r="W260">
        <f>(X260/Y260*100)</f>
        <v>0</v>
      </c>
      <c r="X260">
        <f>CJ260*(CO260+CP260)/1000</f>
        <v>0</v>
      </c>
      <c r="Y260">
        <f>0.61365*exp(17.502*CQ260/(240.97+CQ260))</f>
        <v>0</v>
      </c>
      <c r="Z260">
        <f>(V260-CJ260*(CO260+CP260)/1000)</f>
        <v>0</v>
      </c>
      <c r="AA260">
        <f>(-H260*44100)</f>
        <v>0</v>
      </c>
      <c r="AB260">
        <f>2*29.3*P260*0.92*(CQ260-U260)</f>
        <v>0</v>
      </c>
      <c r="AC260">
        <f>2*0.95*5.67E-8*(((CQ260+$B$7)+273)^4-(U260+273)^4)</f>
        <v>0</v>
      </c>
      <c r="AD260">
        <f>S260+AC260+AA260+AB260</f>
        <v>0</v>
      </c>
      <c r="AE260">
        <f>CN260*AS260*(CI260-CH260*(1000-AS260*CK260)/(1000-AS260*CJ260))/(100*CB260)</f>
        <v>0</v>
      </c>
      <c r="AF260">
        <f>1000*CN260*AS260*(CJ260-CK260)/(100*CB260*(1000-AS260*CJ260))</f>
        <v>0</v>
      </c>
      <c r="AG260">
        <f>(AH260 - AI260 - CO260*1E3/(8.314*(CQ260+273.15)) * AK260/CN260 * AJ260) * CN260/(100*CB260) * (1000 - CK260)/1000</f>
        <v>0</v>
      </c>
      <c r="AH260">
        <v>838.683061354401</v>
      </c>
      <c r="AI260">
        <v>817.763163636364</v>
      </c>
      <c r="AJ260">
        <v>1.72538712847505</v>
      </c>
      <c r="AK260">
        <v>66.5001345329119</v>
      </c>
      <c r="AL260">
        <f>(AN260 - AM260 + CO260*1E3/(8.314*(CQ260+273.15)) * AP260/CN260 * AO260) * CN260/(100*CB260) * 1000/(1000 - AN260)</f>
        <v>0</v>
      </c>
      <c r="AM260">
        <v>19.9493010438095</v>
      </c>
      <c r="AN260">
        <v>21.3602460606061</v>
      </c>
      <c r="AO260">
        <v>-0.000149728867623282</v>
      </c>
      <c r="AP260">
        <v>79.88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MAX(0,($B$13+$C$13*CV260)/(1+$D$13*CV260)*CO260/(CQ260+273)*$E$13)</f>
        <v>0</v>
      </c>
      <c r="AV260" t="s">
        <v>286</v>
      </c>
      <c r="AW260" t="s">
        <v>286</v>
      </c>
      <c r="AX260">
        <v>0</v>
      </c>
      <c r="AY260">
        <v>0</v>
      </c>
      <c r="AZ260">
        <f>1-AX260/AY260</f>
        <v>0</v>
      </c>
      <c r="BA260">
        <v>0</v>
      </c>
      <c r="BB260" t="s">
        <v>286</v>
      </c>
      <c r="BC260" t="s">
        <v>286</v>
      </c>
      <c r="BD260">
        <v>0</v>
      </c>
      <c r="BE260">
        <v>0</v>
      </c>
      <c r="BF260">
        <f>1-BD260/BE260</f>
        <v>0</v>
      </c>
      <c r="BG260">
        <v>0.5</v>
      </c>
      <c r="BH260">
        <f>BY260</f>
        <v>0</v>
      </c>
      <c r="BI260">
        <f>J260</f>
        <v>0</v>
      </c>
      <c r="BJ260">
        <f>BF260*BG260*BH260</f>
        <v>0</v>
      </c>
      <c r="BK260">
        <f>(BI260-BA260)/BH260</f>
        <v>0</v>
      </c>
      <c r="BL260">
        <f>(AY260-BE260)/BE260</f>
        <v>0</v>
      </c>
      <c r="BM260">
        <f>AX260/(AZ260+AX260/BE260)</f>
        <v>0</v>
      </c>
      <c r="BN260" t="s">
        <v>286</v>
      </c>
      <c r="BO260">
        <v>0</v>
      </c>
      <c r="BP260">
        <f>IF(BO260&lt;&gt;0, BO260, BM260)</f>
        <v>0</v>
      </c>
      <c r="BQ260">
        <f>1-BP260/BE260</f>
        <v>0</v>
      </c>
      <c r="BR260">
        <f>(BE260-BD260)/(BE260-BP260)</f>
        <v>0</v>
      </c>
      <c r="BS260">
        <f>(AY260-BE260)/(AY260-BP260)</f>
        <v>0</v>
      </c>
      <c r="BT260">
        <f>(BE260-BD260)/(BE260-AX260)</f>
        <v>0</v>
      </c>
      <c r="BU260">
        <f>(AY260-BE260)/(AY260-AX260)</f>
        <v>0</v>
      </c>
      <c r="BV260">
        <f>(BR260*BP260/BD260)</f>
        <v>0</v>
      </c>
      <c r="BW260">
        <f>(1-BV260)</f>
        <v>0</v>
      </c>
      <c r="BX260">
        <f>$B$11*CW260+$C$11*CX260+$F$11*CY260*(1-DB260)</f>
        <v>0</v>
      </c>
      <c r="BY260">
        <f>BX260*BZ260</f>
        <v>0</v>
      </c>
      <c r="BZ260">
        <f>($B$11*$D$9+$C$11*$D$9+$F$11*((DL260+DD260)/MAX(DL260+DD260+DM260, 0.1)*$I$9+DM260/MAX(DL260+DD260+DM260, 0.1)*$J$9))/($B$11+$C$11+$F$11)</f>
        <v>0</v>
      </c>
      <c r="CA260">
        <f>($B$11*$K$9+$C$11*$K$9+$F$11*((DL260+DD260)/MAX(DL260+DD260+DM260, 0.1)*$P$9+DM260/MAX(DL260+DD260+DM260, 0.1)*$Q$9))/($B$11+$C$11+$F$11)</f>
        <v>0</v>
      </c>
      <c r="CB260">
        <v>9</v>
      </c>
      <c r="CC260">
        <v>0.5</v>
      </c>
      <c r="CD260" t="s">
        <v>287</v>
      </c>
      <c r="CE260">
        <v>2</v>
      </c>
      <c r="CF260" t="b">
        <v>1</v>
      </c>
      <c r="CG260">
        <v>1617083379.625</v>
      </c>
      <c r="CH260">
        <v>798.822</v>
      </c>
      <c r="CI260">
        <v>823.02075</v>
      </c>
      <c r="CJ260">
        <v>21.3614</v>
      </c>
      <c r="CK260">
        <v>19.948625</v>
      </c>
      <c r="CL260">
        <v>794.501</v>
      </c>
      <c r="CM260">
        <v>21.3833</v>
      </c>
      <c r="CN260">
        <v>600.067</v>
      </c>
      <c r="CO260">
        <v>101.12375</v>
      </c>
      <c r="CP260">
        <v>0.0467584</v>
      </c>
      <c r="CQ260">
        <v>26.737025</v>
      </c>
      <c r="CR260">
        <v>26.22195</v>
      </c>
      <c r="CS260">
        <v>999.9</v>
      </c>
      <c r="CT260">
        <v>0</v>
      </c>
      <c r="CU260">
        <v>0</v>
      </c>
      <c r="CV260">
        <v>10001.8575</v>
      </c>
      <c r="CW260">
        <v>0</v>
      </c>
      <c r="CX260">
        <v>33.2651</v>
      </c>
      <c r="CY260">
        <v>1200.005</v>
      </c>
      <c r="CZ260">
        <v>0.967002</v>
      </c>
      <c r="DA260">
        <v>0.0329981</v>
      </c>
      <c r="DB260">
        <v>0</v>
      </c>
      <c r="DC260">
        <v>2.636875</v>
      </c>
      <c r="DD260">
        <v>0</v>
      </c>
      <c r="DE260">
        <v>3554.7175</v>
      </c>
      <c r="DF260">
        <v>10372.325</v>
      </c>
      <c r="DG260">
        <v>40.5155</v>
      </c>
      <c r="DH260">
        <v>43.406</v>
      </c>
      <c r="DI260">
        <v>42.187</v>
      </c>
      <c r="DJ260">
        <v>41.484</v>
      </c>
      <c r="DK260">
        <v>40.5465</v>
      </c>
      <c r="DL260">
        <v>1160.41</v>
      </c>
      <c r="DM260">
        <v>39.595</v>
      </c>
      <c r="DN260">
        <v>0</v>
      </c>
      <c r="DO260">
        <v>1617083381.4</v>
      </c>
      <c r="DP260">
        <v>0</v>
      </c>
      <c r="DQ260">
        <v>2.70891538461538</v>
      </c>
      <c r="DR260">
        <v>0.3939077065583</v>
      </c>
      <c r="DS260">
        <v>-5.77470088401435</v>
      </c>
      <c r="DT260">
        <v>3555.57192307692</v>
      </c>
      <c r="DU260">
        <v>15</v>
      </c>
      <c r="DV260">
        <v>1617082512</v>
      </c>
      <c r="DW260" t="s">
        <v>288</v>
      </c>
      <c r="DX260">
        <v>1617082511</v>
      </c>
      <c r="DY260">
        <v>1617082512</v>
      </c>
      <c r="DZ260">
        <v>2</v>
      </c>
      <c r="EA260">
        <v>-0.012</v>
      </c>
      <c r="EB260">
        <v>-0.035</v>
      </c>
      <c r="EC260">
        <v>4.321</v>
      </c>
      <c r="ED260">
        <v>-0.022</v>
      </c>
      <c r="EE260">
        <v>400</v>
      </c>
      <c r="EF260">
        <v>20</v>
      </c>
      <c r="EG260">
        <v>0.13</v>
      </c>
      <c r="EH260">
        <v>0.05</v>
      </c>
      <c r="EI260">
        <v>100</v>
      </c>
      <c r="EJ260">
        <v>100</v>
      </c>
      <c r="EK260">
        <v>4.321</v>
      </c>
      <c r="EL260">
        <v>-0.0219</v>
      </c>
      <c r="EM260">
        <v>4.32055000000003</v>
      </c>
      <c r="EN260">
        <v>0</v>
      </c>
      <c r="EO260">
        <v>0</v>
      </c>
      <c r="EP260">
        <v>0</v>
      </c>
      <c r="EQ260">
        <v>-0.0219400000000007</v>
      </c>
      <c r="ER260">
        <v>0</v>
      </c>
      <c r="ES260">
        <v>0</v>
      </c>
      <c r="ET260">
        <v>0</v>
      </c>
      <c r="EU260">
        <v>-1</v>
      </c>
      <c r="EV260">
        <v>-1</v>
      </c>
      <c r="EW260">
        <v>-1</v>
      </c>
      <c r="EX260">
        <v>-1</v>
      </c>
      <c r="EY260">
        <v>14.5</v>
      </c>
      <c r="EZ260">
        <v>14.5</v>
      </c>
      <c r="FA260">
        <v>18</v>
      </c>
      <c r="FB260">
        <v>646.6</v>
      </c>
      <c r="FC260">
        <v>393.355</v>
      </c>
      <c r="FD260">
        <v>24.9995</v>
      </c>
      <c r="FE260">
        <v>27.6532</v>
      </c>
      <c r="FF260">
        <v>29.9999</v>
      </c>
      <c r="FG260">
        <v>27.6738</v>
      </c>
      <c r="FH260">
        <v>27.7139</v>
      </c>
      <c r="FI260">
        <v>37.5636</v>
      </c>
      <c r="FJ260">
        <v>21.6629</v>
      </c>
      <c r="FK260">
        <v>43.4812</v>
      </c>
      <c r="FL260">
        <v>25</v>
      </c>
      <c r="FM260">
        <v>835.791</v>
      </c>
      <c r="FN260">
        <v>20</v>
      </c>
      <c r="FO260">
        <v>96.895</v>
      </c>
      <c r="FP260">
        <v>99.4633</v>
      </c>
    </row>
    <row r="261" spans="1:172">
      <c r="A261">
        <v>245</v>
      </c>
      <c r="B261">
        <v>1617083383</v>
      </c>
      <c r="C261">
        <v>490.5</v>
      </c>
      <c r="D261" t="s">
        <v>775</v>
      </c>
      <c r="E261" t="s">
        <v>776</v>
      </c>
      <c r="F261">
        <v>2</v>
      </c>
      <c r="G261">
        <v>1617083382</v>
      </c>
      <c r="H261">
        <f>(I261)/1000</f>
        <v>0</v>
      </c>
      <c r="I261">
        <f>IF(CF261, AL261, AF261)</f>
        <v>0</v>
      </c>
      <c r="J261">
        <f>IF(CF261, AG261, AE261)</f>
        <v>0</v>
      </c>
      <c r="K261">
        <f>CH261 - IF(AS261&gt;1, J261*CB261*100.0/(AU261*CV261), 0)</f>
        <v>0</v>
      </c>
      <c r="L261">
        <f>((R261-H261/2)*K261-J261)/(R261+H261/2)</f>
        <v>0</v>
      </c>
      <c r="M261">
        <f>L261*(CO261+CP261)/1000.0</f>
        <v>0</v>
      </c>
      <c r="N261">
        <f>(CH261 - IF(AS261&gt;1, J261*CB261*100.0/(AU261*CV261), 0))*(CO261+CP261)/1000.0</f>
        <v>0</v>
      </c>
      <c r="O261">
        <f>2.0/((1/Q261-1/P261)+SIGN(Q261)*SQRT((1/Q261-1/P261)*(1/Q261-1/P261) + 4*CC261/((CC261+1)*(CC261+1))*(2*1/Q261*1/P261-1/P261*1/P261)))</f>
        <v>0</v>
      </c>
      <c r="P261">
        <f>IF(LEFT(CD261,1)&lt;&gt;"0",IF(LEFT(CD261,1)="1",3.0,CE261),$D$5+$E$5*(CV261*CO261/($K$5*1000))+$F$5*(CV261*CO261/($K$5*1000))*MAX(MIN(CB261,$J$5),$I$5)*MAX(MIN(CB261,$J$5),$I$5)+$G$5*MAX(MIN(CB261,$J$5),$I$5)*(CV261*CO261/($K$5*1000))+$H$5*(CV261*CO261/($K$5*1000))*(CV261*CO261/($K$5*1000)))</f>
        <v>0</v>
      </c>
      <c r="Q261">
        <f>H261*(1000-(1000*0.61365*exp(17.502*U261/(240.97+U261))/(CO261+CP261)+CJ261)/2)/(1000*0.61365*exp(17.502*U261/(240.97+U261))/(CO261+CP261)-CJ261)</f>
        <v>0</v>
      </c>
      <c r="R261">
        <f>1/((CC261+1)/(O261/1.6)+1/(P261/1.37)) + CC261/((CC261+1)/(O261/1.6) + CC261/(P261/1.37))</f>
        <v>0</v>
      </c>
      <c r="S261">
        <f>(BX261*CA261)</f>
        <v>0</v>
      </c>
      <c r="T261">
        <f>(CQ261+(S261+2*0.95*5.67E-8*(((CQ261+$B$7)+273)^4-(CQ261+273)^4)-44100*H261)/(1.84*29.3*P261+8*0.95*5.67E-8*(CQ261+273)^3))</f>
        <v>0</v>
      </c>
      <c r="U261">
        <f>($C$7*CR261+$D$7*CS261+$E$7*T261)</f>
        <v>0</v>
      </c>
      <c r="V261">
        <f>0.61365*exp(17.502*U261/(240.97+U261))</f>
        <v>0</v>
      </c>
      <c r="W261">
        <f>(X261/Y261*100)</f>
        <v>0</v>
      </c>
      <c r="X261">
        <f>CJ261*(CO261+CP261)/1000</f>
        <v>0</v>
      </c>
      <c r="Y261">
        <f>0.61365*exp(17.502*CQ261/(240.97+CQ261))</f>
        <v>0</v>
      </c>
      <c r="Z261">
        <f>(V261-CJ261*(CO261+CP261)/1000)</f>
        <v>0</v>
      </c>
      <c r="AA261">
        <f>(-H261*44100)</f>
        <v>0</v>
      </c>
      <c r="AB261">
        <f>2*29.3*P261*0.92*(CQ261-U261)</f>
        <v>0</v>
      </c>
      <c r="AC261">
        <f>2*0.95*5.67E-8*(((CQ261+$B$7)+273)^4-(U261+273)^4)</f>
        <v>0</v>
      </c>
      <c r="AD261">
        <f>S261+AC261+AA261+AB261</f>
        <v>0</v>
      </c>
      <c r="AE261">
        <f>CN261*AS261*(CI261-CH261*(1000-AS261*CK261)/(1000-AS261*CJ261))/(100*CB261)</f>
        <v>0</v>
      </c>
      <c r="AF261">
        <f>1000*CN261*AS261*(CJ261-CK261)/(100*CB261*(1000-AS261*CJ261))</f>
        <v>0</v>
      </c>
      <c r="AG261">
        <f>(AH261 - AI261 - CO261*1E3/(8.314*(CQ261+273.15)) * AK261/CN261 * AJ261) * CN261/(100*CB261) * (1000 - CK261)/1000</f>
        <v>0</v>
      </c>
      <c r="AH261">
        <v>842.079218083579</v>
      </c>
      <c r="AI261">
        <v>821.1596</v>
      </c>
      <c r="AJ261">
        <v>1.69948541608523</v>
      </c>
      <c r="AK261">
        <v>66.5001345329119</v>
      </c>
      <c r="AL261">
        <f>(AN261 - AM261 + CO261*1E3/(8.314*(CQ261+273.15)) * AP261/CN261 * AO261) * CN261/(100*CB261) * 1000/(1000 - AN261)</f>
        <v>0</v>
      </c>
      <c r="AM261">
        <v>19.9481371109957</v>
      </c>
      <c r="AN261">
        <v>21.3590454545455</v>
      </c>
      <c r="AO261">
        <v>-0.000117922077922093</v>
      </c>
      <c r="AP261">
        <v>79.88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MAX(0,($B$13+$C$13*CV261)/(1+$D$13*CV261)*CO261/(CQ261+273)*$E$13)</f>
        <v>0</v>
      </c>
      <c r="AV261" t="s">
        <v>286</v>
      </c>
      <c r="AW261" t="s">
        <v>286</v>
      </c>
      <c r="AX261">
        <v>0</v>
      </c>
      <c r="AY261">
        <v>0</v>
      </c>
      <c r="AZ261">
        <f>1-AX261/AY261</f>
        <v>0</v>
      </c>
      <c r="BA261">
        <v>0</v>
      </c>
      <c r="BB261" t="s">
        <v>286</v>
      </c>
      <c r="BC261" t="s">
        <v>286</v>
      </c>
      <c r="BD261">
        <v>0</v>
      </c>
      <c r="BE261">
        <v>0</v>
      </c>
      <c r="BF261">
        <f>1-BD261/BE261</f>
        <v>0</v>
      </c>
      <c r="BG261">
        <v>0.5</v>
      </c>
      <c r="BH261">
        <f>BY261</f>
        <v>0</v>
      </c>
      <c r="BI261">
        <f>J261</f>
        <v>0</v>
      </c>
      <c r="BJ261">
        <f>BF261*BG261*BH261</f>
        <v>0</v>
      </c>
      <c r="BK261">
        <f>(BI261-BA261)/BH261</f>
        <v>0</v>
      </c>
      <c r="BL261">
        <f>(AY261-BE261)/BE261</f>
        <v>0</v>
      </c>
      <c r="BM261">
        <f>AX261/(AZ261+AX261/BE261)</f>
        <v>0</v>
      </c>
      <c r="BN261" t="s">
        <v>286</v>
      </c>
      <c r="BO261">
        <v>0</v>
      </c>
      <c r="BP261">
        <f>IF(BO261&lt;&gt;0, BO261, BM261)</f>
        <v>0</v>
      </c>
      <c r="BQ261">
        <f>1-BP261/BE261</f>
        <v>0</v>
      </c>
      <c r="BR261">
        <f>(BE261-BD261)/(BE261-BP261)</f>
        <v>0</v>
      </c>
      <c r="BS261">
        <f>(AY261-BE261)/(AY261-BP261)</f>
        <v>0</v>
      </c>
      <c r="BT261">
        <f>(BE261-BD261)/(BE261-AX261)</f>
        <v>0</v>
      </c>
      <c r="BU261">
        <f>(AY261-BE261)/(AY261-AX261)</f>
        <v>0</v>
      </c>
      <c r="BV261">
        <f>(BR261*BP261/BD261)</f>
        <v>0</v>
      </c>
      <c r="BW261">
        <f>(1-BV261)</f>
        <v>0</v>
      </c>
      <c r="BX261">
        <f>$B$11*CW261+$C$11*CX261+$F$11*CY261*(1-DB261)</f>
        <v>0</v>
      </c>
      <c r="BY261">
        <f>BX261*BZ261</f>
        <v>0</v>
      </c>
      <c r="BZ261">
        <f>($B$11*$D$9+$C$11*$D$9+$F$11*((DL261+DD261)/MAX(DL261+DD261+DM261, 0.1)*$I$9+DM261/MAX(DL261+DD261+DM261, 0.1)*$J$9))/($B$11+$C$11+$F$11)</f>
        <v>0</v>
      </c>
      <c r="CA261">
        <f>($B$11*$K$9+$C$11*$K$9+$F$11*((DL261+DD261)/MAX(DL261+DD261+DM261, 0.1)*$P$9+DM261/MAX(DL261+DD261+DM261, 0.1)*$Q$9))/($B$11+$C$11+$F$11)</f>
        <v>0</v>
      </c>
      <c r="CB261">
        <v>9</v>
      </c>
      <c r="CC261">
        <v>0.5</v>
      </c>
      <c r="CD261" t="s">
        <v>287</v>
      </c>
      <c r="CE261">
        <v>2</v>
      </c>
      <c r="CF261" t="b">
        <v>1</v>
      </c>
      <c r="CG261">
        <v>1617083382</v>
      </c>
      <c r="CH261">
        <v>802.793666666667</v>
      </c>
      <c r="CI261">
        <v>826.959666666667</v>
      </c>
      <c r="CJ261">
        <v>21.3594333333333</v>
      </c>
      <c r="CK261">
        <v>19.9475666666667</v>
      </c>
      <c r="CL261">
        <v>798.473</v>
      </c>
      <c r="CM261">
        <v>21.3813666666667</v>
      </c>
      <c r="CN261">
        <v>600.027333333333</v>
      </c>
      <c r="CO261">
        <v>101.124666666667</v>
      </c>
      <c r="CP261">
        <v>0.0465104</v>
      </c>
      <c r="CQ261">
        <v>26.7345666666667</v>
      </c>
      <c r="CR261">
        <v>26.2264333333333</v>
      </c>
      <c r="CS261">
        <v>999.9</v>
      </c>
      <c r="CT261">
        <v>0</v>
      </c>
      <c r="CU261">
        <v>0</v>
      </c>
      <c r="CV261">
        <v>10002.9</v>
      </c>
      <c r="CW261">
        <v>0</v>
      </c>
      <c r="CX261">
        <v>33.4321333333333</v>
      </c>
      <c r="CY261">
        <v>1199.97333333333</v>
      </c>
      <c r="CZ261">
        <v>0.967004333333333</v>
      </c>
      <c r="DA261">
        <v>0.0329958</v>
      </c>
      <c r="DB261">
        <v>0</v>
      </c>
      <c r="DC261">
        <v>2.66996666666667</v>
      </c>
      <c r="DD261">
        <v>0</v>
      </c>
      <c r="DE261">
        <v>3554.36333333333</v>
      </c>
      <c r="DF261">
        <v>10372.0333333333</v>
      </c>
      <c r="DG261">
        <v>40.5</v>
      </c>
      <c r="DH261">
        <v>43.458</v>
      </c>
      <c r="DI261">
        <v>42.187</v>
      </c>
      <c r="DJ261">
        <v>41.5416666666667</v>
      </c>
      <c r="DK261">
        <v>40.5</v>
      </c>
      <c r="DL261">
        <v>1160.38333333333</v>
      </c>
      <c r="DM261">
        <v>39.59</v>
      </c>
      <c r="DN261">
        <v>0</v>
      </c>
      <c r="DO261">
        <v>1617083383.8</v>
      </c>
      <c r="DP261">
        <v>0</v>
      </c>
      <c r="DQ261">
        <v>2.72423076923077</v>
      </c>
      <c r="DR261">
        <v>0.0249914669921366</v>
      </c>
      <c r="DS261">
        <v>-7.38598294298065</v>
      </c>
      <c r="DT261">
        <v>3555.28</v>
      </c>
      <c r="DU261">
        <v>15</v>
      </c>
      <c r="DV261">
        <v>1617082512</v>
      </c>
      <c r="DW261" t="s">
        <v>288</v>
      </c>
      <c r="DX261">
        <v>1617082511</v>
      </c>
      <c r="DY261">
        <v>1617082512</v>
      </c>
      <c r="DZ261">
        <v>2</v>
      </c>
      <c r="EA261">
        <v>-0.012</v>
      </c>
      <c r="EB261">
        <v>-0.035</v>
      </c>
      <c r="EC261">
        <v>4.321</v>
      </c>
      <c r="ED261">
        <v>-0.022</v>
      </c>
      <c r="EE261">
        <v>400</v>
      </c>
      <c r="EF261">
        <v>20</v>
      </c>
      <c r="EG261">
        <v>0.13</v>
      </c>
      <c r="EH261">
        <v>0.05</v>
      </c>
      <c r="EI261">
        <v>100</v>
      </c>
      <c r="EJ261">
        <v>100</v>
      </c>
      <c r="EK261">
        <v>4.321</v>
      </c>
      <c r="EL261">
        <v>-0.022</v>
      </c>
      <c r="EM261">
        <v>4.32055000000003</v>
      </c>
      <c r="EN261">
        <v>0</v>
      </c>
      <c r="EO261">
        <v>0</v>
      </c>
      <c r="EP261">
        <v>0</v>
      </c>
      <c r="EQ261">
        <v>-0.0219400000000007</v>
      </c>
      <c r="ER261">
        <v>0</v>
      </c>
      <c r="ES261">
        <v>0</v>
      </c>
      <c r="ET261">
        <v>0</v>
      </c>
      <c r="EU261">
        <v>-1</v>
      </c>
      <c r="EV261">
        <v>-1</v>
      </c>
      <c r="EW261">
        <v>-1</v>
      </c>
      <c r="EX261">
        <v>-1</v>
      </c>
      <c r="EY261">
        <v>14.5</v>
      </c>
      <c r="EZ261">
        <v>14.5</v>
      </c>
      <c r="FA261">
        <v>18</v>
      </c>
      <c r="FB261">
        <v>646.587</v>
      </c>
      <c r="FC261">
        <v>393.346</v>
      </c>
      <c r="FD261">
        <v>24.9995</v>
      </c>
      <c r="FE261">
        <v>27.652</v>
      </c>
      <c r="FF261">
        <v>29.9999</v>
      </c>
      <c r="FG261">
        <v>27.6726</v>
      </c>
      <c r="FH261">
        <v>27.7126</v>
      </c>
      <c r="FI261">
        <v>37.6887</v>
      </c>
      <c r="FJ261">
        <v>21.6629</v>
      </c>
      <c r="FK261">
        <v>43.4812</v>
      </c>
      <c r="FL261">
        <v>25</v>
      </c>
      <c r="FM261">
        <v>839.174</v>
      </c>
      <c r="FN261">
        <v>20</v>
      </c>
      <c r="FO261">
        <v>96.895</v>
      </c>
      <c r="FP261">
        <v>99.4628</v>
      </c>
    </row>
    <row r="262" spans="1:172">
      <c r="A262">
        <v>246</v>
      </c>
      <c r="B262">
        <v>1617083385</v>
      </c>
      <c r="C262">
        <v>492.5</v>
      </c>
      <c r="D262" t="s">
        <v>777</v>
      </c>
      <c r="E262" t="s">
        <v>778</v>
      </c>
      <c r="F262">
        <v>2</v>
      </c>
      <c r="G262">
        <v>1617083383.625</v>
      </c>
      <c r="H262">
        <f>(I262)/1000</f>
        <v>0</v>
      </c>
      <c r="I262">
        <f>IF(CF262, AL262, AF262)</f>
        <v>0</v>
      </c>
      <c r="J262">
        <f>IF(CF262, AG262, AE262)</f>
        <v>0</v>
      </c>
      <c r="K262">
        <f>CH262 - IF(AS262&gt;1, J262*CB262*100.0/(AU262*CV262), 0)</f>
        <v>0</v>
      </c>
      <c r="L262">
        <f>((R262-H262/2)*K262-J262)/(R262+H262/2)</f>
        <v>0</v>
      </c>
      <c r="M262">
        <f>L262*(CO262+CP262)/1000.0</f>
        <v>0</v>
      </c>
      <c r="N262">
        <f>(CH262 - IF(AS262&gt;1, J262*CB262*100.0/(AU262*CV262), 0))*(CO262+CP262)/1000.0</f>
        <v>0</v>
      </c>
      <c r="O262">
        <f>2.0/((1/Q262-1/P262)+SIGN(Q262)*SQRT((1/Q262-1/P262)*(1/Q262-1/P262) + 4*CC262/((CC262+1)*(CC262+1))*(2*1/Q262*1/P262-1/P262*1/P262)))</f>
        <v>0</v>
      </c>
      <c r="P262">
        <f>IF(LEFT(CD262,1)&lt;&gt;"0",IF(LEFT(CD262,1)="1",3.0,CE262),$D$5+$E$5*(CV262*CO262/($K$5*1000))+$F$5*(CV262*CO262/($K$5*1000))*MAX(MIN(CB262,$J$5),$I$5)*MAX(MIN(CB262,$J$5),$I$5)+$G$5*MAX(MIN(CB262,$J$5),$I$5)*(CV262*CO262/($K$5*1000))+$H$5*(CV262*CO262/($K$5*1000))*(CV262*CO262/($K$5*1000)))</f>
        <v>0</v>
      </c>
      <c r="Q262">
        <f>H262*(1000-(1000*0.61365*exp(17.502*U262/(240.97+U262))/(CO262+CP262)+CJ262)/2)/(1000*0.61365*exp(17.502*U262/(240.97+U262))/(CO262+CP262)-CJ262)</f>
        <v>0</v>
      </c>
      <c r="R262">
        <f>1/((CC262+1)/(O262/1.6)+1/(P262/1.37)) + CC262/((CC262+1)/(O262/1.6) + CC262/(P262/1.37))</f>
        <v>0</v>
      </c>
      <c r="S262">
        <f>(BX262*CA262)</f>
        <v>0</v>
      </c>
      <c r="T262">
        <f>(CQ262+(S262+2*0.95*5.67E-8*(((CQ262+$B$7)+273)^4-(CQ262+273)^4)-44100*H262)/(1.84*29.3*P262+8*0.95*5.67E-8*(CQ262+273)^3))</f>
        <v>0</v>
      </c>
      <c r="U262">
        <f>($C$7*CR262+$D$7*CS262+$E$7*T262)</f>
        <v>0</v>
      </c>
      <c r="V262">
        <f>0.61365*exp(17.502*U262/(240.97+U262))</f>
        <v>0</v>
      </c>
      <c r="W262">
        <f>(X262/Y262*100)</f>
        <v>0</v>
      </c>
      <c r="X262">
        <f>CJ262*(CO262+CP262)/1000</f>
        <v>0</v>
      </c>
      <c r="Y262">
        <f>0.61365*exp(17.502*CQ262/(240.97+CQ262))</f>
        <v>0</v>
      </c>
      <c r="Z262">
        <f>(V262-CJ262*(CO262+CP262)/1000)</f>
        <v>0</v>
      </c>
      <c r="AA262">
        <f>(-H262*44100)</f>
        <v>0</v>
      </c>
      <c r="AB262">
        <f>2*29.3*P262*0.92*(CQ262-U262)</f>
        <v>0</v>
      </c>
      <c r="AC262">
        <f>2*0.95*5.67E-8*(((CQ262+$B$7)+273)^4-(U262+273)^4)</f>
        <v>0</v>
      </c>
      <c r="AD262">
        <f>S262+AC262+AA262+AB262</f>
        <v>0</v>
      </c>
      <c r="AE262">
        <f>CN262*AS262*(CI262-CH262*(1000-AS262*CK262)/(1000-AS262*CJ262))/(100*CB262)</f>
        <v>0</v>
      </c>
      <c r="AF262">
        <f>1000*CN262*AS262*(CJ262-CK262)/(100*CB262*(1000-AS262*CJ262))</f>
        <v>0</v>
      </c>
      <c r="AG262">
        <f>(AH262 - AI262 - CO262*1E3/(8.314*(CQ262+273.15)) * AK262/CN262 * AJ262) * CN262/(100*CB262) * (1000 - CK262)/1000</f>
        <v>0</v>
      </c>
      <c r="AH262">
        <v>845.457877725792</v>
      </c>
      <c r="AI262">
        <v>824.570793939394</v>
      </c>
      <c r="AJ262">
        <v>1.70355011465359</v>
      </c>
      <c r="AK262">
        <v>66.5001345329119</v>
      </c>
      <c r="AL262">
        <f>(AN262 - AM262 + CO262*1E3/(8.314*(CQ262+273.15)) * AP262/CN262 * AO262) * CN262/(100*CB262) * 1000/(1000 - AN262)</f>
        <v>0</v>
      </c>
      <c r="AM262">
        <v>19.9470939553247</v>
      </c>
      <c r="AN262">
        <v>21.3576915151515</v>
      </c>
      <c r="AO262">
        <v>-4.52700922259616e-05</v>
      </c>
      <c r="AP262">
        <v>79.88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MAX(0,($B$13+$C$13*CV262)/(1+$D$13*CV262)*CO262/(CQ262+273)*$E$13)</f>
        <v>0</v>
      </c>
      <c r="AV262" t="s">
        <v>286</v>
      </c>
      <c r="AW262" t="s">
        <v>286</v>
      </c>
      <c r="AX262">
        <v>0</v>
      </c>
      <c r="AY262">
        <v>0</v>
      </c>
      <c r="AZ262">
        <f>1-AX262/AY262</f>
        <v>0</v>
      </c>
      <c r="BA262">
        <v>0</v>
      </c>
      <c r="BB262" t="s">
        <v>286</v>
      </c>
      <c r="BC262" t="s">
        <v>286</v>
      </c>
      <c r="BD262">
        <v>0</v>
      </c>
      <c r="BE262">
        <v>0</v>
      </c>
      <c r="BF262">
        <f>1-BD262/BE262</f>
        <v>0</v>
      </c>
      <c r="BG262">
        <v>0.5</v>
      </c>
      <c r="BH262">
        <f>BY262</f>
        <v>0</v>
      </c>
      <c r="BI262">
        <f>J262</f>
        <v>0</v>
      </c>
      <c r="BJ262">
        <f>BF262*BG262*BH262</f>
        <v>0</v>
      </c>
      <c r="BK262">
        <f>(BI262-BA262)/BH262</f>
        <v>0</v>
      </c>
      <c r="BL262">
        <f>(AY262-BE262)/BE262</f>
        <v>0</v>
      </c>
      <c r="BM262">
        <f>AX262/(AZ262+AX262/BE262)</f>
        <v>0</v>
      </c>
      <c r="BN262" t="s">
        <v>286</v>
      </c>
      <c r="BO262">
        <v>0</v>
      </c>
      <c r="BP262">
        <f>IF(BO262&lt;&gt;0, BO262, BM262)</f>
        <v>0</v>
      </c>
      <c r="BQ262">
        <f>1-BP262/BE262</f>
        <v>0</v>
      </c>
      <c r="BR262">
        <f>(BE262-BD262)/(BE262-BP262)</f>
        <v>0</v>
      </c>
      <c r="BS262">
        <f>(AY262-BE262)/(AY262-BP262)</f>
        <v>0</v>
      </c>
      <c r="BT262">
        <f>(BE262-BD262)/(BE262-AX262)</f>
        <v>0</v>
      </c>
      <c r="BU262">
        <f>(AY262-BE262)/(AY262-AX262)</f>
        <v>0</v>
      </c>
      <c r="BV262">
        <f>(BR262*BP262/BD262)</f>
        <v>0</v>
      </c>
      <c r="BW262">
        <f>(1-BV262)</f>
        <v>0</v>
      </c>
      <c r="BX262">
        <f>$B$11*CW262+$C$11*CX262+$F$11*CY262*(1-DB262)</f>
        <v>0</v>
      </c>
      <c r="BY262">
        <f>BX262*BZ262</f>
        <v>0</v>
      </c>
      <c r="BZ262">
        <f>($B$11*$D$9+$C$11*$D$9+$F$11*((DL262+DD262)/MAX(DL262+DD262+DM262, 0.1)*$I$9+DM262/MAX(DL262+DD262+DM262, 0.1)*$J$9))/($B$11+$C$11+$F$11)</f>
        <v>0</v>
      </c>
      <c r="CA262">
        <f>($B$11*$K$9+$C$11*$K$9+$F$11*((DL262+DD262)/MAX(DL262+DD262+DM262, 0.1)*$P$9+DM262/MAX(DL262+DD262+DM262, 0.1)*$Q$9))/($B$11+$C$11+$F$11)</f>
        <v>0</v>
      </c>
      <c r="CB262">
        <v>9</v>
      </c>
      <c r="CC262">
        <v>0.5</v>
      </c>
      <c r="CD262" t="s">
        <v>287</v>
      </c>
      <c r="CE262">
        <v>2</v>
      </c>
      <c r="CF262" t="b">
        <v>1</v>
      </c>
      <c r="CG262">
        <v>1617083383.625</v>
      </c>
      <c r="CH262">
        <v>805.49775</v>
      </c>
      <c r="CI262">
        <v>829.6775</v>
      </c>
      <c r="CJ262">
        <v>21.358175</v>
      </c>
      <c r="CK262">
        <v>19.946575</v>
      </c>
      <c r="CL262">
        <v>801.177</v>
      </c>
      <c r="CM262">
        <v>21.380125</v>
      </c>
      <c r="CN262">
        <v>600.034</v>
      </c>
      <c r="CO262">
        <v>101.12475</v>
      </c>
      <c r="CP262">
        <v>0.0464643</v>
      </c>
      <c r="CQ262">
        <v>26.734025</v>
      </c>
      <c r="CR262">
        <v>26.224475</v>
      </c>
      <c r="CS262">
        <v>999.9</v>
      </c>
      <c r="CT262">
        <v>0</v>
      </c>
      <c r="CU262">
        <v>0</v>
      </c>
      <c r="CV262">
        <v>9990.935</v>
      </c>
      <c r="CW262">
        <v>0</v>
      </c>
      <c r="CX262">
        <v>33.47975</v>
      </c>
      <c r="CY262">
        <v>1199.8875</v>
      </c>
      <c r="CZ262">
        <v>0.967002</v>
      </c>
      <c r="DA262">
        <v>0.0329981</v>
      </c>
      <c r="DB262">
        <v>0</v>
      </c>
      <c r="DC262">
        <v>2.792975</v>
      </c>
      <c r="DD262">
        <v>0</v>
      </c>
      <c r="DE262">
        <v>3554.1325</v>
      </c>
      <c r="DF262">
        <v>10371.325</v>
      </c>
      <c r="DG262">
        <v>40.48425</v>
      </c>
      <c r="DH262">
        <v>43.437</v>
      </c>
      <c r="DI262">
        <v>42.187</v>
      </c>
      <c r="DJ262">
        <v>41.5465</v>
      </c>
      <c r="DK262">
        <v>40.531</v>
      </c>
      <c r="DL262">
        <v>1160.2975</v>
      </c>
      <c r="DM262">
        <v>39.59</v>
      </c>
      <c r="DN262">
        <v>0</v>
      </c>
      <c r="DO262">
        <v>1617083385.6</v>
      </c>
      <c r="DP262">
        <v>0</v>
      </c>
      <c r="DQ262">
        <v>2.73746</v>
      </c>
      <c r="DR262">
        <v>0.270323089738135</v>
      </c>
      <c r="DS262">
        <v>-7.7261538831524</v>
      </c>
      <c r="DT262">
        <v>3555.0636</v>
      </c>
      <c r="DU262">
        <v>15</v>
      </c>
      <c r="DV262">
        <v>1617082512</v>
      </c>
      <c r="DW262" t="s">
        <v>288</v>
      </c>
      <c r="DX262">
        <v>1617082511</v>
      </c>
      <c r="DY262">
        <v>1617082512</v>
      </c>
      <c r="DZ262">
        <v>2</v>
      </c>
      <c r="EA262">
        <v>-0.012</v>
      </c>
      <c r="EB262">
        <v>-0.035</v>
      </c>
      <c r="EC262">
        <v>4.321</v>
      </c>
      <c r="ED262">
        <v>-0.022</v>
      </c>
      <c r="EE262">
        <v>400</v>
      </c>
      <c r="EF262">
        <v>20</v>
      </c>
      <c r="EG262">
        <v>0.13</v>
      </c>
      <c r="EH262">
        <v>0.05</v>
      </c>
      <c r="EI262">
        <v>100</v>
      </c>
      <c r="EJ262">
        <v>100</v>
      </c>
      <c r="EK262">
        <v>4.321</v>
      </c>
      <c r="EL262">
        <v>-0.0219</v>
      </c>
      <c r="EM262">
        <v>4.32055000000003</v>
      </c>
      <c r="EN262">
        <v>0</v>
      </c>
      <c r="EO262">
        <v>0</v>
      </c>
      <c r="EP262">
        <v>0</v>
      </c>
      <c r="EQ262">
        <v>-0.0219400000000007</v>
      </c>
      <c r="ER262">
        <v>0</v>
      </c>
      <c r="ES262">
        <v>0</v>
      </c>
      <c r="ET262">
        <v>0</v>
      </c>
      <c r="EU262">
        <v>-1</v>
      </c>
      <c r="EV262">
        <v>-1</v>
      </c>
      <c r="EW262">
        <v>-1</v>
      </c>
      <c r="EX262">
        <v>-1</v>
      </c>
      <c r="EY262">
        <v>14.6</v>
      </c>
      <c r="EZ262">
        <v>14.6</v>
      </c>
      <c r="FA262">
        <v>18</v>
      </c>
      <c r="FB262">
        <v>646.747</v>
      </c>
      <c r="FC262">
        <v>393.377</v>
      </c>
      <c r="FD262">
        <v>24.9996</v>
      </c>
      <c r="FE262">
        <v>27.6508</v>
      </c>
      <c r="FF262">
        <v>29.9999</v>
      </c>
      <c r="FG262">
        <v>27.6714</v>
      </c>
      <c r="FH262">
        <v>27.711</v>
      </c>
      <c r="FI262">
        <v>37.8126</v>
      </c>
      <c r="FJ262">
        <v>21.6629</v>
      </c>
      <c r="FK262">
        <v>43.4812</v>
      </c>
      <c r="FL262">
        <v>25</v>
      </c>
      <c r="FM262">
        <v>842.522</v>
      </c>
      <c r="FN262">
        <v>20</v>
      </c>
      <c r="FO262">
        <v>96.8953</v>
      </c>
      <c r="FP262">
        <v>99.4629</v>
      </c>
    </row>
    <row r="263" spans="1:172">
      <c r="A263">
        <v>247</v>
      </c>
      <c r="B263">
        <v>1617083387</v>
      </c>
      <c r="C263">
        <v>494.5</v>
      </c>
      <c r="D263" t="s">
        <v>779</v>
      </c>
      <c r="E263" t="s">
        <v>780</v>
      </c>
      <c r="F263">
        <v>2</v>
      </c>
      <c r="G263">
        <v>1617083386</v>
      </c>
      <c r="H263">
        <f>(I263)/1000</f>
        <v>0</v>
      </c>
      <c r="I263">
        <f>IF(CF263, AL263, AF263)</f>
        <v>0</v>
      </c>
      <c r="J263">
        <f>IF(CF263, AG263, AE263)</f>
        <v>0</v>
      </c>
      <c r="K263">
        <f>CH263 - IF(AS263&gt;1, J263*CB263*100.0/(AU263*CV263), 0)</f>
        <v>0</v>
      </c>
      <c r="L263">
        <f>((R263-H263/2)*K263-J263)/(R263+H263/2)</f>
        <v>0</v>
      </c>
      <c r="M263">
        <f>L263*(CO263+CP263)/1000.0</f>
        <v>0</v>
      </c>
      <c r="N263">
        <f>(CH263 - IF(AS263&gt;1, J263*CB263*100.0/(AU263*CV263), 0))*(CO263+CP263)/1000.0</f>
        <v>0</v>
      </c>
      <c r="O263">
        <f>2.0/((1/Q263-1/P263)+SIGN(Q263)*SQRT((1/Q263-1/P263)*(1/Q263-1/P263) + 4*CC263/((CC263+1)*(CC263+1))*(2*1/Q263*1/P263-1/P263*1/P263)))</f>
        <v>0</v>
      </c>
      <c r="P263">
        <f>IF(LEFT(CD263,1)&lt;&gt;"0",IF(LEFT(CD263,1)="1",3.0,CE263),$D$5+$E$5*(CV263*CO263/($K$5*1000))+$F$5*(CV263*CO263/($K$5*1000))*MAX(MIN(CB263,$J$5),$I$5)*MAX(MIN(CB263,$J$5),$I$5)+$G$5*MAX(MIN(CB263,$J$5),$I$5)*(CV263*CO263/($K$5*1000))+$H$5*(CV263*CO263/($K$5*1000))*(CV263*CO263/($K$5*1000)))</f>
        <v>0</v>
      </c>
      <c r="Q263">
        <f>H263*(1000-(1000*0.61365*exp(17.502*U263/(240.97+U263))/(CO263+CP263)+CJ263)/2)/(1000*0.61365*exp(17.502*U263/(240.97+U263))/(CO263+CP263)-CJ263)</f>
        <v>0</v>
      </c>
      <c r="R263">
        <f>1/((CC263+1)/(O263/1.6)+1/(P263/1.37)) + CC263/((CC263+1)/(O263/1.6) + CC263/(P263/1.37))</f>
        <v>0</v>
      </c>
      <c r="S263">
        <f>(BX263*CA263)</f>
        <v>0</v>
      </c>
      <c r="T263">
        <f>(CQ263+(S263+2*0.95*5.67E-8*(((CQ263+$B$7)+273)^4-(CQ263+273)^4)-44100*H263)/(1.84*29.3*P263+8*0.95*5.67E-8*(CQ263+273)^3))</f>
        <v>0</v>
      </c>
      <c r="U263">
        <f>($C$7*CR263+$D$7*CS263+$E$7*T263)</f>
        <v>0</v>
      </c>
      <c r="V263">
        <f>0.61365*exp(17.502*U263/(240.97+U263))</f>
        <v>0</v>
      </c>
      <c r="W263">
        <f>(X263/Y263*100)</f>
        <v>0</v>
      </c>
      <c r="X263">
        <f>CJ263*(CO263+CP263)/1000</f>
        <v>0</v>
      </c>
      <c r="Y263">
        <f>0.61365*exp(17.502*CQ263/(240.97+CQ263))</f>
        <v>0</v>
      </c>
      <c r="Z263">
        <f>(V263-CJ263*(CO263+CP263)/1000)</f>
        <v>0</v>
      </c>
      <c r="AA263">
        <f>(-H263*44100)</f>
        <v>0</v>
      </c>
      <c r="AB263">
        <f>2*29.3*P263*0.92*(CQ263-U263)</f>
        <v>0</v>
      </c>
      <c r="AC263">
        <f>2*0.95*5.67E-8*(((CQ263+$B$7)+273)^4-(U263+273)^4)</f>
        <v>0</v>
      </c>
      <c r="AD263">
        <f>S263+AC263+AA263+AB263</f>
        <v>0</v>
      </c>
      <c r="AE263">
        <f>CN263*AS263*(CI263-CH263*(1000-AS263*CK263)/(1000-AS263*CJ263))/(100*CB263)</f>
        <v>0</v>
      </c>
      <c r="AF263">
        <f>1000*CN263*AS263*(CJ263-CK263)/(100*CB263*(1000-AS263*CJ263))</f>
        <v>0</v>
      </c>
      <c r="AG263">
        <f>(AH263 - AI263 - CO263*1E3/(8.314*(CQ263+273.15)) * AK263/CN263 * AJ263) * CN263/(100*CB263) * (1000 - CK263)/1000</f>
        <v>0</v>
      </c>
      <c r="AH263">
        <v>848.891860996461</v>
      </c>
      <c r="AI263">
        <v>828.057478787878</v>
      </c>
      <c r="AJ263">
        <v>1.73857710707787</v>
      </c>
      <c r="AK263">
        <v>66.5001345329119</v>
      </c>
      <c r="AL263">
        <f>(AN263 - AM263 + CO263*1E3/(8.314*(CQ263+273.15)) * AP263/CN263 * AO263) * CN263/(100*CB263) * 1000/(1000 - AN263)</f>
        <v>0</v>
      </c>
      <c r="AM263">
        <v>19.9461216505628</v>
      </c>
      <c r="AN263">
        <v>21.3556151515151</v>
      </c>
      <c r="AO263">
        <v>-4.33648484847567e-05</v>
      </c>
      <c r="AP263">
        <v>79.88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MAX(0,($B$13+$C$13*CV263)/(1+$D$13*CV263)*CO263/(CQ263+273)*$E$13)</f>
        <v>0</v>
      </c>
      <c r="AV263" t="s">
        <v>286</v>
      </c>
      <c r="AW263" t="s">
        <v>286</v>
      </c>
      <c r="AX263">
        <v>0</v>
      </c>
      <c r="AY263">
        <v>0</v>
      </c>
      <c r="AZ263">
        <f>1-AX263/AY263</f>
        <v>0</v>
      </c>
      <c r="BA263">
        <v>0</v>
      </c>
      <c r="BB263" t="s">
        <v>286</v>
      </c>
      <c r="BC263" t="s">
        <v>286</v>
      </c>
      <c r="BD263">
        <v>0</v>
      </c>
      <c r="BE263">
        <v>0</v>
      </c>
      <c r="BF263">
        <f>1-BD263/BE263</f>
        <v>0</v>
      </c>
      <c r="BG263">
        <v>0.5</v>
      </c>
      <c r="BH263">
        <f>BY263</f>
        <v>0</v>
      </c>
      <c r="BI263">
        <f>J263</f>
        <v>0</v>
      </c>
      <c r="BJ263">
        <f>BF263*BG263*BH263</f>
        <v>0</v>
      </c>
      <c r="BK263">
        <f>(BI263-BA263)/BH263</f>
        <v>0</v>
      </c>
      <c r="BL263">
        <f>(AY263-BE263)/BE263</f>
        <v>0</v>
      </c>
      <c r="BM263">
        <f>AX263/(AZ263+AX263/BE263)</f>
        <v>0</v>
      </c>
      <c r="BN263" t="s">
        <v>286</v>
      </c>
      <c r="BO263">
        <v>0</v>
      </c>
      <c r="BP263">
        <f>IF(BO263&lt;&gt;0, BO263, BM263)</f>
        <v>0</v>
      </c>
      <c r="BQ263">
        <f>1-BP263/BE263</f>
        <v>0</v>
      </c>
      <c r="BR263">
        <f>(BE263-BD263)/(BE263-BP263)</f>
        <v>0</v>
      </c>
      <c r="BS263">
        <f>(AY263-BE263)/(AY263-BP263)</f>
        <v>0</v>
      </c>
      <c r="BT263">
        <f>(BE263-BD263)/(BE263-AX263)</f>
        <v>0</v>
      </c>
      <c r="BU263">
        <f>(AY263-BE263)/(AY263-AX263)</f>
        <v>0</v>
      </c>
      <c r="BV263">
        <f>(BR263*BP263/BD263)</f>
        <v>0</v>
      </c>
      <c r="BW263">
        <f>(1-BV263)</f>
        <v>0</v>
      </c>
      <c r="BX263">
        <f>$B$11*CW263+$C$11*CX263+$F$11*CY263*(1-DB263)</f>
        <v>0</v>
      </c>
      <c r="BY263">
        <f>BX263*BZ263</f>
        <v>0</v>
      </c>
      <c r="BZ263">
        <f>($B$11*$D$9+$C$11*$D$9+$F$11*((DL263+DD263)/MAX(DL263+DD263+DM263, 0.1)*$I$9+DM263/MAX(DL263+DD263+DM263, 0.1)*$J$9))/($B$11+$C$11+$F$11)</f>
        <v>0</v>
      </c>
      <c r="CA263">
        <f>($B$11*$K$9+$C$11*$K$9+$F$11*((DL263+DD263)/MAX(DL263+DD263+DM263, 0.1)*$P$9+DM263/MAX(DL263+DD263+DM263, 0.1)*$Q$9))/($B$11+$C$11+$F$11)</f>
        <v>0</v>
      </c>
      <c r="CB263">
        <v>9</v>
      </c>
      <c r="CC263">
        <v>0.5</v>
      </c>
      <c r="CD263" t="s">
        <v>287</v>
      </c>
      <c r="CE263">
        <v>2</v>
      </c>
      <c r="CF263" t="b">
        <v>1</v>
      </c>
      <c r="CG263">
        <v>1617083386</v>
      </c>
      <c r="CH263">
        <v>809.515</v>
      </c>
      <c r="CI263">
        <v>833.686</v>
      </c>
      <c r="CJ263">
        <v>21.3562</v>
      </c>
      <c r="CK263">
        <v>19.9453666666667</v>
      </c>
      <c r="CL263">
        <v>805.195</v>
      </c>
      <c r="CM263">
        <v>21.3781666666667</v>
      </c>
      <c r="CN263">
        <v>599.997666666667</v>
      </c>
      <c r="CO263">
        <v>101.125</v>
      </c>
      <c r="CP263">
        <v>0.0463899666666667</v>
      </c>
      <c r="CQ263">
        <v>26.7346666666667</v>
      </c>
      <c r="CR263">
        <v>26.2274333333333</v>
      </c>
      <c r="CS263">
        <v>999.9</v>
      </c>
      <c r="CT263">
        <v>0</v>
      </c>
      <c r="CU263">
        <v>0</v>
      </c>
      <c r="CV263">
        <v>9994.58</v>
      </c>
      <c r="CW263">
        <v>0</v>
      </c>
      <c r="CX263">
        <v>33.5448333333333</v>
      </c>
      <c r="CY263">
        <v>1200.05666666667</v>
      </c>
      <c r="CZ263">
        <v>0.967006666666667</v>
      </c>
      <c r="DA263">
        <v>0.0329935</v>
      </c>
      <c r="DB263">
        <v>0</v>
      </c>
      <c r="DC263">
        <v>2.71366666666667</v>
      </c>
      <c r="DD263">
        <v>0</v>
      </c>
      <c r="DE263">
        <v>3554.26333333333</v>
      </c>
      <c r="DF263">
        <v>10372.7666666667</v>
      </c>
      <c r="DG263">
        <v>40.5203333333333</v>
      </c>
      <c r="DH263">
        <v>43.437</v>
      </c>
      <c r="DI263">
        <v>42.2083333333333</v>
      </c>
      <c r="DJ263">
        <v>41.4786666666667</v>
      </c>
      <c r="DK263">
        <v>40.5</v>
      </c>
      <c r="DL263">
        <v>1160.46666666667</v>
      </c>
      <c r="DM263">
        <v>39.59</v>
      </c>
      <c r="DN263">
        <v>0</v>
      </c>
      <c r="DO263">
        <v>1617083387.4</v>
      </c>
      <c r="DP263">
        <v>0</v>
      </c>
      <c r="DQ263">
        <v>2.74623461538462</v>
      </c>
      <c r="DR263">
        <v>-0.181630759990554</v>
      </c>
      <c r="DS263">
        <v>-7.55384618467106</v>
      </c>
      <c r="DT263">
        <v>3554.84653846154</v>
      </c>
      <c r="DU263">
        <v>15</v>
      </c>
      <c r="DV263">
        <v>1617082512</v>
      </c>
      <c r="DW263" t="s">
        <v>288</v>
      </c>
      <c r="DX263">
        <v>1617082511</v>
      </c>
      <c r="DY263">
        <v>1617082512</v>
      </c>
      <c r="DZ263">
        <v>2</v>
      </c>
      <c r="EA263">
        <v>-0.012</v>
      </c>
      <c r="EB263">
        <v>-0.035</v>
      </c>
      <c r="EC263">
        <v>4.321</v>
      </c>
      <c r="ED263">
        <v>-0.022</v>
      </c>
      <c r="EE263">
        <v>400</v>
      </c>
      <c r="EF263">
        <v>20</v>
      </c>
      <c r="EG263">
        <v>0.13</v>
      </c>
      <c r="EH263">
        <v>0.05</v>
      </c>
      <c r="EI263">
        <v>100</v>
      </c>
      <c r="EJ263">
        <v>100</v>
      </c>
      <c r="EK263">
        <v>4.32</v>
      </c>
      <c r="EL263">
        <v>-0.022</v>
      </c>
      <c r="EM263">
        <v>4.32055000000003</v>
      </c>
      <c r="EN263">
        <v>0</v>
      </c>
      <c r="EO263">
        <v>0</v>
      </c>
      <c r="EP263">
        <v>0</v>
      </c>
      <c r="EQ263">
        <v>-0.0219400000000007</v>
      </c>
      <c r="ER263">
        <v>0</v>
      </c>
      <c r="ES263">
        <v>0</v>
      </c>
      <c r="ET263">
        <v>0</v>
      </c>
      <c r="EU263">
        <v>-1</v>
      </c>
      <c r="EV263">
        <v>-1</v>
      </c>
      <c r="EW263">
        <v>-1</v>
      </c>
      <c r="EX263">
        <v>-1</v>
      </c>
      <c r="EY263">
        <v>14.6</v>
      </c>
      <c r="EZ263">
        <v>14.6</v>
      </c>
      <c r="FA263">
        <v>18</v>
      </c>
      <c r="FB263">
        <v>646.733</v>
      </c>
      <c r="FC263">
        <v>393.44</v>
      </c>
      <c r="FD263">
        <v>24.9996</v>
      </c>
      <c r="FE263">
        <v>27.6497</v>
      </c>
      <c r="FF263">
        <v>29.9998</v>
      </c>
      <c r="FG263">
        <v>27.6703</v>
      </c>
      <c r="FH263">
        <v>27.7098</v>
      </c>
      <c r="FI263">
        <v>37.9336</v>
      </c>
      <c r="FJ263">
        <v>21.6629</v>
      </c>
      <c r="FK263">
        <v>43.4812</v>
      </c>
      <c r="FL263">
        <v>25</v>
      </c>
      <c r="FM263">
        <v>845.892</v>
      </c>
      <c r="FN263">
        <v>20</v>
      </c>
      <c r="FO263">
        <v>96.8959</v>
      </c>
      <c r="FP263">
        <v>99.464</v>
      </c>
    </row>
    <row r="264" spans="1:172">
      <c r="A264">
        <v>248</v>
      </c>
      <c r="B264">
        <v>1617083389</v>
      </c>
      <c r="C264">
        <v>496.5</v>
      </c>
      <c r="D264" t="s">
        <v>781</v>
      </c>
      <c r="E264" t="s">
        <v>782</v>
      </c>
      <c r="F264">
        <v>2</v>
      </c>
      <c r="G264">
        <v>1617083387.625</v>
      </c>
      <c r="H264">
        <f>(I264)/1000</f>
        <v>0</v>
      </c>
      <c r="I264">
        <f>IF(CF264, AL264, AF264)</f>
        <v>0</v>
      </c>
      <c r="J264">
        <f>IF(CF264, AG264, AE264)</f>
        <v>0</v>
      </c>
      <c r="K264">
        <f>CH264 - IF(AS264&gt;1, J264*CB264*100.0/(AU264*CV264), 0)</f>
        <v>0</v>
      </c>
      <c r="L264">
        <f>((R264-H264/2)*K264-J264)/(R264+H264/2)</f>
        <v>0</v>
      </c>
      <c r="M264">
        <f>L264*(CO264+CP264)/1000.0</f>
        <v>0</v>
      </c>
      <c r="N264">
        <f>(CH264 - IF(AS264&gt;1, J264*CB264*100.0/(AU264*CV264), 0))*(CO264+CP264)/1000.0</f>
        <v>0</v>
      </c>
      <c r="O264">
        <f>2.0/((1/Q264-1/P264)+SIGN(Q264)*SQRT((1/Q264-1/P264)*(1/Q264-1/P264) + 4*CC264/((CC264+1)*(CC264+1))*(2*1/Q264*1/P264-1/P264*1/P264)))</f>
        <v>0</v>
      </c>
      <c r="P264">
        <f>IF(LEFT(CD264,1)&lt;&gt;"0",IF(LEFT(CD264,1)="1",3.0,CE264),$D$5+$E$5*(CV264*CO264/($K$5*1000))+$F$5*(CV264*CO264/($K$5*1000))*MAX(MIN(CB264,$J$5),$I$5)*MAX(MIN(CB264,$J$5),$I$5)+$G$5*MAX(MIN(CB264,$J$5),$I$5)*(CV264*CO264/($K$5*1000))+$H$5*(CV264*CO264/($K$5*1000))*(CV264*CO264/($K$5*1000)))</f>
        <v>0</v>
      </c>
      <c r="Q264">
        <f>H264*(1000-(1000*0.61365*exp(17.502*U264/(240.97+U264))/(CO264+CP264)+CJ264)/2)/(1000*0.61365*exp(17.502*U264/(240.97+U264))/(CO264+CP264)-CJ264)</f>
        <v>0</v>
      </c>
      <c r="R264">
        <f>1/((CC264+1)/(O264/1.6)+1/(P264/1.37)) + CC264/((CC264+1)/(O264/1.6) + CC264/(P264/1.37))</f>
        <v>0</v>
      </c>
      <c r="S264">
        <f>(BX264*CA264)</f>
        <v>0</v>
      </c>
      <c r="T264">
        <f>(CQ264+(S264+2*0.95*5.67E-8*(((CQ264+$B$7)+273)^4-(CQ264+273)^4)-44100*H264)/(1.84*29.3*P264+8*0.95*5.67E-8*(CQ264+273)^3))</f>
        <v>0</v>
      </c>
      <c r="U264">
        <f>($C$7*CR264+$D$7*CS264+$E$7*T264)</f>
        <v>0</v>
      </c>
      <c r="V264">
        <f>0.61365*exp(17.502*U264/(240.97+U264))</f>
        <v>0</v>
      </c>
      <c r="W264">
        <f>(X264/Y264*100)</f>
        <v>0</v>
      </c>
      <c r="X264">
        <f>CJ264*(CO264+CP264)/1000</f>
        <v>0</v>
      </c>
      <c r="Y264">
        <f>0.61365*exp(17.502*CQ264/(240.97+CQ264))</f>
        <v>0</v>
      </c>
      <c r="Z264">
        <f>(V264-CJ264*(CO264+CP264)/1000)</f>
        <v>0</v>
      </c>
      <c r="AA264">
        <f>(-H264*44100)</f>
        <v>0</v>
      </c>
      <c r="AB264">
        <f>2*29.3*P264*0.92*(CQ264-U264)</f>
        <v>0</v>
      </c>
      <c r="AC264">
        <f>2*0.95*5.67E-8*(((CQ264+$B$7)+273)^4-(U264+273)^4)</f>
        <v>0</v>
      </c>
      <c r="AD264">
        <f>S264+AC264+AA264+AB264</f>
        <v>0</v>
      </c>
      <c r="AE264">
        <f>CN264*AS264*(CI264-CH264*(1000-AS264*CK264)/(1000-AS264*CJ264))/(100*CB264)</f>
        <v>0</v>
      </c>
      <c r="AF264">
        <f>1000*CN264*AS264*(CJ264-CK264)/(100*CB264*(1000-AS264*CJ264))</f>
        <v>0</v>
      </c>
      <c r="AG264">
        <f>(AH264 - AI264 - CO264*1E3/(8.314*(CQ264+273.15)) * AK264/CN264 * AJ264) * CN264/(100*CB264) * (1000 - CK264)/1000</f>
        <v>0</v>
      </c>
      <c r="AH264">
        <v>852.358995580014</v>
      </c>
      <c r="AI264">
        <v>831.49343030303</v>
      </c>
      <c r="AJ264">
        <v>1.72234872120757</v>
      </c>
      <c r="AK264">
        <v>66.5001345329119</v>
      </c>
      <c r="AL264">
        <f>(AN264 - AM264 + CO264*1E3/(8.314*(CQ264+273.15)) * AP264/CN264 * AO264) * CN264/(100*CB264) * 1000/(1000 - AN264)</f>
        <v>0</v>
      </c>
      <c r="AM264">
        <v>19.9453961198268</v>
      </c>
      <c r="AN264">
        <v>21.3521381818182</v>
      </c>
      <c r="AO264">
        <v>-0.000109674523008696</v>
      </c>
      <c r="AP264">
        <v>79.88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MAX(0,($B$13+$C$13*CV264)/(1+$D$13*CV264)*CO264/(CQ264+273)*$E$13)</f>
        <v>0</v>
      </c>
      <c r="AV264" t="s">
        <v>286</v>
      </c>
      <c r="AW264" t="s">
        <v>286</v>
      </c>
      <c r="AX264">
        <v>0</v>
      </c>
      <c r="AY264">
        <v>0</v>
      </c>
      <c r="AZ264">
        <f>1-AX264/AY264</f>
        <v>0</v>
      </c>
      <c r="BA264">
        <v>0</v>
      </c>
      <c r="BB264" t="s">
        <v>286</v>
      </c>
      <c r="BC264" t="s">
        <v>286</v>
      </c>
      <c r="BD264">
        <v>0</v>
      </c>
      <c r="BE264">
        <v>0</v>
      </c>
      <c r="BF264">
        <f>1-BD264/BE264</f>
        <v>0</v>
      </c>
      <c r="BG264">
        <v>0.5</v>
      </c>
      <c r="BH264">
        <f>BY264</f>
        <v>0</v>
      </c>
      <c r="BI264">
        <f>J264</f>
        <v>0</v>
      </c>
      <c r="BJ264">
        <f>BF264*BG264*BH264</f>
        <v>0</v>
      </c>
      <c r="BK264">
        <f>(BI264-BA264)/BH264</f>
        <v>0</v>
      </c>
      <c r="BL264">
        <f>(AY264-BE264)/BE264</f>
        <v>0</v>
      </c>
      <c r="BM264">
        <f>AX264/(AZ264+AX264/BE264)</f>
        <v>0</v>
      </c>
      <c r="BN264" t="s">
        <v>286</v>
      </c>
      <c r="BO264">
        <v>0</v>
      </c>
      <c r="BP264">
        <f>IF(BO264&lt;&gt;0, BO264, BM264)</f>
        <v>0</v>
      </c>
      <c r="BQ264">
        <f>1-BP264/BE264</f>
        <v>0</v>
      </c>
      <c r="BR264">
        <f>(BE264-BD264)/(BE264-BP264)</f>
        <v>0</v>
      </c>
      <c r="BS264">
        <f>(AY264-BE264)/(AY264-BP264)</f>
        <v>0</v>
      </c>
      <c r="BT264">
        <f>(BE264-BD264)/(BE264-AX264)</f>
        <v>0</v>
      </c>
      <c r="BU264">
        <f>(AY264-BE264)/(AY264-AX264)</f>
        <v>0</v>
      </c>
      <c r="BV264">
        <f>(BR264*BP264/BD264)</f>
        <v>0</v>
      </c>
      <c r="BW264">
        <f>(1-BV264)</f>
        <v>0</v>
      </c>
      <c r="BX264">
        <f>$B$11*CW264+$C$11*CX264+$F$11*CY264*(1-DB264)</f>
        <v>0</v>
      </c>
      <c r="BY264">
        <f>BX264*BZ264</f>
        <v>0</v>
      </c>
      <c r="BZ264">
        <f>($B$11*$D$9+$C$11*$D$9+$F$11*((DL264+DD264)/MAX(DL264+DD264+DM264, 0.1)*$I$9+DM264/MAX(DL264+DD264+DM264, 0.1)*$J$9))/($B$11+$C$11+$F$11)</f>
        <v>0</v>
      </c>
      <c r="CA264">
        <f>($B$11*$K$9+$C$11*$K$9+$F$11*((DL264+DD264)/MAX(DL264+DD264+DM264, 0.1)*$P$9+DM264/MAX(DL264+DD264+DM264, 0.1)*$Q$9))/($B$11+$C$11+$F$11)</f>
        <v>0</v>
      </c>
      <c r="CB264">
        <v>9</v>
      </c>
      <c r="CC264">
        <v>0.5</v>
      </c>
      <c r="CD264" t="s">
        <v>287</v>
      </c>
      <c r="CE264">
        <v>2</v>
      </c>
      <c r="CF264" t="b">
        <v>1</v>
      </c>
      <c r="CG264">
        <v>1617083387.625</v>
      </c>
      <c r="CH264">
        <v>812.26775</v>
      </c>
      <c r="CI264">
        <v>836.44175</v>
      </c>
      <c r="CJ264">
        <v>21.3536</v>
      </c>
      <c r="CK264">
        <v>19.945</v>
      </c>
      <c r="CL264">
        <v>807.947</v>
      </c>
      <c r="CM264">
        <v>21.375525</v>
      </c>
      <c r="CN264">
        <v>600.04125</v>
      </c>
      <c r="CO264">
        <v>101.125</v>
      </c>
      <c r="CP264">
        <v>0.046354875</v>
      </c>
      <c r="CQ264">
        <v>26.7353</v>
      </c>
      <c r="CR264">
        <v>26.231425</v>
      </c>
      <c r="CS264">
        <v>999.9</v>
      </c>
      <c r="CT264">
        <v>0</v>
      </c>
      <c r="CU264">
        <v>0</v>
      </c>
      <c r="CV264">
        <v>10003.775</v>
      </c>
      <c r="CW264">
        <v>0</v>
      </c>
      <c r="CX264">
        <v>33.5749</v>
      </c>
      <c r="CY264">
        <v>1200.075</v>
      </c>
      <c r="CZ264">
        <v>0.9670055</v>
      </c>
      <c r="DA264">
        <v>0.03299465</v>
      </c>
      <c r="DB264">
        <v>0</v>
      </c>
      <c r="DC264">
        <v>2.71565</v>
      </c>
      <c r="DD264">
        <v>0</v>
      </c>
      <c r="DE264">
        <v>3554.1</v>
      </c>
      <c r="DF264">
        <v>10372.925</v>
      </c>
      <c r="DG264">
        <v>40.49975</v>
      </c>
      <c r="DH264">
        <v>43.437</v>
      </c>
      <c r="DI264">
        <v>42.21875</v>
      </c>
      <c r="DJ264">
        <v>41.484</v>
      </c>
      <c r="DK264">
        <v>40.531</v>
      </c>
      <c r="DL264">
        <v>1160.4825</v>
      </c>
      <c r="DM264">
        <v>39.5925</v>
      </c>
      <c r="DN264">
        <v>0</v>
      </c>
      <c r="DO264">
        <v>1617083389.8</v>
      </c>
      <c r="DP264">
        <v>0</v>
      </c>
      <c r="DQ264">
        <v>2.73946538461538</v>
      </c>
      <c r="DR264">
        <v>0.0728923110776465</v>
      </c>
      <c r="DS264">
        <v>-7.65299148946389</v>
      </c>
      <c r="DT264">
        <v>3554.61192307692</v>
      </c>
      <c r="DU264">
        <v>15</v>
      </c>
      <c r="DV264">
        <v>1617082512</v>
      </c>
      <c r="DW264" t="s">
        <v>288</v>
      </c>
      <c r="DX264">
        <v>1617082511</v>
      </c>
      <c r="DY264">
        <v>1617082512</v>
      </c>
      <c r="DZ264">
        <v>2</v>
      </c>
      <c r="EA264">
        <v>-0.012</v>
      </c>
      <c r="EB264">
        <v>-0.035</v>
      </c>
      <c r="EC264">
        <v>4.321</v>
      </c>
      <c r="ED264">
        <v>-0.022</v>
      </c>
      <c r="EE264">
        <v>400</v>
      </c>
      <c r="EF264">
        <v>20</v>
      </c>
      <c r="EG264">
        <v>0.13</v>
      </c>
      <c r="EH264">
        <v>0.05</v>
      </c>
      <c r="EI264">
        <v>100</v>
      </c>
      <c r="EJ264">
        <v>100</v>
      </c>
      <c r="EK264">
        <v>4.321</v>
      </c>
      <c r="EL264">
        <v>-0.022</v>
      </c>
      <c r="EM264">
        <v>4.32055000000003</v>
      </c>
      <c r="EN264">
        <v>0</v>
      </c>
      <c r="EO264">
        <v>0</v>
      </c>
      <c r="EP264">
        <v>0</v>
      </c>
      <c r="EQ264">
        <v>-0.0219400000000007</v>
      </c>
      <c r="ER264">
        <v>0</v>
      </c>
      <c r="ES264">
        <v>0</v>
      </c>
      <c r="ET264">
        <v>0</v>
      </c>
      <c r="EU264">
        <v>-1</v>
      </c>
      <c r="EV264">
        <v>-1</v>
      </c>
      <c r="EW264">
        <v>-1</v>
      </c>
      <c r="EX264">
        <v>-1</v>
      </c>
      <c r="EY264">
        <v>14.6</v>
      </c>
      <c r="EZ264">
        <v>14.6</v>
      </c>
      <c r="FA264">
        <v>18</v>
      </c>
      <c r="FB264">
        <v>646.562</v>
      </c>
      <c r="FC264">
        <v>393.475</v>
      </c>
      <c r="FD264">
        <v>24.9996</v>
      </c>
      <c r="FE264">
        <v>27.6479</v>
      </c>
      <c r="FF264">
        <v>29.9998</v>
      </c>
      <c r="FG264">
        <v>27.6689</v>
      </c>
      <c r="FH264">
        <v>27.7086</v>
      </c>
      <c r="FI264">
        <v>38.0578</v>
      </c>
      <c r="FJ264">
        <v>21.6629</v>
      </c>
      <c r="FK264">
        <v>43.4812</v>
      </c>
      <c r="FL264">
        <v>25</v>
      </c>
      <c r="FM264">
        <v>849.246</v>
      </c>
      <c r="FN264">
        <v>20</v>
      </c>
      <c r="FO264">
        <v>96.896</v>
      </c>
      <c r="FP264">
        <v>99.4643</v>
      </c>
    </row>
    <row r="265" spans="1:172">
      <c r="A265">
        <v>249</v>
      </c>
      <c r="B265">
        <v>1617083391</v>
      </c>
      <c r="C265">
        <v>498.5</v>
      </c>
      <c r="D265" t="s">
        <v>783</v>
      </c>
      <c r="E265" t="s">
        <v>784</v>
      </c>
      <c r="F265">
        <v>2</v>
      </c>
      <c r="G265">
        <v>1617083390</v>
      </c>
      <c r="H265">
        <f>(I265)/1000</f>
        <v>0</v>
      </c>
      <c r="I265">
        <f>IF(CF265, AL265, AF265)</f>
        <v>0</v>
      </c>
      <c r="J265">
        <f>IF(CF265, AG265, AE265)</f>
        <v>0</v>
      </c>
      <c r="K265">
        <f>CH265 - IF(AS265&gt;1, J265*CB265*100.0/(AU265*CV265), 0)</f>
        <v>0</v>
      </c>
      <c r="L265">
        <f>((R265-H265/2)*K265-J265)/(R265+H265/2)</f>
        <v>0</v>
      </c>
      <c r="M265">
        <f>L265*(CO265+CP265)/1000.0</f>
        <v>0</v>
      </c>
      <c r="N265">
        <f>(CH265 - IF(AS265&gt;1, J265*CB265*100.0/(AU265*CV265), 0))*(CO265+CP265)/1000.0</f>
        <v>0</v>
      </c>
      <c r="O265">
        <f>2.0/((1/Q265-1/P265)+SIGN(Q265)*SQRT((1/Q265-1/P265)*(1/Q265-1/P265) + 4*CC265/((CC265+1)*(CC265+1))*(2*1/Q265*1/P265-1/P265*1/P265)))</f>
        <v>0</v>
      </c>
      <c r="P265">
        <f>IF(LEFT(CD265,1)&lt;&gt;"0",IF(LEFT(CD265,1)="1",3.0,CE265),$D$5+$E$5*(CV265*CO265/($K$5*1000))+$F$5*(CV265*CO265/($K$5*1000))*MAX(MIN(CB265,$J$5),$I$5)*MAX(MIN(CB265,$J$5),$I$5)+$G$5*MAX(MIN(CB265,$J$5),$I$5)*(CV265*CO265/($K$5*1000))+$H$5*(CV265*CO265/($K$5*1000))*(CV265*CO265/($K$5*1000)))</f>
        <v>0</v>
      </c>
      <c r="Q265">
        <f>H265*(1000-(1000*0.61365*exp(17.502*U265/(240.97+U265))/(CO265+CP265)+CJ265)/2)/(1000*0.61365*exp(17.502*U265/(240.97+U265))/(CO265+CP265)-CJ265)</f>
        <v>0</v>
      </c>
      <c r="R265">
        <f>1/((CC265+1)/(O265/1.6)+1/(P265/1.37)) + CC265/((CC265+1)/(O265/1.6) + CC265/(P265/1.37))</f>
        <v>0</v>
      </c>
      <c r="S265">
        <f>(BX265*CA265)</f>
        <v>0</v>
      </c>
      <c r="T265">
        <f>(CQ265+(S265+2*0.95*5.67E-8*(((CQ265+$B$7)+273)^4-(CQ265+273)^4)-44100*H265)/(1.84*29.3*P265+8*0.95*5.67E-8*(CQ265+273)^3))</f>
        <v>0</v>
      </c>
      <c r="U265">
        <f>($C$7*CR265+$D$7*CS265+$E$7*T265)</f>
        <v>0</v>
      </c>
      <c r="V265">
        <f>0.61365*exp(17.502*U265/(240.97+U265))</f>
        <v>0</v>
      </c>
      <c r="W265">
        <f>(X265/Y265*100)</f>
        <v>0</v>
      </c>
      <c r="X265">
        <f>CJ265*(CO265+CP265)/1000</f>
        <v>0</v>
      </c>
      <c r="Y265">
        <f>0.61365*exp(17.502*CQ265/(240.97+CQ265))</f>
        <v>0</v>
      </c>
      <c r="Z265">
        <f>(V265-CJ265*(CO265+CP265)/1000)</f>
        <v>0</v>
      </c>
      <c r="AA265">
        <f>(-H265*44100)</f>
        <v>0</v>
      </c>
      <c r="AB265">
        <f>2*29.3*P265*0.92*(CQ265-U265)</f>
        <v>0</v>
      </c>
      <c r="AC265">
        <f>2*0.95*5.67E-8*(((CQ265+$B$7)+273)^4-(U265+273)^4)</f>
        <v>0</v>
      </c>
      <c r="AD265">
        <f>S265+AC265+AA265+AB265</f>
        <v>0</v>
      </c>
      <c r="AE265">
        <f>CN265*AS265*(CI265-CH265*(1000-AS265*CK265)/(1000-AS265*CJ265))/(100*CB265)</f>
        <v>0</v>
      </c>
      <c r="AF265">
        <f>1000*CN265*AS265*(CJ265-CK265)/(100*CB265*(1000-AS265*CJ265))</f>
        <v>0</v>
      </c>
      <c r="AG265">
        <f>(AH265 - AI265 - CO265*1E3/(8.314*(CQ265+273.15)) * AK265/CN265 * AJ265) * CN265/(100*CB265) * (1000 - CK265)/1000</f>
        <v>0</v>
      </c>
      <c r="AH265">
        <v>855.794537474299</v>
      </c>
      <c r="AI265">
        <v>834.849666666667</v>
      </c>
      <c r="AJ265">
        <v>1.6837150865309</v>
      </c>
      <c r="AK265">
        <v>66.5001345329119</v>
      </c>
      <c r="AL265">
        <f>(AN265 - AM265 + CO265*1E3/(8.314*(CQ265+273.15)) * AP265/CN265 * AO265) * CN265/(100*CB265) * 1000/(1000 - AN265)</f>
        <v>0</v>
      </c>
      <c r="AM265">
        <v>19.944699769697</v>
      </c>
      <c r="AN265">
        <v>21.3511024242424</v>
      </c>
      <c r="AO265">
        <v>-0.000109584117032221</v>
      </c>
      <c r="AP265">
        <v>79.88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MAX(0,($B$13+$C$13*CV265)/(1+$D$13*CV265)*CO265/(CQ265+273)*$E$13)</f>
        <v>0</v>
      </c>
      <c r="AV265" t="s">
        <v>286</v>
      </c>
      <c r="AW265" t="s">
        <v>286</v>
      </c>
      <c r="AX265">
        <v>0</v>
      </c>
      <c r="AY265">
        <v>0</v>
      </c>
      <c r="AZ265">
        <f>1-AX265/AY265</f>
        <v>0</v>
      </c>
      <c r="BA265">
        <v>0</v>
      </c>
      <c r="BB265" t="s">
        <v>286</v>
      </c>
      <c r="BC265" t="s">
        <v>286</v>
      </c>
      <c r="BD265">
        <v>0</v>
      </c>
      <c r="BE265">
        <v>0</v>
      </c>
      <c r="BF265">
        <f>1-BD265/BE265</f>
        <v>0</v>
      </c>
      <c r="BG265">
        <v>0.5</v>
      </c>
      <c r="BH265">
        <f>BY265</f>
        <v>0</v>
      </c>
      <c r="BI265">
        <f>J265</f>
        <v>0</v>
      </c>
      <c r="BJ265">
        <f>BF265*BG265*BH265</f>
        <v>0</v>
      </c>
      <c r="BK265">
        <f>(BI265-BA265)/BH265</f>
        <v>0</v>
      </c>
      <c r="BL265">
        <f>(AY265-BE265)/BE265</f>
        <v>0</v>
      </c>
      <c r="BM265">
        <f>AX265/(AZ265+AX265/BE265)</f>
        <v>0</v>
      </c>
      <c r="BN265" t="s">
        <v>286</v>
      </c>
      <c r="BO265">
        <v>0</v>
      </c>
      <c r="BP265">
        <f>IF(BO265&lt;&gt;0, BO265, BM265)</f>
        <v>0</v>
      </c>
      <c r="BQ265">
        <f>1-BP265/BE265</f>
        <v>0</v>
      </c>
      <c r="BR265">
        <f>(BE265-BD265)/(BE265-BP265)</f>
        <v>0</v>
      </c>
      <c r="BS265">
        <f>(AY265-BE265)/(AY265-BP265)</f>
        <v>0</v>
      </c>
      <c r="BT265">
        <f>(BE265-BD265)/(BE265-AX265)</f>
        <v>0</v>
      </c>
      <c r="BU265">
        <f>(AY265-BE265)/(AY265-AX265)</f>
        <v>0</v>
      </c>
      <c r="BV265">
        <f>(BR265*BP265/BD265)</f>
        <v>0</v>
      </c>
      <c r="BW265">
        <f>(1-BV265)</f>
        <v>0</v>
      </c>
      <c r="BX265">
        <f>$B$11*CW265+$C$11*CX265+$F$11*CY265*(1-DB265)</f>
        <v>0</v>
      </c>
      <c r="BY265">
        <f>BX265*BZ265</f>
        <v>0</v>
      </c>
      <c r="BZ265">
        <f>($B$11*$D$9+$C$11*$D$9+$F$11*((DL265+DD265)/MAX(DL265+DD265+DM265, 0.1)*$I$9+DM265/MAX(DL265+DD265+DM265, 0.1)*$J$9))/($B$11+$C$11+$F$11)</f>
        <v>0</v>
      </c>
      <c r="CA265">
        <f>($B$11*$K$9+$C$11*$K$9+$F$11*((DL265+DD265)/MAX(DL265+DD265+DM265, 0.1)*$P$9+DM265/MAX(DL265+DD265+DM265, 0.1)*$Q$9))/($B$11+$C$11+$F$11)</f>
        <v>0</v>
      </c>
      <c r="CB265">
        <v>9</v>
      </c>
      <c r="CC265">
        <v>0.5</v>
      </c>
      <c r="CD265" t="s">
        <v>287</v>
      </c>
      <c r="CE265">
        <v>2</v>
      </c>
      <c r="CF265" t="b">
        <v>1</v>
      </c>
      <c r="CG265">
        <v>1617083390</v>
      </c>
      <c r="CH265">
        <v>816.207</v>
      </c>
      <c r="CI265">
        <v>840.454333333333</v>
      </c>
      <c r="CJ265">
        <v>21.3513</v>
      </c>
      <c r="CK265">
        <v>19.9435666666667</v>
      </c>
      <c r="CL265">
        <v>811.886</v>
      </c>
      <c r="CM265">
        <v>21.3732333333333</v>
      </c>
      <c r="CN265">
        <v>600.034666666667</v>
      </c>
      <c r="CO265">
        <v>101.125</v>
      </c>
      <c r="CP265">
        <v>0.0463474333333333</v>
      </c>
      <c r="CQ265">
        <v>26.7366333333333</v>
      </c>
      <c r="CR265">
        <v>26.2305</v>
      </c>
      <c r="CS265">
        <v>999.9</v>
      </c>
      <c r="CT265">
        <v>0</v>
      </c>
      <c r="CU265">
        <v>0</v>
      </c>
      <c r="CV265">
        <v>9986.46</v>
      </c>
      <c r="CW265">
        <v>0</v>
      </c>
      <c r="CX265">
        <v>33.5814</v>
      </c>
      <c r="CY265">
        <v>1199.96333333333</v>
      </c>
      <c r="CZ265">
        <v>0.967004333333333</v>
      </c>
      <c r="DA265">
        <v>0.0329958</v>
      </c>
      <c r="DB265">
        <v>0</v>
      </c>
      <c r="DC265">
        <v>2.77733333333333</v>
      </c>
      <c r="DD265">
        <v>0</v>
      </c>
      <c r="DE265">
        <v>3552.96333333333</v>
      </c>
      <c r="DF265">
        <v>10372.0333333333</v>
      </c>
      <c r="DG265">
        <v>40.479</v>
      </c>
      <c r="DH265">
        <v>43.4166666666667</v>
      </c>
      <c r="DI265">
        <v>42.229</v>
      </c>
      <c r="DJ265">
        <v>41.4996666666667</v>
      </c>
      <c r="DK265">
        <v>40.5203333333333</v>
      </c>
      <c r="DL265">
        <v>1160.37333333333</v>
      </c>
      <c r="DM265">
        <v>39.59</v>
      </c>
      <c r="DN265">
        <v>0</v>
      </c>
      <c r="DO265">
        <v>1617083391.6</v>
      </c>
      <c r="DP265">
        <v>0</v>
      </c>
      <c r="DQ265">
        <v>2.744552</v>
      </c>
      <c r="DR265">
        <v>-0.871484617023231</v>
      </c>
      <c r="DS265">
        <v>-7.28384619457691</v>
      </c>
      <c r="DT265">
        <v>3554.252</v>
      </c>
      <c r="DU265">
        <v>15</v>
      </c>
      <c r="DV265">
        <v>1617082512</v>
      </c>
      <c r="DW265" t="s">
        <v>288</v>
      </c>
      <c r="DX265">
        <v>1617082511</v>
      </c>
      <c r="DY265">
        <v>1617082512</v>
      </c>
      <c r="DZ265">
        <v>2</v>
      </c>
      <c r="EA265">
        <v>-0.012</v>
      </c>
      <c r="EB265">
        <v>-0.035</v>
      </c>
      <c r="EC265">
        <v>4.321</v>
      </c>
      <c r="ED265">
        <v>-0.022</v>
      </c>
      <c r="EE265">
        <v>400</v>
      </c>
      <c r="EF265">
        <v>20</v>
      </c>
      <c r="EG265">
        <v>0.13</v>
      </c>
      <c r="EH265">
        <v>0.05</v>
      </c>
      <c r="EI265">
        <v>100</v>
      </c>
      <c r="EJ265">
        <v>100</v>
      </c>
      <c r="EK265">
        <v>4.321</v>
      </c>
      <c r="EL265">
        <v>-0.0219</v>
      </c>
      <c r="EM265">
        <v>4.32055000000003</v>
      </c>
      <c r="EN265">
        <v>0</v>
      </c>
      <c r="EO265">
        <v>0</v>
      </c>
      <c r="EP265">
        <v>0</v>
      </c>
      <c r="EQ265">
        <v>-0.0219400000000007</v>
      </c>
      <c r="ER265">
        <v>0</v>
      </c>
      <c r="ES265">
        <v>0</v>
      </c>
      <c r="ET265">
        <v>0</v>
      </c>
      <c r="EU265">
        <v>-1</v>
      </c>
      <c r="EV265">
        <v>-1</v>
      </c>
      <c r="EW265">
        <v>-1</v>
      </c>
      <c r="EX265">
        <v>-1</v>
      </c>
      <c r="EY265">
        <v>14.7</v>
      </c>
      <c r="EZ265">
        <v>14.7</v>
      </c>
      <c r="FA265">
        <v>18</v>
      </c>
      <c r="FB265">
        <v>646.621</v>
      </c>
      <c r="FC265">
        <v>393.423</v>
      </c>
      <c r="FD265">
        <v>24.9997</v>
      </c>
      <c r="FE265">
        <v>27.6465</v>
      </c>
      <c r="FF265">
        <v>29.9998</v>
      </c>
      <c r="FG265">
        <v>27.6674</v>
      </c>
      <c r="FH265">
        <v>27.7075</v>
      </c>
      <c r="FI265">
        <v>38.1757</v>
      </c>
      <c r="FJ265">
        <v>21.6629</v>
      </c>
      <c r="FK265">
        <v>43.4812</v>
      </c>
      <c r="FL265">
        <v>25</v>
      </c>
      <c r="FM265">
        <v>852.599</v>
      </c>
      <c r="FN265">
        <v>20</v>
      </c>
      <c r="FO265">
        <v>96.896</v>
      </c>
      <c r="FP265">
        <v>99.4649</v>
      </c>
    </row>
    <row r="266" spans="1:172">
      <c r="A266">
        <v>250</v>
      </c>
      <c r="B266">
        <v>1617083393</v>
      </c>
      <c r="C266">
        <v>500.5</v>
      </c>
      <c r="D266" t="s">
        <v>785</v>
      </c>
      <c r="E266" t="s">
        <v>786</v>
      </c>
      <c r="F266">
        <v>2</v>
      </c>
      <c r="G266">
        <v>1617083391.625</v>
      </c>
      <c r="H266">
        <f>(I266)/1000</f>
        <v>0</v>
      </c>
      <c r="I266">
        <f>IF(CF266, AL266, AF266)</f>
        <v>0</v>
      </c>
      <c r="J266">
        <f>IF(CF266, AG266, AE266)</f>
        <v>0</v>
      </c>
      <c r="K266">
        <f>CH266 - IF(AS266&gt;1, J266*CB266*100.0/(AU266*CV266), 0)</f>
        <v>0</v>
      </c>
      <c r="L266">
        <f>((R266-H266/2)*K266-J266)/(R266+H266/2)</f>
        <v>0</v>
      </c>
      <c r="M266">
        <f>L266*(CO266+CP266)/1000.0</f>
        <v>0</v>
      </c>
      <c r="N266">
        <f>(CH266 - IF(AS266&gt;1, J266*CB266*100.0/(AU266*CV266), 0))*(CO266+CP266)/1000.0</f>
        <v>0</v>
      </c>
      <c r="O266">
        <f>2.0/((1/Q266-1/P266)+SIGN(Q266)*SQRT((1/Q266-1/P266)*(1/Q266-1/P266) + 4*CC266/((CC266+1)*(CC266+1))*(2*1/Q266*1/P266-1/P266*1/P266)))</f>
        <v>0</v>
      </c>
      <c r="P266">
        <f>IF(LEFT(CD266,1)&lt;&gt;"0",IF(LEFT(CD266,1)="1",3.0,CE266),$D$5+$E$5*(CV266*CO266/($K$5*1000))+$F$5*(CV266*CO266/($K$5*1000))*MAX(MIN(CB266,$J$5),$I$5)*MAX(MIN(CB266,$J$5),$I$5)+$G$5*MAX(MIN(CB266,$J$5),$I$5)*(CV266*CO266/($K$5*1000))+$H$5*(CV266*CO266/($K$5*1000))*(CV266*CO266/($K$5*1000)))</f>
        <v>0</v>
      </c>
      <c r="Q266">
        <f>H266*(1000-(1000*0.61365*exp(17.502*U266/(240.97+U266))/(CO266+CP266)+CJ266)/2)/(1000*0.61365*exp(17.502*U266/(240.97+U266))/(CO266+CP266)-CJ266)</f>
        <v>0</v>
      </c>
      <c r="R266">
        <f>1/((CC266+1)/(O266/1.6)+1/(P266/1.37)) + CC266/((CC266+1)/(O266/1.6) + CC266/(P266/1.37))</f>
        <v>0</v>
      </c>
      <c r="S266">
        <f>(BX266*CA266)</f>
        <v>0</v>
      </c>
      <c r="T266">
        <f>(CQ266+(S266+2*0.95*5.67E-8*(((CQ266+$B$7)+273)^4-(CQ266+273)^4)-44100*H266)/(1.84*29.3*P266+8*0.95*5.67E-8*(CQ266+273)^3))</f>
        <v>0</v>
      </c>
      <c r="U266">
        <f>($C$7*CR266+$D$7*CS266+$E$7*T266)</f>
        <v>0</v>
      </c>
      <c r="V266">
        <f>0.61365*exp(17.502*U266/(240.97+U266))</f>
        <v>0</v>
      </c>
      <c r="W266">
        <f>(X266/Y266*100)</f>
        <v>0</v>
      </c>
      <c r="X266">
        <f>CJ266*(CO266+CP266)/1000</f>
        <v>0</v>
      </c>
      <c r="Y266">
        <f>0.61365*exp(17.502*CQ266/(240.97+CQ266))</f>
        <v>0</v>
      </c>
      <c r="Z266">
        <f>(V266-CJ266*(CO266+CP266)/1000)</f>
        <v>0</v>
      </c>
      <c r="AA266">
        <f>(-H266*44100)</f>
        <v>0</v>
      </c>
      <c r="AB266">
        <f>2*29.3*P266*0.92*(CQ266-U266)</f>
        <v>0</v>
      </c>
      <c r="AC266">
        <f>2*0.95*5.67E-8*(((CQ266+$B$7)+273)^4-(U266+273)^4)</f>
        <v>0</v>
      </c>
      <c r="AD266">
        <f>S266+AC266+AA266+AB266</f>
        <v>0</v>
      </c>
      <c r="AE266">
        <f>CN266*AS266*(CI266-CH266*(1000-AS266*CK266)/(1000-AS266*CJ266))/(100*CB266)</f>
        <v>0</v>
      </c>
      <c r="AF266">
        <f>1000*CN266*AS266*(CJ266-CK266)/(100*CB266*(1000-AS266*CJ266))</f>
        <v>0</v>
      </c>
      <c r="AG266">
        <f>(AH266 - AI266 - CO266*1E3/(8.314*(CQ266+273.15)) * AK266/CN266 * AJ266) * CN266/(100*CB266) * (1000 - CK266)/1000</f>
        <v>0</v>
      </c>
      <c r="AH266">
        <v>859.263358155607</v>
      </c>
      <c r="AI266">
        <v>838.313709090909</v>
      </c>
      <c r="AJ266">
        <v>1.7230139504269</v>
      </c>
      <c r="AK266">
        <v>66.5001345329119</v>
      </c>
      <c r="AL266">
        <f>(AN266 - AM266 + CO266*1E3/(8.314*(CQ266+273.15)) * AP266/CN266 * AO266) * CN266/(100*CB266) * 1000/(1000 - AN266)</f>
        <v>0</v>
      </c>
      <c r="AM266">
        <v>19.9431121322944</v>
      </c>
      <c r="AN266">
        <v>21.3480636363636</v>
      </c>
      <c r="AO266">
        <v>-3.91906158354636e-05</v>
      </c>
      <c r="AP266">
        <v>79.88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MAX(0,($B$13+$C$13*CV266)/(1+$D$13*CV266)*CO266/(CQ266+273)*$E$13)</f>
        <v>0</v>
      </c>
      <c r="AV266" t="s">
        <v>286</v>
      </c>
      <c r="AW266" t="s">
        <v>286</v>
      </c>
      <c r="AX266">
        <v>0</v>
      </c>
      <c r="AY266">
        <v>0</v>
      </c>
      <c r="AZ266">
        <f>1-AX266/AY266</f>
        <v>0</v>
      </c>
      <c r="BA266">
        <v>0</v>
      </c>
      <c r="BB266" t="s">
        <v>286</v>
      </c>
      <c r="BC266" t="s">
        <v>286</v>
      </c>
      <c r="BD266">
        <v>0</v>
      </c>
      <c r="BE266">
        <v>0</v>
      </c>
      <c r="BF266">
        <f>1-BD266/BE266</f>
        <v>0</v>
      </c>
      <c r="BG266">
        <v>0.5</v>
      </c>
      <c r="BH266">
        <f>BY266</f>
        <v>0</v>
      </c>
      <c r="BI266">
        <f>J266</f>
        <v>0</v>
      </c>
      <c r="BJ266">
        <f>BF266*BG266*BH266</f>
        <v>0</v>
      </c>
      <c r="BK266">
        <f>(BI266-BA266)/BH266</f>
        <v>0</v>
      </c>
      <c r="BL266">
        <f>(AY266-BE266)/BE266</f>
        <v>0</v>
      </c>
      <c r="BM266">
        <f>AX266/(AZ266+AX266/BE266)</f>
        <v>0</v>
      </c>
      <c r="BN266" t="s">
        <v>286</v>
      </c>
      <c r="BO266">
        <v>0</v>
      </c>
      <c r="BP266">
        <f>IF(BO266&lt;&gt;0, BO266, BM266)</f>
        <v>0</v>
      </c>
      <c r="BQ266">
        <f>1-BP266/BE266</f>
        <v>0</v>
      </c>
      <c r="BR266">
        <f>(BE266-BD266)/(BE266-BP266)</f>
        <v>0</v>
      </c>
      <c r="BS266">
        <f>(AY266-BE266)/(AY266-BP266)</f>
        <v>0</v>
      </c>
      <c r="BT266">
        <f>(BE266-BD266)/(BE266-AX266)</f>
        <v>0</v>
      </c>
      <c r="BU266">
        <f>(AY266-BE266)/(AY266-AX266)</f>
        <v>0</v>
      </c>
      <c r="BV266">
        <f>(BR266*BP266/BD266)</f>
        <v>0</v>
      </c>
      <c r="BW266">
        <f>(1-BV266)</f>
        <v>0</v>
      </c>
      <c r="BX266">
        <f>$B$11*CW266+$C$11*CX266+$F$11*CY266*(1-DB266)</f>
        <v>0</v>
      </c>
      <c r="BY266">
        <f>BX266*BZ266</f>
        <v>0</v>
      </c>
      <c r="BZ266">
        <f>($B$11*$D$9+$C$11*$D$9+$F$11*((DL266+DD266)/MAX(DL266+DD266+DM266, 0.1)*$I$9+DM266/MAX(DL266+DD266+DM266, 0.1)*$J$9))/($B$11+$C$11+$F$11)</f>
        <v>0</v>
      </c>
      <c r="CA266">
        <f>($B$11*$K$9+$C$11*$K$9+$F$11*((DL266+DD266)/MAX(DL266+DD266+DM266, 0.1)*$P$9+DM266/MAX(DL266+DD266+DM266, 0.1)*$Q$9))/($B$11+$C$11+$F$11)</f>
        <v>0</v>
      </c>
      <c r="CB266">
        <v>9</v>
      </c>
      <c r="CC266">
        <v>0.5</v>
      </c>
      <c r="CD266" t="s">
        <v>287</v>
      </c>
      <c r="CE266">
        <v>2</v>
      </c>
      <c r="CF266" t="b">
        <v>1</v>
      </c>
      <c r="CG266">
        <v>1617083391.625</v>
      </c>
      <c r="CH266">
        <v>818.933</v>
      </c>
      <c r="CI266">
        <v>843.23975</v>
      </c>
      <c r="CJ266">
        <v>21.3493</v>
      </c>
      <c r="CK266">
        <v>19.9422</v>
      </c>
      <c r="CL266">
        <v>814.6125</v>
      </c>
      <c r="CM266">
        <v>21.3713</v>
      </c>
      <c r="CN266">
        <v>600.006</v>
      </c>
      <c r="CO266">
        <v>101.12525</v>
      </c>
      <c r="CP266">
        <v>0.04638605</v>
      </c>
      <c r="CQ266">
        <v>26.737725</v>
      </c>
      <c r="CR266">
        <v>26.230925</v>
      </c>
      <c r="CS266">
        <v>999.9</v>
      </c>
      <c r="CT266">
        <v>0</v>
      </c>
      <c r="CU266">
        <v>0</v>
      </c>
      <c r="CV266">
        <v>9976.405</v>
      </c>
      <c r="CW266">
        <v>0</v>
      </c>
      <c r="CX266">
        <v>33.584175</v>
      </c>
      <c r="CY266">
        <v>1200.0075</v>
      </c>
      <c r="CZ266">
        <v>0.967002</v>
      </c>
      <c r="DA266">
        <v>0.0329981</v>
      </c>
      <c r="DB266">
        <v>0</v>
      </c>
      <c r="DC266">
        <v>2.485025</v>
      </c>
      <c r="DD266">
        <v>0</v>
      </c>
      <c r="DE266">
        <v>3552.99</v>
      </c>
      <c r="DF266">
        <v>10372.35</v>
      </c>
      <c r="DG266">
        <v>40.45275</v>
      </c>
      <c r="DH266">
        <v>43.3905</v>
      </c>
      <c r="DI266">
        <v>42.25</v>
      </c>
      <c r="DJ266">
        <v>41.484</v>
      </c>
      <c r="DK266">
        <v>40.5465</v>
      </c>
      <c r="DL266">
        <v>1160.4125</v>
      </c>
      <c r="DM266">
        <v>39.595</v>
      </c>
      <c r="DN266">
        <v>0</v>
      </c>
      <c r="DO266">
        <v>1617083393.4</v>
      </c>
      <c r="DP266">
        <v>0</v>
      </c>
      <c r="DQ266">
        <v>2.69314230769231</v>
      </c>
      <c r="DR266">
        <v>-0.706403416771547</v>
      </c>
      <c r="DS266">
        <v>-7.6328205404879</v>
      </c>
      <c r="DT266">
        <v>3554.06</v>
      </c>
      <c r="DU266">
        <v>15</v>
      </c>
      <c r="DV266">
        <v>1617082512</v>
      </c>
      <c r="DW266" t="s">
        <v>288</v>
      </c>
      <c r="DX266">
        <v>1617082511</v>
      </c>
      <c r="DY266">
        <v>1617082512</v>
      </c>
      <c r="DZ266">
        <v>2</v>
      </c>
      <c r="EA266">
        <v>-0.012</v>
      </c>
      <c r="EB266">
        <v>-0.035</v>
      </c>
      <c r="EC266">
        <v>4.321</v>
      </c>
      <c r="ED266">
        <v>-0.022</v>
      </c>
      <c r="EE266">
        <v>400</v>
      </c>
      <c r="EF266">
        <v>20</v>
      </c>
      <c r="EG266">
        <v>0.13</v>
      </c>
      <c r="EH266">
        <v>0.05</v>
      </c>
      <c r="EI266">
        <v>100</v>
      </c>
      <c r="EJ266">
        <v>100</v>
      </c>
      <c r="EK266">
        <v>4.32</v>
      </c>
      <c r="EL266">
        <v>-0.0219</v>
      </c>
      <c r="EM266">
        <v>4.32055000000003</v>
      </c>
      <c r="EN266">
        <v>0</v>
      </c>
      <c r="EO266">
        <v>0</v>
      </c>
      <c r="EP266">
        <v>0</v>
      </c>
      <c r="EQ266">
        <v>-0.0219400000000007</v>
      </c>
      <c r="ER266">
        <v>0</v>
      </c>
      <c r="ES266">
        <v>0</v>
      </c>
      <c r="ET266">
        <v>0</v>
      </c>
      <c r="EU266">
        <v>-1</v>
      </c>
      <c r="EV266">
        <v>-1</v>
      </c>
      <c r="EW266">
        <v>-1</v>
      </c>
      <c r="EX266">
        <v>-1</v>
      </c>
      <c r="EY266">
        <v>14.7</v>
      </c>
      <c r="EZ266">
        <v>14.7</v>
      </c>
      <c r="FA266">
        <v>18</v>
      </c>
      <c r="FB266">
        <v>646.743</v>
      </c>
      <c r="FC266">
        <v>393.487</v>
      </c>
      <c r="FD266">
        <v>24.9997</v>
      </c>
      <c r="FE266">
        <v>27.6449</v>
      </c>
      <c r="FF266">
        <v>29.9999</v>
      </c>
      <c r="FG266">
        <v>27.6662</v>
      </c>
      <c r="FH266">
        <v>27.7063</v>
      </c>
      <c r="FI266">
        <v>38.296</v>
      </c>
      <c r="FJ266">
        <v>21.6629</v>
      </c>
      <c r="FK266">
        <v>43.4812</v>
      </c>
      <c r="FL266">
        <v>25</v>
      </c>
      <c r="FM266">
        <v>855.972</v>
      </c>
      <c r="FN266">
        <v>20</v>
      </c>
      <c r="FO266">
        <v>96.8962</v>
      </c>
      <c r="FP266">
        <v>99.4654</v>
      </c>
    </row>
    <row r="267" spans="1:172">
      <c r="A267">
        <v>251</v>
      </c>
      <c r="B267">
        <v>1617083395</v>
      </c>
      <c r="C267">
        <v>502.5</v>
      </c>
      <c r="D267" t="s">
        <v>787</v>
      </c>
      <c r="E267" t="s">
        <v>788</v>
      </c>
      <c r="F267">
        <v>2</v>
      </c>
      <c r="G267">
        <v>1617083394</v>
      </c>
      <c r="H267">
        <f>(I267)/1000</f>
        <v>0</v>
      </c>
      <c r="I267">
        <f>IF(CF267, AL267, AF267)</f>
        <v>0</v>
      </c>
      <c r="J267">
        <f>IF(CF267, AG267, AE267)</f>
        <v>0</v>
      </c>
      <c r="K267">
        <f>CH267 - IF(AS267&gt;1, J267*CB267*100.0/(AU267*CV267), 0)</f>
        <v>0</v>
      </c>
      <c r="L267">
        <f>((R267-H267/2)*K267-J267)/(R267+H267/2)</f>
        <v>0</v>
      </c>
      <c r="M267">
        <f>L267*(CO267+CP267)/1000.0</f>
        <v>0</v>
      </c>
      <c r="N267">
        <f>(CH267 - IF(AS267&gt;1, J267*CB267*100.0/(AU267*CV267), 0))*(CO267+CP267)/1000.0</f>
        <v>0</v>
      </c>
      <c r="O267">
        <f>2.0/((1/Q267-1/P267)+SIGN(Q267)*SQRT((1/Q267-1/P267)*(1/Q267-1/P267) + 4*CC267/((CC267+1)*(CC267+1))*(2*1/Q267*1/P267-1/P267*1/P267)))</f>
        <v>0</v>
      </c>
      <c r="P267">
        <f>IF(LEFT(CD267,1)&lt;&gt;"0",IF(LEFT(CD267,1)="1",3.0,CE267),$D$5+$E$5*(CV267*CO267/($K$5*1000))+$F$5*(CV267*CO267/($K$5*1000))*MAX(MIN(CB267,$J$5),$I$5)*MAX(MIN(CB267,$J$5),$I$5)+$G$5*MAX(MIN(CB267,$J$5),$I$5)*(CV267*CO267/($K$5*1000))+$H$5*(CV267*CO267/($K$5*1000))*(CV267*CO267/($K$5*1000)))</f>
        <v>0</v>
      </c>
      <c r="Q267">
        <f>H267*(1000-(1000*0.61365*exp(17.502*U267/(240.97+U267))/(CO267+CP267)+CJ267)/2)/(1000*0.61365*exp(17.502*U267/(240.97+U267))/(CO267+CP267)-CJ267)</f>
        <v>0</v>
      </c>
      <c r="R267">
        <f>1/((CC267+1)/(O267/1.6)+1/(P267/1.37)) + CC267/((CC267+1)/(O267/1.6) + CC267/(P267/1.37))</f>
        <v>0</v>
      </c>
      <c r="S267">
        <f>(BX267*CA267)</f>
        <v>0</v>
      </c>
      <c r="T267">
        <f>(CQ267+(S267+2*0.95*5.67E-8*(((CQ267+$B$7)+273)^4-(CQ267+273)^4)-44100*H267)/(1.84*29.3*P267+8*0.95*5.67E-8*(CQ267+273)^3))</f>
        <v>0</v>
      </c>
      <c r="U267">
        <f>($C$7*CR267+$D$7*CS267+$E$7*T267)</f>
        <v>0</v>
      </c>
      <c r="V267">
        <f>0.61365*exp(17.502*U267/(240.97+U267))</f>
        <v>0</v>
      </c>
      <c r="W267">
        <f>(X267/Y267*100)</f>
        <v>0</v>
      </c>
      <c r="X267">
        <f>CJ267*(CO267+CP267)/1000</f>
        <v>0</v>
      </c>
      <c r="Y267">
        <f>0.61365*exp(17.502*CQ267/(240.97+CQ267))</f>
        <v>0</v>
      </c>
      <c r="Z267">
        <f>(V267-CJ267*(CO267+CP267)/1000)</f>
        <v>0</v>
      </c>
      <c r="AA267">
        <f>(-H267*44100)</f>
        <v>0</v>
      </c>
      <c r="AB267">
        <f>2*29.3*P267*0.92*(CQ267-U267)</f>
        <v>0</v>
      </c>
      <c r="AC267">
        <f>2*0.95*5.67E-8*(((CQ267+$B$7)+273)^4-(U267+273)^4)</f>
        <v>0</v>
      </c>
      <c r="AD267">
        <f>S267+AC267+AA267+AB267</f>
        <v>0</v>
      </c>
      <c r="AE267">
        <f>CN267*AS267*(CI267-CH267*(1000-AS267*CK267)/(1000-AS267*CJ267))/(100*CB267)</f>
        <v>0</v>
      </c>
      <c r="AF267">
        <f>1000*CN267*AS267*(CJ267-CK267)/(100*CB267*(1000-AS267*CJ267))</f>
        <v>0</v>
      </c>
      <c r="AG267">
        <f>(AH267 - AI267 - CO267*1E3/(8.314*(CQ267+273.15)) * AK267/CN267 * AJ267) * CN267/(100*CB267) * (1000 - CK267)/1000</f>
        <v>0</v>
      </c>
      <c r="AH267">
        <v>862.773250697</v>
      </c>
      <c r="AI267">
        <v>841.744278787879</v>
      </c>
      <c r="AJ267">
        <v>1.71701460591502</v>
      </c>
      <c r="AK267">
        <v>66.5001345329119</v>
      </c>
      <c r="AL267">
        <f>(AN267 - AM267 + CO267*1E3/(8.314*(CQ267+273.15)) * AP267/CN267 * AO267) * CN267/(100*CB267) * 1000/(1000 - AN267)</f>
        <v>0</v>
      </c>
      <c r="AM267">
        <v>19.9414849575758</v>
      </c>
      <c r="AN267">
        <v>21.3435521212121</v>
      </c>
      <c r="AO267">
        <v>-9.3303948576904e-05</v>
      </c>
      <c r="AP267">
        <v>79.88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MAX(0,($B$13+$C$13*CV267)/(1+$D$13*CV267)*CO267/(CQ267+273)*$E$13)</f>
        <v>0</v>
      </c>
      <c r="AV267" t="s">
        <v>286</v>
      </c>
      <c r="AW267" t="s">
        <v>286</v>
      </c>
      <c r="AX267">
        <v>0</v>
      </c>
      <c r="AY267">
        <v>0</v>
      </c>
      <c r="AZ267">
        <f>1-AX267/AY267</f>
        <v>0</v>
      </c>
      <c r="BA267">
        <v>0</v>
      </c>
      <c r="BB267" t="s">
        <v>286</v>
      </c>
      <c r="BC267" t="s">
        <v>286</v>
      </c>
      <c r="BD267">
        <v>0</v>
      </c>
      <c r="BE267">
        <v>0</v>
      </c>
      <c r="BF267">
        <f>1-BD267/BE267</f>
        <v>0</v>
      </c>
      <c r="BG267">
        <v>0.5</v>
      </c>
      <c r="BH267">
        <f>BY267</f>
        <v>0</v>
      </c>
      <c r="BI267">
        <f>J267</f>
        <v>0</v>
      </c>
      <c r="BJ267">
        <f>BF267*BG267*BH267</f>
        <v>0</v>
      </c>
      <c r="BK267">
        <f>(BI267-BA267)/BH267</f>
        <v>0</v>
      </c>
      <c r="BL267">
        <f>(AY267-BE267)/BE267</f>
        <v>0</v>
      </c>
      <c r="BM267">
        <f>AX267/(AZ267+AX267/BE267)</f>
        <v>0</v>
      </c>
      <c r="BN267" t="s">
        <v>286</v>
      </c>
      <c r="BO267">
        <v>0</v>
      </c>
      <c r="BP267">
        <f>IF(BO267&lt;&gt;0, BO267, BM267)</f>
        <v>0</v>
      </c>
      <c r="BQ267">
        <f>1-BP267/BE267</f>
        <v>0</v>
      </c>
      <c r="BR267">
        <f>(BE267-BD267)/(BE267-BP267)</f>
        <v>0</v>
      </c>
      <c r="BS267">
        <f>(AY267-BE267)/(AY267-BP267)</f>
        <v>0</v>
      </c>
      <c r="BT267">
        <f>(BE267-BD267)/(BE267-AX267)</f>
        <v>0</v>
      </c>
      <c r="BU267">
        <f>(AY267-BE267)/(AY267-AX267)</f>
        <v>0</v>
      </c>
      <c r="BV267">
        <f>(BR267*BP267/BD267)</f>
        <v>0</v>
      </c>
      <c r="BW267">
        <f>(1-BV267)</f>
        <v>0</v>
      </c>
      <c r="BX267">
        <f>$B$11*CW267+$C$11*CX267+$F$11*CY267*(1-DB267)</f>
        <v>0</v>
      </c>
      <c r="BY267">
        <f>BX267*BZ267</f>
        <v>0</v>
      </c>
      <c r="BZ267">
        <f>($B$11*$D$9+$C$11*$D$9+$F$11*((DL267+DD267)/MAX(DL267+DD267+DM267, 0.1)*$I$9+DM267/MAX(DL267+DD267+DM267, 0.1)*$J$9))/($B$11+$C$11+$F$11)</f>
        <v>0</v>
      </c>
      <c r="CA267">
        <f>($B$11*$K$9+$C$11*$K$9+$F$11*((DL267+DD267)/MAX(DL267+DD267+DM267, 0.1)*$P$9+DM267/MAX(DL267+DD267+DM267, 0.1)*$Q$9))/($B$11+$C$11+$F$11)</f>
        <v>0</v>
      </c>
      <c r="CB267">
        <v>9</v>
      </c>
      <c r="CC267">
        <v>0.5</v>
      </c>
      <c r="CD267" t="s">
        <v>287</v>
      </c>
      <c r="CE267">
        <v>2</v>
      </c>
      <c r="CF267" t="b">
        <v>1</v>
      </c>
      <c r="CG267">
        <v>1617083394</v>
      </c>
      <c r="CH267">
        <v>822.94</v>
      </c>
      <c r="CI267">
        <v>847.265666666667</v>
      </c>
      <c r="CJ267">
        <v>21.3446333333333</v>
      </c>
      <c r="CK267">
        <v>19.9402666666667</v>
      </c>
      <c r="CL267">
        <v>818.619666666667</v>
      </c>
      <c r="CM267">
        <v>21.3666</v>
      </c>
      <c r="CN267">
        <v>600.043333333333</v>
      </c>
      <c r="CO267">
        <v>101.127</v>
      </c>
      <c r="CP267">
        <v>0.0462070333333333</v>
      </c>
      <c r="CQ267">
        <v>26.7384666666667</v>
      </c>
      <c r="CR267">
        <v>26.2384</v>
      </c>
      <c r="CS267">
        <v>999.9</v>
      </c>
      <c r="CT267">
        <v>0</v>
      </c>
      <c r="CU267">
        <v>0</v>
      </c>
      <c r="CV267">
        <v>9998.96</v>
      </c>
      <c r="CW267">
        <v>0</v>
      </c>
      <c r="CX267">
        <v>33.2448</v>
      </c>
      <c r="CY267">
        <v>1199.97</v>
      </c>
      <c r="CZ267">
        <v>0.967002</v>
      </c>
      <c r="DA267">
        <v>0.0329981</v>
      </c>
      <c r="DB267">
        <v>0</v>
      </c>
      <c r="DC267">
        <v>2.5261</v>
      </c>
      <c r="DD267">
        <v>0</v>
      </c>
      <c r="DE267">
        <v>3552.70333333333</v>
      </c>
      <c r="DF267">
        <v>10372</v>
      </c>
      <c r="DG267">
        <v>40.479</v>
      </c>
      <c r="DH267">
        <v>43.3956666666667</v>
      </c>
      <c r="DI267">
        <v>42.229</v>
      </c>
      <c r="DJ267">
        <v>41.5416666666667</v>
      </c>
      <c r="DK267">
        <v>40.5203333333333</v>
      </c>
      <c r="DL267">
        <v>1160.37666666667</v>
      </c>
      <c r="DM267">
        <v>39.5933333333333</v>
      </c>
      <c r="DN267">
        <v>0</v>
      </c>
      <c r="DO267">
        <v>1617083395.8</v>
      </c>
      <c r="DP267">
        <v>0</v>
      </c>
      <c r="DQ267">
        <v>2.66628846153846</v>
      </c>
      <c r="DR267">
        <v>-0.512468379372981</v>
      </c>
      <c r="DS267">
        <v>-8.98803420521242</v>
      </c>
      <c r="DT267">
        <v>3553.76846153846</v>
      </c>
      <c r="DU267">
        <v>15</v>
      </c>
      <c r="DV267">
        <v>1617082512</v>
      </c>
      <c r="DW267" t="s">
        <v>288</v>
      </c>
      <c r="DX267">
        <v>1617082511</v>
      </c>
      <c r="DY267">
        <v>1617082512</v>
      </c>
      <c r="DZ267">
        <v>2</v>
      </c>
      <c r="EA267">
        <v>-0.012</v>
      </c>
      <c r="EB267">
        <v>-0.035</v>
      </c>
      <c r="EC267">
        <v>4.321</v>
      </c>
      <c r="ED267">
        <v>-0.022</v>
      </c>
      <c r="EE267">
        <v>400</v>
      </c>
      <c r="EF267">
        <v>20</v>
      </c>
      <c r="EG267">
        <v>0.13</v>
      </c>
      <c r="EH267">
        <v>0.05</v>
      </c>
      <c r="EI267">
        <v>100</v>
      </c>
      <c r="EJ267">
        <v>100</v>
      </c>
      <c r="EK267">
        <v>4.321</v>
      </c>
      <c r="EL267">
        <v>-0.022</v>
      </c>
      <c r="EM267">
        <v>4.32055000000003</v>
      </c>
      <c r="EN267">
        <v>0</v>
      </c>
      <c r="EO267">
        <v>0</v>
      </c>
      <c r="EP267">
        <v>0</v>
      </c>
      <c r="EQ267">
        <v>-0.0219400000000007</v>
      </c>
      <c r="ER267">
        <v>0</v>
      </c>
      <c r="ES267">
        <v>0</v>
      </c>
      <c r="ET267">
        <v>0</v>
      </c>
      <c r="EU267">
        <v>-1</v>
      </c>
      <c r="EV267">
        <v>-1</v>
      </c>
      <c r="EW267">
        <v>-1</v>
      </c>
      <c r="EX267">
        <v>-1</v>
      </c>
      <c r="EY267">
        <v>14.7</v>
      </c>
      <c r="EZ267">
        <v>14.7</v>
      </c>
      <c r="FA267">
        <v>18</v>
      </c>
      <c r="FB267">
        <v>646.69</v>
      </c>
      <c r="FC267">
        <v>393.58</v>
      </c>
      <c r="FD267">
        <v>24.9999</v>
      </c>
      <c r="FE267">
        <v>27.6437</v>
      </c>
      <c r="FF267">
        <v>29.9999</v>
      </c>
      <c r="FG267">
        <v>27.665</v>
      </c>
      <c r="FH267">
        <v>27.7052</v>
      </c>
      <c r="FI267">
        <v>38.4174</v>
      </c>
      <c r="FJ267">
        <v>21.6629</v>
      </c>
      <c r="FK267">
        <v>43.4812</v>
      </c>
      <c r="FL267">
        <v>25</v>
      </c>
      <c r="FM267">
        <v>859.335</v>
      </c>
      <c r="FN267">
        <v>20</v>
      </c>
      <c r="FO267">
        <v>96.8975</v>
      </c>
      <c r="FP267">
        <v>99.4657</v>
      </c>
    </row>
    <row r="268" spans="1:172">
      <c r="A268">
        <v>252</v>
      </c>
      <c r="B268">
        <v>1617083397</v>
      </c>
      <c r="C268">
        <v>504.5</v>
      </c>
      <c r="D268" t="s">
        <v>789</v>
      </c>
      <c r="E268" t="s">
        <v>790</v>
      </c>
      <c r="F268">
        <v>2</v>
      </c>
      <c r="G268">
        <v>1617083395.625</v>
      </c>
      <c r="H268">
        <f>(I268)/1000</f>
        <v>0</v>
      </c>
      <c r="I268">
        <f>IF(CF268, AL268, AF268)</f>
        <v>0</v>
      </c>
      <c r="J268">
        <f>IF(CF268, AG268, AE268)</f>
        <v>0</v>
      </c>
      <c r="K268">
        <f>CH268 - IF(AS268&gt;1, J268*CB268*100.0/(AU268*CV268), 0)</f>
        <v>0</v>
      </c>
      <c r="L268">
        <f>((R268-H268/2)*K268-J268)/(R268+H268/2)</f>
        <v>0</v>
      </c>
      <c r="M268">
        <f>L268*(CO268+CP268)/1000.0</f>
        <v>0</v>
      </c>
      <c r="N268">
        <f>(CH268 - IF(AS268&gt;1, J268*CB268*100.0/(AU268*CV268), 0))*(CO268+CP268)/1000.0</f>
        <v>0</v>
      </c>
      <c r="O268">
        <f>2.0/((1/Q268-1/P268)+SIGN(Q268)*SQRT((1/Q268-1/P268)*(1/Q268-1/P268) + 4*CC268/((CC268+1)*(CC268+1))*(2*1/Q268*1/P268-1/P268*1/P268)))</f>
        <v>0</v>
      </c>
      <c r="P268">
        <f>IF(LEFT(CD268,1)&lt;&gt;"0",IF(LEFT(CD268,1)="1",3.0,CE268),$D$5+$E$5*(CV268*CO268/($K$5*1000))+$F$5*(CV268*CO268/($K$5*1000))*MAX(MIN(CB268,$J$5),$I$5)*MAX(MIN(CB268,$J$5),$I$5)+$G$5*MAX(MIN(CB268,$J$5),$I$5)*(CV268*CO268/($K$5*1000))+$H$5*(CV268*CO268/($K$5*1000))*(CV268*CO268/($K$5*1000)))</f>
        <v>0</v>
      </c>
      <c r="Q268">
        <f>H268*(1000-(1000*0.61365*exp(17.502*U268/(240.97+U268))/(CO268+CP268)+CJ268)/2)/(1000*0.61365*exp(17.502*U268/(240.97+U268))/(CO268+CP268)-CJ268)</f>
        <v>0</v>
      </c>
      <c r="R268">
        <f>1/((CC268+1)/(O268/1.6)+1/(P268/1.37)) + CC268/((CC268+1)/(O268/1.6) + CC268/(P268/1.37))</f>
        <v>0</v>
      </c>
      <c r="S268">
        <f>(BX268*CA268)</f>
        <v>0</v>
      </c>
      <c r="T268">
        <f>(CQ268+(S268+2*0.95*5.67E-8*(((CQ268+$B$7)+273)^4-(CQ268+273)^4)-44100*H268)/(1.84*29.3*P268+8*0.95*5.67E-8*(CQ268+273)^3))</f>
        <v>0</v>
      </c>
      <c r="U268">
        <f>($C$7*CR268+$D$7*CS268+$E$7*T268)</f>
        <v>0</v>
      </c>
      <c r="V268">
        <f>0.61365*exp(17.502*U268/(240.97+U268))</f>
        <v>0</v>
      </c>
      <c r="W268">
        <f>(X268/Y268*100)</f>
        <v>0</v>
      </c>
      <c r="X268">
        <f>CJ268*(CO268+CP268)/1000</f>
        <v>0</v>
      </c>
      <c r="Y268">
        <f>0.61365*exp(17.502*CQ268/(240.97+CQ268))</f>
        <v>0</v>
      </c>
      <c r="Z268">
        <f>(V268-CJ268*(CO268+CP268)/1000)</f>
        <v>0</v>
      </c>
      <c r="AA268">
        <f>(-H268*44100)</f>
        <v>0</v>
      </c>
      <c r="AB268">
        <f>2*29.3*P268*0.92*(CQ268-U268)</f>
        <v>0</v>
      </c>
      <c r="AC268">
        <f>2*0.95*5.67E-8*(((CQ268+$B$7)+273)^4-(U268+273)^4)</f>
        <v>0</v>
      </c>
      <c r="AD268">
        <f>S268+AC268+AA268+AB268</f>
        <v>0</v>
      </c>
      <c r="AE268">
        <f>CN268*AS268*(CI268-CH268*(1000-AS268*CK268)/(1000-AS268*CJ268))/(100*CB268)</f>
        <v>0</v>
      </c>
      <c r="AF268">
        <f>1000*CN268*AS268*(CJ268-CK268)/(100*CB268*(1000-AS268*CJ268))</f>
        <v>0</v>
      </c>
      <c r="AG268">
        <f>(AH268 - AI268 - CO268*1E3/(8.314*(CQ268+273.15)) * AK268/CN268 * AJ268) * CN268/(100*CB268) * (1000 - CK268)/1000</f>
        <v>0</v>
      </c>
      <c r="AH268">
        <v>866.161221266676</v>
      </c>
      <c r="AI268">
        <v>845.110709090909</v>
      </c>
      <c r="AJ268">
        <v>1.68684810532047</v>
      </c>
      <c r="AK268">
        <v>66.5001345329119</v>
      </c>
      <c r="AL268">
        <f>(AN268 - AM268 + CO268*1E3/(8.314*(CQ268+273.15)) * AP268/CN268 * AO268) * CN268/(100*CB268) * 1000/(1000 - AN268)</f>
        <v>0</v>
      </c>
      <c r="AM268">
        <v>19.9401386344589</v>
      </c>
      <c r="AN268">
        <v>21.3416042424242</v>
      </c>
      <c r="AO268">
        <v>-0.00159549090909005</v>
      </c>
      <c r="AP268">
        <v>79.88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MAX(0,($B$13+$C$13*CV268)/(1+$D$13*CV268)*CO268/(CQ268+273)*$E$13)</f>
        <v>0</v>
      </c>
      <c r="AV268" t="s">
        <v>286</v>
      </c>
      <c r="AW268" t="s">
        <v>286</v>
      </c>
      <c r="AX268">
        <v>0</v>
      </c>
      <c r="AY268">
        <v>0</v>
      </c>
      <c r="AZ268">
        <f>1-AX268/AY268</f>
        <v>0</v>
      </c>
      <c r="BA268">
        <v>0</v>
      </c>
      <c r="BB268" t="s">
        <v>286</v>
      </c>
      <c r="BC268" t="s">
        <v>286</v>
      </c>
      <c r="BD268">
        <v>0</v>
      </c>
      <c r="BE268">
        <v>0</v>
      </c>
      <c r="BF268">
        <f>1-BD268/BE268</f>
        <v>0</v>
      </c>
      <c r="BG268">
        <v>0.5</v>
      </c>
      <c r="BH268">
        <f>BY268</f>
        <v>0</v>
      </c>
      <c r="BI268">
        <f>J268</f>
        <v>0</v>
      </c>
      <c r="BJ268">
        <f>BF268*BG268*BH268</f>
        <v>0</v>
      </c>
      <c r="BK268">
        <f>(BI268-BA268)/BH268</f>
        <v>0</v>
      </c>
      <c r="BL268">
        <f>(AY268-BE268)/BE268</f>
        <v>0</v>
      </c>
      <c r="BM268">
        <f>AX268/(AZ268+AX268/BE268)</f>
        <v>0</v>
      </c>
      <c r="BN268" t="s">
        <v>286</v>
      </c>
      <c r="BO268">
        <v>0</v>
      </c>
      <c r="BP268">
        <f>IF(BO268&lt;&gt;0, BO268, BM268)</f>
        <v>0</v>
      </c>
      <c r="BQ268">
        <f>1-BP268/BE268</f>
        <v>0</v>
      </c>
      <c r="BR268">
        <f>(BE268-BD268)/(BE268-BP268)</f>
        <v>0</v>
      </c>
      <c r="BS268">
        <f>(AY268-BE268)/(AY268-BP268)</f>
        <v>0</v>
      </c>
      <c r="BT268">
        <f>(BE268-BD268)/(BE268-AX268)</f>
        <v>0</v>
      </c>
      <c r="BU268">
        <f>(AY268-BE268)/(AY268-AX268)</f>
        <v>0</v>
      </c>
      <c r="BV268">
        <f>(BR268*BP268/BD268)</f>
        <v>0</v>
      </c>
      <c r="BW268">
        <f>(1-BV268)</f>
        <v>0</v>
      </c>
      <c r="BX268">
        <f>$B$11*CW268+$C$11*CX268+$F$11*CY268*(1-DB268)</f>
        <v>0</v>
      </c>
      <c r="BY268">
        <f>BX268*BZ268</f>
        <v>0</v>
      </c>
      <c r="BZ268">
        <f>($B$11*$D$9+$C$11*$D$9+$F$11*((DL268+DD268)/MAX(DL268+DD268+DM268, 0.1)*$I$9+DM268/MAX(DL268+DD268+DM268, 0.1)*$J$9))/($B$11+$C$11+$F$11)</f>
        <v>0</v>
      </c>
      <c r="CA268">
        <f>($B$11*$K$9+$C$11*$K$9+$F$11*((DL268+DD268)/MAX(DL268+DD268+DM268, 0.1)*$P$9+DM268/MAX(DL268+DD268+DM268, 0.1)*$Q$9))/($B$11+$C$11+$F$11)</f>
        <v>0</v>
      </c>
      <c r="CB268">
        <v>9</v>
      </c>
      <c r="CC268">
        <v>0.5</v>
      </c>
      <c r="CD268" t="s">
        <v>287</v>
      </c>
      <c r="CE268">
        <v>2</v>
      </c>
      <c r="CF268" t="b">
        <v>1</v>
      </c>
      <c r="CG268">
        <v>1617083395.625</v>
      </c>
      <c r="CH268">
        <v>825.63175</v>
      </c>
      <c r="CI268">
        <v>849.9365</v>
      </c>
      <c r="CJ268">
        <v>21.342625</v>
      </c>
      <c r="CK268">
        <v>19.939325</v>
      </c>
      <c r="CL268">
        <v>821.31125</v>
      </c>
      <c r="CM268">
        <v>21.36455</v>
      </c>
      <c r="CN268">
        <v>600.0455</v>
      </c>
      <c r="CO268">
        <v>101.126</v>
      </c>
      <c r="CP268">
        <v>0.0461043</v>
      </c>
      <c r="CQ268">
        <v>26.73855</v>
      </c>
      <c r="CR268">
        <v>26.244075</v>
      </c>
      <c r="CS268">
        <v>999.9</v>
      </c>
      <c r="CT268">
        <v>0</v>
      </c>
      <c r="CU268">
        <v>0</v>
      </c>
      <c r="CV268">
        <v>10011.095</v>
      </c>
      <c r="CW268">
        <v>0</v>
      </c>
      <c r="CX268">
        <v>30.606975</v>
      </c>
      <c r="CY268">
        <v>1200.075</v>
      </c>
      <c r="CZ268">
        <v>0.9670055</v>
      </c>
      <c r="DA268">
        <v>0.03299465</v>
      </c>
      <c r="DB268">
        <v>0</v>
      </c>
      <c r="DC268">
        <v>2.7702</v>
      </c>
      <c r="DD268">
        <v>0</v>
      </c>
      <c r="DE268">
        <v>3552.8125</v>
      </c>
      <c r="DF268">
        <v>10372.925</v>
      </c>
      <c r="DG268">
        <v>40.5</v>
      </c>
      <c r="DH268">
        <v>43.40625</v>
      </c>
      <c r="DI268">
        <v>42.20275</v>
      </c>
      <c r="DJ268">
        <v>41.5465</v>
      </c>
      <c r="DK268">
        <v>40.5155</v>
      </c>
      <c r="DL268">
        <v>1160.4825</v>
      </c>
      <c r="DM268">
        <v>39.5925</v>
      </c>
      <c r="DN268">
        <v>0</v>
      </c>
      <c r="DO268">
        <v>1617083397.6</v>
      </c>
      <c r="DP268">
        <v>0</v>
      </c>
      <c r="DQ268">
        <v>2.688128</v>
      </c>
      <c r="DR268">
        <v>-0.45593077418173</v>
      </c>
      <c r="DS268">
        <v>-8.40615387924336</v>
      </c>
      <c r="DT268">
        <v>3553.4536</v>
      </c>
      <c r="DU268">
        <v>15</v>
      </c>
      <c r="DV268">
        <v>1617082512</v>
      </c>
      <c r="DW268" t="s">
        <v>288</v>
      </c>
      <c r="DX268">
        <v>1617082511</v>
      </c>
      <c r="DY268">
        <v>1617082512</v>
      </c>
      <c r="DZ268">
        <v>2</v>
      </c>
      <c r="EA268">
        <v>-0.012</v>
      </c>
      <c r="EB268">
        <v>-0.035</v>
      </c>
      <c r="EC268">
        <v>4.321</v>
      </c>
      <c r="ED268">
        <v>-0.022</v>
      </c>
      <c r="EE268">
        <v>400</v>
      </c>
      <c r="EF268">
        <v>20</v>
      </c>
      <c r="EG268">
        <v>0.13</v>
      </c>
      <c r="EH268">
        <v>0.05</v>
      </c>
      <c r="EI268">
        <v>100</v>
      </c>
      <c r="EJ268">
        <v>100</v>
      </c>
      <c r="EK268">
        <v>4.32</v>
      </c>
      <c r="EL268">
        <v>-0.0219</v>
      </c>
      <c r="EM268">
        <v>4.32055000000003</v>
      </c>
      <c r="EN268">
        <v>0</v>
      </c>
      <c r="EO268">
        <v>0</v>
      </c>
      <c r="EP268">
        <v>0</v>
      </c>
      <c r="EQ268">
        <v>-0.0219400000000007</v>
      </c>
      <c r="ER268">
        <v>0</v>
      </c>
      <c r="ES268">
        <v>0</v>
      </c>
      <c r="ET268">
        <v>0</v>
      </c>
      <c r="EU268">
        <v>-1</v>
      </c>
      <c r="EV268">
        <v>-1</v>
      </c>
      <c r="EW268">
        <v>-1</v>
      </c>
      <c r="EX268">
        <v>-1</v>
      </c>
      <c r="EY268">
        <v>14.8</v>
      </c>
      <c r="EZ268">
        <v>14.8</v>
      </c>
      <c r="FA268">
        <v>18</v>
      </c>
      <c r="FB268">
        <v>646.792</v>
      </c>
      <c r="FC268">
        <v>393.396</v>
      </c>
      <c r="FD268">
        <v>24.9999</v>
      </c>
      <c r="FE268">
        <v>27.6426</v>
      </c>
      <c r="FF268">
        <v>29.9999</v>
      </c>
      <c r="FG268">
        <v>27.6639</v>
      </c>
      <c r="FH268">
        <v>27.704</v>
      </c>
      <c r="FI268">
        <v>38.54</v>
      </c>
      <c r="FJ268">
        <v>21.6629</v>
      </c>
      <c r="FK268">
        <v>43.4812</v>
      </c>
      <c r="FL268">
        <v>25</v>
      </c>
      <c r="FM268">
        <v>862.726</v>
      </c>
      <c r="FN268">
        <v>20</v>
      </c>
      <c r="FO268">
        <v>96.8987</v>
      </c>
      <c r="FP268">
        <v>99.4661</v>
      </c>
    </row>
    <row r="269" spans="1:172">
      <c r="A269">
        <v>253</v>
      </c>
      <c r="B269">
        <v>1617083399</v>
      </c>
      <c r="C269">
        <v>506.5</v>
      </c>
      <c r="D269" t="s">
        <v>791</v>
      </c>
      <c r="E269" t="s">
        <v>792</v>
      </c>
      <c r="F269">
        <v>2</v>
      </c>
      <c r="G269">
        <v>1617083398</v>
      </c>
      <c r="H269">
        <f>(I269)/1000</f>
        <v>0</v>
      </c>
      <c r="I269">
        <f>IF(CF269, AL269, AF269)</f>
        <v>0</v>
      </c>
      <c r="J269">
        <f>IF(CF269, AG269, AE269)</f>
        <v>0</v>
      </c>
      <c r="K269">
        <f>CH269 - IF(AS269&gt;1, J269*CB269*100.0/(AU269*CV269), 0)</f>
        <v>0</v>
      </c>
      <c r="L269">
        <f>((R269-H269/2)*K269-J269)/(R269+H269/2)</f>
        <v>0</v>
      </c>
      <c r="M269">
        <f>L269*(CO269+CP269)/1000.0</f>
        <v>0</v>
      </c>
      <c r="N269">
        <f>(CH269 - IF(AS269&gt;1, J269*CB269*100.0/(AU269*CV269), 0))*(CO269+CP269)/1000.0</f>
        <v>0</v>
      </c>
      <c r="O269">
        <f>2.0/((1/Q269-1/P269)+SIGN(Q269)*SQRT((1/Q269-1/P269)*(1/Q269-1/P269) + 4*CC269/((CC269+1)*(CC269+1))*(2*1/Q269*1/P269-1/P269*1/P269)))</f>
        <v>0</v>
      </c>
      <c r="P269">
        <f>IF(LEFT(CD269,1)&lt;&gt;"0",IF(LEFT(CD269,1)="1",3.0,CE269),$D$5+$E$5*(CV269*CO269/($K$5*1000))+$F$5*(CV269*CO269/($K$5*1000))*MAX(MIN(CB269,$J$5),$I$5)*MAX(MIN(CB269,$J$5),$I$5)+$G$5*MAX(MIN(CB269,$J$5),$I$5)*(CV269*CO269/($K$5*1000))+$H$5*(CV269*CO269/($K$5*1000))*(CV269*CO269/($K$5*1000)))</f>
        <v>0</v>
      </c>
      <c r="Q269">
        <f>H269*(1000-(1000*0.61365*exp(17.502*U269/(240.97+U269))/(CO269+CP269)+CJ269)/2)/(1000*0.61365*exp(17.502*U269/(240.97+U269))/(CO269+CP269)-CJ269)</f>
        <v>0</v>
      </c>
      <c r="R269">
        <f>1/((CC269+1)/(O269/1.6)+1/(P269/1.37)) + CC269/((CC269+1)/(O269/1.6) + CC269/(P269/1.37))</f>
        <v>0</v>
      </c>
      <c r="S269">
        <f>(BX269*CA269)</f>
        <v>0</v>
      </c>
      <c r="T269">
        <f>(CQ269+(S269+2*0.95*5.67E-8*(((CQ269+$B$7)+273)^4-(CQ269+273)^4)-44100*H269)/(1.84*29.3*P269+8*0.95*5.67E-8*(CQ269+273)^3))</f>
        <v>0</v>
      </c>
      <c r="U269">
        <f>($C$7*CR269+$D$7*CS269+$E$7*T269)</f>
        <v>0</v>
      </c>
      <c r="V269">
        <f>0.61365*exp(17.502*U269/(240.97+U269))</f>
        <v>0</v>
      </c>
      <c r="W269">
        <f>(X269/Y269*100)</f>
        <v>0</v>
      </c>
      <c r="X269">
        <f>CJ269*(CO269+CP269)/1000</f>
        <v>0</v>
      </c>
      <c r="Y269">
        <f>0.61365*exp(17.502*CQ269/(240.97+CQ269))</f>
        <v>0</v>
      </c>
      <c r="Z269">
        <f>(V269-CJ269*(CO269+CP269)/1000)</f>
        <v>0</v>
      </c>
      <c r="AA269">
        <f>(-H269*44100)</f>
        <v>0</v>
      </c>
      <c r="AB269">
        <f>2*29.3*P269*0.92*(CQ269-U269)</f>
        <v>0</v>
      </c>
      <c r="AC269">
        <f>2*0.95*5.67E-8*(((CQ269+$B$7)+273)^4-(U269+273)^4)</f>
        <v>0</v>
      </c>
      <c r="AD269">
        <f>S269+AC269+AA269+AB269</f>
        <v>0</v>
      </c>
      <c r="AE269">
        <f>CN269*AS269*(CI269-CH269*(1000-AS269*CK269)/(1000-AS269*CJ269))/(100*CB269)</f>
        <v>0</v>
      </c>
      <c r="AF269">
        <f>1000*CN269*AS269*(CJ269-CK269)/(100*CB269*(1000-AS269*CJ269))</f>
        <v>0</v>
      </c>
      <c r="AG269">
        <f>(AH269 - AI269 - CO269*1E3/(8.314*(CQ269+273.15)) * AK269/CN269 * AJ269) * CN269/(100*CB269) * (1000 - CK269)/1000</f>
        <v>0</v>
      </c>
      <c r="AH269">
        <v>869.524839528586</v>
      </c>
      <c r="AI269">
        <v>848.615163636363</v>
      </c>
      <c r="AJ269">
        <v>1.74026999300965</v>
      </c>
      <c r="AK269">
        <v>66.5001345329119</v>
      </c>
      <c r="AL269">
        <f>(AN269 - AM269 + CO269*1E3/(8.314*(CQ269+273.15)) * AP269/CN269 * AO269) * CN269/(100*CB269) * 1000/(1000 - AN269)</f>
        <v>0</v>
      </c>
      <c r="AM269">
        <v>19.9389620910823</v>
      </c>
      <c r="AN269">
        <v>21.3395648484848</v>
      </c>
      <c r="AO269">
        <v>-0.000543973063971507</v>
      </c>
      <c r="AP269">
        <v>79.88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MAX(0,($B$13+$C$13*CV269)/(1+$D$13*CV269)*CO269/(CQ269+273)*$E$13)</f>
        <v>0</v>
      </c>
      <c r="AV269" t="s">
        <v>286</v>
      </c>
      <c r="AW269" t="s">
        <v>286</v>
      </c>
      <c r="AX269">
        <v>0</v>
      </c>
      <c r="AY269">
        <v>0</v>
      </c>
      <c r="AZ269">
        <f>1-AX269/AY269</f>
        <v>0</v>
      </c>
      <c r="BA269">
        <v>0</v>
      </c>
      <c r="BB269" t="s">
        <v>286</v>
      </c>
      <c r="BC269" t="s">
        <v>286</v>
      </c>
      <c r="BD269">
        <v>0</v>
      </c>
      <c r="BE269">
        <v>0</v>
      </c>
      <c r="BF269">
        <f>1-BD269/BE269</f>
        <v>0</v>
      </c>
      <c r="BG269">
        <v>0.5</v>
      </c>
      <c r="BH269">
        <f>BY269</f>
        <v>0</v>
      </c>
      <c r="BI269">
        <f>J269</f>
        <v>0</v>
      </c>
      <c r="BJ269">
        <f>BF269*BG269*BH269</f>
        <v>0</v>
      </c>
      <c r="BK269">
        <f>(BI269-BA269)/BH269</f>
        <v>0</v>
      </c>
      <c r="BL269">
        <f>(AY269-BE269)/BE269</f>
        <v>0</v>
      </c>
      <c r="BM269">
        <f>AX269/(AZ269+AX269/BE269)</f>
        <v>0</v>
      </c>
      <c r="BN269" t="s">
        <v>286</v>
      </c>
      <c r="BO269">
        <v>0</v>
      </c>
      <c r="BP269">
        <f>IF(BO269&lt;&gt;0, BO269, BM269)</f>
        <v>0</v>
      </c>
      <c r="BQ269">
        <f>1-BP269/BE269</f>
        <v>0</v>
      </c>
      <c r="BR269">
        <f>(BE269-BD269)/(BE269-BP269)</f>
        <v>0</v>
      </c>
      <c r="BS269">
        <f>(AY269-BE269)/(AY269-BP269)</f>
        <v>0</v>
      </c>
      <c r="BT269">
        <f>(BE269-BD269)/(BE269-AX269)</f>
        <v>0</v>
      </c>
      <c r="BU269">
        <f>(AY269-BE269)/(AY269-AX269)</f>
        <v>0</v>
      </c>
      <c r="BV269">
        <f>(BR269*BP269/BD269)</f>
        <v>0</v>
      </c>
      <c r="BW269">
        <f>(1-BV269)</f>
        <v>0</v>
      </c>
      <c r="BX269">
        <f>$B$11*CW269+$C$11*CX269+$F$11*CY269*(1-DB269)</f>
        <v>0</v>
      </c>
      <c r="BY269">
        <f>BX269*BZ269</f>
        <v>0</v>
      </c>
      <c r="BZ269">
        <f>($B$11*$D$9+$C$11*$D$9+$F$11*((DL269+DD269)/MAX(DL269+DD269+DM269, 0.1)*$I$9+DM269/MAX(DL269+DD269+DM269, 0.1)*$J$9))/($B$11+$C$11+$F$11)</f>
        <v>0</v>
      </c>
      <c r="CA269">
        <f>($B$11*$K$9+$C$11*$K$9+$F$11*((DL269+DD269)/MAX(DL269+DD269+DM269, 0.1)*$P$9+DM269/MAX(DL269+DD269+DM269, 0.1)*$Q$9))/($B$11+$C$11+$F$11)</f>
        <v>0</v>
      </c>
      <c r="CB269">
        <v>9</v>
      </c>
      <c r="CC269">
        <v>0.5</v>
      </c>
      <c r="CD269" t="s">
        <v>287</v>
      </c>
      <c r="CE269">
        <v>2</v>
      </c>
      <c r="CF269" t="b">
        <v>1</v>
      </c>
      <c r="CG269">
        <v>1617083398</v>
      </c>
      <c r="CH269">
        <v>829.649</v>
      </c>
      <c r="CI269">
        <v>853.916</v>
      </c>
      <c r="CJ269">
        <v>21.3402333333333</v>
      </c>
      <c r="CK269">
        <v>19.9378333333333</v>
      </c>
      <c r="CL269">
        <v>825.329</v>
      </c>
      <c r="CM269">
        <v>21.3621666666667</v>
      </c>
      <c r="CN269">
        <v>600.02</v>
      </c>
      <c r="CO269">
        <v>101.123666666667</v>
      </c>
      <c r="CP269">
        <v>0.0462058333333333</v>
      </c>
      <c r="CQ269">
        <v>26.7381333333333</v>
      </c>
      <c r="CR269">
        <v>26.2452666666667</v>
      </c>
      <c r="CS269">
        <v>999.9</v>
      </c>
      <c r="CT269">
        <v>0</v>
      </c>
      <c r="CU269">
        <v>0</v>
      </c>
      <c r="CV269">
        <v>9984.37333333333</v>
      </c>
      <c r="CW269">
        <v>0</v>
      </c>
      <c r="CX269">
        <v>24.4826</v>
      </c>
      <c r="CY269">
        <v>1200.06333333333</v>
      </c>
      <c r="CZ269">
        <v>0.967006666666667</v>
      </c>
      <c r="DA269">
        <v>0.0329935</v>
      </c>
      <c r="DB269">
        <v>0</v>
      </c>
      <c r="DC269">
        <v>2.61103333333333</v>
      </c>
      <c r="DD269">
        <v>0</v>
      </c>
      <c r="DE269">
        <v>3552.86666666667</v>
      </c>
      <c r="DF269">
        <v>10372.8666666667</v>
      </c>
      <c r="DG269">
        <v>40.4996666666667</v>
      </c>
      <c r="DH269">
        <v>43.437</v>
      </c>
      <c r="DI269">
        <v>42.187</v>
      </c>
      <c r="DJ269">
        <v>41.4373333333333</v>
      </c>
      <c r="DK269">
        <v>40.5203333333333</v>
      </c>
      <c r="DL269">
        <v>1160.47333333333</v>
      </c>
      <c r="DM269">
        <v>39.59</v>
      </c>
      <c r="DN269">
        <v>0</v>
      </c>
      <c r="DO269">
        <v>1617083399.4</v>
      </c>
      <c r="DP269">
        <v>0</v>
      </c>
      <c r="DQ269">
        <v>2.67065384615385</v>
      </c>
      <c r="DR269">
        <v>-0.490940174487553</v>
      </c>
      <c r="DS269">
        <v>-8.37162395716742</v>
      </c>
      <c r="DT269">
        <v>3553.29653846154</v>
      </c>
      <c r="DU269">
        <v>15</v>
      </c>
      <c r="DV269">
        <v>1617082512</v>
      </c>
      <c r="DW269" t="s">
        <v>288</v>
      </c>
      <c r="DX269">
        <v>1617082511</v>
      </c>
      <c r="DY269">
        <v>1617082512</v>
      </c>
      <c r="DZ269">
        <v>2</v>
      </c>
      <c r="EA269">
        <v>-0.012</v>
      </c>
      <c r="EB269">
        <v>-0.035</v>
      </c>
      <c r="EC269">
        <v>4.321</v>
      </c>
      <c r="ED269">
        <v>-0.022</v>
      </c>
      <c r="EE269">
        <v>400</v>
      </c>
      <c r="EF269">
        <v>20</v>
      </c>
      <c r="EG269">
        <v>0.13</v>
      </c>
      <c r="EH269">
        <v>0.05</v>
      </c>
      <c r="EI269">
        <v>100</v>
      </c>
      <c r="EJ269">
        <v>100</v>
      </c>
      <c r="EK269">
        <v>4.321</v>
      </c>
      <c r="EL269">
        <v>-0.0219</v>
      </c>
      <c r="EM269">
        <v>4.32055000000003</v>
      </c>
      <c r="EN269">
        <v>0</v>
      </c>
      <c r="EO269">
        <v>0</v>
      </c>
      <c r="EP269">
        <v>0</v>
      </c>
      <c r="EQ269">
        <v>-0.0219400000000007</v>
      </c>
      <c r="ER269">
        <v>0</v>
      </c>
      <c r="ES269">
        <v>0</v>
      </c>
      <c r="ET269">
        <v>0</v>
      </c>
      <c r="EU269">
        <v>-1</v>
      </c>
      <c r="EV269">
        <v>-1</v>
      </c>
      <c r="EW269">
        <v>-1</v>
      </c>
      <c r="EX269">
        <v>-1</v>
      </c>
      <c r="EY269">
        <v>14.8</v>
      </c>
      <c r="EZ269">
        <v>14.8</v>
      </c>
      <c r="FA269">
        <v>18</v>
      </c>
      <c r="FB269">
        <v>646.797</v>
      </c>
      <c r="FC269">
        <v>393.358</v>
      </c>
      <c r="FD269">
        <v>24.9999</v>
      </c>
      <c r="FE269">
        <v>27.6408</v>
      </c>
      <c r="FF269">
        <v>29.9998</v>
      </c>
      <c r="FG269">
        <v>27.6627</v>
      </c>
      <c r="FH269">
        <v>27.7028</v>
      </c>
      <c r="FI269">
        <v>38.6621</v>
      </c>
      <c r="FJ269">
        <v>21.6629</v>
      </c>
      <c r="FK269">
        <v>43.4812</v>
      </c>
      <c r="FL269">
        <v>25</v>
      </c>
      <c r="FM269">
        <v>866.075</v>
      </c>
      <c r="FN269">
        <v>20</v>
      </c>
      <c r="FO269">
        <v>96.8986</v>
      </c>
      <c r="FP269">
        <v>99.4653</v>
      </c>
    </row>
    <row r="270" spans="1:172">
      <c r="A270">
        <v>254</v>
      </c>
      <c r="B270">
        <v>1617083401</v>
      </c>
      <c r="C270">
        <v>508.5</v>
      </c>
      <c r="D270" t="s">
        <v>793</v>
      </c>
      <c r="E270" t="s">
        <v>794</v>
      </c>
      <c r="F270">
        <v>2</v>
      </c>
      <c r="G270">
        <v>1617083399.625</v>
      </c>
      <c r="H270">
        <f>(I270)/1000</f>
        <v>0</v>
      </c>
      <c r="I270">
        <f>IF(CF270, AL270, AF270)</f>
        <v>0</v>
      </c>
      <c r="J270">
        <f>IF(CF270, AG270, AE270)</f>
        <v>0</v>
      </c>
      <c r="K270">
        <f>CH270 - IF(AS270&gt;1, J270*CB270*100.0/(AU270*CV270), 0)</f>
        <v>0</v>
      </c>
      <c r="L270">
        <f>((R270-H270/2)*K270-J270)/(R270+H270/2)</f>
        <v>0</v>
      </c>
      <c r="M270">
        <f>L270*(CO270+CP270)/1000.0</f>
        <v>0</v>
      </c>
      <c r="N270">
        <f>(CH270 - IF(AS270&gt;1, J270*CB270*100.0/(AU270*CV270), 0))*(CO270+CP270)/1000.0</f>
        <v>0</v>
      </c>
      <c r="O270">
        <f>2.0/((1/Q270-1/P270)+SIGN(Q270)*SQRT((1/Q270-1/P270)*(1/Q270-1/P270) + 4*CC270/((CC270+1)*(CC270+1))*(2*1/Q270*1/P270-1/P270*1/P270)))</f>
        <v>0</v>
      </c>
      <c r="P270">
        <f>IF(LEFT(CD270,1)&lt;&gt;"0",IF(LEFT(CD270,1)="1",3.0,CE270),$D$5+$E$5*(CV270*CO270/($K$5*1000))+$F$5*(CV270*CO270/($K$5*1000))*MAX(MIN(CB270,$J$5),$I$5)*MAX(MIN(CB270,$J$5),$I$5)+$G$5*MAX(MIN(CB270,$J$5),$I$5)*(CV270*CO270/($K$5*1000))+$H$5*(CV270*CO270/($K$5*1000))*(CV270*CO270/($K$5*1000)))</f>
        <v>0</v>
      </c>
      <c r="Q270">
        <f>H270*(1000-(1000*0.61365*exp(17.502*U270/(240.97+U270))/(CO270+CP270)+CJ270)/2)/(1000*0.61365*exp(17.502*U270/(240.97+U270))/(CO270+CP270)-CJ270)</f>
        <v>0</v>
      </c>
      <c r="R270">
        <f>1/((CC270+1)/(O270/1.6)+1/(P270/1.37)) + CC270/((CC270+1)/(O270/1.6) + CC270/(P270/1.37))</f>
        <v>0</v>
      </c>
      <c r="S270">
        <f>(BX270*CA270)</f>
        <v>0</v>
      </c>
      <c r="T270">
        <f>(CQ270+(S270+2*0.95*5.67E-8*(((CQ270+$B$7)+273)^4-(CQ270+273)^4)-44100*H270)/(1.84*29.3*P270+8*0.95*5.67E-8*(CQ270+273)^3))</f>
        <v>0</v>
      </c>
      <c r="U270">
        <f>($C$7*CR270+$D$7*CS270+$E$7*T270)</f>
        <v>0</v>
      </c>
      <c r="V270">
        <f>0.61365*exp(17.502*U270/(240.97+U270))</f>
        <v>0</v>
      </c>
      <c r="W270">
        <f>(X270/Y270*100)</f>
        <v>0</v>
      </c>
      <c r="X270">
        <f>CJ270*(CO270+CP270)/1000</f>
        <v>0</v>
      </c>
      <c r="Y270">
        <f>0.61365*exp(17.502*CQ270/(240.97+CQ270))</f>
        <v>0</v>
      </c>
      <c r="Z270">
        <f>(V270-CJ270*(CO270+CP270)/1000)</f>
        <v>0</v>
      </c>
      <c r="AA270">
        <f>(-H270*44100)</f>
        <v>0</v>
      </c>
      <c r="AB270">
        <f>2*29.3*P270*0.92*(CQ270-U270)</f>
        <v>0</v>
      </c>
      <c r="AC270">
        <f>2*0.95*5.67E-8*(((CQ270+$B$7)+273)^4-(U270+273)^4)</f>
        <v>0</v>
      </c>
      <c r="AD270">
        <f>S270+AC270+AA270+AB270</f>
        <v>0</v>
      </c>
      <c r="AE270">
        <f>CN270*AS270*(CI270-CH270*(1000-AS270*CK270)/(1000-AS270*CJ270))/(100*CB270)</f>
        <v>0</v>
      </c>
      <c r="AF270">
        <f>1000*CN270*AS270*(CJ270-CK270)/(100*CB270*(1000-AS270*CJ270))</f>
        <v>0</v>
      </c>
      <c r="AG270">
        <f>(AH270 - AI270 - CO270*1E3/(8.314*(CQ270+273.15)) * AK270/CN270 * AJ270) * CN270/(100*CB270) * (1000 - CK270)/1000</f>
        <v>0</v>
      </c>
      <c r="AH270">
        <v>872.970111498595</v>
      </c>
      <c r="AI270">
        <v>852.04736969697</v>
      </c>
      <c r="AJ270">
        <v>1.7218975144511</v>
      </c>
      <c r="AK270">
        <v>66.5001345329119</v>
      </c>
      <c r="AL270">
        <f>(AN270 - AM270 + CO270*1E3/(8.314*(CQ270+273.15)) * AP270/CN270 * AO270) * CN270/(100*CB270) * 1000/(1000 - AN270)</f>
        <v>0</v>
      </c>
      <c r="AM270">
        <v>19.9371551941126</v>
      </c>
      <c r="AN270">
        <v>21.3356890909091</v>
      </c>
      <c r="AO270">
        <v>-0.000351067599067101</v>
      </c>
      <c r="AP270">
        <v>79.88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MAX(0,($B$13+$C$13*CV270)/(1+$D$13*CV270)*CO270/(CQ270+273)*$E$13)</f>
        <v>0</v>
      </c>
      <c r="AV270" t="s">
        <v>286</v>
      </c>
      <c r="AW270" t="s">
        <v>286</v>
      </c>
      <c r="AX270">
        <v>0</v>
      </c>
      <c r="AY270">
        <v>0</v>
      </c>
      <c r="AZ270">
        <f>1-AX270/AY270</f>
        <v>0</v>
      </c>
      <c r="BA270">
        <v>0</v>
      </c>
      <c r="BB270" t="s">
        <v>286</v>
      </c>
      <c r="BC270" t="s">
        <v>286</v>
      </c>
      <c r="BD270">
        <v>0</v>
      </c>
      <c r="BE270">
        <v>0</v>
      </c>
      <c r="BF270">
        <f>1-BD270/BE270</f>
        <v>0</v>
      </c>
      <c r="BG270">
        <v>0.5</v>
      </c>
      <c r="BH270">
        <f>BY270</f>
        <v>0</v>
      </c>
      <c r="BI270">
        <f>J270</f>
        <v>0</v>
      </c>
      <c r="BJ270">
        <f>BF270*BG270*BH270</f>
        <v>0</v>
      </c>
      <c r="BK270">
        <f>(BI270-BA270)/BH270</f>
        <v>0</v>
      </c>
      <c r="BL270">
        <f>(AY270-BE270)/BE270</f>
        <v>0</v>
      </c>
      <c r="BM270">
        <f>AX270/(AZ270+AX270/BE270)</f>
        <v>0</v>
      </c>
      <c r="BN270" t="s">
        <v>286</v>
      </c>
      <c r="BO270">
        <v>0</v>
      </c>
      <c r="BP270">
        <f>IF(BO270&lt;&gt;0, BO270, BM270)</f>
        <v>0</v>
      </c>
      <c r="BQ270">
        <f>1-BP270/BE270</f>
        <v>0</v>
      </c>
      <c r="BR270">
        <f>(BE270-BD270)/(BE270-BP270)</f>
        <v>0</v>
      </c>
      <c r="BS270">
        <f>(AY270-BE270)/(AY270-BP270)</f>
        <v>0</v>
      </c>
      <c r="BT270">
        <f>(BE270-BD270)/(BE270-AX270)</f>
        <v>0</v>
      </c>
      <c r="BU270">
        <f>(AY270-BE270)/(AY270-AX270)</f>
        <v>0</v>
      </c>
      <c r="BV270">
        <f>(BR270*BP270/BD270)</f>
        <v>0</v>
      </c>
      <c r="BW270">
        <f>(1-BV270)</f>
        <v>0</v>
      </c>
      <c r="BX270">
        <f>$B$11*CW270+$C$11*CX270+$F$11*CY270*(1-DB270)</f>
        <v>0</v>
      </c>
      <c r="BY270">
        <f>BX270*BZ270</f>
        <v>0</v>
      </c>
      <c r="BZ270">
        <f>($B$11*$D$9+$C$11*$D$9+$F$11*((DL270+DD270)/MAX(DL270+DD270+DM270, 0.1)*$I$9+DM270/MAX(DL270+DD270+DM270, 0.1)*$J$9))/($B$11+$C$11+$F$11)</f>
        <v>0</v>
      </c>
      <c r="CA270">
        <f>($B$11*$K$9+$C$11*$K$9+$F$11*((DL270+DD270)/MAX(DL270+DD270+DM270, 0.1)*$P$9+DM270/MAX(DL270+DD270+DM270, 0.1)*$Q$9))/($B$11+$C$11+$F$11)</f>
        <v>0</v>
      </c>
      <c r="CB270">
        <v>9</v>
      </c>
      <c r="CC270">
        <v>0.5</v>
      </c>
      <c r="CD270" t="s">
        <v>287</v>
      </c>
      <c r="CE270">
        <v>2</v>
      </c>
      <c r="CF270" t="b">
        <v>1</v>
      </c>
      <c r="CG270">
        <v>1617083399.625</v>
      </c>
      <c r="CH270">
        <v>832.3955</v>
      </c>
      <c r="CI270">
        <v>856.6455</v>
      </c>
      <c r="CJ270">
        <v>21.337225</v>
      </c>
      <c r="CK270">
        <v>19.936</v>
      </c>
      <c r="CL270">
        <v>828.07525</v>
      </c>
      <c r="CM270">
        <v>21.359175</v>
      </c>
      <c r="CN270">
        <v>599.98775</v>
      </c>
      <c r="CO270">
        <v>101.12375</v>
      </c>
      <c r="CP270">
        <v>0.046339825</v>
      </c>
      <c r="CQ270">
        <v>26.7375</v>
      </c>
      <c r="CR270">
        <v>26.241925</v>
      </c>
      <c r="CS270">
        <v>999.9</v>
      </c>
      <c r="CT270">
        <v>0</v>
      </c>
      <c r="CU270">
        <v>0</v>
      </c>
      <c r="CV270">
        <v>9983.4375</v>
      </c>
      <c r="CW270">
        <v>0</v>
      </c>
      <c r="CX270">
        <v>21.842725</v>
      </c>
      <c r="CY270">
        <v>1200.025</v>
      </c>
      <c r="CZ270">
        <v>0.9670055</v>
      </c>
      <c r="DA270">
        <v>0.03299465</v>
      </c>
      <c r="DB270">
        <v>0</v>
      </c>
      <c r="DC270">
        <v>2.697475</v>
      </c>
      <c r="DD270">
        <v>0</v>
      </c>
      <c r="DE270">
        <v>3552.2975</v>
      </c>
      <c r="DF270">
        <v>10372.5</v>
      </c>
      <c r="DG270">
        <v>40.48425</v>
      </c>
      <c r="DH270">
        <v>43.406</v>
      </c>
      <c r="DI270">
        <v>42.2185</v>
      </c>
      <c r="DJ270">
        <v>41.484</v>
      </c>
      <c r="DK270">
        <v>40.49975</v>
      </c>
      <c r="DL270">
        <v>1160.435</v>
      </c>
      <c r="DM270">
        <v>39.59</v>
      </c>
      <c r="DN270">
        <v>0</v>
      </c>
      <c r="DO270">
        <v>1617083401.8</v>
      </c>
      <c r="DP270">
        <v>0</v>
      </c>
      <c r="DQ270">
        <v>2.6722</v>
      </c>
      <c r="DR270">
        <v>0.237367520698271</v>
      </c>
      <c r="DS270">
        <v>-8.8317949060951</v>
      </c>
      <c r="DT270">
        <v>3552.93730769231</v>
      </c>
      <c r="DU270">
        <v>15</v>
      </c>
      <c r="DV270">
        <v>1617082512</v>
      </c>
      <c r="DW270" t="s">
        <v>288</v>
      </c>
      <c r="DX270">
        <v>1617082511</v>
      </c>
      <c r="DY270">
        <v>1617082512</v>
      </c>
      <c r="DZ270">
        <v>2</v>
      </c>
      <c r="EA270">
        <v>-0.012</v>
      </c>
      <c r="EB270">
        <v>-0.035</v>
      </c>
      <c r="EC270">
        <v>4.321</v>
      </c>
      <c r="ED270">
        <v>-0.022</v>
      </c>
      <c r="EE270">
        <v>400</v>
      </c>
      <c r="EF270">
        <v>20</v>
      </c>
      <c r="EG270">
        <v>0.13</v>
      </c>
      <c r="EH270">
        <v>0.05</v>
      </c>
      <c r="EI270">
        <v>100</v>
      </c>
      <c r="EJ270">
        <v>100</v>
      </c>
      <c r="EK270">
        <v>4.32</v>
      </c>
      <c r="EL270">
        <v>-0.0219</v>
      </c>
      <c r="EM270">
        <v>4.32055000000003</v>
      </c>
      <c r="EN270">
        <v>0</v>
      </c>
      <c r="EO270">
        <v>0</v>
      </c>
      <c r="EP270">
        <v>0</v>
      </c>
      <c r="EQ270">
        <v>-0.0219400000000007</v>
      </c>
      <c r="ER270">
        <v>0</v>
      </c>
      <c r="ES270">
        <v>0</v>
      </c>
      <c r="ET270">
        <v>0</v>
      </c>
      <c r="EU270">
        <v>-1</v>
      </c>
      <c r="EV270">
        <v>-1</v>
      </c>
      <c r="EW270">
        <v>-1</v>
      </c>
      <c r="EX270">
        <v>-1</v>
      </c>
      <c r="EY270">
        <v>14.8</v>
      </c>
      <c r="EZ270">
        <v>14.8</v>
      </c>
      <c r="FA270">
        <v>18</v>
      </c>
      <c r="FB270">
        <v>646.66</v>
      </c>
      <c r="FC270">
        <v>393.51</v>
      </c>
      <c r="FD270">
        <v>24.9999</v>
      </c>
      <c r="FE270">
        <v>27.6397</v>
      </c>
      <c r="FF270">
        <v>29.9998</v>
      </c>
      <c r="FG270">
        <v>27.6609</v>
      </c>
      <c r="FH270">
        <v>27.7017</v>
      </c>
      <c r="FI270">
        <v>38.785</v>
      </c>
      <c r="FJ270">
        <v>21.6629</v>
      </c>
      <c r="FK270">
        <v>43.4812</v>
      </c>
      <c r="FL270">
        <v>25</v>
      </c>
      <c r="FM270">
        <v>869.417</v>
      </c>
      <c r="FN270">
        <v>20</v>
      </c>
      <c r="FO270">
        <v>96.9006</v>
      </c>
      <c r="FP270">
        <v>99.4645</v>
      </c>
    </row>
    <row r="271" spans="1:172">
      <c r="A271">
        <v>255</v>
      </c>
      <c r="B271">
        <v>1617083403</v>
      </c>
      <c r="C271">
        <v>510.5</v>
      </c>
      <c r="D271" t="s">
        <v>795</v>
      </c>
      <c r="E271" t="s">
        <v>796</v>
      </c>
      <c r="F271">
        <v>2</v>
      </c>
      <c r="G271">
        <v>1617083402</v>
      </c>
      <c r="H271">
        <f>(I271)/1000</f>
        <v>0</v>
      </c>
      <c r="I271">
        <f>IF(CF271, AL271, AF271)</f>
        <v>0</v>
      </c>
      <c r="J271">
        <f>IF(CF271, AG271, AE271)</f>
        <v>0</v>
      </c>
      <c r="K271">
        <f>CH271 - IF(AS271&gt;1, J271*CB271*100.0/(AU271*CV271), 0)</f>
        <v>0</v>
      </c>
      <c r="L271">
        <f>((R271-H271/2)*K271-J271)/(R271+H271/2)</f>
        <v>0</v>
      </c>
      <c r="M271">
        <f>L271*(CO271+CP271)/1000.0</f>
        <v>0</v>
      </c>
      <c r="N271">
        <f>(CH271 - IF(AS271&gt;1, J271*CB271*100.0/(AU271*CV271), 0))*(CO271+CP271)/1000.0</f>
        <v>0</v>
      </c>
      <c r="O271">
        <f>2.0/((1/Q271-1/P271)+SIGN(Q271)*SQRT((1/Q271-1/P271)*(1/Q271-1/P271) + 4*CC271/((CC271+1)*(CC271+1))*(2*1/Q271*1/P271-1/P271*1/P271)))</f>
        <v>0</v>
      </c>
      <c r="P271">
        <f>IF(LEFT(CD271,1)&lt;&gt;"0",IF(LEFT(CD271,1)="1",3.0,CE271),$D$5+$E$5*(CV271*CO271/($K$5*1000))+$F$5*(CV271*CO271/($K$5*1000))*MAX(MIN(CB271,$J$5),$I$5)*MAX(MIN(CB271,$J$5),$I$5)+$G$5*MAX(MIN(CB271,$J$5),$I$5)*(CV271*CO271/($K$5*1000))+$H$5*(CV271*CO271/($K$5*1000))*(CV271*CO271/($K$5*1000)))</f>
        <v>0</v>
      </c>
      <c r="Q271">
        <f>H271*(1000-(1000*0.61365*exp(17.502*U271/(240.97+U271))/(CO271+CP271)+CJ271)/2)/(1000*0.61365*exp(17.502*U271/(240.97+U271))/(CO271+CP271)-CJ271)</f>
        <v>0</v>
      </c>
      <c r="R271">
        <f>1/((CC271+1)/(O271/1.6)+1/(P271/1.37)) + CC271/((CC271+1)/(O271/1.6) + CC271/(P271/1.37))</f>
        <v>0</v>
      </c>
      <c r="S271">
        <f>(BX271*CA271)</f>
        <v>0</v>
      </c>
      <c r="T271">
        <f>(CQ271+(S271+2*0.95*5.67E-8*(((CQ271+$B$7)+273)^4-(CQ271+273)^4)-44100*H271)/(1.84*29.3*P271+8*0.95*5.67E-8*(CQ271+273)^3))</f>
        <v>0</v>
      </c>
      <c r="U271">
        <f>($C$7*CR271+$D$7*CS271+$E$7*T271)</f>
        <v>0</v>
      </c>
      <c r="V271">
        <f>0.61365*exp(17.502*U271/(240.97+U271))</f>
        <v>0</v>
      </c>
      <c r="W271">
        <f>(X271/Y271*100)</f>
        <v>0</v>
      </c>
      <c r="X271">
        <f>CJ271*(CO271+CP271)/1000</f>
        <v>0</v>
      </c>
      <c r="Y271">
        <f>0.61365*exp(17.502*CQ271/(240.97+CQ271))</f>
        <v>0</v>
      </c>
      <c r="Z271">
        <f>(V271-CJ271*(CO271+CP271)/1000)</f>
        <v>0</v>
      </c>
      <c r="AA271">
        <f>(-H271*44100)</f>
        <v>0</v>
      </c>
      <c r="AB271">
        <f>2*29.3*P271*0.92*(CQ271-U271)</f>
        <v>0</v>
      </c>
      <c r="AC271">
        <f>2*0.95*5.67E-8*(((CQ271+$B$7)+273)^4-(U271+273)^4)</f>
        <v>0</v>
      </c>
      <c r="AD271">
        <f>S271+AC271+AA271+AB271</f>
        <v>0</v>
      </c>
      <c r="AE271">
        <f>CN271*AS271*(CI271-CH271*(1000-AS271*CK271)/(1000-AS271*CJ271))/(100*CB271)</f>
        <v>0</v>
      </c>
      <c r="AF271">
        <f>1000*CN271*AS271*(CJ271-CK271)/(100*CB271*(1000-AS271*CJ271))</f>
        <v>0</v>
      </c>
      <c r="AG271">
        <f>(AH271 - AI271 - CO271*1E3/(8.314*(CQ271+273.15)) * AK271/CN271 * AJ271) * CN271/(100*CB271) * (1000 - CK271)/1000</f>
        <v>0</v>
      </c>
      <c r="AH271">
        <v>876.393661749902</v>
      </c>
      <c r="AI271">
        <v>855.44343030303</v>
      </c>
      <c r="AJ271">
        <v>1.70105559276744</v>
      </c>
      <c r="AK271">
        <v>66.5001345329119</v>
      </c>
      <c r="AL271">
        <f>(AN271 - AM271 + CO271*1E3/(8.314*(CQ271+273.15)) * AP271/CN271 * AO271) * CN271/(100*CB271) * 1000/(1000 - AN271)</f>
        <v>0</v>
      </c>
      <c r="AM271">
        <v>19.9351535684848</v>
      </c>
      <c r="AN271">
        <v>21.333596969697</v>
      </c>
      <c r="AO271">
        <v>-0.000337283422460081</v>
      </c>
      <c r="AP271">
        <v>79.88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MAX(0,($B$13+$C$13*CV271)/(1+$D$13*CV271)*CO271/(CQ271+273)*$E$13)</f>
        <v>0</v>
      </c>
      <c r="AV271" t="s">
        <v>286</v>
      </c>
      <c r="AW271" t="s">
        <v>286</v>
      </c>
      <c r="AX271">
        <v>0</v>
      </c>
      <c r="AY271">
        <v>0</v>
      </c>
      <c r="AZ271">
        <f>1-AX271/AY271</f>
        <v>0</v>
      </c>
      <c r="BA271">
        <v>0</v>
      </c>
      <c r="BB271" t="s">
        <v>286</v>
      </c>
      <c r="BC271" t="s">
        <v>286</v>
      </c>
      <c r="BD271">
        <v>0</v>
      </c>
      <c r="BE271">
        <v>0</v>
      </c>
      <c r="BF271">
        <f>1-BD271/BE271</f>
        <v>0</v>
      </c>
      <c r="BG271">
        <v>0.5</v>
      </c>
      <c r="BH271">
        <f>BY271</f>
        <v>0</v>
      </c>
      <c r="BI271">
        <f>J271</f>
        <v>0</v>
      </c>
      <c r="BJ271">
        <f>BF271*BG271*BH271</f>
        <v>0</v>
      </c>
      <c r="BK271">
        <f>(BI271-BA271)/BH271</f>
        <v>0</v>
      </c>
      <c r="BL271">
        <f>(AY271-BE271)/BE271</f>
        <v>0</v>
      </c>
      <c r="BM271">
        <f>AX271/(AZ271+AX271/BE271)</f>
        <v>0</v>
      </c>
      <c r="BN271" t="s">
        <v>286</v>
      </c>
      <c r="BO271">
        <v>0</v>
      </c>
      <c r="BP271">
        <f>IF(BO271&lt;&gt;0, BO271, BM271)</f>
        <v>0</v>
      </c>
      <c r="BQ271">
        <f>1-BP271/BE271</f>
        <v>0</v>
      </c>
      <c r="BR271">
        <f>(BE271-BD271)/(BE271-BP271)</f>
        <v>0</v>
      </c>
      <c r="BS271">
        <f>(AY271-BE271)/(AY271-BP271)</f>
        <v>0</v>
      </c>
      <c r="BT271">
        <f>(BE271-BD271)/(BE271-AX271)</f>
        <v>0</v>
      </c>
      <c r="BU271">
        <f>(AY271-BE271)/(AY271-AX271)</f>
        <v>0</v>
      </c>
      <c r="BV271">
        <f>(BR271*BP271/BD271)</f>
        <v>0</v>
      </c>
      <c r="BW271">
        <f>(1-BV271)</f>
        <v>0</v>
      </c>
      <c r="BX271">
        <f>$B$11*CW271+$C$11*CX271+$F$11*CY271*(1-DB271)</f>
        <v>0</v>
      </c>
      <c r="BY271">
        <f>BX271*BZ271</f>
        <v>0</v>
      </c>
      <c r="BZ271">
        <f>($B$11*$D$9+$C$11*$D$9+$F$11*((DL271+DD271)/MAX(DL271+DD271+DM271, 0.1)*$I$9+DM271/MAX(DL271+DD271+DM271, 0.1)*$J$9))/($B$11+$C$11+$F$11)</f>
        <v>0</v>
      </c>
      <c r="CA271">
        <f>($B$11*$K$9+$C$11*$K$9+$F$11*((DL271+DD271)/MAX(DL271+DD271+DM271, 0.1)*$P$9+DM271/MAX(DL271+DD271+DM271, 0.1)*$Q$9))/($B$11+$C$11+$F$11)</f>
        <v>0</v>
      </c>
      <c r="CB271">
        <v>9</v>
      </c>
      <c r="CC271">
        <v>0.5</v>
      </c>
      <c r="CD271" t="s">
        <v>287</v>
      </c>
      <c r="CE271">
        <v>2</v>
      </c>
      <c r="CF271" t="b">
        <v>1</v>
      </c>
      <c r="CG271">
        <v>1617083402</v>
      </c>
      <c r="CH271">
        <v>836.362666666667</v>
      </c>
      <c r="CI271">
        <v>860.624</v>
      </c>
      <c r="CJ271">
        <v>21.3341333333333</v>
      </c>
      <c r="CK271">
        <v>19.9343</v>
      </c>
      <c r="CL271">
        <v>832.042333333333</v>
      </c>
      <c r="CM271">
        <v>21.3561</v>
      </c>
      <c r="CN271">
        <v>600.016</v>
      </c>
      <c r="CO271">
        <v>101.125333333333</v>
      </c>
      <c r="CP271">
        <v>0.0468120666666667</v>
      </c>
      <c r="CQ271">
        <v>26.7375666666667</v>
      </c>
      <c r="CR271">
        <v>26.2417</v>
      </c>
      <c r="CS271">
        <v>999.9</v>
      </c>
      <c r="CT271">
        <v>0</v>
      </c>
      <c r="CU271">
        <v>0</v>
      </c>
      <c r="CV271">
        <v>9991.66666666667</v>
      </c>
      <c r="CW271">
        <v>0</v>
      </c>
      <c r="CX271">
        <v>20.4621333333333</v>
      </c>
      <c r="CY271">
        <v>1200.06</v>
      </c>
      <c r="CZ271">
        <v>0.967004333333333</v>
      </c>
      <c r="DA271">
        <v>0.0329958</v>
      </c>
      <c r="DB271">
        <v>0</v>
      </c>
      <c r="DC271">
        <v>2.69773333333333</v>
      </c>
      <c r="DD271">
        <v>0</v>
      </c>
      <c r="DE271">
        <v>3552.32666666667</v>
      </c>
      <c r="DF271">
        <v>10372.7666666667</v>
      </c>
      <c r="DG271">
        <v>40.4373333333333</v>
      </c>
      <c r="DH271">
        <v>43.4166666666667</v>
      </c>
      <c r="DI271">
        <v>42.1663333333333</v>
      </c>
      <c r="DJ271">
        <v>41.4583333333333</v>
      </c>
      <c r="DK271">
        <v>40.5203333333333</v>
      </c>
      <c r="DL271">
        <v>1160.46666666667</v>
      </c>
      <c r="DM271">
        <v>39.5933333333333</v>
      </c>
      <c r="DN271">
        <v>0</v>
      </c>
      <c r="DO271">
        <v>1617083403.6</v>
      </c>
      <c r="DP271">
        <v>0</v>
      </c>
      <c r="DQ271">
        <v>2.666692</v>
      </c>
      <c r="DR271">
        <v>0.589676921587349</v>
      </c>
      <c r="DS271">
        <v>-6.26230769757463</v>
      </c>
      <c r="DT271">
        <v>3552.656</v>
      </c>
      <c r="DU271">
        <v>15</v>
      </c>
      <c r="DV271">
        <v>1617082512</v>
      </c>
      <c r="DW271" t="s">
        <v>288</v>
      </c>
      <c r="DX271">
        <v>1617082511</v>
      </c>
      <c r="DY271">
        <v>1617082512</v>
      </c>
      <c r="DZ271">
        <v>2</v>
      </c>
      <c r="EA271">
        <v>-0.012</v>
      </c>
      <c r="EB271">
        <v>-0.035</v>
      </c>
      <c r="EC271">
        <v>4.321</v>
      </c>
      <c r="ED271">
        <v>-0.022</v>
      </c>
      <c r="EE271">
        <v>400</v>
      </c>
      <c r="EF271">
        <v>20</v>
      </c>
      <c r="EG271">
        <v>0.13</v>
      </c>
      <c r="EH271">
        <v>0.05</v>
      </c>
      <c r="EI271">
        <v>100</v>
      </c>
      <c r="EJ271">
        <v>100</v>
      </c>
      <c r="EK271">
        <v>4.321</v>
      </c>
      <c r="EL271">
        <v>-0.022</v>
      </c>
      <c r="EM271">
        <v>4.32055000000003</v>
      </c>
      <c r="EN271">
        <v>0</v>
      </c>
      <c r="EO271">
        <v>0</v>
      </c>
      <c r="EP271">
        <v>0</v>
      </c>
      <c r="EQ271">
        <v>-0.0219400000000007</v>
      </c>
      <c r="ER271">
        <v>0</v>
      </c>
      <c r="ES271">
        <v>0</v>
      </c>
      <c r="ET271">
        <v>0</v>
      </c>
      <c r="EU271">
        <v>-1</v>
      </c>
      <c r="EV271">
        <v>-1</v>
      </c>
      <c r="EW271">
        <v>-1</v>
      </c>
      <c r="EX271">
        <v>-1</v>
      </c>
      <c r="EY271">
        <v>14.9</v>
      </c>
      <c r="EZ271">
        <v>14.8</v>
      </c>
      <c r="FA271">
        <v>18</v>
      </c>
      <c r="FB271">
        <v>646.685</v>
      </c>
      <c r="FC271">
        <v>393.555</v>
      </c>
      <c r="FD271">
        <v>24.9998</v>
      </c>
      <c r="FE271">
        <v>27.6385</v>
      </c>
      <c r="FF271">
        <v>29.9999</v>
      </c>
      <c r="FG271">
        <v>27.6598</v>
      </c>
      <c r="FH271">
        <v>27.6999</v>
      </c>
      <c r="FI271">
        <v>38.892</v>
      </c>
      <c r="FJ271">
        <v>21.6629</v>
      </c>
      <c r="FK271">
        <v>43.4812</v>
      </c>
      <c r="FL271">
        <v>25</v>
      </c>
      <c r="FM271">
        <v>872.781</v>
      </c>
      <c r="FN271">
        <v>20</v>
      </c>
      <c r="FO271">
        <v>96.9018</v>
      </c>
      <c r="FP271">
        <v>99.4654</v>
      </c>
    </row>
    <row r="272" spans="1:172">
      <c r="A272">
        <v>256</v>
      </c>
      <c r="B272">
        <v>1617083405</v>
      </c>
      <c r="C272">
        <v>512.5</v>
      </c>
      <c r="D272" t="s">
        <v>797</v>
      </c>
      <c r="E272" t="s">
        <v>798</v>
      </c>
      <c r="F272">
        <v>2</v>
      </c>
      <c r="G272">
        <v>1617083403.625</v>
      </c>
      <c r="H272">
        <f>(I272)/1000</f>
        <v>0</v>
      </c>
      <c r="I272">
        <f>IF(CF272, AL272, AF272)</f>
        <v>0</v>
      </c>
      <c r="J272">
        <f>IF(CF272, AG272, AE272)</f>
        <v>0</v>
      </c>
      <c r="K272">
        <f>CH272 - IF(AS272&gt;1, J272*CB272*100.0/(AU272*CV272), 0)</f>
        <v>0</v>
      </c>
      <c r="L272">
        <f>((R272-H272/2)*K272-J272)/(R272+H272/2)</f>
        <v>0</v>
      </c>
      <c r="M272">
        <f>L272*(CO272+CP272)/1000.0</f>
        <v>0</v>
      </c>
      <c r="N272">
        <f>(CH272 - IF(AS272&gt;1, J272*CB272*100.0/(AU272*CV272), 0))*(CO272+CP272)/1000.0</f>
        <v>0</v>
      </c>
      <c r="O272">
        <f>2.0/((1/Q272-1/P272)+SIGN(Q272)*SQRT((1/Q272-1/P272)*(1/Q272-1/P272) + 4*CC272/((CC272+1)*(CC272+1))*(2*1/Q272*1/P272-1/P272*1/P272)))</f>
        <v>0</v>
      </c>
      <c r="P272">
        <f>IF(LEFT(CD272,1)&lt;&gt;"0",IF(LEFT(CD272,1)="1",3.0,CE272),$D$5+$E$5*(CV272*CO272/($K$5*1000))+$F$5*(CV272*CO272/($K$5*1000))*MAX(MIN(CB272,$J$5),$I$5)*MAX(MIN(CB272,$J$5),$I$5)+$G$5*MAX(MIN(CB272,$J$5),$I$5)*(CV272*CO272/($K$5*1000))+$H$5*(CV272*CO272/($K$5*1000))*(CV272*CO272/($K$5*1000)))</f>
        <v>0</v>
      </c>
      <c r="Q272">
        <f>H272*(1000-(1000*0.61365*exp(17.502*U272/(240.97+U272))/(CO272+CP272)+CJ272)/2)/(1000*0.61365*exp(17.502*U272/(240.97+U272))/(CO272+CP272)-CJ272)</f>
        <v>0</v>
      </c>
      <c r="R272">
        <f>1/((CC272+1)/(O272/1.6)+1/(P272/1.37)) + CC272/((CC272+1)/(O272/1.6) + CC272/(P272/1.37))</f>
        <v>0</v>
      </c>
      <c r="S272">
        <f>(BX272*CA272)</f>
        <v>0</v>
      </c>
      <c r="T272">
        <f>(CQ272+(S272+2*0.95*5.67E-8*(((CQ272+$B$7)+273)^4-(CQ272+273)^4)-44100*H272)/(1.84*29.3*P272+8*0.95*5.67E-8*(CQ272+273)^3))</f>
        <v>0</v>
      </c>
      <c r="U272">
        <f>($C$7*CR272+$D$7*CS272+$E$7*T272)</f>
        <v>0</v>
      </c>
      <c r="V272">
        <f>0.61365*exp(17.502*U272/(240.97+U272))</f>
        <v>0</v>
      </c>
      <c r="W272">
        <f>(X272/Y272*100)</f>
        <v>0</v>
      </c>
      <c r="X272">
        <f>CJ272*(CO272+CP272)/1000</f>
        <v>0</v>
      </c>
      <c r="Y272">
        <f>0.61365*exp(17.502*CQ272/(240.97+CQ272))</f>
        <v>0</v>
      </c>
      <c r="Z272">
        <f>(V272-CJ272*(CO272+CP272)/1000)</f>
        <v>0</v>
      </c>
      <c r="AA272">
        <f>(-H272*44100)</f>
        <v>0</v>
      </c>
      <c r="AB272">
        <f>2*29.3*P272*0.92*(CQ272-U272)</f>
        <v>0</v>
      </c>
      <c r="AC272">
        <f>2*0.95*5.67E-8*(((CQ272+$B$7)+273)^4-(U272+273)^4)</f>
        <v>0</v>
      </c>
      <c r="AD272">
        <f>S272+AC272+AA272+AB272</f>
        <v>0</v>
      </c>
      <c r="AE272">
        <f>CN272*AS272*(CI272-CH272*(1000-AS272*CK272)/(1000-AS272*CJ272))/(100*CB272)</f>
        <v>0</v>
      </c>
      <c r="AF272">
        <f>1000*CN272*AS272*(CJ272-CK272)/(100*CB272*(1000-AS272*CJ272))</f>
        <v>0</v>
      </c>
      <c r="AG272">
        <f>(AH272 - AI272 - CO272*1E3/(8.314*(CQ272+273.15)) * AK272/CN272 * AJ272) * CN272/(100*CB272) * (1000 - CK272)/1000</f>
        <v>0</v>
      </c>
      <c r="AH272">
        <v>879.823431084316</v>
      </c>
      <c r="AI272">
        <v>858.915315151515</v>
      </c>
      <c r="AJ272">
        <v>1.73389646358351</v>
      </c>
      <c r="AK272">
        <v>66.5001345329119</v>
      </c>
      <c r="AL272">
        <f>(AN272 - AM272 + CO272*1E3/(8.314*(CQ272+273.15)) * AP272/CN272 * AO272) * CN272/(100*CB272) * 1000/(1000 - AN272)</f>
        <v>0</v>
      </c>
      <c r="AM272">
        <v>19.9339926417316</v>
      </c>
      <c r="AN272">
        <v>21.3287575757576</v>
      </c>
      <c r="AO272">
        <v>-0.000307497835495478</v>
      </c>
      <c r="AP272">
        <v>79.88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MAX(0,($B$13+$C$13*CV272)/(1+$D$13*CV272)*CO272/(CQ272+273)*$E$13)</f>
        <v>0</v>
      </c>
      <c r="AV272" t="s">
        <v>286</v>
      </c>
      <c r="AW272" t="s">
        <v>286</v>
      </c>
      <c r="AX272">
        <v>0</v>
      </c>
      <c r="AY272">
        <v>0</v>
      </c>
      <c r="AZ272">
        <f>1-AX272/AY272</f>
        <v>0</v>
      </c>
      <c r="BA272">
        <v>0</v>
      </c>
      <c r="BB272" t="s">
        <v>286</v>
      </c>
      <c r="BC272" t="s">
        <v>286</v>
      </c>
      <c r="BD272">
        <v>0</v>
      </c>
      <c r="BE272">
        <v>0</v>
      </c>
      <c r="BF272">
        <f>1-BD272/BE272</f>
        <v>0</v>
      </c>
      <c r="BG272">
        <v>0.5</v>
      </c>
      <c r="BH272">
        <f>BY272</f>
        <v>0</v>
      </c>
      <c r="BI272">
        <f>J272</f>
        <v>0</v>
      </c>
      <c r="BJ272">
        <f>BF272*BG272*BH272</f>
        <v>0</v>
      </c>
      <c r="BK272">
        <f>(BI272-BA272)/BH272</f>
        <v>0</v>
      </c>
      <c r="BL272">
        <f>(AY272-BE272)/BE272</f>
        <v>0</v>
      </c>
      <c r="BM272">
        <f>AX272/(AZ272+AX272/BE272)</f>
        <v>0</v>
      </c>
      <c r="BN272" t="s">
        <v>286</v>
      </c>
      <c r="BO272">
        <v>0</v>
      </c>
      <c r="BP272">
        <f>IF(BO272&lt;&gt;0, BO272, BM272)</f>
        <v>0</v>
      </c>
      <c r="BQ272">
        <f>1-BP272/BE272</f>
        <v>0</v>
      </c>
      <c r="BR272">
        <f>(BE272-BD272)/(BE272-BP272)</f>
        <v>0</v>
      </c>
      <c r="BS272">
        <f>(AY272-BE272)/(AY272-BP272)</f>
        <v>0</v>
      </c>
      <c r="BT272">
        <f>(BE272-BD272)/(BE272-AX272)</f>
        <v>0</v>
      </c>
      <c r="BU272">
        <f>(AY272-BE272)/(AY272-AX272)</f>
        <v>0</v>
      </c>
      <c r="BV272">
        <f>(BR272*BP272/BD272)</f>
        <v>0</v>
      </c>
      <c r="BW272">
        <f>(1-BV272)</f>
        <v>0</v>
      </c>
      <c r="BX272">
        <f>$B$11*CW272+$C$11*CX272+$F$11*CY272*(1-DB272)</f>
        <v>0</v>
      </c>
      <c r="BY272">
        <f>BX272*BZ272</f>
        <v>0</v>
      </c>
      <c r="BZ272">
        <f>($B$11*$D$9+$C$11*$D$9+$F$11*((DL272+DD272)/MAX(DL272+DD272+DM272, 0.1)*$I$9+DM272/MAX(DL272+DD272+DM272, 0.1)*$J$9))/($B$11+$C$11+$F$11)</f>
        <v>0</v>
      </c>
      <c r="CA272">
        <f>($B$11*$K$9+$C$11*$K$9+$F$11*((DL272+DD272)/MAX(DL272+DD272+DM272, 0.1)*$P$9+DM272/MAX(DL272+DD272+DM272, 0.1)*$Q$9))/($B$11+$C$11+$F$11)</f>
        <v>0</v>
      </c>
      <c r="CB272">
        <v>9</v>
      </c>
      <c r="CC272">
        <v>0.5</v>
      </c>
      <c r="CD272" t="s">
        <v>287</v>
      </c>
      <c r="CE272">
        <v>2</v>
      </c>
      <c r="CF272" t="b">
        <v>1</v>
      </c>
      <c r="CG272">
        <v>1617083403.625</v>
      </c>
      <c r="CH272">
        <v>839.1045</v>
      </c>
      <c r="CI272">
        <v>863.36875</v>
      </c>
      <c r="CJ272">
        <v>21.3308</v>
      </c>
      <c r="CK272">
        <v>19.93365</v>
      </c>
      <c r="CL272">
        <v>834.78425</v>
      </c>
      <c r="CM272">
        <v>21.3527</v>
      </c>
      <c r="CN272">
        <v>600.018</v>
      </c>
      <c r="CO272">
        <v>101.12675</v>
      </c>
      <c r="CP272">
        <v>0.0468684</v>
      </c>
      <c r="CQ272">
        <v>26.7376</v>
      </c>
      <c r="CR272">
        <v>26.2393</v>
      </c>
      <c r="CS272">
        <v>999.9</v>
      </c>
      <c r="CT272">
        <v>0</v>
      </c>
      <c r="CU272">
        <v>0</v>
      </c>
      <c r="CV272">
        <v>10000.3125</v>
      </c>
      <c r="CW272">
        <v>0</v>
      </c>
      <c r="CX272">
        <v>24.532025</v>
      </c>
      <c r="CY272">
        <v>1200.0225</v>
      </c>
      <c r="CZ272">
        <v>0.9670055</v>
      </c>
      <c r="DA272">
        <v>0.03299465</v>
      </c>
      <c r="DB272">
        <v>0</v>
      </c>
      <c r="DC272">
        <v>2.5176</v>
      </c>
      <c r="DD272">
        <v>0</v>
      </c>
      <c r="DE272">
        <v>3551.895</v>
      </c>
      <c r="DF272">
        <v>10372.475</v>
      </c>
      <c r="DG272">
        <v>40.48425</v>
      </c>
      <c r="DH272">
        <v>43.4215</v>
      </c>
      <c r="DI272">
        <v>42.2185</v>
      </c>
      <c r="DJ272">
        <v>41.45275</v>
      </c>
      <c r="DK272">
        <v>40.53075</v>
      </c>
      <c r="DL272">
        <v>1160.4325</v>
      </c>
      <c r="DM272">
        <v>39.59</v>
      </c>
      <c r="DN272">
        <v>0</v>
      </c>
      <c r="DO272">
        <v>1617083405.4</v>
      </c>
      <c r="DP272">
        <v>0</v>
      </c>
      <c r="DQ272">
        <v>2.65961538461538</v>
      </c>
      <c r="DR272">
        <v>0.786776071549929</v>
      </c>
      <c r="DS272">
        <v>-6.81504273338122</v>
      </c>
      <c r="DT272">
        <v>3552.44230769231</v>
      </c>
      <c r="DU272">
        <v>15</v>
      </c>
      <c r="DV272">
        <v>1617082512</v>
      </c>
      <c r="DW272" t="s">
        <v>288</v>
      </c>
      <c r="DX272">
        <v>1617082511</v>
      </c>
      <c r="DY272">
        <v>1617082512</v>
      </c>
      <c r="DZ272">
        <v>2</v>
      </c>
      <c r="EA272">
        <v>-0.012</v>
      </c>
      <c r="EB272">
        <v>-0.035</v>
      </c>
      <c r="EC272">
        <v>4.321</v>
      </c>
      <c r="ED272">
        <v>-0.022</v>
      </c>
      <c r="EE272">
        <v>400</v>
      </c>
      <c r="EF272">
        <v>20</v>
      </c>
      <c r="EG272">
        <v>0.13</v>
      </c>
      <c r="EH272">
        <v>0.05</v>
      </c>
      <c r="EI272">
        <v>100</v>
      </c>
      <c r="EJ272">
        <v>100</v>
      </c>
      <c r="EK272">
        <v>4.32</v>
      </c>
      <c r="EL272">
        <v>-0.0219</v>
      </c>
      <c r="EM272">
        <v>4.32055000000003</v>
      </c>
      <c r="EN272">
        <v>0</v>
      </c>
      <c r="EO272">
        <v>0</v>
      </c>
      <c r="EP272">
        <v>0</v>
      </c>
      <c r="EQ272">
        <v>-0.0219400000000007</v>
      </c>
      <c r="ER272">
        <v>0</v>
      </c>
      <c r="ES272">
        <v>0</v>
      </c>
      <c r="ET272">
        <v>0</v>
      </c>
      <c r="EU272">
        <v>-1</v>
      </c>
      <c r="EV272">
        <v>-1</v>
      </c>
      <c r="EW272">
        <v>-1</v>
      </c>
      <c r="EX272">
        <v>-1</v>
      </c>
      <c r="EY272">
        <v>14.9</v>
      </c>
      <c r="EZ272">
        <v>14.9</v>
      </c>
      <c r="FA272">
        <v>18</v>
      </c>
      <c r="FB272">
        <v>646.768</v>
      </c>
      <c r="FC272">
        <v>393.677</v>
      </c>
      <c r="FD272">
        <v>24.9997</v>
      </c>
      <c r="FE272">
        <v>27.6373</v>
      </c>
      <c r="FF272">
        <v>29.9999</v>
      </c>
      <c r="FG272">
        <v>27.6586</v>
      </c>
      <c r="FH272">
        <v>27.6988</v>
      </c>
      <c r="FI272">
        <v>39.0027</v>
      </c>
      <c r="FJ272">
        <v>21.6629</v>
      </c>
      <c r="FK272">
        <v>43.4812</v>
      </c>
      <c r="FL272">
        <v>25</v>
      </c>
      <c r="FM272">
        <v>876.146</v>
      </c>
      <c r="FN272">
        <v>20</v>
      </c>
      <c r="FO272">
        <v>96.8996</v>
      </c>
      <c r="FP272">
        <v>99.4656</v>
      </c>
    </row>
    <row r="273" spans="1:172">
      <c r="A273">
        <v>257</v>
      </c>
      <c r="B273">
        <v>1617083407</v>
      </c>
      <c r="C273">
        <v>514.5</v>
      </c>
      <c r="D273" t="s">
        <v>799</v>
      </c>
      <c r="E273" t="s">
        <v>800</v>
      </c>
      <c r="F273">
        <v>2</v>
      </c>
      <c r="G273">
        <v>1617083406</v>
      </c>
      <c r="H273">
        <f>(I273)/1000</f>
        <v>0</v>
      </c>
      <c r="I273">
        <f>IF(CF273, AL273, AF273)</f>
        <v>0</v>
      </c>
      <c r="J273">
        <f>IF(CF273, AG273, AE273)</f>
        <v>0</v>
      </c>
      <c r="K273">
        <f>CH273 - IF(AS273&gt;1, J273*CB273*100.0/(AU273*CV273), 0)</f>
        <v>0</v>
      </c>
      <c r="L273">
        <f>((R273-H273/2)*K273-J273)/(R273+H273/2)</f>
        <v>0</v>
      </c>
      <c r="M273">
        <f>L273*(CO273+CP273)/1000.0</f>
        <v>0</v>
      </c>
      <c r="N273">
        <f>(CH273 - IF(AS273&gt;1, J273*CB273*100.0/(AU273*CV273), 0))*(CO273+CP273)/1000.0</f>
        <v>0</v>
      </c>
      <c r="O273">
        <f>2.0/((1/Q273-1/P273)+SIGN(Q273)*SQRT((1/Q273-1/P273)*(1/Q273-1/P273) + 4*CC273/((CC273+1)*(CC273+1))*(2*1/Q273*1/P273-1/P273*1/P273)))</f>
        <v>0</v>
      </c>
      <c r="P273">
        <f>IF(LEFT(CD273,1)&lt;&gt;"0",IF(LEFT(CD273,1)="1",3.0,CE273),$D$5+$E$5*(CV273*CO273/($K$5*1000))+$F$5*(CV273*CO273/($K$5*1000))*MAX(MIN(CB273,$J$5),$I$5)*MAX(MIN(CB273,$J$5),$I$5)+$G$5*MAX(MIN(CB273,$J$5),$I$5)*(CV273*CO273/($K$5*1000))+$H$5*(CV273*CO273/($K$5*1000))*(CV273*CO273/($K$5*1000)))</f>
        <v>0</v>
      </c>
      <c r="Q273">
        <f>H273*(1000-(1000*0.61365*exp(17.502*U273/(240.97+U273))/(CO273+CP273)+CJ273)/2)/(1000*0.61365*exp(17.502*U273/(240.97+U273))/(CO273+CP273)-CJ273)</f>
        <v>0</v>
      </c>
      <c r="R273">
        <f>1/((CC273+1)/(O273/1.6)+1/(P273/1.37)) + CC273/((CC273+1)/(O273/1.6) + CC273/(P273/1.37))</f>
        <v>0</v>
      </c>
      <c r="S273">
        <f>(BX273*CA273)</f>
        <v>0</v>
      </c>
      <c r="T273">
        <f>(CQ273+(S273+2*0.95*5.67E-8*(((CQ273+$B$7)+273)^4-(CQ273+273)^4)-44100*H273)/(1.84*29.3*P273+8*0.95*5.67E-8*(CQ273+273)^3))</f>
        <v>0</v>
      </c>
      <c r="U273">
        <f>($C$7*CR273+$D$7*CS273+$E$7*T273)</f>
        <v>0</v>
      </c>
      <c r="V273">
        <f>0.61365*exp(17.502*U273/(240.97+U273))</f>
        <v>0</v>
      </c>
      <c r="W273">
        <f>(X273/Y273*100)</f>
        <v>0</v>
      </c>
      <c r="X273">
        <f>CJ273*(CO273+CP273)/1000</f>
        <v>0</v>
      </c>
      <c r="Y273">
        <f>0.61365*exp(17.502*CQ273/(240.97+CQ273))</f>
        <v>0</v>
      </c>
      <c r="Z273">
        <f>(V273-CJ273*(CO273+CP273)/1000)</f>
        <v>0</v>
      </c>
      <c r="AA273">
        <f>(-H273*44100)</f>
        <v>0</v>
      </c>
      <c r="AB273">
        <f>2*29.3*P273*0.92*(CQ273-U273)</f>
        <v>0</v>
      </c>
      <c r="AC273">
        <f>2*0.95*5.67E-8*(((CQ273+$B$7)+273)^4-(U273+273)^4)</f>
        <v>0</v>
      </c>
      <c r="AD273">
        <f>S273+AC273+AA273+AB273</f>
        <v>0</v>
      </c>
      <c r="AE273">
        <f>CN273*AS273*(CI273-CH273*(1000-AS273*CK273)/(1000-AS273*CJ273))/(100*CB273)</f>
        <v>0</v>
      </c>
      <c r="AF273">
        <f>1000*CN273*AS273*(CJ273-CK273)/(100*CB273*(1000-AS273*CJ273))</f>
        <v>0</v>
      </c>
      <c r="AG273">
        <f>(AH273 - AI273 - CO273*1E3/(8.314*(CQ273+273.15)) * AK273/CN273 * AJ273) * CN273/(100*CB273) * (1000 - CK273)/1000</f>
        <v>0</v>
      </c>
      <c r="AH273">
        <v>883.223292632511</v>
      </c>
      <c r="AI273">
        <v>862.351442424243</v>
      </c>
      <c r="AJ273">
        <v>1.72182678511721</v>
      </c>
      <c r="AK273">
        <v>66.5001345329119</v>
      </c>
      <c r="AL273">
        <f>(AN273 - AM273 + CO273*1E3/(8.314*(CQ273+273.15)) * AP273/CN273 * AO273) * CN273/(100*CB273) * 1000/(1000 - AN273)</f>
        <v>0</v>
      </c>
      <c r="AM273">
        <v>19.9333203058009</v>
      </c>
      <c r="AN273">
        <v>21.3237878787879</v>
      </c>
      <c r="AO273">
        <v>-0.00224848484848389</v>
      </c>
      <c r="AP273">
        <v>79.88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MAX(0,($B$13+$C$13*CV273)/(1+$D$13*CV273)*CO273/(CQ273+273)*$E$13)</f>
        <v>0</v>
      </c>
      <c r="AV273" t="s">
        <v>286</v>
      </c>
      <c r="AW273" t="s">
        <v>286</v>
      </c>
      <c r="AX273">
        <v>0</v>
      </c>
      <c r="AY273">
        <v>0</v>
      </c>
      <c r="AZ273">
        <f>1-AX273/AY273</f>
        <v>0</v>
      </c>
      <c r="BA273">
        <v>0</v>
      </c>
      <c r="BB273" t="s">
        <v>286</v>
      </c>
      <c r="BC273" t="s">
        <v>286</v>
      </c>
      <c r="BD273">
        <v>0</v>
      </c>
      <c r="BE273">
        <v>0</v>
      </c>
      <c r="BF273">
        <f>1-BD273/BE273</f>
        <v>0</v>
      </c>
      <c r="BG273">
        <v>0.5</v>
      </c>
      <c r="BH273">
        <f>BY273</f>
        <v>0</v>
      </c>
      <c r="BI273">
        <f>J273</f>
        <v>0</v>
      </c>
      <c r="BJ273">
        <f>BF273*BG273*BH273</f>
        <v>0</v>
      </c>
      <c r="BK273">
        <f>(BI273-BA273)/BH273</f>
        <v>0</v>
      </c>
      <c r="BL273">
        <f>(AY273-BE273)/BE273</f>
        <v>0</v>
      </c>
      <c r="BM273">
        <f>AX273/(AZ273+AX273/BE273)</f>
        <v>0</v>
      </c>
      <c r="BN273" t="s">
        <v>286</v>
      </c>
      <c r="BO273">
        <v>0</v>
      </c>
      <c r="BP273">
        <f>IF(BO273&lt;&gt;0, BO273, BM273)</f>
        <v>0</v>
      </c>
      <c r="BQ273">
        <f>1-BP273/BE273</f>
        <v>0</v>
      </c>
      <c r="BR273">
        <f>(BE273-BD273)/(BE273-BP273)</f>
        <v>0</v>
      </c>
      <c r="BS273">
        <f>(AY273-BE273)/(AY273-BP273)</f>
        <v>0</v>
      </c>
      <c r="BT273">
        <f>(BE273-BD273)/(BE273-AX273)</f>
        <v>0</v>
      </c>
      <c r="BU273">
        <f>(AY273-BE273)/(AY273-AX273)</f>
        <v>0</v>
      </c>
      <c r="BV273">
        <f>(BR273*BP273/BD273)</f>
        <v>0</v>
      </c>
      <c r="BW273">
        <f>(1-BV273)</f>
        <v>0</v>
      </c>
      <c r="BX273">
        <f>$B$11*CW273+$C$11*CX273+$F$11*CY273*(1-DB273)</f>
        <v>0</v>
      </c>
      <c r="BY273">
        <f>BX273*BZ273</f>
        <v>0</v>
      </c>
      <c r="BZ273">
        <f>($B$11*$D$9+$C$11*$D$9+$F$11*((DL273+DD273)/MAX(DL273+DD273+DM273, 0.1)*$I$9+DM273/MAX(DL273+DD273+DM273, 0.1)*$J$9))/($B$11+$C$11+$F$11)</f>
        <v>0</v>
      </c>
      <c r="CA273">
        <f>($B$11*$K$9+$C$11*$K$9+$F$11*((DL273+DD273)/MAX(DL273+DD273+DM273, 0.1)*$P$9+DM273/MAX(DL273+DD273+DM273, 0.1)*$Q$9))/($B$11+$C$11+$F$11)</f>
        <v>0</v>
      </c>
      <c r="CB273">
        <v>9</v>
      </c>
      <c r="CC273">
        <v>0.5</v>
      </c>
      <c r="CD273" t="s">
        <v>287</v>
      </c>
      <c r="CE273">
        <v>2</v>
      </c>
      <c r="CF273" t="b">
        <v>1</v>
      </c>
      <c r="CG273">
        <v>1617083406</v>
      </c>
      <c r="CH273">
        <v>843.119666666667</v>
      </c>
      <c r="CI273">
        <v>867.251</v>
      </c>
      <c r="CJ273">
        <v>21.3249666666667</v>
      </c>
      <c r="CK273">
        <v>19.9320666666667</v>
      </c>
      <c r="CL273">
        <v>838.799</v>
      </c>
      <c r="CM273">
        <v>21.3469</v>
      </c>
      <c r="CN273">
        <v>600.013333333333</v>
      </c>
      <c r="CO273">
        <v>101.127</v>
      </c>
      <c r="CP273">
        <v>0.0467096666666667</v>
      </c>
      <c r="CQ273">
        <v>26.7376</v>
      </c>
      <c r="CR273">
        <v>26.2364</v>
      </c>
      <c r="CS273">
        <v>999.9</v>
      </c>
      <c r="CT273">
        <v>0</v>
      </c>
      <c r="CU273">
        <v>0</v>
      </c>
      <c r="CV273">
        <v>10020</v>
      </c>
      <c r="CW273">
        <v>0</v>
      </c>
      <c r="CX273">
        <v>31.7526333333333</v>
      </c>
      <c r="CY273">
        <v>1199.98</v>
      </c>
      <c r="CZ273">
        <v>0.967004333333333</v>
      </c>
      <c r="DA273">
        <v>0.0329958</v>
      </c>
      <c r="DB273">
        <v>0</v>
      </c>
      <c r="DC273">
        <v>2.69963333333333</v>
      </c>
      <c r="DD273">
        <v>0</v>
      </c>
      <c r="DE273">
        <v>3551.12333333333</v>
      </c>
      <c r="DF273">
        <v>10372.1333333333</v>
      </c>
      <c r="DG273">
        <v>40.437</v>
      </c>
      <c r="DH273">
        <v>43.3956666666667</v>
      </c>
      <c r="DI273">
        <v>42.2083333333333</v>
      </c>
      <c r="DJ273">
        <v>41.4786666666667</v>
      </c>
      <c r="DK273">
        <v>40.5</v>
      </c>
      <c r="DL273">
        <v>1160.39</v>
      </c>
      <c r="DM273">
        <v>39.59</v>
      </c>
      <c r="DN273">
        <v>0</v>
      </c>
      <c r="DO273">
        <v>1617083407.8</v>
      </c>
      <c r="DP273">
        <v>0</v>
      </c>
      <c r="DQ273">
        <v>2.68814615384615</v>
      </c>
      <c r="DR273">
        <v>0.395165816549621</v>
      </c>
      <c r="DS273">
        <v>-8.16752136376539</v>
      </c>
      <c r="DT273">
        <v>3552.15461538462</v>
      </c>
      <c r="DU273">
        <v>15</v>
      </c>
      <c r="DV273">
        <v>1617082512</v>
      </c>
      <c r="DW273" t="s">
        <v>288</v>
      </c>
      <c r="DX273">
        <v>1617082511</v>
      </c>
      <c r="DY273">
        <v>1617082512</v>
      </c>
      <c r="DZ273">
        <v>2</v>
      </c>
      <c r="EA273">
        <v>-0.012</v>
      </c>
      <c r="EB273">
        <v>-0.035</v>
      </c>
      <c r="EC273">
        <v>4.321</v>
      </c>
      <c r="ED273">
        <v>-0.022</v>
      </c>
      <c r="EE273">
        <v>400</v>
      </c>
      <c r="EF273">
        <v>20</v>
      </c>
      <c r="EG273">
        <v>0.13</v>
      </c>
      <c r="EH273">
        <v>0.05</v>
      </c>
      <c r="EI273">
        <v>100</v>
      </c>
      <c r="EJ273">
        <v>100</v>
      </c>
      <c r="EK273">
        <v>4.321</v>
      </c>
      <c r="EL273">
        <v>-0.0219</v>
      </c>
      <c r="EM273">
        <v>4.32055000000003</v>
      </c>
      <c r="EN273">
        <v>0</v>
      </c>
      <c r="EO273">
        <v>0</v>
      </c>
      <c r="EP273">
        <v>0</v>
      </c>
      <c r="EQ273">
        <v>-0.0219400000000007</v>
      </c>
      <c r="ER273">
        <v>0</v>
      </c>
      <c r="ES273">
        <v>0</v>
      </c>
      <c r="ET273">
        <v>0</v>
      </c>
      <c r="EU273">
        <v>-1</v>
      </c>
      <c r="EV273">
        <v>-1</v>
      </c>
      <c r="EW273">
        <v>-1</v>
      </c>
      <c r="EX273">
        <v>-1</v>
      </c>
      <c r="EY273">
        <v>14.9</v>
      </c>
      <c r="EZ273">
        <v>14.9</v>
      </c>
      <c r="FA273">
        <v>18</v>
      </c>
      <c r="FB273">
        <v>646.715</v>
      </c>
      <c r="FC273">
        <v>393.683</v>
      </c>
      <c r="FD273">
        <v>24.9997</v>
      </c>
      <c r="FE273">
        <v>27.6361</v>
      </c>
      <c r="FF273">
        <v>29.9999</v>
      </c>
      <c r="FG273">
        <v>27.6574</v>
      </c>
      <c r="FH273">
        <v>27.6976</v>
      </c>
      <c r="FI273">
        <v>39.1198</v>
      </c>
      <c r="FJ273">
        <v>21.3887</v>
      </c>
      <c r="FK273">
        <v>43.4812</v>
      </c>
      <c r="FL273">
        <v>25</v>
      </c>
      <c r="FM273">
        <v>879.531</v>
      </c>
      <c r="FN273">
        <v>20</v>
      </c>
      <c r="FO273">
        <v>96.8978</v>
      </c>
      <c r="FP273">
        <v>99.4644</v>
      </c>
    </row>
    <row r="274" spans="1:172">
      <c r="A274">
        <v>258</v>
      </c>
      <c r="B274">
        <v>1617083409</v>
      </c>
      <c r="C274">
        <v>516.5</v>
      </c>
      <c r="D274" t="s">
        <v>801</v>
      </c>
      <c r="E274" t="s">
        <v>802</v>
      </c>
      <c r="F274">
        <v>2</v>
      </c>
      <c r="G274">
        <v>1617083407.625</v>
      </c>
      <c r="H274">
        <f>(I274)/1000</f>
        <v>0</v>
      </c>
      <c r="I274">
        <f>IF(CF274, AL274, AF274)</f>
        <v>0</v>
      </c>
      <c r="J274">
        <f>IF(CF274, AG274, AE274)</f>
        <v>0</v>
      </c>
      <c r="K274">
        <f>CH274 - IF(AS274&gt;1, J274*CB274*100.0/(AU274*CV274), 0)</f>
        <v>0</v>
      </c>
      <c r="L274">
        <f>((R274-H274/2)*K274-J274)/(R274+H274/2)</f>
        <v>0</v>
      </c>
      <c r="M274">
        <f>L274*(CO274+CP274)/1000.0</f>
        <v>0</v>
      </c>
      <c r="N274">
        <f>(CH274 - IF(AS274&gt;1, J274*CB274*100.0/(AU274*CV274), 0))*(CO274+CP274)/1000.0</f>
        <v>0</v>
      </c>
      <c r="O274">
        <f>2.0/((1/Q274-1/P274)+SIGN(Q274)*SQRT((1/Q274-1/P274)*(1/Q274-1/P274) + 4*CC274/((CC274+1)*(CC274+1))*(2*1/Q274*1/P274-1/P274*1/P274)))</f>
        <v>0</v>
      </c>
      <c r="P274">
        <f>IF(LEFT(CD274,1)&lt;&gt;"0",IF(LEFT(CD274,1)="1",3.0,CE274),$D$5+$E$5*(CV274*CO274/($K$5*1000))+$F$5*(CV274*CO274/($K$5*1000))*MAX(MIN(CB274,$J$5),$I$5)*MAX(MIN(CB274,$J$5),$I$5)+$G$5*MAX(MIN(CB274,$J$5),$I$5)*(CV274*CO274/($K$5*1000))+$H$5*(CV274*CO274/($K$5*1000))*(CV274*CO274/($K$5*1000)))</f>
        <v>0</v>
      </c>
      <c r="Q274">
        <f>H274*(1000-(1000*0.61365*exp(17.502*U274/(240.97+U274))/(CO274+CP274)+CJ274)/2)/(1000*0.61365*exp(17.502*U274/(240.97+U274))/(CO274+CP274)-CJ274)</f>
        <v>0</v>
      </c>
      <c r="R274">
        <f>1/((CC274+1)/(O274/1.6)+1/(P274/1.37)) + CC274/((CC274+1)/(O274/1.6) + CC274/(P274/1.37))</f>
        <v>0</v>
      </c>
      <c r="S274">
        <f>(BX274*CA274)</f>
        <v>0</v>
      </c>
      <c r="T274">
        <f>(CQ274+(S274+2*0.95*5.67E-8*(((CQ274+$B$7)+273)^4-(CQ274+273)^4)-44100*H274)/(1.84*29.3*P274+8*0.95*5.67E-8*(CQ274+273)^3))</f>
        <v>0</v>
      </c>
      <c r="U274">
        <f>($C$7*CR274+$D$7*CS274+$E$7*T274)</f>
        <v>0</v>
      </c>
      <c r="V274">
        <f>0.61365*exp(17.502*U274/(240.97+U274))</f>
        <v>0</v>
      </c>
      <c r="W274">
        <f>(X274/Y274*100)</f>
        <v>0</v>
      </c>
      <c r="X274">
        <f>CJ274*(CO274+CP274)/1000</f>
        <v>0</v>
      </c>
      <c r="Y274">
        <f>0.61365*exp(17.502*CQ274/(240.97+CQ274))</f>
        <v>0</v>
      </c>
      <c r="Z274">
        <f>(V274-CJ274*(CO274+CP274)/1000)</f>
        <v>0</v>
      </c>
      <c r="AA274">
        <f>(-H274*44100)</f>
        <v>0</v>
      </c>
      <c r="AB274">
        <f>2*29.3*P274*0.92*(CQ274-U274)</f>
        <v>0</v>
      </c>
      <c r="AC274">
        <f>2*0.95*5.67E-8*(((CQ274+$B$7)+273)^4-(U274+273)^4)</f>
        <v>0</v>
      </c>
      <c r="AD274">
        <f>S274+AC274+AA274+AB274</f>
        <v>0</v>
      </c>
      <c r="AE274">
        <f>CN274*AS274*(CI274-CH274*(1000-AS274*CK274)/(1000-AS274*CJ274))/(100*CB274)</f>
        <v>0</v>
      </c>
      <c r="AF274">
        <f>1000*CN274*AS274*(CJ274-CK274)/(100*CB274*(1000-AS274*CJ274))</f>
        <v>0</v>
      </c>
      <c r="AG274">
        <f>(AH274 - AI274 - CO274*1E3/(8.314*(CQ274+273.15)) * AK274/CN274 * AJ274) * CN274/(100*CB274) * (1000 - CK274)/1000</f>
        <v>0</v>
      </c>
      <c r="AH274">
        <v>886.449247003863</v>
      </c>
      <c r="AI274">
        <v>865.704575757576</v>
      </c>
      <c r="AJ274">
        <v>1.67811399882825</v>
      </c>
      <c r="AK274">
        <v>66.5001345329119</v>
      </c>
      <c r="AL274">
        <f>(AN274 - AM274 + CO274*1E3/(8.314*(CQ274+273.15)) * AP274/CN274 * AO274) * CN274/(100*CB274) * 1000/(1000 - AN274)</f>
        <v>0</v>
      </c>
      <c r="AM274">
        <v>19.9314181890909</v>
      </c>
      <c r="AN274">
        <v>21.3223121212121</v>
      </c>
      <c r="AO274">
        <v>-0.00227084848484469</v>
      </c>
      <c r="AP274">
        <v>79.88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MAX(0,($B$13+$C$13*CV274)/(1+$D$13*CV274)*CO274/(CQ274+273)*$E$13)</f>
        <v>0</v>
      </c>
      <c r="AV274" t="s">
        <v>286</v>
      </c>
      <c r="AW274" t="s">
        <v>286</v>
      </c>
      <c r="AX274">
        <v>0</v>
      </c>
      <c r="AY274">
        <v>0</v>
      </c>
      <c r="AZ274">
        <f>1-AX274/AY274</f>
        <v>0</v>
      </c>
      <c r="BA274">
        <v>0</v>
      </c>
      <c r="BB274" t="s">
        <v>286</v>
      </c>
      <c r="BC274" t="s">
        <v>286</v>
      </c>
      <c r="BD274">
        <v>0</v>
      </c>
      <c r="BE274">
        <v>0</v>
      </c>
      <c r="BF274">
        <f>1-BD274/BE274</f>
        <v>0</v>
      </c>
      <c r="BG274">
        <v>0.5</v>
      </c>
      <c r="BH274">
        <f>BY274</f>
        <v>0</v>
      </c>
      <c r="BI274">
        <f>J274</f>
        <v>0</v>
      </c>
      <c r="BJ274">
        <f>BF274*BG274*BH274</f>
        <v>0</v>
      </c>
      <c r="BK274">
        <f>(BI274-BA274)/BH274</f>
        <v>0</v>
      </c>
      <c r="BL274">
        <f>(AY274-BE274)/BE274</f>
        <v>0</v>
      </c>
      <c r="BM274">
        <f>AX274/(AZ274+AX274/BE274)</f>
        <v>0</v>
      </c>
      <c r="BN274" t="s">
        <v>286</v>
      </c>
      <c r="BO274">
        <v>0</v>
      </c>
      <c r="BP274">
        <f>IF(BO274&lt;&gt;0, BO274, BM274)</f>
        <v>0</v>
      </c>
      <c r="BQ274">
        <f>1-BP274/BE274</f>
        <v>0</v>
      </c>
      <c r="BR274">
        <f>(BE274-BD274)/(BE274-BP274)</f>
        <v>0</v>
      </c>
      <c r="BS274">
        <f>(AY274-BE274)/(AY274-BP274)</f>
        <v>0</v>
      </c>
      <c r="BT274">
        <f>(BE274-BD274)/(BE274-AX274)</f>
        <v>0</v>
      </c>
      <c r="BU274">
        <f>(AY274-BE274)/(AY274-AX274)</f>
        <v>0</v>
      </c>
      <c r="BV274">
        <f>(BR274*BP274/BD274)</f>
        <v>0</v>
      </c>
      <c r="BW274">
        <f>(1-BV274)</f>
        <v>0</v>
      </c>
      <c r="BX274">
        <f>$B$11*CW274+$C$11*CX274+$F$11*CY274*(1-DB274)</f>
        <v>0</v>
      </c>
      <c r="BY274">
        <f>BX274*BZ274</f>
        <v>0</v>
      </c>
      <c r="BZ274">
        <f>($B$11*$D$9+$C$11*$D$9+$F$11*((DL274+DD274)/MAX(DL274+DD274+DM274, 0.1)*$I$9+DM274/MAX(DL274+DD274+DM274, 0.1)*$J$9))/($B$11+$C$11+$F$11)</f>
        <v>0</v>
      </c>
      <c r="CA274">
        <f>($B$11*$K$9+$C$11*$K$9+$F$11*((DL274+DD274)/MAX(DL274+DD274+DM274, 0.1)*$P$9+DM274/MAX(DL274+DD274+DM274, 0.1)*$Q$9))/($B$11+$C$11+$F$11)</f>
        <v>0</v>
      </c>
      <c r="CB274">
        <v>9</v>
      </c>
      <c r="CC274">
        <v>0.5</v>
      </c>
      <c r="CD274" t="s">
        <v>287</v>
      </c>
      <c r="CE274">
        <v>2</v>
      </c>
      <c r="CF274" t="b">
        <v>1</v>
      </c>
      <c r="CG274">
        <v>1617083407.625</v>
      </c>
      <c r="CH274">
        <v>845.8135</v>
      </c>
      <c r="CI274">
        <v>869.7595</v>
      </c>
      <c r="CJ274">
        <v>21.323</v>
      </c>
      <c r="CK274">
        <v>19.93385</v>
      </c>
      <c r="CL274">
        <v>841.49325</v>
      </c>
      <c r="CM274">
        <v>21.3449</v>
      </c>
      <c r="CN274">
        <v>600.01375</v>
      </c>
      <c r="CO274">
        <v>101.12525</v>
      </c>
      <c r="CP274">
        <v>0.046874725</v>
      </c>
      <c r="CQ274">
        <v>26.7362</v>
      </c>
      <c r="CR274">
        <v>26.23845</v>
      </c>
      <c r="CS274">
        <v>999.9</v>
      </c>
      <c r="CT274">
        <v>0</v>
      </c>
      <c r="CU274">
        <v>0</v>
      </c>
      <c r="CV274">
        <v>10010.775</v>
      </c>
      <c r="CW274">
        <v>0</v>
      </c>
      <c r="CX274">
        <v>30.213325</v>
      </c>
      <c r="CY274">
        <v>1199.96</v>
      </c>
      <c r="CZ274">
        <v>0.96700375</v>
      </c>
      <c r="DA274">
        <v>0.032996375</v>
      </c>
      <c r="DB274">
        <v>0</v>
      </c>
      <c r="DC274">
        <v>2.650525</v>
      </c>
      <c r="DD274">
        <v>0</v>
      </c>
      <c r="DE274">
        <v>3551.3575</v>
      </c>
      <c r="DF274">
        <v>10371.925</v>
      </c>
      <c r="DG274">
        <v>40.4215</v>
      </c>
      <c r="DH274">
        <v>43.4215</v>
      </c>
      <c r="DI274">
        <v>42.23425</v>
      </c>
      <c r="DJ274">
        <v>41.453</v>
      </c>
      <c r="DK274">
        <v>40.51525</v>
      </c>
      <c r="DL274">
        <v>1160.37</v>
      </c>
      <c r="DM274">
        <v>39.59</v>
      </c>
      <c r="DN274">
        <v>0</v>
      </c>
      <c r="DO274">
        <v>1617083409.6</v>
      </c>
      <c r="DP274">
        <v>0</v>
      </c>
      <c r="DQ274">
        <v>2.718076</v>
      </c>
      <c r="DR274">
        <v>0.00331538176510204</v>
      </c>
      <c r="DS274">
        <v>-7.32384615588512</v>
      </c>
      <c r="DT274">
        <v>3551.9572</v>
      </c>
      <c r="DU274">
        <v>15</v>
      </c>
      <c r="DV274">
        <v>1617082512</v>
      </c>
      <c r="DW274" t="s">
        <v>288</v>
      </c>
      <c r="DX274">
        <v>1617082511</v>
      </c>
      <c r="DY274">
        <v>1617082512</v>
      </c>
      <c r="DZ274">
        <v>2</v>
      </c>
      <c r="EA274">
        <v>-0.012</v>
      </c>
      <c r="EB274">
        <v>-0.035</v>
      </c>
      <c r="EC274">
        <v>4.321</v>
      </c>
      <c r="ED274">
        <v>-0.022</v>
      </c>
      <c r="EE274">
        <v>400</v>
      </c>
      <c r="EF274">
        <v>20</v>
      </c>
      <c r="EG274">
        <v>0.13</v>
      </c>
      <c r="EH274">
        <v>0.05</v>
      </c>
      <c r="EI274">
        <v>100</v>
      </c>
      <c r="EJ274">
        <v>100</v>
      </c>
      <c r="EK274">
        <v>4.32</v>
      </c>
      <c r="EL274">
        <v>-0.0219</v>
      </c>
      <c r="EM274">
        <v>4.32055000000003</v>
      </c>
      <c r="EN274">
        <v>0</v>
      </c>
      <c r="EO274">
        <v>0</v>
      </c>
      <c r="EP274">
        <v>0</v>
      </c>
      <c r="EQ274">
        <v>-0.0219400000000007</v>
      </c>
      <c r="ER274">
        <v>0</v>
      </c>
      <c r="ES274">
        <v>0</v>
      </c>
      <c r="ET274">
        <v>0</v>
      </c>
      <c r="EU274">
        <v>-1</v>
      </c>
      <c r="EV274">
        <v>-1</v>
      </c>
      <c r="EW274">
        <v>-1</v>
      </c>
      <c r="EX274">
        <v>-1</v>
      </c>
      <c r="EY274">
        <v>15</v>
      </c>
      <c r="EZ274">
        <v>14.9</v>
      </c>
      <c r="FA274">
        <v>18</v>
      </c>
      <c r="FB274">
        <v>646.701</v>
      </c>
      <c r="FC274">
        <v>393.572</v>
      </c>
      <c r="FD274">
        <v>24.9997</v>
      </c>
      <c r="FE274">
        <v>27.6347</v>
      </c>
      <c r="FF274">
        <v>29.9999</v>
      </c>
      <c r="FG274">
        <v>27.6563</v>
      </c>
      <c r="FH274">
        <v>27.6965</v>
      </c>
      <c r="FI274">
        <v>39.2398</v>
      </c>
      <c r="FJ274">
        <v>21.3887</v>
      </c>
      <c r="FK274">
        <v>43.4812</v>
      </c>
      <c r="FL274">
        <v>25</v>
      </c>
      <c r="FM274">
        <v>882.892</v>
      </c>
      <c r="FN274">
        <v>20</v>
      </c>
      <c r="FO274">
        <v>96.8976</v>
      </c>
      <c r="FP274">
        <v>99.4639</v>
      </c>
    </row>
    <row r="275" spans="1:172">
      <c r="A275">
        <v>259</v>
      </c>
      <c r="B275">
        <v>1617083411</v>
      </c>
      <c r="C275">
        <v>518.5</v>
      </c>
      <c r="D275" t="s">
        <v>803</v>
      </c>
      <c r="E275" t="s">
        <v>804</v>
      </c>
      <c r="F275">
        <v>2</v>
      </c>
      <c r="G275">
        <v>1617083410</v>
      </c>
      <c r="H275">
        <f>(I275)/1000</f>
        <v>0</v>
      </c>
      <c r="I275">
        <f>IF(CF275, AL275, AF275)</f>
        <v>0</v>
      </c>
      <c r="J275">
        <f>IF(CF275, AG275, AE275)</f>
        <v>0</v>
      </c>
      <c r="K275">
        <f>CH275 - IF(AS275&gt;1, J275*CB275*100.0/(AU275*CV275), 0)</f>
        <v>0</v>
      </c>
      <c r="L275">
        <f>((R275-H275/2)*K275-J275)/(R275+H275/2)</f>
        <v>0</v>
      </c>
      <c r="M275">
        <f>L275*(CO275+CP275)/1000.0</f>
        <v>0</v>
      </c>
      <c r="N275">
        <f>(CH275 - IF(AS275&gt;1, J275*CB275*100.0/(AU275*CV275), 0))*(CO275+CP275)/1000.0</f>
        <v>0</v>
      </c>
      <c r="O275">
        <f>2.0/((1/Q275-1/P275)+SIGN(Q275)*SQRT((1/Q275-1/P275)*(1/Q275-1/P275) + 4*CC275/((CC275+1)*(CC275+1))*(2*1/Q275*1/P275-1/P275*1/P275)))</f>
        <v>0</v>
      </c>
      <c r="P275">
        <f>IF(LEFT(CD275,1)&lt;&gt;"0",IF(LEFT(CD275,1)="1",3.0,CE275),$D$5+$E$5*(CV275*CO275/($K$5*1000))+$F$5*(CV275*CO275/($K$5*1000))*MAX(MIN(CB275,$J$5),$I$5)*MAX(MIN(CB275,$J$5),$I$5)+$G$5*MAX(MIN(CB275,$J$5),$I$5)*(CV275*CO275/($K$5*1000))+$H$5*(CV275*CO275/($K$5*1000))*(CV275*CO275/($K$5*1000)))</f>
        <v>0</v>
      </c>
      <c r="Q275">
        <f>H275*(1000-(1000*0.61365*exp(17.502*U275/(240.97+U275))/(CO275+CP275)+CJ275)/2)/(1000*0.61365*exp(17.502*U275/(240.97+U275))/(CO275+CP275)-CJ275)</f>
        <v>0</v>
      </c>
      <c r="R275">
        <f>1/((CC275+1)/(O275/1.6)+1/(P275/1.37)) + CC275/((CC275+1)/(O275/1.6) + CC275/(P275/1.37))</f>
        <v>0</v>
      </c>
      <c r="S275">
        <f>(BX275*CA275)</f>
        <v>0</v>
      </c>
      <c r="T275">
        <f>(CQ275+(S275+2*0.95*5.67E-8*(((CQ275+$B$7)+273)^4-(CQ275+273)^4)-44100*H275)/(1.84*29.3*P275+8*0.95*5.67E-8*(CQ275+273)^3))</f>
        <v>0</v>
      </c>
      <c r="U275">
        <f>($C$7*CR275+$D$7*CS275+$E$7*T275)</f>
        <v>0</v>
      </c>
      <c r="V275">
        <f>0.61365*exp(17.502*U275/(240.97+U275))</f>
        <v>0</v>
      </c>
      <c r="W275">
        <f>(X275/Y275*100)</f>
        <v>0</v>
      </c>
      <c r="X275">
        <f>CJ275*(CO275+CP275)/1000</f>
        <v>0</v>
      </c>
      <c r="Y275">
        <f>0.61365*exp(17.502*CQ275/(240.97+CQ275))</f>
        <v>0</v>
      </c>
      <c r="Z275">
        <f>(V275-CJ275*(CO275+CP275)/1000)</f>
        <v>0</v>
      </c>
      <c r="AA275">
        <f>(-H275*44100)</f>
        <v>0</v>
      </c>
      <c r="AB275">
        <f>2*29.3*P275*0.92*(CQ275-U275)</f>
        <v>0</v>
      </c>
      <c r="AC275">
        <f>2*0.95*5.67E-8*(((CQ275+$B$7)+273)^4-(U275+273)^4)</f>
        <v>0</v>
      </c>
      <c r="AD275">
        <f>S275+AC275+AA275+AB275</f>
        <v>0</v>
      </c>
      <c r="AE275">
        <f>CN275*AS275*(CI275-CH275*(1000-AS275*CK275)/(1000-AS275*CJ275))/(100*CB275)</f>
        <v>0</v>
      </c>
      <c r="AF275">
        <f>1000*CN275*AS275*(CJ275-CK275)/(100*CB275*(1000-AS275*CJ275))</f>
        <v>0</v>
      </c>
      <c r="AG275">
        <f>(AH275 - AI275 - CO275*1E3/(8.314*(CQ275+273.15)) * AK275/CN275 * AJ275) * CN275/(100*CB275) * (1000 - CK275)/1000</f>
        <v>0</v>
      </c>
      <c r="AH275">
        <v>889.606533311386</v>
      </c>
      <c r="AI275">
        <v>868.910545454546</v>
      </c>
      <c r="AJ275">
        <v>1.61110464171928</v>
      </c>
      <c r="AK275">
        <v>66.5001345329119</v>
      </c>
      <c r="AL275">
        <f>(AN275 - AM275 + CO275*1E3/(8.314*(CQ275+273.15)) * AP275/CN275 * AO275) * CN275/(100*CB275) * 1000/(1000 - AN275)</f>
        <v>0</v>
      </c>
      <c r="AM275">
        <v>19.9380213194805</v>
      </c>
      <c r="AN275">
        <v>21.3221290909091</v>
      </c>
      <c r="AO275">
        <v>-0.000521151515154006</v>
      </c>
      <c r="AP275">
        <v>79.88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MAX(0,($B$13+$C$13*CV275)/(1+$D$13*CV275)*CO275/(CQ275+273)*$E$13)</f>
        <v>0</v>
      </c>
      <c r="AV275" t="s">
        <v>286</v>
      </c>
      <c r="AW275" t="s">
        <v>286</v>
      </c>
      <c r="AX275">
        <v>0</v>
      </c>
      <c r="AY275">
        <v>0</v>
      </c>
      <c r="AZ275">
        <f>1-AX275/AY275</f>
        <v>0</v>
      </c>
      <c r="BA275">
        <v>0</v>
      </c>
      <c r="BB275" t="s">
        <v>286</v>
      </c>
      <c r="BC275" t="s">
        <v>286</v>
      </c>
      <c r="BD275">
        <v>0</v>
      </c>
      <c r="BE275">
        <v>0</v>
      </c>
      <c r="BF275">
        <f>1-BD275/BE275</f>
        <v>0</v>
      </c>
      <c r="BG275">
        <v>0.5</v>
      </c>
      <c r="BH275">
        <f>BY275</f>
        <v>0</v>
      </c>
      <c r="BI275">
        <f>J275</f>
        <v>0</v>
      </c>
      <c r="BJ275">
        <f>BF275*BG275*BH275</f>
        <v>0</v>
      </c>
      <c r="BK275">
        <f>(BI275-BA275)/BH275</f>
        <v>0</v>
      </c>
      <c r="BL275">
        <f>(AY275-BE275)/BE275</f>
        <v>0</v>
      </c>
      <c r="BM275">
        <f>AX275/(AZ275+AX275/BE275)</f>
        <v>0</v>
      </c>
      <c r="BN275" t="s">
        <v>286</v>
      </c>
      <c r="BO275">
        <v>0</v>
      </c>
      <c r="BP275">
        <f>IF(BO275&lt;&gt;0, BO275, BM275)</f>
        <v>0</v>
      </c>
      <c r="BQ275">
        <f>1-BP275/BE275</f>
        <v>0</v>
      </c>
      <c r="BR275">
        <f>(BE275-BD275)/(BE275-BP275)</f>
        <v>0</v>
      </c>
      <c r="BS275">
        <f>(AY275-BE275)/(AY275-BP275)</f>
        <v>0</v>
      </c>
      <c r="BT275">
        <f>(BE275-BD275)/(BE275-AX275)</f>
        <v>0</v>
      </c>
      <c r="BU275">
        <f>(AY275-BE275)/(AY275-AX275)</f>
        <v>0</v>
      </c>
      <c r="BV275">
        <f>(BR275*BP275/BD275)</f>
        <v>0</v>
      </c>
      <c r="BW275">
        <f>(1-BV275)</f>
        <v>0</v>
      </c>
      <c r="BX275">
        <f>$B$11*CW275+$C$11*CX275+$F$11*CY275*(1-DB275)</f>
        <v>0</v>
      </c>
      <c r="BY275">
        <f>BX275*BZ275</f>
        <v>0</v>
      </c>
      <c r="BZ275">
        <f>($B$11*$D$9+$C$11*$D$9+$F$11*((DL275+DD275)/MAX(DL275+DD275+DM275, 0.1)*$I$9+DM275/MAX(DL275+DD275+DM275, 0.1)*$J$9))/($B$11+$C$11+$F$11)</f>
        <v>0</v>
      </c>
      <c r="CA275">
        <f>($B$11*$K$9+$C$11*$K$9+$F$11*((DL275+DD275)/MAX(DL275+DD275+DM275, 0.1)*$P$9+DM275/MAX(DL275+DD275+DM275, 0.1)*$Q$9))/($B$11+$C$11+$F$11)</f>
        <v>0</v>
      </c>
      <c r="CB275">
        <v>9</v>
      </c>
      <c r="CC275">
        <v>0.5</v>
      </c>
      <c r="CD275" t="s">
        <v>287</v>
      </c>
      <c r="CE275">
        <v>2</v>
      </c>
      <c r="CF275" t="b">
        <v>1</v>
      </c>
      <c r="CG275">
        <v>1617083410</v>
      </c>
      <c r="CH275">
        <v>849.603666666667</v>
      </c>
      <c r="CI275">
        <v>873.478666666667</v>
      </c>
      <c r="CJ275">
        <v>21.3219</v>
      </c>
      <c r="CK275">
        <v>19.9584333333333</v>
      </c>
      <c r="CL275">
        <v>845.283</v>
      </c>
      <c r="CM275">
        <v>21.3438666666667</v>
      </c>
      <c r="CN275">
        <v>600.027666666667</v>
      </c>
      <c r="CO275">
        <v>101.125</v>
      </c>
      <c r="CP275">
        <v>0.0467471333333333</v>
      </c>
      <c r="CQ275">
        <v>26.7331333333333</v>
      </c>
      <c r="CR275">
        <v>26.2483333333333</v>
      </c>
      <c r="CS275">
        <v>999.9</v>
      </c>
      <c r="CT275">
        <v>0</v>
      </c>
      <c r="CU275">
        <v>0</v>
      </c>
      <c r="CV275">
        <v>10011.6666666667</v>
      </c>
      <c r="CW275">
        <v>0</v>
      </c>
      <c r="CX275">
        <v>27.5700666666667</v>
      </c>
      <c r="CY275">
        <v>1199.97333333333</v>
      </c>
      <c r="CZ275">
        <v>0.967004333333333</v>
      </c>
      <c r="DA275">
        <v>0.0329958</v>
      </c>
      <c r="DB275">
        <v>0</v>
      </c>
      <c r="DC275">
        <v>2.81743333333333</v>
      </c>
      <c r="DD275">
        <v>0</v>
      </c>
      <c r="DE275">
        <v>3550.94333333333</v>
      </c>
      <c r="DF275">
        <v>10372.1</v>
      </c>
      <c r="DG275">
        <v>40.4583333333333</v>
      </c>
      <c r="DH275">
        <v>43.375</v>
      </c>
      <c r="DI275">
        <v>42.229</v>
      </c>
      <c r="DJ275">
        <v>41.4996666666667</v>
      </c>
      <c r="DK275">
        <v>40.5203333333333</v>
      </c>
      <c r="DL275">
        <v>1160.38333333333</v>
      </c>
      <c r="DM275">
        <v>39.59</v>
      </c>
      <c r="DN275">
        <v>0</v>
      </c>
      <c r="DO275">
        <v>1617083411.4</v>
      </c>
      <c r="DP275">
        <v>0</v>
      </c>
      <c r="DQ275">
        <v>2.71573076923077</v>
      </c>
      <c r="DR275">
        <v>-0.057066670118702</v>
      </c>
      <c r="DS275">
        <v>-7.02153845070144</v>
      </c>
      <c r="DT275">
        <v>3551.75923076923</v>
      </c>
      <c r="DU275">
        <v>15</v>
      </c>
      <c r="DV275">
        <v>1617082512</v>
      </c>
      <c r="DW275" t="s">
        <v>288</v>
      </c>
      <c r="DX275">
        <v>1617082511</v>
      </c>
      <c r="DY275">
        <v>1617082512</v>
      </c>
      <c r="DZ275">
        <v>2</v>
      </c>
      <c r="EA275">
        <v>-0.012</v>
      </c>
      <c r="EB275">
        <v>-0.035</v>
      </c>
      <c r="EC275">
        <v>4.321</v>
      </c>
      <c r="ED275">
        <v>-0.022</v>
      </c>
      <c r="EE275">
        <v>400</v>
      </c>
      <c r="EF275">
        <v>20</v>
      </c>
      <c r="EG275">
        <v>0.13</v>
      </c>
      <c r="EH275">
        <v>0.05</v>
      </c>
      <c r="EI275">
        <v>100</v>
      </c>
      <c r="EJ275">
        <v>100</v>
      </c>
      <c r="EK275">
        <v>4.321</v>
      </c>
      <c r="EL275">
        <v>-0.0219</v>
      </c>
      <c r="EM275">
        <v>4.32055000000003</v>
      </c>
      <c r="EN275">
        <v>0</v>
      </c>
      <c r="EO275">
        <v>0</v>
      </c>
      <c r="EP275">
        <v>0</v>
      </c>
      <c r="EQ275">
        <v>-0.0219400000000007</v>
      </c>
      <c r="ER275">
        <v>0</v>
      </c>
      <c r="ES275">
        <v>0</v>
      </c>
      <c r="ET275">
        <v>0</v>
      </c>
      <c r="EU275">
        <v>-1</v>
      </c>
      <c r="EV275">
        <v>-1</v>
      </c>
      <c r="EW275">
        <v>-1</v>
      </c>
      <c r="EX275">
        <v>-1</v>
      </c>
      <c r="EY275">
        <v>15</v>
      </c>
      <c r="EZ275">
        <v>15</v>
      </c>
      <c r="FA275">
        <v>18</v>
      </c>
      <c r="FB275">
        <v>646.726</v>
      </c>
      <c r="FC275">
        <v>393.592</v>
      </c>
      <c r="FD275">
        <v>24.9996</v>
      </c>
      <c r="FE275">
        <v>27.6332</v>
      </c>
      <c r="FF275">
        <v>29.9999</v>
      </c>
      <c r="FG275">
        <v>27.6551</v>
      </c>
      <c r="FH275">
        <v>27.6953</v>
      </c>
      <c r="FI275">
        <v>39.3583</v>
      </c>
      <c r="FJ275">
        <v>21.3887</v>
      </c>
      <c r="FK275">
        <v>43.4812</v>
      </c>
      <c r="FL275">
        <v>25</v>
      </c>
      <c r="FM275">
        <v>886.28</v>
      </c>
      <c r="FN275">
        <v>20</v>
      </c>
      <c r="FO275">
        <v>96.8984</v>
      </c>
      <c r="FP275">
        <v>99.4645</v>
      </c>
    </row>
    <row r="276" spans="1:172">
      <c r="A276">
        <v>260</v>
      </c>
      <c r="B276">
        <v>1617083413</v>
      </c>
      <c r="C276">
        <v>520.5</v>
      </c>
      <c r="D276" t="s">
        <v>805</v>
      </c>
      <c r="E276" t="s">
        <v>806</v>
      </c>
      <c r="F276">
        <v>2</v>
      </c>
      <c r="G276">
        <v>1617083411.625</v>
      </c>
      <c r="H276">
        <f>(I276)/1000</f>
        <v>0</v>
      </c>
      <c r="I276">
        <f>IF(CF276, AL276, AF276)</f>
        <v>0</v>
      </c>
      <c r="J276">
        <f>IF(CF276, AG276, AE276)</f>
        <v>0</v>
      </c>
      <c r="K276">
        <f>CH276 - IF(AS276&gt;1, J276*CB276*100.0/(AU276*CV276), 0)</f>
        <v>0</v>
      </c>
      <c r="L276">
        <f>((R276-H276/2)*K276-J276)/(R276+H276/2)</f>
        <v>0</v>
      </c>
      <c r="M276">
        <f>L276*(CO276+CP276)/1000.0</f>
        <v>0</v>
      </c>
      <c r="N276">
        <f>(CH276 - IF(AS276&gt;1, J276*CB276*100.0/(AU276*CV276), 0))*(CO276+CP276)/1000.0</f>
        <v>0</v>
      </c>
      <c r="O276">
        <f>2.0/((1/Q276-1/P276)+SIGN(Q276)*SQRT((1/Q276-1/P276)*(1/Q276-1/P276) + 4*CC276/((CC276+1)*(CC276+1))*(2*1/Q276*1/P276-1/P276*1/P276)))</f>
        <v>0</v>
      </c>
      <c r="P276">
        <f>IF(LEFT(CD276,1)&lt;&gt;"0",IF(LEFT(CD276,1)="1",3.0,CE276),$D$5+$E$5*(CV276*CO276/($K$5*1000))+$F$5*(CV276*CO276/($K$5*1000))*MAX(MIN(CB276,$J$5),$I$5)*MAX(MIN(CB276,$J$5),$I$5)+$G$5*MAX(MIN(CB276,$J$5),$I$5)*(CV276*CO276/($K$5*1000))+$H$5*(CV276*CO276/($K$5*1000))*(CV276*CO276/($K$5*1000)))</f>
        <v>0</v>
      </c>
      <c r="Q276">
        <f>H276*(1000-(1000*0.61365*exp(17.502*U276/(240.97+U276))/(CO276+CP276)+CJ276)/2)/(1000*0.61365*exp(17.502*U276/(240.97+U276))/(CO276+CP276)-CJ276)</f>
        <v>0</v>
      </c>
      <c r="R276">
        <f>1/((CC276+1)/(O276/1.6)+1/(P276/1.37)) + CC276/((CC276+1)/(O276/1.6) + CC276/(P276/1.37))</f>
        <v>0</v>
      </c>
      <c r="S276">
        <f>(BX276*CA276)</f>
        <v>0</v>
      </c>
      <c r="T276">
        <f>(CQ276+(S276+2*0.95*5.67E-8*(((CQ276+$B$7)+273)^4-(CQ276+273)^4)-44100*H276)/(1.84*29.3*P276+8*0.95*5.67E-8*(CQ276+273)^3))</f>
        <v>0</v>
      </c>
      <c r="U276">
        <f>($C$7*CR276+$D$7*CS276+$E$7*T276)</f>
        <v>0</v>
      </c>
      <c r="V276">
        <f>0.61365*exp(17.502*U276/(240.97+U276))</f>
        <v>0</v>
      </c>
      <c r="W276">
        <f>(X276/Y276*100)</f>
        <v>0</v>
      </c>
      <c r="X276">
        <f>CJ276*(CO276+CP276)/1000</f>
        <v>0</v>
      </c>
      <c r="Y276">
        <f>0.61365*exp(17.502*CQ276/(240.97+CQ276))</f>
        <v>0</v>
      </c>
      <c r="Z276">
        <f>(V276-CJ276*(CO276+CP276)/1000)</f>
        <v>0</v>
      </c>
      <c r="AA276">
        <f>(-H276*44100)</f>
        <v>0</v>
      </c>
      <c r="AB276">
        <f>2*29.3*P276*0.92*(CQ276-U276)</f>
        <v>0</v>
      </c>
      <c r="AC276">
        <f>2*0.95*5.67E-8*(((CQ276+$B$7)+273)^4-(U276+273)^4)</f>
        <v>0</v>
      </c>
      <c r="AD276">
        <f>S276+AC276+AA276+AB276</f>
        <v>0</v>
      </c>
      <c r="AE276">
        <f>CN276*AS276*(CI276-CH276*(1000-AS276*CK276)/(1000-AS276*CJ276))/(100*CB276)</f>
        <v>0</v>
      </c>
      <c r="AF276">
        <f>1000*CN276*AS276*(CJ276-CK276)/(100*CB276*(1000-AS276*CJ276))</f>
        <v>0</v>
      </c>
      <c r="AG276">
        <f>(AH276 - AI276 - CO276*1E3/(8.314*(CQ276+273.15)) * AK276/CN276 * AJ276) * CN276/(100*CB276) * (1000 - CK276)/1000</f>
        <v>0</v>
      </c>
      <c r="AH276">
        <v>892.920287589919</v>
      </c>
      <c r="AI276">
        <v>872.178703030303</v>
      </c>
      <c r="AJ276">
        <v>1.63033464594362</v>
      </c>
      <c r="AK276">
        <v>66.5001345329119</v>
      </c>
      <c r="AL276">
        <f>(AN276 - AM276 + CO276*1E3/(8.314*(CQ276+273.15)) * AP276/CN276 * AO276) * CN276/(100*CB276) * 1000/(1000 - AN276)</f>
        <v>0</v>
      </c>
      <c r="AM276">
        <v>19.9663774687446</v>
      </c>
      <c r="AN276">
        <v>21.3284563636364</v>
      </c>
      <c r="AO276">
        <v>7.04848484864906e-05</v>
      </c>
      <c r="AP276">
        <v>79.88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MAX(0,($B$13+$C$13*CV276)/(1+$D$13*CV276)*CO276/(CQ276+273)*$E$13)</f>
        <v>0</v>
      </c>
      <c r="AV276" t="s">
        <v>286</v>
      </c>
      <c r="AW276" t="s">
        <v>286</v>
      </c>
      <c r="AX276">
        <v>0</v>
      </c>
      <c r="AY276">
        <v>0</v>
      </c>
      <c r="AZ276">
        <f>1-AX276/AY276</f>
        <v>0</v>
      </c>
      <c r="BA276">
        <v>0</v>
      </c>
      <c r="BB276" t="s">
        <v>286</v>
      </c>
      <c r="BC276" t="s">
        <v>286</v>
      </c>
      <c r="BD276">
        <v>0</v>
      </c>
      <c r="BE276">
        <v>0</v>
      </c>
      <c r="BF276">
        <f>1-BD276/BE276</f>
        <v>0</v>
      </c>
      <c r="BG276">
        <v>0.5</v>
      </c>
      <c r="BH276">
        <f>BY276</f>
        <v>0</v>
      </c>
      <c r="BI276">
        <f>J276</f>
        <v>0</v>
      </c>
      <c r="BJ276">
        <f>BF276*BG276*BH276</f>
        <v>0</v>
      </c>
      <c r="BK276">
        <f>(BI276-BA276)/BH276</f>
        <v>0</v>
      </c>
      <c r="BL276">
        <f>(AY276-BE276)/BE276</f>
        <v>0</v>
      </c>
      <c r="BM276">
        <f>AX276/(AZ276+AX276/BE276)</f>
        <v>0</v>
      </c>
      <c r="BN276" t="s">
        <v>286</v>
      </c>
      <c r="BO276">
        <v>0</v>
      </c>
      <c r="BP276">
        <f>IF(BO276&lt;&gt;0, BO276, BM276)</f>
        <v>0</v>
      </c>
      <c r="BQ276">
        <f>1-BP276/BE276</f>
        <v>0</v>
      </c>
      <c r="BR276">
        <f>(BE276-BD276)/(BE276-BP276)</f>
        <v>0</v>
      </c>
      <c r="BS276">
        <f>(AY276-BE276)/(AY276-BP276)</f>
        <v>0</v>
      </c>
      <c r="BT276">
        <f>(BE276-BD276)/(BE276-AX276)</f>
        <v>0</v>
      </c>
      <c r="BU276">
        <f>(AY276-BE276)/(AY276-AX276)</f>
        <v>0</v>
      </c>
      <c r="BV276">
        <f>(BR276*BP276/BD276)</f>
        <v>0</v>
      </c>
      <c r="BW276">
        <f>(1-BV276)</f>
        <v>0</v>
      </c>
      <c r="BX276">
        <f>$B$11*CW276+$C$11*CX276+$F$11*CY276*(1-DB276)</f>
        <v>0</v>
      </c>
      <c r="BY276">
        <f>BX276*BZ276</f>
        <v>0</v>
      </c>
      <c r="BZ276">
        <f>($B$11*$D$9+$C$11*$D$9+$F$11*((DL276+DD276)/MAX(DL276+DD276+DM276, 0.1)*$I$9+DM276/MAX(DL276+DD276+DM276, 0.1)*$J$9))/($B$11+$C$11+$F$11)</f>
        <v>0</v>
      </c>
      <c r="CA276">
        <f>($B$11*$K$9+$C$11*$K$9+$F$11*((DL276+DD276)/MAX(DL276+DD276+DM276, 0.1)*$P$9+DM276/MAX(DL276+DD276+DM276, 0.1)*$Q$9))/($B$11+$C$11+$F$11)</f>
        <v>0</v>
      </c>
      <c r="CB276">
        <v>9</v>
      </c>
      <c r="CC276">
        <v>0.5</v>
      </c>
      <c r="CD276" t="s">
        <v>287</v>
      </c>
      <c r="CE276">
        <v>2</v>
      </c>
      <c r="CF276" t="b">
        <v>1</v>
      </c>
      <c r="CG276">
        <v>1617083411.625</v>
      </c>
      <c r="CH276">
        <v>852.181</v>
      </c>
      <c r="CI276">
        <v>876.169</v>
      </c>
      <c r="CJ276">
        <v>21.3255</v>
      </c>
      <c r="CK276">
        <v>19.983275</v>
      </c>
      <c r="CL276">
        <v>847.8605</v>
      </c>
      <c r="CM276">
        <v>21.3474</v>
      </c>
      <c r="CN276">
        <v>600.037</v>
      </c>
      <c r="CO276">
        <v>101.125</v>
      </c>
      <c r="CP276">
        <v>0.046793075</v>
      </c>
      <c r="CQ276">
        <v>26.734325</v>
      </c>
      <c r="CR276">
        <v>26.2568</v>
      </c>
      <c r="CS276">
        <v>999.9</v>
      </c>
      <c r="CT276">
        <v>0</v>
      </c>
      <c r="CU276">
        <v>0</v>
      </c>
      <c r="CV276">
        <v>10005.3</v>
      </c>
      <c r="CW276">
        <v>0</v>
      </c>
      <c r="CX276">
        <v>30.033</v>
      </c>
      <c r="CY276">
        <v>1200.0125</v>
      </c>
      <c r="CZ276">
        <v>0.96700375</v>
      </c>
      <c r="DA276">
        <v>0.032996375</v>
      </c>
      <c r="DB276">
        <v>0</v>
      </c>
      <c r="DC276">
        <v>2.624825</v>
      </c>
      <c r="DD276">
        <v>0</v>
      </c>
      <c r="DE276">
        <v>3550.7325</v>
      </c>
      <c r="DF276">
        <v>10372.4</v>
      </c>
      <c r="DG276">
        <v>40.43725</v>
      </c>
      <c r="DH276">
        <v>43.4215</v>
      </c>
      <c r="DI276">
        <v>42.23425</v>
      </c>
      <c r="DJ276">
        <v>41.484</v>
      </c>
      <c r="DK276">
        <v>40.5155</v>
      </c>
      <c r="DL276">
        <v>1160.42</v>
      </c>
      <c r="DM276">
        <v>39.5925</v>
      </c>
      <c r="DN276">
        <v>0</v>
      </c>
      <c r="DO276">
        <v>1617083413.8</v>
      </c>
      <c r="DP276">
        <v>0</v>
      </c>
      <c r="DQ276">
        <v>2.69129230769231</v>
      </c>
      <c r="DR276">
        <v>-0.247282056896126</v>
      </c>
      <c r="DS276">
        <v>-6.70905982593329</v>
      </c>
      <c r="DT276">
        <v>3551.51538461538</v>
      </c>
      <c r="DU276">
        <v>15</v>
      </c>
      <c r="DV276">
        <v>1617082512</v>
      </c>
      <c r="DW276" t="s">
        <v>288</v>
      </c>
      <c r="DX276">
        <v>1617082511</v>
      </c>
      <c r="DY276">
        <v>1617082512</v>
      </c>
      <c r="DZ276">
        <v>2</v>
      </c>
      <c r="EA276">
        <v>-0.012</v>
      </c>
      <c r="EB276">
        <v>-0.035</v>
      </c>
      <c r="EC276">
        <v>4.321</v>
      </c>
      <c r="ED276">
        <v>-0.022</v>
      </c>
      <c r="EE276">
        <v>400</v>
      </c>
      <c r="EF276">
        <v>20</v>
      </c>
      <c r="EG276">
        <v>0.13</v>
      </c>
      <c r="EH276">
        <v>0.05</v>
      </c>
      <c r="EI276">
        <v>100</v>
      </c>
      <c r="EJ276">
        <v>100</v>
      </c>
      <c r="EK276">
        <v>4.321</v>
      </c>
      <c r="EL276">
        <v>-0.022</v>
      </c>
      <c r="EM276">
        <v>4.32055000000003</v>
      </c>
      <c r="EN276">
        <v>0</v>
      </c>
      <c r="EO276">
        <v>0</v>
      </c>
      <c r="EP276">
        <v>0</v>
      </c>
      <c r="EQ276">
        <v>-0.0219400000000007</v>
      </c>
      <c r="ER276">
        <v>0</v>
      </c>
      <c r="ES276">
        <v>0</v>
      </c>
      <c r="ET276">
        <v>0</v>
      </c>
      <c r="EU276">
        <v>-1</v>
      </c>
      <c r="EV276">
        <v>-1</v>
      </c>
      <c r="EW276">
        <v>-1</v>
      </c>
      <c r="EX276">
        <v>-1</v>
      </c>
      <c r="EY276">
        <v>15</v>
      </c>
      <c r="EZ276">
        <v>15</v>
      </c>
      <c r="FA276">
        <v>18</v>
      </c>
      <c r="FB276">
        <v>646.557</v>
      </c>
      <c r="FC276">
        <v>393.686</v>
      </c>
      <c r="FD276">
        <v>24.9996</v>
      </c>
      <c r="FE276">
        <v>27.632</v>
      </c>
      <c r="FF276">
        <v>29.9998</v>
      </c>
      <c r="FG276">
        <v>27.6539</v>
      </c>
      <c r="FH276">
        <v>27.6942</v>
      </c>
      <c r="FI276">
        <v>39.4782</v>
      </c>
      <c r="FJ276">
        <v>21.3887</v>
      </c>
      <c r="FK276">
        <v>43.4812</v>
      </c>
      <c r="FL276">
        <v>25</v>
      </c>
      <c r="FM276">
        <v>889.648</v>
      </c>
      <c r="FN276">
        <v>20</v>
      </c>
      <c r="FO276">
        <v>96.8988</v>
      </c>
      <c r="FP276">
        <v>99.4655</v>
      </c>
    </row>
    <row r="277" spans="1:172">
      <c r="A277">
        <v>261</v>
      </c>
      <c r="B277">
        <v>1617083415</v>
      </c>
      <c r="C277">
        <v>522.5</v>
      </c>
      <c r="D277" t="s">
        <v>807</v>
      </c>
      <c r="E277" t="s">
        <v>808</v>
      </c>
      <c r="F277">
        <v>2</v>
      </c>
      <c r="G277">
        <v>1617083414</v>
      </c>
      <c r="H277">
        <f>(I277)/1000</f>
        <v>0</v>
      </c>
      <c r="I277">
        <f>IF(CF277, AL277, AF277)</f>
        <v>0</v>
      </c>
      <c r="J277">
        <f>IF(CF277, AG277, AE277)</f>
        <v>0</v>
      </c>
      <c r="K277">
        <f>CH277 - IF(AS277&gt;1, J277*CB277*100.0/(AU277*CV277), 0)</f>
        <v>0</v>
      </c>
      <c r="L277">
        <f>((R277-H277/2)*K277-J277)/(R277+H277/2)</f>
        <v>0</v>
      </c>
      <c r="M277">
        <f>L277*(CO277+CP277)/1000.0</f>
        <v>0</v>
      </c>
      <c r="N277">
        <f>(CH277 - IF(AS277&gt;1, J277*CB277*100.0/(AU277*CV277), 0))*(CO277+CP277)/1000.0</f>
        <v>0</v>
      </c>
      <c r="O277">
        <f>2.0/((1/Q277-1/P277)+SIGN(Q277)*SQRT((1/Q277-1/P277)*(1/Q277-1/P277) + 4*CC277/((CC277+1)*(CC277+1))*(2*1/Q277*1/P277-1/P277*1/P277)))</f>
        <v>0</v>
      </c>
      <c r="P277">
        <f>IF(LEFT(CD277,1)&lt;&gt;"0",IF(LEFT(CD277,1)="1",3.0,CE277),$D$5+$E$5*(CV277*CO277/($K$5*1000))+$F$5*(CV277*CO277/($K$5*1000))*MAX(MIN(CB277,$J$5),$I$5)*MAX(MIN(CB277,$J$5),$I$5)+$G$5*MAX(MIN(CB277,$J$5),$I$5)*(CV277*CO277/($K$5*1000))+$H$5*(CV277*CO277/($K$5*1000))*(CV277*CO277/($K$5*1000)))</f>
        <v>0</v>
      </c>
      <c r="Q277">
        <f>H277*(1000-(1000*0.61365*exp(17.502*U277/(240.97+U277))/(CO277+CP277)+CJ277)/2)/(1000*0.61365*exp(17.502*U277/(240.97+U277))/(CO277+CP277)-CJ277)</f>
        <v>0</v>
      </c>
      <c r="R277">
        <f>1/((CC277+1)/(O277/1.6)+1/(P277/1.37)) + CC277/((CC277+1)/(O277/1.6) + CC277/(P277/1.37))</f>
        <v>0</v>
      </c>
      <c r="S277">
        <f>(BX277*CA277)</f>
        <v>0</v>
      </c>
      <c r="T277">
        <f>(CQ277+(S277+2*0.95*5.67E-8*(((CQ277+$B$7)+273)^4-(CQ277+273)^4)-44100*H277)/(1.84*29.3*P277+8*0.95*5.67E-8*(CQ277+273)^3))</f>
        <v>0</v>
      </c>
      <c r="U277">
        <f>($C$7*CR277+$D$7*CS277+$E$7*T277)</f>
        <v>0</v>
      </c>
      <c r="V277">
        <f>0.61365*exp(17.502*U277/(240.97+U277))</f>
        <v>0</v>
      </c>
      <c r="W277">
        <f>(X277/Y277*100)</f>
        <v>0</v>
      </c>
      <c r="X277">
        <f>CJ277*(CO277+CP277)/1000</f>
        <v>0</v>
      </c>
      <c r="Y277">
        <f>0.61365*exp(17.502*CQ277/(240.97+CQ277))</f>
        <v>0</v>
      </c>
      <c r="Z277">
        <f>(V277-CJ277*(CO277+CP277)/1000)</f>
        <v>0</v>
      </c>
      <c r="AA277">
        <f>(-H277*44100)</f>
        <v>0</v>
      </c>
      <c r="AB277">
        <f>2*29.3*P277*0.92*(CQ277-U277)</f>
        <v>0</v>
      </c>
      <c r="AC277">
        <f>2*0.95*5.67E-8*(((CQ277+$B$7)+273)^4-(U277+273)^4)</f>
        <v>0</v>
      </c>
      <c r="AD277">
        <f>S277+AC277+AA277+AB277</f>
        <v>0</v>
      </c>
      <c r="AE277">
        <f>CN277*AS277*(CI277-CH277*(1000-AS277*CK277)/(1000-AS277*CJ277))/(100*CB277)</f>
        <v>0</v>
      </c>
      <c r="AF277">
        <f>1000*CN277*AS277*(CJ277-CK277)/(100*CB277*(1000-AS277*CJ277))</f>
        <v>0</v>
      </c>
      <c r="AG277">
        <f>(AH277 - AI277 - CO277*1E3/(8.314*(CQ277+273.15)) * AK277/CN277 * AJ277) * CN277/(100*CB277) * (1000 - CK277)/1000</f>
        <v>0</v>
      </c>
      <c r="AH277">
        <v>896.361336714772</v>
      </c>
      <c r="AI277">
        <v>875.547866666666</v>
      </c>
      <c r="AJ277">
        <v>1.68217920164725</v>
      </c>
      <c r="AK277">
        <v>66.5001345329119</v>
      </c>
      <c r="AL277">
        <f>(AN277 - AM277 + CO277*1E3/(8.314*(CQ277+273.15)) * AP277/CN277 * AO277) * CN277/(100*CB277) * 1000/(1000 - AN277)</f>
        <v>0</v>
      </c>
      <c r="AM277">
        <v>19.9936291501299</v>
      </c>
      <c r="AN277">
        <v>21.3374890909091</v>
      </c>
      <c r="AO277">
        <v>0.00295369696969326</v>
      </c>
      <c r="AP277">
        <v>79.88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MAX(0,($B$13+$C$13*CV277)/(1+$D$13*CV277)*CO277/(CQ277+273)*$E$13)</f>
        <v>0</v>
      </c>
      <c r="AV277" t="s">
        <v>286</v>
      </c>
      <c r="AW277" t="s">
        <v>286</v>
      </c>
      <c r="AX277">
        <v>0</v>
      </c>
      <c r="AY277">
        <v>0</v>
      </c>
      <c r="AZ277">
        <f>1-AX277/AY277</f>
        <v>0</v>
      </c>
      <c r="BA277">
        <v>0</v>
      </c>
      <c r="BB277" t="s">
        <v>286</v>
      </c>
      <c r="BC277" t="s">
        <v>286</v>
      </c>
      <c r="BD277">
        <v>0</v>
      </c>
      <c r="BE277">
        <v>0</v>
      </c>
      <c r="BF277">
        <f>1-BD277/BE277</f>
        <v>0</v>
      </c>
      <c r="BG277">
        <v>0.5</v>
      </c>
      <c r="BH277">
        <f>BY277</f>
        <v>0</v>
      </c>
      <c r="BI277">
        <f>J277</f>
        <v>0</v>
      </c>
      <c r="BJ277">
        <f>BF277*BG277*BH277</f>
        <v>0</v>
      </c>
      <c r="BK277">
        <f>(BI277-BA277)/BH277</f>
        <v>0</v>
      </c>
      <c r="BL277">
        <f>(AY277-BE277)/BE277</f>
        <v>0</v>
      </c>
      <c r="BM277">
        <f>AX277/(AZ277+AX277/BE277)</f>
        <v>0</v>
      </c>
      <c r="BN277" t="s">
        <v>286</v>
      </c>
      <c r="BO277">
        <v>0</v>
      </c>
      <c r="BP277">
        <f>IF(BO277&lt;&gt;0, BO277, BM277)</f>
        <v>0</v>
      </c>
      <c r="BQ277">
        <f>1-BP277/BE277</f>
        <v>0</v>
      </c>
      <c r="BR277">
        <f>(BE277-BD277)/(BE277-BP277)</f>
        <v>0</v>
      </c>
      <c r="BS277">
        <f>(AY277-BE277)/(AY277-BP277)</f>
        <v>0</v>
      </c>
      <c r="BT277">
        <f>(BE277-BD277)/(BE277-AX277)</f>
        <v>0</v>
      </c>
      <c r="BU277">
        <f>(AY277-BE277)/(AY277-AX277)</f>
        <v>0</v>
      </c>
      <c r="BV277">
        <f>(BR277*BP277/BD277)</f>
        <v>0</v>
      </c>
      <c r="BW277">
        <f>(1-BV277)</f>
        <v>0</v>
      </c>
      <c r="BX277">
        <f>$B$11*CW277+$C$11*CX277+$F$11*CY277*(1-DB277)</f>
        <v>0</v>
      </c>
      <c r="BY277">
        <f>BX277*BZ277</f>
        <v>0</v>
      </c>
      <c r="BZ277">
        <f>($B$11*$D$9+$C$11*$D$9+$F$11*((DL277+DD277)/MAX(DL277+DD277+DM277, 0.1)*$I$9+DM277/MAX(DL277+DD277+DM277, 0.1)*$J$9))/($B$11+$C$11+$F$11)</f>
        <v>0</v>
      </c>
      <c r="CA277">
        <f>($B$11*$K$9+$C$11*$K$9+$F$11*((DL277+DD277)/MAX(DL277+DD277+DM277, 0.1)*$P$9+DM277/MAX(DL277+DD277+DM277, 0.1)*$Q$9))/($B$11+$C$11+$F$11)</f>
        <v>0</v>
      </c>
      <c r="CB277">
        <v>9</v>
      </c>
      <c r="CC277">
        <v>0.5</v>
      </c>
      <c r="CD277" t="s">
        <v>287</v>
      </c>
      <c r="CE277">
        <v>2</v>
      </c>
      <c r="CF277" t="b">
        <v>1</v>
      </c>
      <c r="CG277">
        <v>1617083414</v>
      </c>
      <c r="CH277">
        <v>856.034</v>
      </c>
      <c r="CI277">
        <v>880.143666666667</v>
      </c>
      <c r="CJ277">
        <v>21.335</v>
      </c>
      <c r="CK277">
        <v>20.0002666666667</v>
      </c>
      <c r="CL277">
        <v>851.713333333333</v>
      </c>
      <c r="CM277">
        <v>21.3569333333333</v>
      </c>
      <c r="CN277">
        <v>600.023</v>
      </c>
      <c r="CO277">
        <v>101.125666666667</v>
      </c>
      <c r="CP277">
        <v>0.0471030333333333</v>
      </c>
      <c r="CQ277">
        <v>26.7369666666667</v>
      </c>
      <c r="CR277">
        <v>26.2589</v>
      </c>
      <c r="CS277">
        <v>999.9</v>
      </c>
      <c r="CT277">
        <v>0</v>
      </c>
      <c r="CU277">
        <v>0</v>
      </c>
      <c r="CV277">
        <v>9993.12666666667</v>
      </c>
      <c r="CW277">
        <v>0</v>
      </c>
      <c r="CX277">
        <v>33.3244666666667</v>
      </c>
      <c r="CY277">
        <v>1199.97</v>
      </c>
      <c r="CZ277">
        <v>0.967004333333333</v>
      </c>
      <c r="DA277">
        <v>0.0329958</v>
      </c>
      <c r="DB277">
        <v>0</v>
      </c>
      <c r="DC277">
        <v>2.74646666666667</v>
      </c>
      <c r="DD277">
        <v>0</v>
      </c>
      <c r="DE277">
        <v>3550.05666666667</v>
      </c>
      <c r="DF277">
        <v>10372</v>
      </c>
      <c r="DG277">
        <v>40.437</v>
      </c>
      <c r="DH277">
        <v>43.4166666666667</v>
      </c>
      <c r="DI277">
        <v>42.187</v>
      </c>
      <c r="DJ277">
        <v>41.4786666666667</v>
      </c>
      <c r="DK277">
        <v>40.458</v>
      </c>
      <c r="DL277">
        <v>1160.38</v>
      </c>
      <c r="DM277">
        <v>39.59</v>
      </c>
      <c r="DN277">
        <v>0</v>
      </c>
      <c r="DO277">
        <v>1617083415.6</v>
      </c>
      <c r="DP277">
        <v>0</v>
      </c>
      <c r="DQ277">
        <v>2.70432</v>
      </c>
      <c r="DR277">
        <v>-0.318161543761046</v>
      </c>
      <c r="DS277">
        <v>-8.281538483004</v>
      </c>
      <c r="DT277">
        <v>3551.2092</v>
      </c>
      <c r="DU277">
        <v>15</v>
      </c>
      <c r="DV277">
        <v>1617082512</v>
      </c>
      <c r="DW277" t="s">
        <v>288</v>
      </c>
      <c r="DX277">
        <v>1617082511</v>
      </c>
      <c r="DY277">
        <v>1617082512</v>
      </c>
      <c r="DZ277">
        <v>2</v>
      </c>
      <c r="EA277">
        <v>-0.012</v>
      </c>
      <c r="EB277">
        <v>-0.035</v>
      </c>
      <c r="EC277">
        <v>4.321</v>
      </c>
      <c r="ED277">
        <v>-0.022</v>
      </c>
      <c r="EE277">
        <v>400</v>
      </c>
      <c r="EF277">
        <v>20</v>
      </c>
      <c r="EG277">
        <v>0.13</v>
      </c>
      <c r="EH277">
        <v>0.05</v>
      </c>
      <c r="EI277">
        <v>100</v>
      </c>
      <c r="EJ277">
        <v>100</v>
      </c>
      <c r="EK277">
        <v>4.321</v>
      </c>
      <c r="EL277">
        <v>-0.022</v>
      </c>
      <c r="EM277">
        <v>4.32055000000003</v>
      </c>
      <c r="EN277">
        <v>0</v>
      </c>
      <c r="EO277">
        <v>0</v>
      </c>
      <c r="EP277">
        <v>0</v>
      </c>
      <c r="EQ277">
        <v>-0.0219400000000007</v>
      </c>
      <c r="ER277">
        <v>0</v>
      </c>
      <c r="ES277">
        <v>0</v>
      </c>
      <c r="ET277">
        <v>0</v>
      </c>
      <c r="EU277">
        <v>-1</v>
      </c>
      <c r="EV277">
        <v>-1</v>
      </c>
      <c r="EW277">
        <v>-1</v>
      </c>
      <c r="EX277">
        <v>-1</v>
      </c>
      <c r="EY277">
        <v>15.1</v>
      </c>
      <c r="EZ277">
        <v>15.1</v>
      </c>
      <c r="FA277">
        <v>18</v>
      </c>
      <c r="FB277">
        <v>646.466</v>
      </c>
      <c r="FC277">
        <v>393.706</v>
      </c>
      <c r="FD277">
        <v>24.9996</v>
      </c>
      <c r="FE277">
        <v>27.6309</v>
      </c>
      <c r="FF277">
        <v>29.9998</v>
      </c>
      <c r="FG277">
        <v>27.6528</v>
      </c>
      <c r="FH277">
        <v>27.693</v>
      </c>
      <c r="FI277">
        <v>39.5988</v>
      </c>
      <c r="FJ277">
        <v>21.3887</v>
      </c>
      <c r="FK277">
        <v>43.4812</v>
      </c>
      <c r="FL277">
        <v>25</v>
      </c>
      <c r="FM277">
        <v>893.053</v>
      </c>
      <c r="FN277">
        <v>20</v>
      </c>
      <c r="FO277">
        <v>96.8995</v>
      </c>
      <c r="FP277">
        <v>99.4671</v>
      </c>
    </row>
    <row r="278" spans="1:172">
      <c r="A278">
        <v>262</v>
      </c>
      <c r="B278">
        <v>1617083417</v>
      </c>
      <c r="C278">
        <v>524.5</v>
      </c>
      <c r="D278" t="s">
        <v>809</v>
      </c>
      <c r="E278" t="s">
        <v>810</v>
      </c>
      <c r="F278">
        <v>2</v>
      </c>
      <c r="G278">
        <v>1617083415.625</v>
      </c>
      <c r="H278">
        <f>(I278)/1000</f>
        <v>0</v>
      </c>
      <c r="I278">
        <f>IF(CF278, AL278, AF278)</f>
        <v>0</v>
      </c>
      <c r="J278">
        <f>IF(CF278, AG278, AE278)</f>
        <v>0</v>
      </c>
      <c r="K278">
        <f>CH278 - IF(AS278&gt;1, J278*CB278*100.0/(AU278*CV278), 0)</f>
        <v>0</v>
      </c>
      <c r="L278">
        <f>((R278-H278/2)*K278-J278)/(R278+H278/2)</f>
        <v>0</v>
      </c>
      <c r="M278">
        <f>L278*(CO278+CP278)/1000.0</f>
        <v>0</v>
      </c>
      <c r="N278">
        <f>(CH278 - IF(AS278&gt;1, J278*CB278*100.0/(AU278*CV278), 0))*(CO278+CP278)/1000.0</f>
        <v>0</v>
      </c>
      <c r="O278">
        <f>2.0/((1/Q278-1/P278)+SIGN(Q278)*SQRT((1/Q278-1/P278)*(1/Q278-1/P278) + 4*CC278/((CC278+1)*(CC278+1))*(2*1/Q278*1/P278-1/P278*1/P278)))</f>
        <v>0</v>
      </c>
      <c r="P278">
        <f>IF(LEFT(CD278,1)&lt;&gt;"0",IF(LEFT(CD278,1)="1",3.0,CE278),$D$5+$E$5*(CV278*CO278/($K$5*1000))+$F$5*(CV278*CO278/($K$5*1000))*MAX(MIN(CB278,$J$5),$I$5)*MAX(MIN(CB278,$J$5),$I$5)+$G$5*MAX(MIN(CB278,$J$5),$I$5)*(CV278*CO278/($K$5*1000))+$H$5*(CV278*CO278/($K$5*1000))*(CV278*CO278/($K$5*1000)))</f>
        <v>0</v>
      </c>
      <c r="Q278">
        <f>H278*(1000-(1000*0.61365*exp(17.502*U278/(240.97+U278))/(CO278+CP278)+CJ278)/2)/(1000*0.61365*exp(17.502*U278/(240.97+U278))/(CO278+CP278)-CJ278)</f>
        <v>0</v>
      </c>
      <c r="R278">
        <f>1/((CC278+1)/(O278/1.6)+1/(P278/1.37)) + CC278/((CC278+1)/(O278/1.6) + CC278/(P278/1.37))</f>
        <v>0</v>
      </c>
      <c r="S278">
        <f>(BX278*CA278)</f>
        <v>0</v>
      </c>
      <c r="T278">
        <f>(CQ278+(S278+2*0.95*5.67E-8*(((CQ278+$B$7)+273)^4-(CQ278+273)^4)-44100*H278)/(1.84*29.3*P278+8*0.95*5.67E-8*(CQ278+273)^3))</f>
        <v>0</v>
      </c>
      <c r="U278">
        <f>($C$7*CR278+$D$7*CS278+$E$7*T278)</f>
        <v>0</v>
      </c>
      <c r="V278">
        <f>0.61365*exp(17.502*U278/(240.97+U278))</f>
        <v>0</v>
      </c>
      <c r="W278">
        <f>(X278/Y278*100)</f>
        <v>0</v>
      </c>
      <c r="X278">
        <f>CJ278*(CO278+CP278)/1000</f>
        <v>0</v>
      </c>
      <c r="Y278">
        <f>0.61365*exp(17.502*CQ278/(240.97+CQ278))</f>
        <v>0</v>
      </c>
      <c r="Z278">
        <f>(V278-CJ278*(CO278+CP278)/1000)</f>
        <v>0</v>
      </c>
      <c r="AA278">
        <f>(-H278*44100)</f>
        <v>0</v>
      </c>
      <c r="AB278">
        <f>2*29.3*P278*0.92*(CQ278-U278)</f>
        <v>0</v>
      </c>
      <c r="AC278">
        <f>2*0.95*5.67E-8*(((CQ278+$B$7)+273)^4-(U278+273)^4)</f>
        <v>0</v>
      </c>
      <c r="AD278">
        <f>S278+AC278+AA278+AB278</f>
        <v>0</v>
      </c>
      <c r="AE278">
        <f>CN278*AS278*(CI278-CH278*(1000-AS278*CK278)/(1000-AS278*CJ278))/(100*CB278)</f>
        <v>0</v>
      </c>
      <c r="AF278">
        <f>1000*CN278*AS278*(CJ278-CK278)/(100*CB278*(1000-AS278*CJ278))</f>
        <v>0</v>
      </c>
      <c r="AG278">
        <f>(AH278 - AI278 - CO278*1E3/(8.314*(CQ278+273.15)) * AK278/CN278 * AJ278) * CN278/(100*CB278) * (1000 - CK278)/1000</f>
        <v>0</v>
      </c>
      <c r="AH278">
        <v>899.775510469307</v>
      </c>
      <c r="AI278">
        <v>878.909527272727</v>
      </c>
      <c r="AJ278">
        <v>1.68218376693087</v>
      </c>
      <c r="AK278">
        <v>66.5001345329119</v>
      </c>
      <c r="AL278">
        <f>(AN278 - AM278 + CO278*1E3/(8.314*(CQ278+273.15)) * AP278/CN278 * AO278) * CN278/(100*CB278) * 1000/(1000 - AN278)</f>
        <v>0</v>
      </c>
      <c r="AM278">
        <v>20.0013699812987</v>
      </c>
      <c r="AN278">
        <v>21.3456254545455</v>
      </c>
      <c r="AO278">
        <v>0.00473981818182623</v>
      </c>
      <c r="AP278">
        <v>79.88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MAX(0,($B$13+$C$13*CV278)/(1+$D$13*CV278)*CO278/(CQ278+273)*$E$13)</f>
        <v>0</v>
      </c>
      <c r="AV278" t="s">
        <v>286</v>
      </c>
      <c r="AW278" t="s">
        <v>286</v>
      </c>
      <c r="AX278">
        <v>0</v>
      </c>
      <c r="AY278">
        <v>0</v>
      </c>
      <c r="AZ278">
        <f>1-AX278/AY278</f>
        <v>0</v>
      </c>
      <c r="BA278">
        <v>0</v>
      </c>
      <c r="BB278" t="s">
        <v>286</v>
      </c>
      <c r="BC278" t="s">
        <v>286</v>
      </c>
      <c r="BD278">
        <v>0</v>
      </c>
      <c r="BE278">
        <v>0</v>
      </c>
      <c r="BF278">
        <f>1-BD278/BE278</f>
        <v>0</v>
      </c>
      <c r="BG278">
        <v>0.5</v>
      </c>
      <c r="BH278">
        <f>BY278</f>
        <v>0</v>
      </c>
      <c r="BI278">
        <f>J278</f>
        <v>0</v>
      </c>
      <c r="BJ278">
        <f>BF278*BG278*BH278</f>
        <v>0</v>
      </c>
      <c r="BK278">
        <f>(BI278-BA278)/BH278</f>
        <v>0</v>
      </c>
      <c r="BL278">
        <f>(AY278-BE278)/BE278</f>
        <v>0</v>
      </c>
      <c r="BM278">
        <f>AX278/(AZ278+AX278/BE278)</f>
        <v>0</v>
      </c>
      <c r="BN278" t="s">
        <v>286</v>
      </c>
      <c r="BO278">
        <v>0</v>
      </c>
      <c r="BP278">
        <f>IF(BO278&lt;&gt;0, BO278, BM278)</f>
        <v>0</v>
      </c>
      <c r="BQ278">
        <f>1-BP278/BE278</f>
        <v>0</v>
      </c>
      <c r="BR278">
        <f>(BE278-BD278)/(BE278-BP278)</f>
        <v>0</v>
      </c>
      <c r="BS278">
        <f>(AY278-BE278)/(AY278-BP278)</f>
        <v>0</v>
      </c>
      <c r="BT278">
        <f>(BE278-BD278)/(BE278-AX278)</f>
        <v>0</v>
      </c>
      <c r="BU278">
        <f>(AY278-BE278)/(AY278-AX278)</f>
        <v>0</v>
      </c>
      <c r="BV278">
        <f>(BR278*BP278/BD278)</f>
        <v>0</v>
      </c>
      <c r="BW278">
        <f>(1-BV278)</f>
        <v>0</v>
      </c>
      <c r="BX278">
        <f>$B$11*CW278+$C$11*CX278+$F$11*CY278*(1-DB278)</f>
        <v>0</v>
      </c>
      <c r="BY278">
        <f>BX278*BZ278</f>
        <v>0</v>
      </c>
      <c r="BZ278">
        <f>($B$11*$D$9+$C$11*$D$9+$F$11*((DL278+DD278)/MAX(DL278+DD278+DM278, 0.1)*$I$9+DM278/MAX(DL278+DD278+DM278, 0.1)*$J$9))/($B$11+$C$11+$F$11)</f>
        <v>0</v>
      </c>
      <c r="CA278">
        <f>($B$11*$K$9+$C$11*$K$9+$F$11*((DL278+DD278)/MAX(DL278+DD278+DM278, 0.1)*$P$9+DM278/MAX(DL278+DD278+DM278, 0.1)*$Q$9))/($B$11+$C$11+$F$11)</f>
        <v>0</v>
      </c>
      <c r="CB278">
        <v>9</v>
      </c>
      <c r="CC278">
        <v>0.5</v>
      </c>
      <c r="CD278" t="s">
        <v>287</v>
      </c>
      <c r="CE278">
        <v>2</v>
      </c>
      <c r="CF278" t="b">
        <v>1</v>
      </c>
      <c r="CG278">
        <v>1617083415.625</v>
      </c>
      <c r="CH278">
        <v>858.71375</v>
      </c>
      <c r="CI278">
        <v>882.843</v>
      </c>
      <c r="CJ278">
        <v>21.3422</v>
      </c>
      <c r="CK278">
        <v>20.0017</v>
      </c>
      <c r="CL278">
        <v>854.39325</v>
      </c>
      <c r="CM278">
        <v>21.36415</v>
      </c>
      <c r="CN278">
        <v>599.99475</v>
      </c>
      <c r="CO278">
        <v>101.1265</v>
      </c>
      <c r="CP278">
        <v>0.047076675</v>
      </c>
      <c r="CQ278">
        <v>26.736875</v>
      </c>
      <c r="CR278">
        <v>26.261675</v>
      </c>
      <c r="CS278">
        <v>999.9</v>
      </c>
      <c r="CT278">
        <v>0</v>
      </c>
      <c r="CU278">
        <v>0</v>
      </c>
      <c r="CV278">
        <v>9999.9925</v>
      </c>
      <c r="CW278">
        <v>0</v>
      </c>
      <c r="CX278">
        <v>32.420725</v>
      </c>
      <c r="CY278">
        <v>1199.89</v>
      </c>
      <c r="CZ278">
        <v>0.967002</v>
      </c>
      <c r="DA278">
        <v>0.0329981</v>
      </c>
      <c r="DB278">
        <v>0</v>
      </c>
      <c r="DC278">
        <v>2.729925</v>
      </c>
      <c r="DD278">
        <v>0</v>
      </c>
      <c r="DE278">
        <v>3549.5625</v>
      </c>
      <c r="DF278">
        <v>10371.3</v>
      </c>
      <c r="DG278">
        <v>40.4685</v>
      </c>
      <c r="DH278">
        <v>43.35925</v>
      </c>
      <c r="DI278">
        <v>42.187</v>
      </c>
      <c r="DJ278">
        <v>41.46825</v>
      </c>
      <c r="DK278">
        <v>40.48425</v>
      </c>
      <c r="DL278">
        <v>1160.3</v>
      </c>
      <c r="DM278">
        <v>39.59</v>
      </c>
      <c r="DN278">
        <v>0</v>
      </c>
      <c r="DO278">
        <v>1617083417.4</v>
      </c>
      <c r="DP278">
        <v>0</v>
      </c>
      <c r="DQ278">
        <v>2.70693076923077</v>
      </c>
      <c r="DR278">
        <v>0.209511112612748</v>
      </c>
      <c r="DS278">
        <v>-9.81982907709073</v>
      </c>
      <c r="DT278">
        <v>3550.95884615385</v>
      </c>
      <c r="DU278">
        <v>15</v>
      </c>
      <c r="DV278">
        <v>1617082512</v>
      </c>
      <c r="DW278" t="s">
        <v>288</v>
      </c>
      <c r="DX278">
        <v>1617082511</v>
      </c>
      <c r="DY278">
        <v>1617082512</v>
      </c>
      <c r="DZ278">
        <v>2</v>
      </c>
      <c r="EA278">
        <v>-0.012</v>
      </c>
      <c r="EB278">
        <v>-0.035</v>
      </c>
      <c r="EC278">
        <v>4.321</v>
      </c>
      <c r="ED278">
        <v>-0.022</v>
      </c>
      <c r="EE278">
        <v>400</v>
      </c>
      <c r="EF278">
        <v>20</v>
      </c>
      <c r="EG278">
        <v>0.13</v>
      </c>
      <c r="EH278">
        <v>0.05</v>
      </c>
      <c r="EI278">
        <v>100</v>
      </c>
      <c r="EJ278">
        <v>100</v>
      </c>
      <c r="EK278">
        <v>4.321</v>
      </c>
      <c r="EL278">
        <v>-0.0219</v>
      </c>
      <c r="EM278">
        <v>4.32055000000003</v>
      </c>
      <c r="EN278">
        <v>0</v>
      </c>
      <c r="EO278">
        <v>0</v>
      </c>
      <c r="EP278">
        <v>0</v>
      </c>
      <c r="EQ278">
        <v>-0.0219400000000007</v>
      </c>
      <c r="ER278">
        <v>0</v>
      </c>
      <c r="ES278">
        <v>0</v>
      </c>
      <c r="ET278">
        <v>0</v>
      </c>
      <c r="EU278">
        <v>-1</v>
      </c>
      <c r="EV278">
        <v>-1</v>
      </c>
      <c r="EW278">
        <v>-1</v>
      </c>
      <c r="EX278">
        <v>-1</v>
      </c>
      <c r="EY278">
        <v>15.1</v>
      </c>
      <c r="EZ278">
        <v>15.1</v>
      </c>
      <c r="FA278">
        <v>18</v>
      </c>
      <c r="FB278">
        <v>646.646</v>
      </c>
      <c r="FC278">
        <v>393.668</v>
      </c>
      <c r="FD278">
        <v>24.9995</v>
      </c>
      <c r="FE278">
        <v>27.6291</v>
      </c>
      <c r="FF278">
        <v>29.9998</v>
      </c>
      <c r="FG278">
        <v>27.6516</v>
      </c>
      <c r="FH278">
        <v>27.6918</v>
      </c>
      <c r="FI278">
        <v>39.7227</v>
      </c>
      <c r="FJ278">
        <v>21.3887</v>
      </c>
      <c r="FK278">
        <v>43.4812</v>
      </c>
      <c r="FL278">
        <v>25</v>
      </c>
      <c r="FM278">
        <v>896.423</v>
      </c>
      <c r="FN278">
        <v>20</v>
      </c>
      <c r="FO278">
        <v>96.8997</v>
      </c>
      <c r="FP278">
        <v>99.4681</v>
      </c>
    </row>
    <row r="279" spans="1:172">
      <c r="A279">
        <v>263</v>
      </c>
      <c r="B279">
        <v>1617083419.5</v>
      </c>
      <c r="C279">
        <v>527</v>
      </c>
      <c r="D279" t="s">
        <v>811</v>
      </c>
      <c r="E279" t="s">
        <v>812</v>
      </c>
      <c r="F279">
        <v>2</v>
      </c>
      <c r="G279">
        <v>1617083418.25</v>
      </c>
      <c r="H279">
        <f>(I279)/1000</f>
        <v>0</v>
      </c>
      <c r="I279">
        <f>IF(CF279, AL279, AF279)</f>
        <v>0</v>
      </c>
      <c r="J279">
        <f>IF(CF279, AG279, AE279)</f>
        <v>0</v>
      </c>
      <c r="K279">
        <f>CH279 - IF(AS279&gt;1, J279*CB279*100.0/(AU279*CV279), 0)</f>
        <v>0</v>
      </c>
      <c r="L279">
        <f>((R279-H279/2)*K279-J279)/(R279+H279/2)</f>
        <v>0</v>
      </c>
      <c r="M279">
        <f>L279*(CO279+CP279)/1000.0</f>
        <v>0</v>
      </c>
      <c r="N279">
        <f>(CH279 - IF(AS279&gt;1, J279*CB279*100.0/(AU279*CV279), 0))*(CO279+CP279)/1000.0</f>
        <v>0</v>
      </c>
      <c r="O279">
        <f>2.0/((1/Q279-1/P279)+SIGN(Q279)*SQRT((1/Q279-1/P279)*(1/Q279-1/P279) + 4*CC279/((CC279+1)*(CC279+1))*(2*1/Q279*1/P279-1/P279*1/P279)))</f>
        <v>0</v>
      </c>
      <c r="P279">
        <f>IF(LEFT(CD279,1)&lt;&gt;"0",IF(LEFT(CD279,1)="1",3.0,CE279),$D$5+$E$5*(CV279*CO279/($K$5*1000))+$F$5*(CV279*CO279/($K$5*1000))*MAX(MIN(CB279,$J$5),$I$5)*MAX(MIN(CB279,$J$5),$I$5)+$G$5*MAX(MIN(CB279,$J$5),$I$5)*(CV279*CO279/($K$5*1000))+$H$5*(CV279*CO279/($K$5*1000))*(CV279*CO279/($K$5*1000)))</f>
        <v>0</v>
      </c>
      <c r="Q279">
        <f>H279*(1000-(1000*0.61365*exp(17.502*U279/(240.97+U279))/(CO279+CP279)+CJ279)/2)/(1000*0.61365*exp(17.502*U279/(240.97+U279))/(CO279+CP279)-CJ279)</f>
        <v>0</v>
      </c>
      <c r="R279">
        <f>1/((CC279+1)/(O279/1.6)+1/(P279/1.37)) + CC279/((CC279+1)/(O279/1.6) + CC279/(P279/1.37))</f>
        <v>0</v>
      </c>
      <c r="S279">
        <f>(BX279*CA279)</f>
        <v>0</v>
      </c>
      <c r="T279">
        <f>(CQ279+(S279+2*0.95*5.67E-8*(((CQ279+$B$7)+273)^4-(CQ279+273)^4)-44100*H279)/(1.84*29.3*P279+8*0.95*5.67E-8*(CQ279+273)^3))</f>
        <v>0</v>
      </c>
      <c r="U279">
        <f>($C$7*CR279+$D$7*CS279+$E$7*T279)</f>
        <v>0</v>
      </c>
      <c r="V279">
        <f>0.61365*exp(17.502*U279/(240.97+U279))</f>
        <v>0</v>
      </c>
      <c r="W279">
        <f>(X279/Y279*100)</f>
        <v>0</v>
      </c>
      <c r="X279">
        <f>CJ279*(CO279+CP279)/1000</f>
        <v>0</v>
      </c>
      <c r="Y279">
        <f>0.61365*exp(17.502*CQ279/(240.97+CQ279))</f>
        <v>0</v>
      </c>
      <c r="Z279">
        <f>(V279-CJ279*(CO279+CP279)/1000)</f>
        <v>0</v>
      </c>
      <c r="AA279">
        <f>(-H279*44100)</f>
        <v>0</v>
      </c>
      <c r="AB279">
        <f>2*29.3*P279*0.92*(CQ279-U279)</f>
        <v>0</v>
      </c>
      <c r="AC279">
        <f>2*0.95*5.67E-8*(((CQ279+$B$7)+273)^4-(U279+273)^4)</f>
        <v>0</v>
      </c>
      <c r="AD279">
        <f>S279+AC279+AA279+AB279</f>
        <v>0</v>
      </c>
      <c r="AE279">
        <f>CN279*AS279*(CI279-CH279*(1000-AS279*CK279)/(1000-AS279*CJ279))/(100*CB279)</f>
        <v>0</v>
      </c>
      <c r="AF279">
        <f>1000*CN279*AS279*(CJ279-CK279)/(100*CB279*(1000-AS279*CJ279))</f>
        <v>0</v>
      </c>
      <c r="AG279">
        <f>(AH279 - AI279 - CO279*1E3/(8.314*(CQ279+273.15)) * AK279/CN279 * AJ279) * CN279/(100*CB279) * (1000 - CK279)/1000</f>
        <v>0</v>
      </c>
      <c r="AH279">
        <v>903.964790056456</v>
      </c>
      <c r="AI279">
        <v>883.106145454545</v>
      </c>
      <c r="AJ279">
        <v>1.67842372931603</v>
      </c>
      <c r="AK279">
        <v>66.5001345329119</v>
      </c>
      <c r="AL279">
        <f>(AN279 - AM279 + CO279*1E3/(8.314*(CQ279+273.15)) * AP279/CN279 * AO279) * CN279/(100*CB279) * 1000/(1000 - AN279)</f>
        <v>0</v>
      </c>
      <c r="AM279">
        <v>20.0022015858009</v>
      </c>
      <c r="AN279">
        <v>21.3517696969697</v>
      </c>
      <c r="AO279">
        <v>0.00336945454545224</v>
      </c>
      <c r="AP279">
        <v>79.88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MAX(0,($B$13+$C$13*CV279)/(1+$D$13*CV279)*CO279/(CQ279+273)*$E$13)</f>
        <v>0</v>
      </c>
      <c r="AV279" t="s">
        <v>286</v>
      </c>
      <c r="AW279" t="s">
        <v>286</v>
      </c>
      <c r="AX279">
        <v>0</v>
      </c>
      <c r="AY279">
        <v>0</v>
      </c>
      <c r="AZ279">
        <f>1-AX279/AY279</f>
        <v>0</v>
      </c>
      <c r="BA279">
        <v>0</v>
      </c>
      <c r="BB279" t="s">
        <v>286</v>
      </c>
      <c r="BC279" t="s">
        <v>286</v>
      </c>
      <c r="BD279">
        <v>0</v>
      </c>
      <c r="BE279">
        <v>0</v>
      </c>
      <c r="BF279">
        <f>1-BD279/BE279</f>
        <v>0</v>
      </c>
      <c r="BG279">
        <v>0.5</v>
      </c>
      <c r="BH279">
        <f>BY279</f>
        <v>0</v>
      </c>
      <c r="BI279">
        <f>J279</f>
        <v>0</v>
      </c>
      <c r="BJ279">
        <f>BF279*BG279*BH279</f>
        <v>0</v>
      </c>
      <c r="BK279">
        <f>(BI279-BA279)/BH279</f>
        <v>0</v>
      </c>
      <c r="BL279">
        <f>(AY279-BE279)/BE279</f>
        <v>0</v>
      </c>
      <c r="BM279">
        <f>AX279/(AZ279+AX279/BE279)</f>
        <v>0</v>
      </c>
      <c r="BN279" t="s">
        <v>286</v>
      </c>
      <c r="BO279">
        <v>0</v>
      </c>
      <c r="BP279">
        <f>IF(BO279&lt;&gt;0, BO279, BM279)</f>
        <v>0</v>
      </c>
      <c r="BQ279">
        <f>1-BP279/BE279</f>
        <v>0</v>
      </c>
      <c r="BR279">
        <f>(BE279-BD279)/(BE279-BP279)</f>
        <v>0</v>
      </c>
      <c r="BS279">
        <f>(AY279-BE279)/(AY279-BP279)</f>
        <v>0</v>
      </c>
      <c r="BT279">
        <f>(BE279-BD279)/(BE279-AX279)</f>
        <v>0</v>
      </c>
      <c r="BU279">
        <f>(AY279-BE279)/(AY279-AX279)</f>
        <v>0</v>
      </c>
      <c r="BV279">
        <f>(BR279*BP279/BD279)</f>
        <v>0</v>
      </c>
      <c r="BW279">
        <f>(1-BV279)</f>
        <v>0</v>
      </c>
      <c r="BX279">
        <f>$B$11*CW279+$C$11*CX279+$F$11*CY279*(1-DB279)</f>
        <v>0</v>
      </c>
      <c r="BY279">
        <f>BX279*BZ279</f>
        <v>0</v>
      </c>
      <c r="BZ279">
        <f>($B$11*$D$9+$C$11*$D$9+$F$11*((DL279+DD279)/MAX(DL279+DD279+DM279, 0.1)*$I$9+DM279/MAX(DL279+DD279+DM279, 0.1)*$J$9))/($B$11+$C$11+$F$11)</f>
        <v>0</v>
      </c>
      <c r="CA279">
        <f>($B$11*$K$9+$C$11*$K$9+$F$11*((DL279+DD279)/MAX(DL279+DD279+DM279, 0.1)*$P$9+DM279/MAX(DL279+DD279+DM279, 0.1)*$Q$9))/($B$11+$C$11+$F$11)</f>
        <v>0</v>
      </c>
      <c r="CB279">
        <v>9</v>
      </c>
      <c r="CC279">
        <v>0.5</v>
      </c>
      <c r="CD279" t="s">
        <v>287</v>
      </c>
      <c r="CE279">
        <v>2</v>
      </c>
      <c r="CF279" t="b">
        <v>1</v>
      </c>
      <c r="CG279">
        <v>1617083418.25</v>
      </c>
      <c r="CH279">
        <v>863.0185</v>
      </c>
      <c r="CI279">
        <v>887.15575</v>
      </c>
      <c r="CJ279">
        <v>21.349975</v>
      </c>
      <c r="CK279">
        <v>20.00285</v>
      </c>
      <c r="CL279">
        <v>858.698</v>
      </c>
      <c r="CM279">
        <v>21.3719</v>
      </c>
      <c r="CN279">
        <v>600.05825</v>
      </c>
      <c r="CO279">
        <v>101.12675</v>
      </c>
      <c r="CP279">
        <v>0.046889975</v>
      </c>
      <c r="CQ279">
        <v>26.735425</v>
      </c>
      <c r="CR279">
        <v>26.2621</v>
      </c>
      <c r="CS279">
        <v>999.9</v>
      </c>
      <c r="CT279">
        <v>0</v>
      </c>
      <c r="CU279">
        <v>0</v>
      </c>
      <c r="CV279">
        <v>9998.7625</v>
      </c>
      <c r="CW279">
        <v>0</v>
      </c>
      <c r="CX279">
        <v>31.97795</v>
      </c>
      <c r="CY279">
        <v>1200.0775</v>
      </c>
      <c r="CZ279">
        <v>0.9670055</v>
      </c>
      <c r="DA279">
        <v>0.03299465</v>
      </c>
      <c r="DB279">
        <v>0</v>
      </c>
      <c r="DC279">
        <v>2.5326</v>
      </c>
      <c r="DD279">
        <v>0</v>
      </c>
      <c r="DE279">
        <v>3550.095</v>
      </c>
      <c r="DF279">
        <v>10372.95</v>
      </c>
      <c r="DG279">
        <v>40.42175</v>
      </c>
      <c r="DH279">
        <v>43.4375</v>
      </c>
      <c r="DI279">
        <v>42.156</v>
      </c>
      <c r="DJ279">
        <v>41.578</v>
      </c>
      <c r="DK279">
        <v>40.4685</v>
      </c>
      <c r="DL279">
        <v>1160.485</v>
      </c>
      <c r="DM279">
        <v>39.5925</v>
      </c>
      <c r="DN279">
        <v>0</v>
      </c>
      <c r="DO279">
        <v>1617083419.8</v>
      </c>
      <c r="DP279">
        <v>0</v>
      </c>
      <c r="DQ279">
        <v>2.67360769230769</v>
      </c>
      <c r="DR279">
        <v>-0.203124783825538</v>
      </c>
      <c r="DS279">
        <v>-7.29367525038134</v>
      </c>
      <c r="DT279">
        <v>3550.64076923077</v>
      </c>
      <c r="DU279">
        <v>15</v>
      </c>
      <c r="DV279">
        <v>1617082512</v>
      </c>
      <c r="DW279" t="s">
        <v>288</v>
      </c>
      <c r="DX279">
        <v>1617082511</v>
      </c>
      <c r="DY279">
        <v>1617082512</v>
      </c>
      <c r="DZ279">
        <v>2</v>
      </c>
      <c r="EA279">
        <v>-0.012</v>
      </c>
      <c r="EB279">
        <v>-0.035</v>
      </c>
      <c r="EC279">
        <v>4.321</v>
      </c>
      <c r="ED279">
        <v>-0.022</v>
      </c>
      <c r="EE279">
        <v>400</v>
      </c>
      <c r="EF279">
        <v>20</v>
      </c>
      <c r="EG279">
        <v>0.13</v>
      </c>
      <c r="EH279">
        <v>0.05</v>
      </c>
      <c r="EI279">
        <v>100</v>
      </c>
      <c r="EJ279">
        <v>100</v>
      </c>
      <c r="EK279">
        <v>4.321</v>
      </c>
      <c r="EL279">
        <v>-0.022</v>
      </c>
      <c r="EM279">
        <v>4.32055000000003</v>
      </c>
      <c r="EN279">
        <v>0</v>
      </c>
      <c r="EO279">
        <v>0</v>
      </c>
      <c r="EP279">
        <v>0</v>
      </c>
      <c r="EQ279">
        <v>-0.0219400000000007</v>
      </c>
      <c r="ER279">
        <v>0</v>
      </c>
      <c r="ES279">
        <v>0</v>
      </c>
      <c r="ET279">
        <v>0</v>
      </c>
      <c r="EU279">
        <v>-1</v>
      </c>
      <c r="EV279">
        <v>-1</v>
      </c>
      <c r="EW279">
        <v>-1</v>
      </c>
      <c r="EX279">
        <v>-1</v>
      </c>
      <c r="EY279">
        <v>15.1</v>
      </c>
      <c r="EZ279">
        <v>15.1</v>
      </c>
      <c r="FA279">
        <v>18</v>
      </c>
      <c r="FB279">
        <v>646.797</v>
      </c>
      <c r="FC279">
        <v>393.817</v>
      </c>
      <c r="FD279">
        <v>24.9994</v>
      </c>
      <c r="FE279">
        <v>27.6271</v>
      </c>
      <c r="FF279">
        <v>29.9999</v>
      </c>
      <c r="FG279">
        <v>27.6496</v>
      </c>
      <c r="FH279">
        <v>27.6904</v>
      </c>
      <c r="FI279">
        <v>39.8689</v>
      </c>
      <c r="FJ279">
        <v>21.3887</v>
      </c>
      <c r="FK279">
        <v>43.1111</v>
      </c>
      <c r="FL279">
        <v>25</v>
      </c>
      <c r="FM279">
        <v>899.797</v>
      </c>
      <c r="FN279">
        <v>20</v>
      </c>
      <c r="FO279">
        <v>96.9002</v>
      </c>
      <c r="FP279">
        <v>99.4685</v>
      </c>
    </row>
    <row r="280" spans="1:172">
      <c r="A280">
        <v>264</v>
      </c>
      <c r="B280">
        <v>1617083421.5</v>
      </c>
      <c r="C280">
        <v>529</v>
      </c>
      <c r="D280" t="s">
        <v>813</v>
      </c>
      <c r="E280" t="s">
        <v>814</v>
      </c>
      <c r="F280">
        <v>2</v>
      </c>
      <c r="G280">
        <v>1617083420.5</v>
      </c>
      <c r="H280">
        <f>(I280)/1000</f>
        <v>0</v>
      </c>
      <c r="I280">
        <f>IF(CF280, AL280, AF280)</f>
        <v>0</v>
      </c>
      <c r="J280">
        <f>IF(CF280, AG280, AE280)</f>
        <v>0</v>
      </c>
      <c r="K280">
        <f>CH280 - IF(AS280&gt;1, J280*CB280*100.0/(AU280*CV280), 0)</f>
        <v>0</v>
      </c>
      <c r="L280">
        <f>((R280-H280/2)*K280-J280)/(R280+H280/2)</f>
        <v>0</v>
      </c>
      <c r="M280">
        <f>L280*(CO280+CP280)/1000.0</f>
        <v>0</v>
      </c>
      <c r="N280">
        <f>(CH280 - IF(AS280&gt;1, J280*CB280*100.0/(AU280*CV280), 0))*(CO280+CP280)/1000.0</f>
        <v>0</v>
      </c>
      <c r="O280">
        <f>2.0/((1/Q280-1/P280)+SIGN(Q280)*SQRT((1/Q280-1/P280)*(1/Q280-1/P280) + 4*CC280/((CC280+1)*(CC280+1))*(2*1/Q280*1/P280-1/P280*1/P280)))</f>
        <v>0</v>
      </c>
      <c r="P280">
        <f>IF(LEFT(CD280,1)&lt;&gt;"0",IF(LEFT(CD280,1)="1",3.0,CE280),$D$5+$E$5*(CV280*CO280/($K$5*1000))+$F$5*(CV280*CO280/($K$5*1000))*MAX(MIN(CB280,$J$5),$I$5)*MAX(MIN(CB280,$J$5),$I$5)+$G$5*MAX(MIN(CB280,$J$5),$I$5)*(CV280*CO280/($K$5*1000))+$H$5*(CV280*CO280/($K$5*1000))*(CV280*CO280/($K$5*1000)))</f>
        <v>0</v>
      </c>
      <c r="Q280">
        <f>H280*(1000-(1000*0.61365*exp(17.502*U280/(240.97+U280))/(CO280+CP280)+CJ280)/2)/(1000*0.61365*exp(17.502*U280/(240.97+U280))/(CO280+CP280)-CJ280)</f>
        <v>0</v>
      </c>
      <c r="R280">
        <f>1/((CC280+1)/(O280/1.6)+1/(P280/1.37)) + CC280/((CC280+1)/(O280/1.6) + CC280/(P280/1.37))</f>
        <v>0</v>
      </c>
      <c r="S280">
        <f>(BX280*CA280)</f>
        <v>0</v>
      </c>
      <c r="T280">
        <f>(CQ280+(S280+2*0.95*5.67E-8*(((CQ280+$B$7)+273)^4-(CQ280+273)^4)-44100*H280)/(1.84*29.3*P280+8*0.95*5.67E-8*(CQ280+273)^3))</f>
        <v>0</v>
      </c>
      <c r="U280">
        <f>($C$7*CR280+$D$7*CS280+$E$7*T280)</f>
        <v>0</v>
      </c>
      <c r="V280">
        <f>0.61365*exp(17.502*U280/(240.97+U280))</f>
        <v>0</v>
      </c>
      <c r="W280">
        <f>(X280/Y280*100)</f>
        <v>0</v>
      </c>
      <c r="X280">
        <f>CJ280*(CO280+CP280)/1000</f>
        <v>0</v>
      </c>
      <c r="Y280">
        <f>0.61365*exp(17.502*CQ280/(240.97+CQ280))</f>
        <v>0</v>
      </c>
      <c r="Z280">
        <f>(V280-CJ280*(CO280+CP280)/1000)</f>
        <v>0</v>
      </c>
      <c r="AA280">
        <f>(-H280*44100)</f>
        <v>0</v>
      </c>
      <c r="AB280">
        <f>2*29.3*P280*0.92*(CQ280-U280)</f>
        <v>0</v>
      </c>
      <c r="AC280">
        <f>2*0.95*5.67E-8*(((CQ280+$B$7)+273)^4-(U280+273)^4)</f>
        <v>0</v>
      </c>
      <c r="AD280">
        <f>S280+AC280+AA280+AB280</f>
        <v>0</v>
      </c>
      <c r="AE280">
        <f>CN280*AS280*(CI280-CH280*(1000-AS280*CK280)/(1000-AS280*CJ280))/(100*CB280)</f>
        <v>0</v>
      </c>
      <c r="AF280">
        <f>1000*CN280*AS280*(CJ280-CK280)/(100*CB280*(1000-AS280*CJ280))</f>
        <v>0</v>
      </c>
      <c r="AG280">
        <f>(AH280 - AI280 - CO280*1E3/(8.314*(CQ280+273.15)) * AK280/CN280 * AJ280) * CN280/(100*CB280) * (1000 - CK280)/1000</f>
        <v>0</v>
      </c>
      <c r="AH280">
        <v>907.39549400555</v>
      </c>
      <c r="AI280">
        <v>886.53843030303</v>
      </c>
      <c r="AJ280">
        <v>1.71710043661461</v>
      </c>
      <c r="AK280">
        <v>66.5001345329119</v>
      </c>
      <c r="AL280">
        <f>(AN280 - AM280 + CO280*1E3/(8.314*(CQ280+273.15)) * AP280/CN280 * AO280) * CN280/(100*CB280) * 1000/(1000 - AN280)</f>
        <v>0</v>
      </c>
      <c r="AM280">
        <v>20.0031422521212</v>
      </c>
      <c r="AN280">
        <v>21.3544484848485</v>
      </c>
      <c r="AO280">
        <v>0.00247127272726756</v>
      </c>
      <c r="AP280">
        <v>79.88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MAX(0,($B$13+$C$13*CV280)/(1+$D$13*CV280)*CO280/(CQ280+273)*$E$13)</f>
        <v>0</v>
      </c>
      <c r="AV280" t="s">
        <v>286</v>
      </c>
      <c r="AW280" t="s">
        <v>286</v>
      </c>
      <c r="AX280">
        <v>0</v>
      </c>
      <c r="AY280">
        <v>0</v>
      </c>
      <c r="AZ280">
        <f>1-AX280/AY280</f>
        <v>0</v>
      </c>
      <c r="BA280">
        <v>0</v>
      </c>
      <c r="BB280" t="s">
        <v>286</v>
      </c>
      <c r="BC280" t="s">
        <v>286</v>
      </c>
      <c r="BD280">
        <v>0</v>
      </c>
      <c r="BE280">
        <v>0</v>
      </c>
      <c r="BF280">
        <f>1-BD280/BE280</f>
        <v>0</v>
      </c>
      <c r="BG280">
        <v>0.5</v>
      </c>
      <c r="BH280">
        <f>BY280</f>
        <v>0</v>
      </c>
      <c r="BI280">
        <f>J280</f>
        <v>0</v>
      </c>
      <c r="BJ280">
        <f>BF280*BG280*BH280</f>
        <v>0</v>
      </c>
      <c r="BK280">
        <f>(BI280-BA280)/BH280</f>
        <v>0</v>
      </c>
      <c r="BL280">
        <f>(AY280-BE280)/BE280</f>
        <v>0</v>
      </c>
      <c r="BM280">
        <f>AX280/(AZ280+AX280/BE280)</f>
        <v>0</v>
      </c>
      <c r="BN280" t="s">
        <v>286</v>
      </c>
      <c r="BO280">
        <v>0</v>
      </c>
      <c r="BP280">
        <f>IF(BO280&lt;&gt;0, BO280, BM280)</f>
        <v>0</v>
      </c>
      <c r="BQ280">
        <f>1-BP280/BE280</f>
        <v>0</v>
      </c>
      <c r="BR280">
        <f>(BE280-BD280)/(BE280-BP280)</f>
        <v>0</v>
      </c>
      <c r="BS280">
        <f>(AY280-BE280)/(AY280-BP280)</f>
        <v>0</v>
      </c>
      <c r="BT280">
        <f>(BE280-BD280)/(BE280-AX280)</f>
        <v>0</v>
      </c>
      <c r="BU280">
        <f>(AY280-BE280)/(AY280-AX280)</f>
        <v>0</v>
      </c>
      <c r="BV280">
        <f>(BR280*BP280/BD280)</f>
        <v>0</v>
      </c>
      <c r="BW280">
        <f>(1-BV280)</f>
        <v>0</v>
      </c>
      <c r="BX280">
        <f>$B$11*CW280+$C$11*CX280+$F$11*CY280*(1-DB280)</f>
        <v>0</v>
      </c>
      <c r="BY280">
        <f>BX280*BZ280</f>
        <v>0</v>
      </c>
      <c r="BZ280">
        <f>($B$11*$D$9+$C$11*$D$9+$F$11*((DL280+DD280)/MAX(DL280+DD280+DM280, 0.1)*$I$9+DM280/MAX(DL280+DD280+DM280, 0.1)*$J$9))/($B$11+$C$11+$F$11)</f>
        <v>0</v>
      </c>
      <c r="CA280">
        <f>($B$11*$K$9+$C$11*$K$9+$F$11*((DL280+DD280)/MAX(DL280+DD280+DM280, 0.1)*$P$9+DM280/MAX(DL280+DD280+DM280, 0.1)*$Q$9))/($B$11+$C$11+$F$11)</f>
        <v>0</v>
      </c>
      <c r="CB280">
        <v>9</v>
      </c>
      <c r="CC280">
        <v>0.5</v>
      </c>
      <c r="CD280" t="s">
        <v>287</v>
      </c>
      <c r="CE280">
        <v>2</v>
      </c>
      <c r="CF280" t="b">
        <v>1</v>
      </c>
      <c r="CG280">
        <v>1617083420.5</v>
      </c>
      <c r="CH280">
        <v>866.757</v>
      </c>
      <c r="CI280">
        <v>891.024</v>
      </c>
      <c r="CJ280">
        <v>21.3539</v>
      </c>
      <c r="CK280">
        <v>20.0038666666667</v>
      </c>
      <c r="CL280">
        <v>862.436</v>
      </c>
      <c r="CM280">
        <v>21.3758333333333</v>
      </c>
      <c r="CN280">
        <v>600.033</v>
      </c>
      <c r="CO280">
        <v>101.126666666667</v>
      </c>
      <c r="CP280">
        <v>0.046858</v>
      </c>
      <c r="CQ280">
        <v>26.7331333333333</v>
      </c>
      <c r="CR280">
        <v>26.2622666666667</v>
      </c>
      <c r="CS280">
        <v>999.9</v>
      </c>
      <c r="CT280">
        <v>0</v>
      </c>
      <c r="CU280">
        <v>0</v>
      </c>
      <c r="CV280">
        <v>9991.46</v>
      </c>
      <c r="CW280">
        <v>0</v>
      </c>
      <c r="CX280">
        <v>33.1289666666667</v>
      </c>
      <c r="CY280">
        <v>1199.98</v>
      </c>
      <c r="CZ280">
        <v>0.967004333333333</v>
      </c>
      <c r="DA280">
        <v>0.0329958</v>
      </c>
      <c r="DB280">
        <v>0</v>
      </c>
      <c r="DC280">
        <v>2.6702</v>
      </c>
      <c r="DD280">
        <v>0</v>
      </c>
      <c r="DE280">
        <v>3549.47</v>
      </c>
      <c r="DF280">
        <v>10372.1333333333</v>
      </c>
      <c r="DG280">
        <v>40.4166666666667</v>
      </c>
      <c r="DH280">
        <v>43.4583333333333</v>
      </c>
      <c r="DI280">
        <v>42.208</v>
      </c>
      <c r="DJ280">
        <v>41.4996666666667</v>
      </c>
      <c r="DK280">
        <v>40.458</v>
      </c>
      <c r="DL280">
        <v>1160.39</v>
      </c>
      <c r="DM280">
        <v>39.59</v>
      </c>
      <c r="DN280">
        <v>0</v>
      </c>
      <c r="DO280">
        <v>1617083422.2</v>
      </c>
      <c r="DP280">
        <v>0</v>
      </c>
      <c r="DQ280">
        <v>2.69251923076923</v>
      </c>
      <c r="DR280">
        <v>0.137528210359361</v>
      </c>
      <c r="DS280">
        <v>-9.31179490841087</v>
      </c>
      <c r="DT280">
        <v>3550.35884615385</v>
      </c>
      <c r="DU280">
        <v>15</v>
      </c>
      <c r="DV280">
        <v>1617082512</v>
      </c>
      <c r="DW280" t="s">
        <v>288</v>
      </c>
      <c r="DX280">
        <v>1617082511</v>
      </c>
      <c r="DY280">
        <v>1617082512</v>
      </c>
      <c r="DZ280">
        <v>2</v>
      </c>
      <c r="EA280">
        <v>-0.012</v>
      </c>
      <c r="EB280">
        <v>-0.035</v>
      </c>
      <c r="EC280">
        <v>4.321</v>
      </c>
      <c r="ED280">
        <v>-0.022</v>
      </c>
      <c r="EE280">
        <v>400</v>
      </c>
      <c r="EF280">
        <v>20</v>
      </c>
      <c r="EG280">
        <v>0.13</v>
      </c>
      <c r="EH280">
        <v>0.05</v>
      </c>
      <c r="EI280">
        <v>100</v>
      </c>
      <c r="EJ280">
        <v>100</v>
      </c>
      <c r="EK280">
        <v>4.32</v>
      </c>
      <c r="EL280">
        <v>-0.0219</v>
      </c>
      <c r="EM280">
        <v>4.32055000000003</v>
      </c>
      <c r="EN280">
        <v>0</v>
      </c>
      <c r="EO280">
        <v>0</v>
      </c>
      <c r="EP280">
        <v>0</v>
      </c>
      <c r="EQ280">
        <v>-0.0219400000000007</v>
      </c>
      <c r="ER280">
        <v>0</v>
      </c>
      <c r="ES280">
        <v>0</v>
      </c>
      <c r="ET280">
        <v>0</v>
      </c>
      <c r="EU280">
        <v>-1</v>
      </c>
      <c r="EV280">
        <v>-1</v>
      </c>
      <c r="EW280">
        <v>-1</v>
      </c>
      <c r="EX280">
        <v>-1</v>
      </c>
      <c r="EY280">
        <v>15.2</v>
      </c>
      <c r="EZ280">
        <v>15.2</v>
      </c>
      <c r="FA280">
        <v>18</v>
      </c>
      <c r="FB280">
        <v>646.607</v>
      </c>
      <c r="FC280">
        <v>393.809</v>
      </c>
      <c r="FD280">
        <v>24.9995</v>
      </c>
      <c r="FE280">
        <v>27.6259</v>
      </c>
      <c r="FF280">
        <v>29.9999</v>
      </c>
      <c r="FG280">
        <v>27.6484</v>
      </c>
      <c r="FH280">
        <v>27.6892</v>
      </c>
      <c r="FI280">
        <v>39.9897</v>
      </c>
      <c r="FJ280">
        <v>21.3887</v>
      </c>
      <c r="FK280">
        <v>43.1111</v>
      </c>
      <c r="FL280">
        <v>25</v>
      </c>
      <c r="FM280">
        <v>903.166</v>
      </c>
      <c r="FN280">
        <v>20</v>
      </c>
      <c r="FO280">
        <v>96.9007</v>
      </c>
      <c r="FP280">
        <v>99.4689</v>
      </c>
    </row>
    <row r="281" spans="1:172">
      <c r="A281">
        <v>265</v>
      </c>
      <c r="B281">
        <v>1617083423.5</v>
      </c>
      <c r="C281">
        <v>531</v>
      </c>
      <c r="D281" t="s">
        <v>815</v>
      </c>
      <c r="E281" t="s">
        <v>816</v>
      </c>
      <c r="F281">
        <v>2</v>
      </c>
      <c r="G281">
        <v>1617083422.125</v>
      </c>
      <c r="H281">
        <f>(I281)/1000</f>
        <v>0</v>
      </c>
      <c r="I281">
        <f>IF(CF281, AL281, AF281)</f>
        <v>0</v>
      </c>
      <c r="J281">
        <f>IF(CF281, AG281, AE281)</f>
        <v>0</v>
      </c>
      <c r="K281">
        <f>CH281 - IF(AS281&gt;1, J281*CB281*100.0/(AU281*CV281), 0)</f>
        <v>0</v>
      </c>
      <c r="L281">
        <f>((R281-H281/2)*K281-J281)/(R281+H281/2)</f>
        <v>0</v>
      </c>
      <c r="M281">
        <f>L281*(CO281+CP281)/1000.0</f>
        <v>0</v>
      </c>
      <c r="N281">
        <f>(CH281 - IF(AS281&gt;1, J281*CB281*100.0/(AU281*CV281), 0))*(CO281+CP281)/1000.0</f>
        <v>0</v>
      </c>
      <c r="O281">
        <f>2.0/((1/Q281-1/P281)+SIGN(Q281)*SQRT((1/Q281-1/P281)*(1/Q281-1/P281) + 4*CC281/((CC281+1)*(CC281+1))*(2*1/Q281*1/P281-1/P281*1/P281)))</f>
        <v>0</v>
      </c>
      <c r="P281">
        <f>IF(LEFT(CD281,1)&lt;&gt;"0",IF(LEFT(CD281,1)="1",3.0,CE281),$D$5+$E$5*(CV281*CO281/($K$5*1000))+$F$5*(CV281*CO281/($K$5*1000))*MAX(MIN(CB281,$J$5),$I$5)*MAX(MIN(CB281,$J$5),$I$5)+$G$5*MAX(MIN(CB281,$J$5),$I$5)*(CV281*CO281/($K$5*1000))+$H$5*(CV281*CO281/($K$5*1000))*(CV281*CO281/($K$5*1000)))</f>
        <v>0</v>
      </c>
      <c r="Q281">
        <f>H281*(1000-(1000*0.61365*exp(17.502*U281/(240.97+U281))/(CO281+CP281)+CJ281)/2)/(1000*0.61365*exp(17.502*U281/(240.97+U281))/(CO281+CP281)-CJ281)</f>
        <v>0</v>
      </c>
      <c r="R281">
        <f>1/((CC281+1)/(O281/1.6)+1/(P281/1.37)) + CC281/((CC281+1)/(O281/1.6) + CC281/(P281/1.37))</f>
        <v>0</v>
      </c>
      <c r="S281">
        <f>(BX281*CA281)</f>
        <v>0</v>
      </c>
      <c r="T281">
        <f>(CQ281+(S281+2*0.95*5.67E-8*(((CQ281+$B$7)+273)^4-(CQ281+273)^4)-44100*H281)/(1.84*29.3*P281+8*0.95*5.67E-8*(CQ281+273)^3))</f>
        <v>0</v>
      </c>
      <c r="U281">
        <f>($C$7*CR281+$D$7*CS281+$E$7*T281)</f>
        <v>0</v>
      </c>
      <c r="V281">
        <f>0.61365*exp(17.502*U281/(240.97+U281))</f>
        <v>0</v>
      </c>
      <c r="W281">
        <f>(X281/Y281*100)</f>
        <v>0</v>
      </c>
      <c r="X281">
        <f>CJ281*(CO281+CP281)/1000</f>
        <v>0</v>
      </c>
      <c r="Y281">
        <f>0.61365*exp(17.502*CQ281/(240.97+CQ281))</f>
        <v>0</v>
      </c>
      <c r="Z281">
        <f>(V281-CJ281*(CO281+CP281)/1000)</f>
        <v>0</v>
      </c>
      <c r="AA281">
        <f>(-H281*44100)</f>
        <v>0</v>
      </c>
      <c r="AB281">
        <f>2*29.3*P281*0.92*(CQ281-U281)</f>
        <v>0</v>
      </c>
      <c r="AC281">
        <f>2*0.95*5.67E-8*(((CQ281+$B$7)+273)^4-(U281+273)^4)</f>
        <v>0</v>
      </c>
      <c r="AD281">
        <f>S281+AC281+AA281+AB281</f>
        <v>0</v>
      </c>
      <c r="AE281">
        <f>CN281*AS281*(CI281-CH281*(1000-AS281*CK281)/(1000-AS281*CJ281))/(100*CB281)</f>
        <v>0</v>
      </c>
      <c r="AF281">
        <f>1000*CN281*AS281*(CJ281-CK281)/(100*CB281*(1000-AS281*CJ281))</f>
        <v>0</v>
      </c>
      <c r="AG281">
        <f>(AH281 - AI281 - CO281*1E3/(8.314*(CQ281+273.15)) * AK281/CN281 * AJ281) * CN281/(100*CB281) * (1000 - CK281)/1000</f>
        <v>0</v>
      </c>
      <c r="AH281">
        <v>910.954280714561</v>
      </c>
      <c r="AI281">
        <v>890.009436363636</v>
      </c>
      <c r="AJ281">
        <v>1.73477626188329</v>
      </c>
      <c r="AK281">
        <v>66.5001345329119</v>
      </c>
      <c r="AL281">
        <f>(AN281 - AM281 + CO281*1E3/(8.314*(CQ281+273.15)) * AP281/CN281 * AO281) * CN281/(100*CB281) * 1000/(1000 - AN281)</f>
        <v>0</v>
      </c>
      <c r="AM281">
        <v>20.0037634535065</v>
      </c>
      <c r="AN281">
        <v>21.3560309090909</v>
      </c>
      <c r="AO281">
        <v>0.000782268398268175</v>
      </c>
      <c r="AP281">
        <v>79.88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MAX(0,($B$13+$C$13*CV281)/(1+$D$13*CV281)*CO281/(CQ281+273)*$E$13)</f>
        <v>0</v>
      </c>
      <c r="AV281" t="s">
        <v>286</v>
      </c>
      <c r="AW281" t="s">
        <v>286</v>
      </c>
      <c r="AX281">
        <v>0</v>
      </c>
      <c r="AY281">
        <v>0</v>
      </c>
      <c r="AZ281">
        <f>1-AX281/AY281</f>
        <v>0</v>
      </c>
      <c r="BA281">
        <v>0</v>
      </c>
      <c r="BB281" t="s">
        <v>286</v>
      </c>
      <c r="BC281" t="s">
        <v>286</v>
      </c>
      <c r="BD281">
        <v>0</v>
      </c>
      <c r="BE281">
        <v>0</v>
      </c>
      <c r="BF281">
        <f>1-BD281/BE281</f>
        <v>0</v>
      </c>
      <c r="BG281">
        <v>0.5</v>
      </c>
      <c r="BH281">
        <f>BY281</f>
        <v>0</v>
      </c>
      <c r="BI281">
        <f>J281</f>
        <v>0</v>
      </c>
      <c r="BJ281">
        <f>BF281*BG281*BH281</f>
        <v>0</v>
      </c>
      <c r="BK281">
        <f>(BI281-BA281)/BH281</f>
        <v>0</v>
      </c>
      <c r="BL281">
        <f>(AY281-BE281)/BE281</f>
        <v>0</v>
      </c>
      <c r="BM281">
        <f>AX281/(AZ281+AX281/BE281)</f>
        <v>0</v>
      </c>
      <c r="BN281" t="s">
        <v>286</v>
      </c>
      <c r="BO281">
        <v>0</v>
      </c>
      <c r="BP281">
        <f>IF(BO281&lt;&gt;0, BO281, BM281)</f>
        <v>0</v>
      </c>
      <c r="BQ281">
        <f>1-BP281/BE281</f>
        <v>0</v>
      </c>
      <c r="BR281">
        <f>(BE281-BD281)/(BE281-BP281)</f>
        <v>0</v>
      </c>
      <c r="BS281">
        <f>(AY281-BE281)/(AY281-BP281)</f>
        <v>0</v>
      </c>
      <c r="BT281">
        <f>(BE281-BD281)/(BE281-AX281)</f>
        <v>0</v>
      </c>
      <c r="BU281">
        <f>(AY281-BE281)/(AY281-AX281)</f>
        <v>0</v>
      </c>
      <c r="BV281">
        <f>(BR281*BP281/BD281)</f>
        <v>0</v>
      </c>
      <c r="BW281">
        <f>(1-BV281)</f>
        <v>0</v>
      </c>
      <c r="BX281">
        <f>$B$11*CW281+$C$11*CX281+$F$11*CY281*(1-DB281)</f>
        <v>0</v>
      </c>
      <c r="BY281">
        <f>BX281*BZ281</f>
        <v>0</v>
      </c>
      <c r="BZ281">
        <f>($B$11*$D$9+$C$11*$D$9+$F$11*((DL281+DD281)/MAX(DL281+DD281+DM281, 0.1)*$I$9+DM281/MAX(DL281+DD281+DM281, 0.1)*$J$9))/($B$11+$C$11+$F$11)</f>
        <v>0</v>
      </c>
      <c r="CA281">
        <f>($B$11*$K$9+$C$11*$K$9+$F$11*((DL281+DD281)/MAX(DL281+DD281+DM281, 0.1)*$P$9+DM281/MAX(DL281+DD281+DM281, 0.1)*$Q$9))/($B$11+$C$11+$F$11)</f>
        <v>0</v>
      </c>
      <c r="CB281">
        <v>9</v>
      </c>
      <c r="CC281">
        <v>0.5</v>
      </c>
      <c r="CD281" t="s">
        <v>287</v>
      </c>
      <c r="CE281">
        <v>2</v>
      </c>
      <c r="CF281" t="b">
        <v>1</v>
      </c>
      <c r="CG281">
        <v>1617083422.125</v>
      </c>
      <c r="CH281">
        <v>869.51625</v>
      </c>
      <c r="CI281">
        <v>893.8415</v>
      </c>
      <c r="CJ281">
        <v>21.355375</v>
      </c>
      <c r="CK281">
        <v>20.001325</v>
      </c>
      <c r="CL281">
        <v>865.19575</v>
      </c>
      <c r="CM281">
        <v>21.377325</v>
      </c>
      <c r="CN281">
        <v>600.01425</v>
      </c>
      <c r="CO281">
        <v>101.12625</v>
      </c>
      <c r="CP281">
        <v>0.046747825</v>
      </c>
      <c r="CQ281">
        <v>26.732525</v>
      </c>
      <c r="CR281">
        <v>26.269925</v>
      </c>
      <c r="CS281">
        <v>999.9</v>
      </c>
      <c r="CT281">
        <v>0</v>
      </c>
      <c r="CU281">
        <v>0</v>
      </c>
      <c r="CV281">
        <v>10004.845</v>
      </c>
      <c r="CW281">
        <v>0</v>
      </c>
      <c r="CX281">
        <v>33.041825</v>
      </c>
      <c r="CY281">
        <v>1200.0225</v>
      </c>
      <c r="CZ281">
        <v>0.9670055</v>
      </c>
      <c r="DA281">
        <v>0.03299465</v>
      </c>
      <c r="DB281">
        <v>0</v>
      </c>
      <c r="DC281">
        <v>2.641175</v>
      </c>
      <c r="DD281">
        <v>0</v>
      </c>
      <c r="DE281">
        <v>3549.475</v>
      </c>
      <c r="DF281">
        <v>10372.475</v>
      </c>
      <c r="DG281">
        <v>40.453</v>
      </c>
      <c r="DH281">
        <v>43.4375</v>
      </c>
      <c r="DI281">
        <v>42.1715</v>
      </c>
      <c r="DJ281">
        <v>41.51525</v>
      </c>
      <c r="DK281">
        <v>40.4685</v>
      </c>
      <c r="DL281">
        <v>1160.4325</v>
      </c>
      <c r="DM281">
        <v>39.59</v>
      </c>
      <c r="DN281">
        <v>0</v>
      </c>
      <c r="DO281">
        <v>1617083424</v>
      </c>
      <c r="DP281">
        <v>0</v>
      </c>
      <c r="DQ281">
        <v>2.694404</v>
      </c>
      <c r="DR281">
        <v>-0.136661531612026</v>
      </c>
      <c r="DS281">
        <v>-9.28461541892091</v>
      </c>
      <c r="DT281">
        <v>3550.05</v>
      </c>
      <c r="DU281">
        <v>15</v>
      </c>
      <c r="DV281">
        <v>1617082512</v>
      </c>
      <c r="DW281" t="s">
        <v>288</v>
      </c>
      <c r="DX281">
        <v>1617082511</v>
      </c>
      <c r="DY281">
        <v>1617082512</v>
      </c>
      <c r="DZ281">
        <v>2</v>
      </c>
      <c r="EA281">
        <v>-0.012</v>
      </c>
      <c r="EB281">
        <v>-0.035</v>
      </c>
      <c r="EC281">
        <v>4.321</v>
      </c>
      <c r="ED281">
        <v>-0.022</v>
      </c>
      <c r="EE281">
        <v>400</v>
      </c>
      <c r="EF281">
        <v>20</v>
      </c>
      <c r="EG281">
        <v>0.13</v>
      </c>
      <c r="EH281">
        <v>0.05</v>
      </c>
      <c r="EI281">
        <v>100</v>
      </c>
      <c r="EJ281">
        <v>100</v>
      </c>
      <c r="EK281">
        <v>4.32</v>
      </c>
      <c r="EL281">
        <v>-0.0219</v>
      </c>
      <c r="EM281">
        <v>4.32055000000003</v>
      </c>
      <c r="EN281">
        <v>0</v>
      </c>
      <c r="EO281">
        <v>0</v>
      </c>
      <c r="EP281">
        <v>0</v>
      </c>
      <c r="EQ281">
        <v>-0.0219400000000007</v>
      </c>
      <c r="ER281">
        <v>0</v>
      </c>
      <c r="ES281">
        <v>0</v>
      </c>
      <c r="ET281">
        <v>0</v>
      </c>
      <c r="EU281">
        <v>-1</v>
      </c>
      <c r="EV281">
        <v>-1</v>
      </c>
      <c r="EW281">
        <v>-1</v>
      </c>
      <c r="EX281">
        <v>-1</v>
      </c>
      <c r="EY281">
        <v>15.2</v>
      </c>
      <c r="EZ281">
        <v>15.2</v>
      </c>
      <c r="FA281">
        <v>18</v>
      </c>
      <c r="FB281">
        <v>646.651</v>
      </c>
      <c r="FC281">
        <v>393.537</v>
      </c>
      <c r="FD281">
        <v>24.9995</v>
      </c>
      <c r="FE281">
        <v>27.6247</v>
      </c>
      <c r="FF281">
        <v>29.9999</v>
      </c>
      <c r="FG281">
        <v>27.6473</v>
      </c>
      <c r="FH281">
        <v>27.688</v>
      </c>
      <c r="FI281">
        <v>40.1094</v>
      </c>
      <c r="FJ281">
        <v>21.3887</v>
      </c>
      <c r="FK281">
        <v>43.1111</v>
      </c>
      <c r="FL281">
        <v>25</v>
      </c>
      <c r="FM281">
        <v>906.531</v>
      </c>
      <c r="FN281">
        <v>20</v>
      </c>
      <c r="FO281">
        <v>96.901</v>
      </c>
      <c r="FP281">
        <v>99.4693</v>
      </c>
    </row>
    <row r="282" spans="1:172">
      <c r="A282">
        <v>266</v>
      </c>
      <c r="B282">
        <v>1617083425.5</v>
      </c>
      <c r="C282">
        <v>533</v>
      </c>
      <c r="D282" t="s">
        <v>817</v>
      </c>
      <c r="E282" t="s">
        <v>818</v>
      </c>
      <c r="F282">
        <v>2</v>
      </c>
      <c r="G282">
        <v>1617083424.5</v>
      </c>
      <c r="H282">
        <f>(I282)/1000</f>
        <v>0</v>
      </c>
      <c r="I282">
        <f>IF(CF282, AL282, AF282)</f>
        <v>0</v>
      </c>
      <c r="J282">
        <f>IF(CF282, AG282, AE282)</f>
        <v>0</v>
      </c>
      <c r="K282">
        <f>CH282 - IF(AS282&gt;1, J282*CB282*100.0/(AU282*CV282), 0)</f>
        <v>0</v>
      </c>
      <c r="L282">
        <f>((R282-H282/2)*K282-J282)/(R282+H282/2)</f>
        <v>0</v>
      </c>
      <c r="M282">
        <f>L282*(CO282+CP282)/1000.0</f>
        <v>0</v>
      </c>
      <c r="N282">
        <f>(CH282 - IF(AS282&gt;1, J282*CB282*100.0/(AU282*CV282), 0))*(CO282+CP282)/1000.0</f>
        <v>0</v>
      </c>
      <c r="O282">
        <f>2.0/((1/Q282-1/P282)+SIGN(Q282)*SQRT((1/Q282-1/P282)*(1/Q282-1/P282) + 4*CC282/((CC282+1)*(CC282+1))*(2*1/Q282*1/P282-1/P282*1/P282)))</f>
        <v>0</v>
      </c>
      <c r="P282">
        <f>IF(LEFT(CD282,1)&lt;&gt;"0",IF(LEFT(CD282,1)="1",3.0,CE282),$D$5+$E$5*(CV282*CO282/($K$5*1000))+$F$5*(CV282*CO282/($K$5*1000))*MAX(MIN(CB282,$J$5),$I$5)*MAX(MIN(CB282,$J$5),$I$5)+$G$5*MAX(MIN(CB282,$J$5),$I$5)*(CV282*CO282/($K$5*1000))+$H$5*(CV282*CO282/($K$5*1000))*(CV282*CO282/($K$5*1000)))</f>
        <v>0</v>
      </c>
      <c r="Q282">
        <f>H282*(1000-(1000*0.61365*exp(17.502*U282/(240.97+U282))/(CO282+CP282)+CJ282)/2)/(1000*0.61365*exp(17.502*U282/(240.97+U282))/(CO282+CP282)-CJ282)</f>
        <v>0</v>
      </c>
      <c r="R282">
        <f>1/((CC282+1)/(O282/1.6)+1/(P282/1.37)) + CC282/((CC282+1)/(O282/1.6) + CC282/(P282/1.37))</f>
        <v>0</v>
      </c>
      <c r="S282">
        <f>(BX282*CA282)</f>
        <v>0</v>
      </c>
      <c r="T282">
        <f>(CQ282+(S282+2*0.95*5.67E-8*(((CQ282+$B$7)+273)^4-(CQ282+273)^4)-44100*H282)/(1.84*29.3*P282+8*0.95*5.67E-8*(CQ282+273)^3))</f>
        <v>0</v>
      </c>
      <c r="U282">
        <f>($C$7*CR282+$D$7*CS282+$E$7*T282)</f>
        <v>0</v>
      </c>
      <c r="V282">
        <f>0.61365*exp(17.502*U282/(240.97+U282))</f>
        <v>0</v>
      </c>
      <c r="W282">
        <f>(X282/Y282*100)</f>
        <v>0</v>
      </c>
      <c r="X282">
        <f>CJ282*(CO282+CP282)/1000</f>
        <v>0</v>
      </c>
      <c r="Y282">
        <f>0.61365*exp(17.502*CQ282/(240.97+CQ282))</f>
        <v>0</v>
      </c>
      <c r="Z282">
        <f>(V282-CJ282*(CO282+CP282)/1000)</f>
        <v>0</v>
      </c>
      <c r="AA282">
        <f>(-H282*44100)</f>
        <v>0</v>
      </c>
      <c r="AB282">
        <f>2*29.3*P282*0.92*(CQ282-U282)</f>
        <v>0</v>
      </c>
      <c r="AC282">
        <f>2*0.95*5.67E-8*(((CQ282+$B$7)+273)^4-(U282+273)^4)</f>
        <v>0</v>
      </c>
      <c r="AD282">
        <f>S282+AC282+AA282+AB282</f>
        <v>0</v>
      </c>
      <c r="AE282">
        <f>CN282*AS282*(CI282-CH282*(1000-AS282*CK282)/(1000-AS282*CJ282))/(100*CB282)</f>
        <v>0</v>
      </c>
      <c r="AF282">
        <f>1000*CN282*AS282*(CJ282-CK282)/(100*CB282*(1000-AS282*CJ282))</f>
        <v>0</v>
      </c>
      <c r="AG282">
        <f>(AH282 - AI282 - CO282*1E3/(8.314*(CQ282+273.15)) * AK282/CN282 * AJ282) * CN282/(100*CB282) * (1000 - CK282)/1000</f>
        <v>0</v>
      </c>
      <c r="AH282">
        <v>914.43500198786</v>
      </c>
      <c r="AI282">
        <v>893.384163636363</v>
      </c>
      <c r="AJ282">
        <v>1.69144608278702</v>
      </c>
      <c r="AK282">
        <v>66.5001345329119</v>
      </c>
      <c r="AL282">
        <f>(AN282 - AM282 + CO282*1E3/(8.314*(CQ282+273.15)) * AP282/CN282 * AO282) * CN282/(100*CB282) * 1000/(1000 - AN282)</f>
        <v>0</v>
      </c>
      <c r="AM282">
        <v>19.9988846244156</v>
      </c>
      <c r="AN282">
        <v>21.354923030303</v>
      </c>
      <c r="AO282">
        <v>0.000305013774106581</v>
      </c>
      <c r="AP282">
        <v>79.88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MAX(0,($B$13+$C$13*CV282)/(1+$D$13*CV282)*CO282/(CQ282+273)*$E$13)</f>
        <v>0</v>
      </c>
      <c r="AV282" t="s">
        <v>286</v>
      </c>
      <c r="AW282" t="s">
        <v>286</v>
      </c>
      <c r="AX282">
        <v>0</v>
      </c>
      <c r="AY282">
        <v>0</v>
      </c>
      <c r="AZ282">
        <f>1-AX282/AY282</f>
        <v>0</v>
      </c>
      <c r="BA282">
        <v>0</v>
      </c>
      <c r="BB282" t="s">
        <v>286</v>
      </c>
      <c r="BC282" t="s">
        <v>286</v>
      </c>
      <c r="BD282">
        <v>0</v>
      </c>
      <c r="BE282">
        <v>0</v>
      </c>
      <c r="BF282">
        <f>1-BD282/BE282</f>
        <v>0</v>
      </c>
      <c r="BG282">
        <v>0.5</v>
      </c>
      <c r="BH282">
        <f>BY282</f>
        <v>0</v>
      </c>
      <c r="BI282">
        <f>J282</f>
        <v>0</v>
      </c>
      <c r="BJ282">
        <f>BF282*BG282*BH282</f>
        <v>0</v>
      </c>
      <c r="BK282">
        <f>(BI282-BA282)/BH282</f>
        <v>0</v>
      </c>
      <c r="BL282">
        <f>(AY282-BE282)/BE282</f>
        <v>0</v>
      </c>
      <c r="BM282">
        <f>AX282/(AZ282+AX282/BE282)</f>
        <v>0</v>
      </c>
      <c r="BN282" t="s">
        <v>286</v>
      </c>
      <c r="BO282">
        <v>0</v>
      </c>
      <c r="BP282">
        <f>IF(BO282&lt;&gt;0, BO282, BM282)</f>
        <v>0</v>
      </c>
      <c r="BQ282">
        <f>1-BP282/BE282</f>
        <v>0</v>
      </c>
      <c r="BR282">
        <f>(BE282-BD282)/(BE282-BP282)</f>
        <v>0</v>
      </c>
      <c r="BS282">
        <f>(AY282-BE282)/(AY282-BP282)</f>
        <v>0</v>
      </c>
      <c r="BT282">
        <f>(BE282-BD282)/(BE282-AX282)</f>
        <v>0</v>
      </c>
      <c r="BU282">
        <f>(AY282-BE282)/(AY282-AX282)</f>
        <v>0</v>
      </c>
      <c r="BV282">
        <f>(BR282*BP282/BD282)</f>
        <v>0</v>
      </c>
      <c r="BW282">
        <f>(1-BV282)</f>
        <v>0</v>
      </c>
      <c r="BX282">
        <f>$B$11*CW282+$C$11*CX282+$F$11*CY282*(1-DB282)</f>
        <v>0</v>
      </c>
      <c r="BY282">
        <f>BX282*BZ282</f>
        <v>0</v>
      </c>
      <c r="BZ282">
        <f>($B$11*$D$9+$C$11*$D$9+$F$11*((DL282+DD282)/MAX(DL282+DD282+DM282, 0.1)*$I$9+DM282/MAX(DL282+DD282+DM282, 0.1)*$J$9))/($B$11+$C$11+$F$11)</f>
        <v>0</v>
      </c>
      <c r="CA282">
        <f>($B$11*$K$9+$C$11*$K$9+$F$11*((DL282+DD282)/MAX(DL282+DD282+DM282, 0.1)*$P$9+DM282/MAX(DL282+DD282+DM282, 0.1)*$Q$9))/($B$11+$C$11+$F$11)</f>
        <v>0</v>
      </c>
      <c r="CB282">
        <v>9</v>
      </c>
      <c r="CC282">
        <v>0.5</v>
      </c>
      <c r="CD282" t="s">
        <v>287</v>
      </c>
      <c r="CE282">
        <v>2</v>
      </c>
      <c r="CF282" t="b">
        <v>1</v>
      </c>
      <c r="CG282">
        <v>1617083424.5</v>
      </c>
      <c r="CH282">
        <v>873.486</v>
      </c>
      <c r="CI282">
        <v>897.843</v>
      </c>
      <c r="CJ282">
        <v>21.3553333333333</v>
      </c>
      <c r="CK282">
        <v>19.9926</v>
      </c>
      <c r="CL282">
        <v>869.165333333333</v>
      </c>
      <c r="CM282">
        <v>21.3772666666667</v>
      </c>
      <c r="CN282">
        <v>599.978333333333</v>
      </c>
      <c r="CO282">
        <v>101.125333333333</v>
      </c>
      <c r="CP282">
        <v>0.0468096</v>
      </c>
      <c r="CQ282">
        <v>26.7315</v>
      </c>
      <c r="CR282">
        <v>26.2723</v>
      </c>
      <c r="CS282">
        <v>999.9</v>
      </c>
      <c r="CT282">
        <v>0</v>
      </c>
      <c r="CU282">
        <v>0</v>
      </c>
      <c r="CV282">
        <v>9989.58333333333</v>
      </c>
      <c r="CW282">
        <v>0</v>
      </c>
      <c r="CX282">
        <v>32.8463333333333</v>
      </c>
      <c r="CY282">
        <v>1199.97666666667</v>
      </c>
      <c r="CZ282">
        <v>0.967004333333333</v>
      </c>
      <c r="DA282">
        <v>0.0329958</v>
      </c>
      <c r="DB282">
        <v>0</v>
      </c>
      <c r="DC282">
        <v>2.7217</v>
      </c>
      <c r="DD282">
        <v>0</v>
      </c>
      <c r="DE282">
        <v>3548.27333333333</v>
      </c>
      <c r="DF282">
        <v>10372.0666666667</v>
      </c>
      <c r="DG282">
        <v>40.437</v>
      </c>
      <c r="DH282">
        <v>43.3956666666667</v>
      </c>
      <c r="DI282">
        <v>42.1663333333333</v>
      </c>
      <c r="DJ282">
        <v>41.4583333333333</v>
      </c>
      <c r="DK282">
        <v>40.5</v>
      </c>
      <c r="DL282">
        <v>1160.38666666667</v>
      </c>
      <c r="DM282">
        <v>39.59</v>
      </c>
      <c r="DN282">
        <v>0</v>
      </c>
      <c r="DO282">
        <v>1617083425.8</v>
      </c>
      <c r="DP282">
        <v>0</v>
      </c>
      <c r="DQ282">
        <v>2.67746923076923</v>
      </c>
      <c r="DR282">
        <v>0.395487182816288</v>
      </c>
      <c r="DS282">
        <v>-9.34905986399188</v>
      </c>
      <c r="DT282">
        <v>3549.72</v>
      </c>
      <c r="DU282">
        <v>15</v>
      </c>
      <c r="DV282">
        <v>1617082512</v>
      </c>
      <c r="DW282" t="s">
        <v>288</v>
      </c>
      <c r="DX282">
        <v>1617082511</v>
      </c>
      <c r="DY282">
        <v>1617082512</v>
      </c>
      <c r="DZ282">
        <v>2</v>
      </c>
      <c r="EA282">
        <v>-0.012</v>
      </c>
      <c r="EB282">
        <v>-0.035</v>
      </c>
      <c r="EC282">
        <v>4.321</v>
      </c>
      <c r="ED282">
        <v>-0.022</v>
      </c>
      <c r="EE282">
        <v>400</v>
      </c>
      <c r="EF282">
        <v>20</v>
      </c>
      <c r="EG282">
        <v>0.13</v>
      </c>
      <c r="EH282">
        <v>0.05</v>
      </c>
      <c r="EI282">
        <v>100</v>
      </c>
      <c r="EJ282">
        <v>100</v>
      </c>
      <c r="EK282">
        <v>4.321</v>
      </c>
      <c r="EL282">
        <v>-0.0219</v>
      </c>
      <c r="EM282">
        <v>4.32055000000003</v>
      </c>
      <c r="EN282">
        <v>0</v>
      </c>
      <c r="EO282">
        <v>0</v>
      </c>
      <c r="EP282">
        <v>0</v>
      </c>
      <c r="EQ282">
        <v>-0.0219400000000007</v>
      </c>
      <c r="ER282">
        <v>0</v>
      </c>
      <c r="ES282">
        <v>0</v>
      </c>
      <c r="ET282">
        <v>0</v>
      </c>
      <c r="EU282">
        <v>-1</v>
      </c>
      <c r="EV282">
        <v>-1</v>
      </c>
      <c r="EW282">
        <v>-1</v>
      </c>
      <c r="EX282">
        <v>-1</v>
      </c>
      <c r="EY282">
        <v>15.2</v>
      </c>
      <c r="EZ282">
        <v>15.2</v>
      </c>
      <c r="FA282">
        <v>18</v>
      </c>
      <c r="FB282">
        <v>646.734</v>
      </c>
      <c r="FC282">
        <v>393.598</v>
      </c>
      <c r="FD282">
        <v>24.9995</v>
      </c>
      <c r="FE282">
        <v>27.6235</v>
      </c>
      <c r="FF282">
        <v>29.9998</v>
      </c>
      <c r="FG282">
        <v>27.6461</v>
      </c>
      <c r="FH282">
        <v>27.6865</v>
      </c>
      <c r="FI282">
        <v>40.228</v>
      </c>
      <c r="FJ282">
        <v>21.3887</v>
      </c>
      <c r="FK282">
        <v>43.1111</v>
      </c>
      <c r="FL282">
        <v>25</v>
      </c>
      <c r="FM282">
        <v>909.888</v>
      </c>
      <c r="FN282">
        <v>20</v>
      </c>
      <c r="FO282">
        <v>96.9013</v>
      </c>
      <c r="FP282">
        <v>99.4689</v>
      </c>
    </row>
    <row r="283" spans="1:172">
      <c r="A283">
        <v>267</v>
      </c>
      <c r="B283">
        <v>1617083427.5</v>
      </c>
      <c r="C283">
        <v>535</v>
      </c>
      <c r="D283" t="s">
        <v>819</v>
      </c>
      <c r="E283" t="s">
        <v>820</v>
      </c>
      <c r="F283">
        <v>2</v>
      </c>
      <c r="G283">
        <v>1617083426.125</v>
      </c>
      <c r="H283">
        <f>(I283)/1000</f>
        <v>0</v>
      </c>
      <c r="I283">
        <f>IF(CF283, AL283, AF283)</f>
        <v>0</v>
      </c>
      <c r="J283">
        <f>IF(CF283, AG283, AE283)</f>
        <v>0</v>
      </c>
      <c r="K283">
        <f>CH283 - IF(AS283&gt;1, J283*CB283*100.0/(AU283*CV283), 0)</f>
        <v>0</v>
      </c>
      <c r="L283">
        <f>((R283-H283/2)*K283-J283)/(R283+H283/2)</f>
        <v>0</v>
      </c>
      <c r="M283">
        <f>L283*(CO283+CP283)/1000.0</f>
        <v>0</v>
      </c>
      <c r="N283">
        <f>(CH283 - IF(AS283&gt;1, J283*CB283*100.0/(AU283*CV283), 0))*(CO283+CP283)/1000.0</f>
        <v>0</v>
      </c>
      <c r="O283">
        <f>2.0/((1/Q283-1/P283)+SIGN(Q283)*SQRT((1/Q283-1/P283)*(1/Q283-1/P283) + 4*CC283/((CC283+1)*(CC283+1))*(2*1/Q283*1/P283-1/P283*1/P283)))</f>
        <v>0</v>
      </c>
      <c r="P283">
        <f>IF(LEFT(CD283,1)&lt;&gt;"0",IF(LEFT(CD283,1)="1",3.0,CE283),$D$5+$E$5*(CV283*CO283/($K$5*1000))+$F$5*(CV283*CO283/($K$5*1000))*MAX(MIN(CB283,$J$5),$I$5)*MAX(MIN(CB283,$J$5),$I$5)+$G$5*MAX(MIN(CB283,$J$5),$I$5)*(CV283*CO283/($K$5*1000))+$H$5*(CV283*CO283/($K$5*1000))*(CV283*CO283/($K$5*1000)))</f>
        <v>0</v>
      </c>
      <c r="Q283">
        <f>H283*(1000-(1000*0.61365*exp(17.502*U283/(240.97+U283))/(CO283+CP283)+CJ283)/2)/(1000*0.61365*exp(17.502*U283/(240.97+U283))/(CO283+CP283)-CJ283)</f>
        <v>0</v>
      </c>
      <c r="R283">
        <f>1/((CC283+1)/(O283/1.6)+1/(P283/1.37)) + CC283/((CC283+1)/(O283/1.6) + CC283/(P283/1.37))</f>
        <v>0</v>
      </c>
      <c r="S283">
        <f>(BX283*CA283)</f>
        <v>0</v>
      </c>
      <c r="T283">
        <f>(CQ283+(S283+2*0.95*5.67E-8*(((CQ283+$B$7)+273)^4-(CQ283+273)^4)-44100*H283)/(1.84*29.3*P283+8*0.95*5.67E-8*(CQ283+273)^3))</f>
        <v>0</v>
      </c>
      <c r="U283">
        <f>($C$7*CR283+$D$7*CS283+$E$7*T283)</f>
        <v>0</v>
      </c>
      <c r="V283">
        <f>0.61365*exp(17.502*U283/(240.97+U283))</f>
        <v>0</v>
      </c>
      <c r="W283">
        <f>(X283/Y283*100)</f>
        <v>0</v>
      </c>
      <c r="X283">
        <f>CJ283*(CO283+CP283)/1000</f>
        <v>0</v>
      </c>
      <c r="Y283">
        <f>0.61365*exp(17.502*CQ283/(240.97+CQ283))</f>
        <v>0</v>
      </c>
      <c r="Z283">
        <f>(V283-CJ283*(CO283+CP283)/1000)</f>
        <v>0</v>
      </c>
      <c r="AA283">
        <f>(-H283*44100)</f>
        <v>0</v>
      </c>
      <c r="AB283">
        <f>2*29.3*P283*0.92*(CQ283-U283)</f>
        <v>0</v>
      </c>
      <c r="AC283">
        <f>2*0.95*5.67E-8*(((CQ283+$B$7)+273)^4-(U283+273)^4)</f>
        <v>0</v>
      </c>
      <c r="AD283">
        <f>S283+AC283+AA283+AB283</f>
        <v>0</v>
      </c>
      <c r="AE283">
        <f>CN283*AS283*(CI283-CH283*(1000-AS283*CK283)/(1000-AS283*CJ283))/(100*CB283)</f>
        <v>0</v>
      </c>
      <c r="AF283">
        <f>1000*CN283*AS283*(CJ283-CK283)/(100*CB283*(1000-AS283*CJ283))</f>
        <v>0</v>
      </c>
      <c r="AG283">
        <f>(AH283 - AI283 - CO283*1E3/(8.314*(CQ283+273.15)) * AK283/CN283 * AJ283) * CN283/(100*CB283) * (1000 - CK283)/1000</f>
        <v>0</v>
      </c>
      <c r="AH283">
        <v>917.851402255021</v>
      </c>
      <c r="AI283">
        <v>896.840927272727</v>
      </c>
      <c r="AJ283">
        <v>1.71797157012826</v>
      </c>
      <c r="AK283">
        <v>66.5001345329119</v>
      </c>
      <c r="AL283">
        <f>(AN283 - AM283 + CO283*1E3/(8.314*(CQ283+273.15)) * AP283/CN283 * AO283) * CN283/(100*CB283) * 1000/(1000 - AN283)</f>
        <v>0</v>
      </c>
      <c r="AM283">
        <v>19.9906010597403</v>
      </c>
      <c r="AN283">
        <v>21.3505024242424</v>
      </c>
      <c r="AO283">
        <v>-0.000112614141411883</v>
      </c>
      <c r="AP283">
        <v>79.88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MAX(0,($B$13+$C$13*CV283)/(1+$D$13*CV283)*CO283/(CQ283+273)*$E$13)</f>
        <v>0</v>
      </c>
      <c r="AV283" t="s">
        <v>286</v>
      </c>
      <c r="AW283" t="s">
        <v>286</v>
      </c>
      <c r="AX283">
        <v>0</v>
      </c>
      <c r="AY283">
        <v>0</v>
      </c>
      <c r="AZ283">
        <f>1-AX283/AY283</f>
        <v>0</v>
      </c>
      <c r="BA283">
        <v>0</v>
      </c>
      <c r="BB283" t="s">
        <v>286</v>
      </c>
      <c r="BC283" t="s">
        <v>286</v>
      </c>
      <c r="BD283">
        <v>0</v>
      </c>
      <c r="BE283">
        <v>0</v>
      </c>
      <c r="BF283">
        <f>1-BD283/BE283</f>
        <v>0</v>
      </c>
      <c r="BG283">
        <v>0.5</v>
      </c>
      <c r="BH283">
        <f>BY283</f>
        <v>0</v>
      </c>
      <c r="BI283">
        <f>J283</f>
        <v>0</v>
      </c>
      <c r="BJ283">
        <f>BF283*BG283*BH283</f>
        <v>0</v>
      </c>
      <c r="BK283">
        <f>(BI283-BA283)/BH283</f>
        <v>0</v>
      </c>
      <c r="BL283">
        <f>(AY283-BE283)/BE283</f>
        <v>0</v>
      </c>
      <c r="BM283">
        <f>AX283/(AZ283+AX283/BE283)</f>
        <v>0</v>
      </c>
      <c r="BN283" t="s">
        <v>286</v>
      </c>
      <c r="BO283">
        <v>0</v>
      </c>
      <c r="BP283">
        <f>IF(BO283&lt;&gt;0, BO283, BM283)</f>
        <v>0</v>
      </c>
      <c r="BQ283">
        <f>1-BP283/BE283</f>
        <v>0</v>
      </c>
      <c r="BR283">
        <f>(BE283-BD283)/(BE283-BP283)</f>
        <v>0</v>
      </c>
      <c r="BS283">
        <f>(AY283-BE283)/(AY283-BP283)</f>
        <v>0</v>
      </c>
      <c r="BT283">
        <f>(BE283-BD283)/(BE283-AX283)</f>
        <v>0</v>
      </c>
      <c r="BU283">
        <f>(AY283-BE283)/(AY283-AX283)</f>
        <v>0</v>
      </c>
      <c r="BV283">
        <f>(BR283*BP283/BD283)</f>
        <v>0</v>
      </c>
      <c r="BW283">
        <f>(1-BV283)</f>
        <v>0</v>
      </c>
      <c r="BX283">
        <f>$B$11*CW283+$C$11*CX283+$F$11*CY283*(1-DB283)</f>
        <v>0</v>
      </c>
      <c r="BY283">
        <f>BX283*BZ283</f>
        <v>0</v>
      </c>
      <c r="BZ283">
        <f>($B$11*$D$9+$C$11*$D$9+$F$11*((DL283+DD283)/MAX(DL283+DD283+DM283, 0.1)*$I$9+DM283/MAX(DL283+DD283+DM283, 0.1)*$J$9))/($B$11+$C$11+$F$11)</f>
        <v>0</v>
      </c>
      <c r="CA283">
        <f>($B$11*$K$9+$C$11*$K$9+$F$11*((DL283+DD283)/MAX(DL283+DD283+DM283, 0.1)*$P$9+DM283/MAX(DL283+DD283+DM283, 0.1)*$Q$9))/($B$11+$C$11+$F$11)</f>
        <v>0</v>
      </c>
      <c r="CB283">
        <v>9</v>
      </c>
      <c r="CC283">
        <v>0.5</v>
      </c>
      <c r="CD283" t="s">
        <v>287</v>
      </c>
      <c r="CE283">
        <v>2</v>
      </c>
      <c r="CF283" t="b">
        <v>1</v>
      </c>
      <c r="CG283">
        <v>1617083426.125</v>
      </c>
      <c r="CH283">
        <v>876.21475</v>
      </c>
      <c r="CI283">
        <v>900.58775</v>
      </c>
      <c r="CJ283">
        <v>21.352775</v>
      </c>
      <c r="CK283">
        <v>19.9875</v>
      </c>
      <c r="CL283">
        <v>871.894</v>
      </c>
      <c r="CM283">
        <v>21.37475</v>
      </c>
      <c r="CN283">
        <v>599.97425</v>
      </c>
      <c r="CO283">
        <v>101.12525</v>
      </c>
      <c r="CP283">
        <v>0.046977325</v>
      </c>
      <c r="CQ283">
        <v>26.73145</v>
      </c>
      <c r="CR283">
        <v>26.2703</v>
      </c>
      <c r="CS283">
        <v>999.9</v>
      </c>
      <c r="CT283">
        <v>0</v>
      </c>
      <c r="CU283">
        <v>0</v>
      </c>
      <c r="CV283">
        <v>9983.435</v>
      </c>
      <c r="CW283">
        <v>0</v>
      </c>
      <c r="CX283">
        <v>32.72815</v>
      </c>
      <c r="CY283">
        <v>1200.0125</v>
      </c>
      <c r="CZ283">
        <v>0.96700375</v>
      </c>
      <c r="DA283">
        <v>0.032996375</v>
      </c>
      <c r="DB283">
        <v>0</v>
      </c>
      <c r="DC283">
        <v>2.5591</v>
      </c>
      <c r="DD283">
        <v>0</v>
      </c>
      <c r="DE283">
        <v>3548.2625</v>
      </c>
      <c r="DF283">
        <v>10372.375</v>
      </c>
      <c r="DG283">
        <v>40.4685</v>
      </c>
      <c r="DH283">
        <v>43.406</v>
      </c>
      <c r="DI283">
        <v>42.1715</v>
      </c>
      <c r="DJ283">
        <v>41.46875</v>
      </c>
      <c r="DK283">
        <v>40.5</v>
      </c>
      <c r="DL283">
        <v>1160.42</v>
      </c>
      <c r="DM283">
        <v>39.5925</v>
      </c>
      <c r="DN283">
        <v>0</v>
      </c>
      <c r="DO283">
        <v>1617083428.2</v>
      </c>
      <c r="DP283">
        <v>0</v>
      </c>
      <c r="DQ283">
        <v>2.68417692307692</v>
      </c>
      <c r="DR283">
        <v>-0.227671791389084</v>
      </c>
      <c r="DS283">
        <v>-8.53982907281453</v>
      </c>
      <c r="DT283">
        <v>3549.36423076923</v>
      </c>
      <c r="DU283">
        <v>15</v>
      </c>
      <c r="DV283">
        <v>1617082512</v>
      </c>
      <c r="DW283" t="s">
        <v>288</v>
      </c>
      <c r="DX283">
        <v>1617082511</v>
      </c>
      <c r="DY283">
        <v>1617082512</v>
      </c>
      <c r="DZ283">
        <v>2</v>
      </c>
      <c r="EA283">
        <v>-0.012</v>
      </c>
      <c r="EB283">
        <v>-0.035</v>
      </c>
      <c r="EC283">
        <v>4.321</v>
      </c>
      <c r="ED283">
        <v>-0.022</v>
      </c>
      <c r="EE283">
        <v>400</v>
      </c>
      <c r="EF283">
        <v>20</v>
      </c>
      <c r="EG283">
        <v>0.13</v>
      </c>
      <c r="EH283">
        <v>0.05</v>
      </c>
      <c r="EI283">
        <v>100</v>
      </c>
      <c r="EJ283">
        <v>100</v>
      </c>
      <c r="EK283">
        <v>4.321</v>
      </c>
      <c r="EL283">
        <v>-0.022</v>
      </c>
      <c r="EM283">
        <v>4.32055000000003</v>
      </c>
      <c r="EN283">
        <v>0</v>
      </c>
      <c r="EO283">
        <v>0</v>
      </c>
      <c r="EP283">
        <v>0</v>
      </c>
      <c r="EQ283">
        <v>-0.0219400000000007</v>
      </c>
      <c r="ER283">
        <v>0</v>
      </c>
      <c r="ES283">
        <v>0</v>
      </c>
      <c r="ET283">
        <v>0</v>
      </c>
      <c r="EU283">
        <v>-1</v>
      </c>
      <c r="EV283">
        <v>-1</v>
      </c>
      <c r="EW283">
        <v>-1</v>
      </c>
      <c r="EX283">
        <v>-1</v>
      </c>
      <c r="EY283">
        <v>15.3</v>
      </c>
      <c r="EZ283">
        <v>15.3</v>
      </c>
      <c r="FA283">
        <v>18</v>
      </c>
      <c r="FB283">
        <v>646.662</v>
      </c>
      <c r="FC283">
        <v>393.661</v>
      </c>
      <c r="FD283">
        <v>24.9995</v>
      </c>
      <c r="FE283">
        <v>27.6224</v>
      </c>
      <c r="FF283">
        <v>29.9999</v>
      </c>
      <c r="FG283">
        <v>27.6449</v>
      </c>
      <c r="FH283">
        <v>27.6852</v>
      </c>
      <c r="FI283">
        <v>40.3507</v>
      </c>
      <c r="FJ283">
        <v>21.3887</v>
      </c>
      <c r="FK283">
        <v>43.1111</v>
      </c>
      <c r="FL283">
        <v>25</v>
      </c>
      <c r="FM283">
        <v>913.231</v>
      </c>
      <c r="FN283">
        <v>20</v>
      </c>
      <c r="FO283">
        <v>96.9013</v>
      </c>
      <c r="FP283">
        <v>99.4693</v>
      </c>
    </row>
    <row r="284" spans="1:172">
      <c r="A284">
        <v>268</v>
      </c>
      <c r="B284">
        <v>1617083429.5</v>
      </c>
      <c r="C284">
        <v>537</v>
      </c>
      <c r="D284" t="s">
        <v>821</v>
      </c>
      <c r="E284" t="s">
        <v>822</v>
      </c>
      <c r="F284">
        <v>2</v>
      </c>
      <c r="G284">
        <v>1617083428.5</v>
      </c>
      <c r="H284">
        <f>(I284)/1000</f>
        <v>0</v>
      </c>
      <c r="I284">
        <f>IF(CF284, AL284, AF284)</f>
        <v>0</v>
      </c>
      <c r="J284">
        <f>IF(CF284, AG284, AE284)</f>
        <v>0</v>
      </c>
      <c r="K284">
        <f>CH284 - IF(AS284&gt;1, J284*CB284*100.0/(AU284*CV284), 0)</f>
        <v>0</v>
      </c>
      <c r="L284">
        <f>((R284-H284/2)*K284-J284)/(R284+H284/2)</f>
        <v>0</v>
      </c>
      <c r="M284">
        <f>L284*(CO284+CP284)/1000.0</f>
        <v>0</v>
      </c>
      <c r="N284">
        <f>(CH284 - IF(AS284&gt;1, J284*CB284*100.0/(AU284*CV284), 0))*(CO284+CP284)/1000.0</f>
        <v>0</v>
      </c>
      <c r="O284">
        <f>2.0/((1/Q284-1/P284)+SIGN(Q284)*SQRT((1/Q284-1/P284)*(1/Q284-1/P284) + 4*CC284/((CC284+1)*(CC284+1))*(2*1/Q284*1/P284-1/P284*1/P284)))</f>
        <v>0</v>
      </c>
      <c r="P284">
        <f>IF(LEFT(CD284,1)&lt;&gt;"0",IF(LEFT(CD284,1)="1",3.0,CE284),$D$5+$E$5*(CV284*CO284/($K$5*1000))+$F$5*(CV284*CO284/($K$5*1000))*MAX(MIN(CB284,$J$5),$I$5)*MAX(MIN(CB284,$J$5),$I$5)+$G$5*MAX(MIN(CB284,$J$5),$I$5)*(CV284*CO284/($K$5*1000))+$H$5*(CV284*CO284/($K$5*1000))*(CV284*CO284/($K$5*1000)))</f>
        <v>0</v>
      </c>
      <c r="Q284">
        <f>H284*(1000-(1000*0.61365*exp(17.502*U284/(240.97+U284))/(CO284+CP284)+CJ284)/2)/(1000*0.61365*exp(17.502*U284/(240.97+U284))/(CO284+CP284)-CJ284)</f>
        <v>0</v>
      </c>
      <c r="R284">
        <f>1/((CC284+1)/(O284/1.6)+1/(P284/1.37)) + CC284/((CC284+1)/(O284/1.6) + CC284/(P284/1.37))</f>
        <v>0</v>
      </c>
      <c r="S284">
        <f>(BX284*CA284)</f>
        <v>0</v>
      </c>
      <c r="T284">
        <f>(CQ284+(S284+2*0.95*5.67E-8*(((CQ284+$B$7)+273)^4-(CQ284+273)^4)-44100*H284)/(1.84*29.3*P284+8*0.95*5.67E-8*(CQ284+273)^3))</f>
        <v>0</v>
      </c>
      <c r="U284">
        <f>($C$7*CR284+$D$7*CS284+$E$7*T284)</f>
        <v>0</v>
      </c>
      <c r="V284">
        <f>0.61365*exp(17.502*U284/(240.97+U284))</f>
        <v>0</v>
      </c>
      <c r="W284">
        <f>(X284/Y284*100)</f>
        <v>0</v>
      </c>
      <c r="X284">
        <f>CJ284*(CO284+CP284)/1000</f>
        <v>0</v>
      </c>
      <c r="Y284">
        <f>0.61365*exp(17.502*CQ284/(240.97+CQ284))</f>
        <v>0</v>
      </c>
      <c r="Z284">
        <f>(V284-CJ284*(CO284+CP284)/1000)</f>
        <v>0</v>
      </c>
      <c r="AA284">
        <f>(-H284*44100)</f>
        <v>0</v>
      </c>
      <c r="AB284">
        <f>2*29.3*P284*0.92*(CQ284-U284)</f>
        <v>0</v>
      </c>
      <c r="AC284">
        <f>2*0.95*5.67E-8*(((CQ284+$B$7)+273)^4-(U284+273)^4)</f>
        <v>0</v>
      </c>
      <c r="AD284">
        <f>S284+AC284+AA284+AB284</f>
        <v>0</v>
      </c>
      <c r="AE284">
        <f>CN284*AS284*(CI284-CH284*(1000-AS284*CK284)/(1000-AS284*CJ284))/(100*CB284)</f>
        <v>0</v>
      </c>
      <c r="AF284">
        <f>1000*CN284*AS284*(CJ284-CK284)/(100*CB284*(1000-AS284*CJ284))</f>
        <v>0</v>
      </c>
      <c r="AG284">
        <f>(AH284 - AI284 - CO284*1E3/(8.314*(CQ284+273.15)) * AK284/CN284 * AJ284) * CN284/(100*CB284) * (1000 - CK284)/1000</f>
        <v>0</v>
      </c>
      <c r="AH284">
        <v>921.265938738312</v>
      </c>
      <c r="AI284">
        <v>900.28346060606</v>
      </c>
      <c r="AJ284">
        <v>1.72307509774474</v>
      </c>
      <c r="AK284">
        <v>66.5001345329119</v>
      </c>
      <c r="AL284">
        <f>(AN284 - AM284 + CO284*1E3/(8.314*(CQ284+273.15)) * AP284/CN284 * AO284) * CN284/(100*CB284) * 1000/(1000 - AN284)</f>
        <v>0</v>
      </c>
      <c r="AM284">
        <v>19.9856215366234</v>
      </c>
      <c r="AN284">
        <v>21.3453072727273</v>
      </c>
      <c r="AO284">
        <v>-0.00276357575757161</v>
      </c>
      <c r="AP284">
        <v>79.88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MAX(0,($B$13+$C$13*CV284)/(1+$D$13*CV284)*CO284/(CQ284+273)*$E$13)</f>
        <v>0</v>
      </c>
      <c r="AV284" t="s">
        <v>286</v>
      </c>
      <c r="AW284" t="s">
        <v>286</v>
      </c>
      <c r="AX284">
        <v>0</v>
      </c>
      <c r="AY284">
        <v>0</v>
      </c>
      <c r="AZ284">
        <f>1-AX284/AY284</f>
        <v>0</v>
      </c>
      <c r="BA284">
        <v>0</v>
      </c>
      <c r="BB284" t="s">
        <v>286</v>
      </c>
      <c r="BC284" t="s">
        <v>286</v>
      </c>
      <c r="BD284">
        <v>0</v>
      </c>
      <c r="BE284">
        <v>0</v>
      </c>
      <c r="BF284">
        <f>1-BD284/BE284</f>
        <v>0</v>
      </c>
      <c r="BG284">
        <v>0.5</v>
      </c>
      <c r="BH284">
        <f>BY284</f>
        <v>0</v>
      </c>
      <c r="BI284">
        <f>J284</f>
        <v>0</v>
      </c>
      <c r="BJ284">
        <f>BF284*BG284*BH284</f>
        <v>0</v>
      </c>
      <c r="BK284">
        <f>(BI284-BA284)/BH284</f>
        <v>0</v>
      </c>
      <c r="BL284">
        <f>(AY284-BE284)/BE284</f>
        <v>0</v>
      </c>
      <c r="BM284">
        <f>AX284/(AZ284+AX284/BE284)</f>
        <v>0</v>
      </c>
      <c r="BN284" t="s">
        <v>286</v>
      </c>
      <c r="BO284">
        <v>0</v>
      </c>
      <c r="BP284">
        <f>IF(BO284&lt;&gt;0, BO284, BM284)</f>
        <v>0</v>
      </c>
      <c r="BQ284">
        <f>1-BP284/BE284</f>
        <v>0</v>
      </c>
      <c r="BR284">
        <f>(BE284-BD284)/(BE284-BP284)</f>
        <v>0</v>
      </c>
      <c r="BS284">
        <f>(AY284-BE284)/(AY284-BP284)</f>
        <v>0</v>
      </c>
      <c r="BT284">
        <f>(BE284-BD284)/(BE284-AX284)</f>
        <v>0</v>
      </c>
      <c r="BU284">
        <f>(AY284-BE284)/(AY284-AX284)</f>
        <v>0</v>
      </c>
      <c r="BV284">
        <f>(BR284*BP284/BD284)</f>
        <v>0</v>
      </c>
      <c r="BW284">
        <f>(1-BV284)</f>
        <v>0</v>
      </c>
      <c r="BX284">
        <f>$B$11*CW284+$C$11*CX284+$F$11*CY284*(1-DB284)</f>
        <v>0</v>
      </c>
      <c r="BY284">
        <f>BX284*BZ284</f>
        <v>0</v>
      </c>
      <c r="BZ284">
        <f>($B$11*$D$9+$C$11*$D$9+$F$11*((DL284+DD284)/MAX(DL284+DD284+DM284, 0.1)*$I$9+DM284/MAX(DL284+DD284+DM284, 0.1)*$J$9))/($B$11+$C$11+$F$11)</f>
        <v>0</v>
      </c>
      <c r="CA284">
        <f>($B$11*$K$9+$C$11*$K$9+$F$11*((DL284+DD284)/MAX(DL284+DD284+DM284, 0.1)*$P$9+DM284/MAX(DL284+DD284+DM284, 0.1)*$Q$9))/($B$11+$C$11+$F$11)</f>
        <v>0</v>
      </c>
      <c r="CB284">
        <v>9</v>
      </c>
      <c r="CC284">
        <v>0.5</v>
      </c>
      <c r="CD284" t="s">
        <v>287</v>
      </c>
      <c r="CE284">
        <v>2</v>
      </c>
      <c r="CF284" t="b">
        <v>1</v>
      </c>
      <c r="CG284">
        <v>1617083428.5</v>
      </c>
      <c r="CH284">
        <v>880.222333333333</v>
      </c>
      <c r="CI284">
        <v>904.536</v>
      </c>
      <c r="CJ284">
        <v>21.3464666666667</v>
      </c>
      <c r="CK284">
        <v>19.9838666666667</v>
      </c>
      <c r="CL284">
        <v>875.901666666667</v>
      </c>
      <c r="CM284">
        <v>21.3684</v>
      </c>
      <c r="CN284">
        <v>600.061</v>
      </c>
      <c r="CO284">
        <v>101.127</v>
      </c>
      <c r="CP284">
        <v>0.0468215</v>
      </c>
      <c r="CQ284">
        <v>26.7323666666667</v>
      </c>
      <c r="CR284">
        <v>26.2717333333333</v>
      </c>
      <c r="CS284">
        <v>999.9</v>
      </c>
      <c r="CT284">
        <v>0</v>
      </c>
      <c r="CU284">
        <v>0</v>
      </c>
      <c r="CV284">
        <v>10016.9</v>
      </c>
      <c r="CW284">
        <v>0</v>
      </c>
      <c r="CX284">
        <v>32.5577666666667</v>
      </c>
      <c r="CY284">
        <v>1199.88666666667</v>
      </c>
      <c r="CZ284">
        <v>0.967002</v>
      </c>
      <c r="DA284">
        <v>0.0329981</v>
      </c>
      <c r="DB284">
        <v>0</v>
      </c>
      <c r="DC284">
        <v>2.74296666666667</v>
      </c>
      <c r="DD284">
        <v>0</v>
      </c>
      <c r="DE284">
        <v>3547.96666666667</v>
      </c>
      <c r="DF284">
        <v>10371.3666666667</v>
      </c>
      <c r="DG284">
        <v>40.4583333333333</v>
      </c>
      <c r="DH284">
        <v>43.437</v>
      </c>
      <c r="DI284">
        <v>42.2083333333333</v>
      </c>
      <c r="DJ284">
        <v>41.4786666666667</v>
      </c>
      <c r="DK284">
        <v>40.5203333333333</v>
      </c>
      <c r="DL284">
        <v>1160.29666666667</v>
      </c>
      <c r="DM284">
        <v>39.59</v>
      </c>
      <c r="DN284">
        <v>0</v>
      </c>
      <c r="DO284">
        <v>1617083430</v>
      </c>
      <c r="DP284">
        <v>0</v>
      </c>
      <c r="DQ284">
        <v>2.674288</v>
      </c>
      <c r="DR284">
        <v>-0.247223074840221</v>
      </c>
      <c r="DS284">
        <v>-10.1753845923156</v>
      </c>
      <c r="DT284">
        <v>3549.0688</v>
      </c>
      <c r="DU284">
        <v>15</v>
      </c>
      <c r="DV284">
        <v>1617082512</v>
      </c>
      <c r="DW284" t="s">
        <v>288</v>
      </c>
      <c r="DX284">
        <v>1617082511</v>
      </c>
      <c r="DY284">
        <v>1617082512</v>
      </c>
      <c r="DZ284">
        <v>2</v>
      </c>
      <c r="EA284">
        <v>-0.012</v>
      </c>
      <c r="EB284">
        <v>-0.035</v>
      </c>
      <c r="EC284">
        <v>4.321</v>
      </c>
      <c r="ED284">
        <v>-0.022</v>
      </c>
      <c r="EE284">
        <v>400</v>
      </c>
      <c r="EF284">
        <v>20</v>
      </c>
      <c r="EG284">
        <v>0.13</v>
      </c>
      <c r="EH284">
        <v>0.05</v>
      </c>
      <c r="EI284">
        <v>100</v>
      </c>
      <c r="EJ284">
        <v>100</v>
      </c>
      <c r="EK284">
        <v>4.321</v>
      </c>
      <c r="EL284">
        <v>-0.022</v>
      </c>
      <c r="EM284">
        <v>4.32055000000003</v>
      </c>
      <c r="EN284">
        <v>0</v>
      </c>
      <c r="EO284">
        <v>0</v>
      </c>
      <c r="EP284">
        <v>0</v>
      </c>
      <c r="EQ284">
        <v>-0.0219400000000007</v>
      </c>
      <c r="ER284">
        <v>0</v>
      </c>
      <c r="ES284">
        <v>0</v>
      </c>
      <c r="ET284">
        <v>0</v>
      </c>
      <c r="EU284">
        <v>-1</v>
      </c>
      <c r="EV284">
        <v>-1</v>
      </c>
      <c r="EW284">
        <v>-1</v>
      </c>
      <c r="EX284">
        <v>-1</v>
      </c>
      <c r="EY284">
        <v>15.3</v>
      </c>
      <c r="EZ284">
        <v>15.3</v>
      </c>
      <c r="FA284">
        <v>18</v>
      </c>
      <c r="FB284">
        <v>646.745</v>
      </c>
      <c r="FC284">
        <v>393.667</v>
      </c>
      <c r="FD284">
        <v>24.9993</v>
      </c>
      <c r="FE284">
        <v>27.6212</v>
      </c>
      <c r="FF284">
        <v>29.9999</v>
      </c>
      <c r="FG284">
        <v>27.6438</v>
      </c>
      <c r="FH284">
        <v>27.684</v>
      </c>
      <c r="FI284">
        <v>40.4706</v>
      </c>
      <c r="FJ284">
        <v>21.3887</v>
      </c>
      <c r="FK284">
        <v>43.1111</v>
      </c>
      <c r="FL284">
        <v>25</v>
      </c>
      <c r="FM284">
        <v>916.58</v>
      </c>
      <c r="FN284">
        <v>20</v>
      </c>
      <c r="FO284">
        <v>96.9016</v>
      </c>
      <c r="FP284">
        <v>99.4696</v>
      </c>
    </row>
    <row r="285" spans="1:172">
      <c r="A285">
        <v>269</v>
      </c>
      <c r="B285">
        <v>1617083431.5</v>
      </c>
      <c r="C285">
        <v>539</v>
      </c>
      <c r="D285" t="s">
        <v>823</v>
      </c>
      <c r="E285" t="s">
        <v>824</v>
      </c>
      <c r="F285">
        <v>2</v>
      </c>
      <c r="G285">
        <v>1617083430.125</v>
      </c>
      <c r="H285">
        <f>(I285)/1000</f>
        <v>0</v>
      </c>
      <c r="I285">
        <f>IF(CF285, AL285, AF285)</f>
        <v>0</v>
      </c>
      <c r="J285">
        <f>IF(CF285, AG285, AE285)</f>
        <v>0</v>
      </c>
      <c r="K285">
        <f>CH285 - IF(AS285&gt;1, J285*CB285*100.0/(AU285*CV285), 0)</f>
        <v>0</v>
      </c>
      <c r="L285">
        <f>((R285-H285/2)*K285-J285)/(R285+H285/2)</f>
        <v>0</v>
      </c>
      <c r="M285">
        <f>L285*(CO285+CP285)/1000.0</f>
        <v>0</v>
      </c>
      <c r="N285">
        <f>(CH285 - IF(AS285&gt;1, J285*CB285*100.0/(AU285*CV285), 0))*(CO285+CP285)/1000.0</f>
        <v>0</v>
      </c>
      <c r="O285">
        <f>2.0/((1/Q285-1/P285)+SIGN(Q285)*SQRT((1/Q285-1/P285)*(1/Q285-1/P285) + 4*CC285/((CC285+1)*(CC285+1))*(2*1/Q285*1/P285-1/P285*1/P285)))</f>
        <v>0</v>
      </c>
      <c r="P285">
        <f>IF(LEFT(CD285,1)&lt;&gt;"0",IF(LEFT(CD285,1)="1",3.0,CE285),$D$5+$E$5*(CV285*CO285/($K$5*1000))+$F$5*(CV285*CO285/($K$5*1000))*MAX(MIN(CB285,$J$5),$I$5)*MAX(MIN(CB285,$J$5),$I$5)+$G$5*MAX(MIN(CB285,$J$5),$I$5)*(CV285*CO285/($K$5*1000))+$H$5*(CV285*CO285/($K$5*1000))*(CV285*CO285/($K$5*1000)))</f>
        <v>0</v>
      </c>
      <c r="Q285">
        <f>H285*(1000-(1000*0.61365*exp(17.502*U285/(240.97+U285))/(CO285+CP285)+CJ285)/2)/(1000*0.61365*exp(17.502*U285/(240.97+U285))/(CO285+CP285)-CJ285)</f>
        <v>0</v>
      </c>
      <c r="R285">
        <f>1/((CC285+1)/(O285/1.6)+1/(P285/1.37)) + CC285/((CC285+1)/(O285/1.6) + CC285/(P285/1.37))</f>
        <v>0</v>
      </c>
      <c r="S285">
        <f>(BX285*CA285)</f>
        <v>0</v>
      </c>
      <c r="T285">
        <f>(CQ285+(S285+2*0.95*5.67E-8*(((CQ285+$B$7)+273)^4-(CQ285+273)^4)-44100*H285)/(1.84*29.3*P285+8*0.95*5.67E-8*(CQ285+273)^3))</f>
        <v>0</v>
      </c>
      <c r="U285">
        <f>($C$7*CR285+$D$7*CS285+$E$7*T285)</f>
        <v>0</v>
      </c>
      <c r="V285">
        <f>0.61365*exp(17.502*U285/(240.97+U285))</f>
        <v>0</v>
      </c>
      <c r="W285">
        <f>(X285/Y285*100)</f>
        <v>0</v>
      </c>
      <c r="X285">
        <f>CJ285*(CO285+CP285)/1000</f>
        <v>0</v>
      </c>
      <c r="Y285">
        <f>0.61365*exp(17.502*CQ285/(240.97+CQ285))</f>
        <v>0</v>
      </c>
      <c r="Z285">
        <f>(V285-CJ285*(CO285+CP285)/1000)</f>
        <v>0</v>
      </c>
      <c r="AA285">
        <f>(-H285*44100)</f>
        <v>0</v>
      </c>
      <c r="AB285">
        <f>2*29.3*P285*0.92*(CQ285-U285)</f>
        <v>0</v>
      </c>
      <c r="AC285">
        <f>2*0.95*5.67E-8*(((CQ285+$B$7)+273)^4-(U285+273)^4)</f>
        <v>0</v>
      </c>
      <c r="AD285">
        <f>S285+AC285+AA285+AB285</f>
        <v>0</v>
      </c>
      <c r="AE285">
        <f>CN285*AS285*(CI285-CH285*(1000-AS285*CK285)/(1000-AS285*CJ285))/(100*CB285)</f>
        <v>0</v>
      </c>
      <c r="AF285">
        <f>1000*CN285*AS285*(CJ285-CK285)/(100*CB285*(1000-AS285*CJ285))</f>
        <v>0</v>
      </c>
      <c r="AG285">
        <f>(AH285 - AI285 - CO285*1E3/(8.314*(CQ285+273.15)) * AK285/CN285 * AJ285) * CN285/(100*CB285) * (1000 - CK285)/1000</f>
        <v>0</v>
      </c>
      <c r="AH285">
        <v>924.639198331535</v>
      </c>
      <c r="AI285">
        <v>903.672436363636</v>
      </c>
      <c r="AJ285">
        <v>1.69553078014876</v>
      </c>
      <c r="AK285">
        <v>66.5001345329119</v>
      </c>
      <c r="AL285">
        <f>(AN285 - AM285 + CO285*1E3/(8.314*(CQ285+273.15)) * AP285/CN285 * AO285) * CN285/(100*CB285) * 1000/(1000 - AN285)</f>
        <v>0</v>
      </c>
      <c r="AM285">
        <v>19.9837193482251</v>
      </c>
      <c r="AN285">
        <v>21.3423678787879</v>
      </c>
      <c r="AO285">
        <v>-0.00209981818181777</v>
      </c>
      <c r="AP285">
        <v>79.88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MAX(0,($B$13+$C$13*CV285)/(1+$D$13*CV285)*CO285/(CQ285+273)*$E$13)</f>
        <v>0</v>
      </c>
      <c r="AV285" t="s">
        <v>286</v>
      </c>
      <c r="AW285" t="s">
        <v>286</v>
      </c>
      <c r="AX285">
        <v>0</v>
      </c>
      <c r="AY285">
        <v>0</v>
      </c>
      <c r="AZ285">
        <f>1-AX285/AY285</f>
        <v>0</v>
      </c>
      <c r="BA285">
        <v>0</v>
      </c>
      <c r="BB285" t="s">
        <v>286</v>
      </c>
      <c r="BC285" t="s">
        <v>286</v>
      </c>
      <c r="BD285">
        <v>0</v>
      </c>
      <c r="BE285">
        <v>0</v>
      </c>
      <c r="BF285">
        <f>1-BD285/BE285</f>
        <v>0</v>
      </c>
      <c r="BG285">
        <v>0.5</v>
      </c>
      <c r="BH285">
        <f>BY285</f>
        <v>0</v>
      </c>
      <c r="BI285">
        <f>J285</f>
        <v>0</v>
      </c>
      <c r="BJ285">
        <f>BF285*BG285*BH285</f>
        <v>0</v>
      </c>
      <c r="BK285">
        <f>(BI285-BA285)/BH285</f>
        <v>0</v>
      </c>
      <c r="BL285">
        <f>(AY285-BE285)/BE285</f>
        <v>0</v>
      </c>
      <c r="BM285">
        <f>AX285/(AZ285+AX285/BE285)</f>
        <v>0</v>
      </c>
      <c r="BN285" t="s">
        <v>286</v>
      </c>
      <c r="BO285">
        <v>0</v>
      </c>
      <c r="BP285">
        <f>IF(BO285&lt;&gt;0, BO285, BM285)</f>
        <v>0</v>
      </c>
      <c r="BQ285">
        <f>1-BP285/BE285</f>
        <v>0</v>
      </c>
      <c r="BR285">
        <f>(BE285-BD285)/(BE285-BP285)</f>
        <v>0</v>
      </c>
      <c r="BS285">
        <f>(AY285-BE285)/(AY285-BP285)</f>
        <v>0</v>
      </c>
      <c r="BT285">
        <f>(BE285-BD285)/(BE285-AX285)</f>
        <v>0</v>
      </c>
      <c r="BU285">
        <f>(AY285-BE285)/(AY285-AX285)</f>
        <v>0</v>
      </c>
      <c r="BV285">
        <f>(BR285*BP285/BD285)</f>
        <v>0</v>
      </c>
      <c r="BW285">
        <f>(1-BV285)</f>
        <v>0</v>
      </c>
      <c r="BX285">
        <f>$B$11*CW285+$C$11*CX285+$F$11*CY285*(1-DB285)</f>
        <v>0</v>
      </c>
      <c r="BY285">
        <f>BX285*BZ285</f>
        <v>0</v>
      </c>
      <c r="BZ285">
        <f>($B$11*$D$9+$C$11*$D$9+$F$11*((DL285+DD285)/MAX(DL285+DD285+DM285, 0.1)*$I$9+DM285/MAX(DL285+DD285+DM285, 0.1)*$J$9))/($B$11+$C$11+$F$11)</f>
        <v>0</v>
      </c>
      <c r="CA285">
        <f>($B$11*$K$9+$C$11*$K$9+$F$11*((DL285+DD285)/MAX(DL285+DD285+DM285, 0.1)*$P$9+DM285/MAX(DL285+DD285+DM285, 0.1)*$Q$9))/($B$11+$C$11+$F$11)</f>
        <v>0</v>
      </c>
      <c r="CB285">
        <v>9</v>
      </c>
      <c r="CC285">
        <v>0.5</v>
      </c>
      <c r="CD285" t="s">
        <v>287</v>
      </c>
      <c r="CE285">
        <v>2</v>
      </c>
      <c r="CF285" t="b">
        <v>1</v>
      </c>
      <c r="CG285">
        <v>1617083430.125</v>
      </c>
      <c r="CH285">
        <v>882.93825</v>
      </c>
      <c r="CI285">
        <v>907.235</v>
      </c>
      <c r="CJ285">
        <v>21.34375</v>
      </c>
      <c r="CK285">
        <v>19.983025</v>
      </c>
      <c r="CL285">
        <v>878.61775</v>
      </c>
      <c r="CM285">
        <v>21.365675</v>
      </c>
      <c r="CN285">
        <v>600.02225</v>
      </c>
      <c r="CO285">
        <v>101.12775</v>
      </c>
      <c r="CP285">
        <v>0.046837675</v>
      </c>
      <c r="CQ285">
        <v>26.7315</v>
      </c>
      <c r="CR285">
        <v>26.278675</v>
      </c>
      <c r="CS285">
        <v>999.9</v>
      </c>
      <c r="CT285">
        <v>0</v>
      </c>
      <c r="CU285">
        <v>0</v>
      </c>
      <c r="CV285">
        <v>10016.875</v>
      </c>
      <c r="CW285">
        <v>0</v>
      </c>
      <c r="CX285">
        <v>32.451275</v>
      </c>
      <c r="CY285">
        <v>1199.95</v>
      </c>
      <c r="CZ285">
        <v>0.96700375</v>
      </c>
      <c r="DA285">
        <v>0.032996375</v>
      </c>
      <c r="DB285">
        <v>0</v>
      </c>
      <c r="DC285">
        <v>2.657225</v>
      </c>
      <c r="DD285">
        <v>0</v>
      </c>
      <c r="DE285">
        <v>3547.645</v>
      </c>
      <c r="DF285">
        <v>10371.85</v>
      </c>
      <c r="DG285">
        <v>40.4215</v>
      </c>
      <c r="DH285">
        <v>43.406</v>
      </c>
      <c r="DI285">
        <v>42.156</v>
      </c>
      <c r="DJ285">
        <v>41.484</v>
      </c>
      <c r="DK285">
        <v>40.4685</v>
      </c>
      <c r="DL285">
        <v>1160.36</v>
      </c>
      <c r="DM285">
        <v>39.59</v>
      </c>
      <c r="DN285">
        <v>0</v>
      </c>
      <c r="DO285">
        <v>1617083431.8</v>
      </c>
      <c r="DP285">
        <v>0</v>
      </c>
      <c r="DQ285">
        <v>2.67768461538462</v>
      </c>
      <c r="DR285">
        <v>-0.20853333420632</v>
      </c>
      <c r="DS285">
        <v>-10.2495726501964</v>
      </c>
      <c r="DT285">
        <v>3548.81</v>
      </c>
      <c r="DU285">
        <v>15</v>
      </c>
      <c r="DV285">
        <v>1617082512</v>
      </c>
      <c r="DW285" t="s">
        <v>288</v>
      </c>
      <c r="DX285">
        <v>1617082511</v>
      </c>
      <c r="DY285">
        <v>1617082512</v>
      </c>
      <c r="DZ285">
        <v>2</v>
      </c>
      <c r="EA285">
        <v>-0.012</v>
      </c>
      <c r="EB285">
        <v>-0.035</v>
      </c>
      <c r="EC285">
        <v>4.321</v>
      </c>
      <c r="ED285">
        <v>-0.022</v>
      </c>
      <c r="EE285">
        <v>400</v>
      </c>
      <c r="EF285">
        <v>20</v>
      </c>
      <c r="EG285">
        <v>0.13</v>
      </c>
      <c r="EH285">
        <v>0.05</v>
      </c>
      <c r="EI285">
        <v>100</v>
      </c>
      <c r="EJ285">
        <v>100</v>
      </c>
      <c r="EK285">
        <v>4.321</v>
      </c>
      <c r="EL285">
        <v>-0.0219</v>
      </c>
      <c r="EM285">
        <v>4.32055000000003</v>
      </c>
      <c r="EN285">
        <v>0</v>
      </c>
      <c r="EO285">
        <v>0</v>
      </c>
      <c r="EP285">
        <v>0</v>
      </c>
      <c r="EQ285">
        <v>-0.0219400000000007</v>
      </c>
      <c r="ER285">
        <v>0</v>
      </c>
      <c r="ES285">
        <v>0</v>
      </c>
      <c r="ET285">
        <v>0</v>
      </c>
      <c r="EU285">
        <v>-1</v>
      </c>
      <c r="EV285">
        <v>-1</v>
      </c>
      <c r="EW285">
        <v>-1</v>
      </c>
      <c r="EX285">
        <v>-1</v>
      </c>
      <c r="EY285">
        <v>15.3</v>
      </c>
      <c r="EZ285">
        <v>15.3</v>
      </c>
      <c r="FA285">
        <v>18</v>
      </c>
      <c r="FB285">
        <v>646.964</v>
      </c>
      <c r="FC285">
        <v>393.687</v>
      </c>
      <c r="FD285">
        <v>24.9993</v>
      </c>
      <c r="FE285">
        <v>27.6194</v>
      </c>
      <c r="FF285">
        <v>29.9999</v>
      </c>
      <c r="FG285">
        <v>27.6426</v>
      </c>
      <c r="FH285">
        <v>27.6829</v>
      </c>
      <c r="FI285">
        <v>40.5786</v>
      </c>
      <c r="FJ285">
        <v>21.3887</v>
      </c>
      <c r="FK285">
        <v>43.1111</v>
      </c>
      <c r="FL285">
        <v>25</v>
      </c>
      <c r="FM285">
        <v>919.939</v>
      </c>
      <c r="FN285">
        <v>20</v>
      </c>
      <c r="FO285">
        <v>96.9022</v>
      </c>
      <c r="FP285">
        <v>99.4701</v>
      </c>
    </row>
    <row r="286" spans="1:172">
      <c r="A286">
        <v>270</v>
      </c>
      <c r="B286">
        <v>1617083433.5</v>
      </c>
      <c r="C286">
        <v>541</v>
      </c>
      <c r="D286" t="s">
        <v>825</v>
      </c>
      <c r="E286" t="s">
        <v>826</v>
      </c>
      <c r="F286">
        <v>2</v>
      </c>
      <c r="G286">
        <v>1617083432.5</v>
      </c>
      <c r="H286">
        <f>(I286)/1000</f>
        <v>0</v>
      </c>
      <c r="I286">
        <f>IF(CF286, AL286, AF286)</f>
        <v>0</v>
      </c>
      <c r="J286">
        <f>IF(CF286, AG286, AE286)</f>
        <v>0</v>
      </c>
      <c r="K286">
        <f>CH286 - IF(AS286&gt;1, J286*CB286*100.0/(AU286*CV286), 0)</f>
        <v>0</v>
      </c>
      <c r="L286">
        <f>((R286-H286/2)*K286-J286)/(R286+H286/2)</f>
        <v>0</v>
      </c>
      <c r="M286">
        <f>L286*(CO286+CP286)/1000.0</f>
        <v>0</v>
      </c>
      <c r="N286">
        <f>(CH286 - IF(AS286&gt;1, J286*CB286*100.0/(AU286*CV286), 0))*(CO286+CP286)/1000.0</f>
        <v>0</v>
      </c>
      <c r="O286">
        <f>2.0/((1/Q286-1/P286)+SIGN(Q286)*SQRT((1/Q286-1/P286)*(1/Q286-1/P286) + 4*CC286/((CC286+1)*(CC286+1))*(2*1/Q286*1/P286-1/P286*1/P286)))</f>
        <v>0</v>
      </c>
      <c r="P286">
        <f>IF(LEFT(CD286,1)&lt;&gt;"0",IF(LEFT(CD286,1)="1",3.0,CE286),$D$5+$E$5*(CV286*CO286/($K$5*1000))+$F$5*(CV286*CO286/($K$5*1000))*MAX(MIN(CB286,$J$5),$I$5)*MAX(MIN(CB286,$J$5),$I$5)+$G$5*MAX(MIN(CB286,$J$5),$I$5)*(CV286*CO286/($K$5*1000))+$H$5*(CV286*CO286/($K$5*1000))*(CV286*CO286/($K$5*1000)))</f>
        <v>0</v>
      </c>
      <c r="Q286">
        <f>H286*(1000-(1000*0.61365*exp(17.502*U286/(240.97+U286))/(CO286+CP286)+CJ286)/2)/(1000*0.61365*exp(17.502*U286/(240.97+U286))/(CO286+CP286)-CJ286)</f>
        <v>0</v>
      </c>
      <c r="R286">
        <f>1/((CC286+1)/(O286/1.6)+1/(P286/1.37)) + CC286/((CC286+1)/(O286/1.6) + CC286/(P286/1.37))</f>
        <v>0</v>
      </c>
      <c r="S286">
        <f>(BX286*CA286)</f>
        <v>0</v>
      </c>
      <c r="T286">
        <f>(CQ286+(S286+2*0.95*5.67E-8*(((CQ286+$B$7)+273)^4-(CQ286+273)^4)-44100*H286)/(1.84*29.3*P286+8*0.95*5.67E-8*(CQ286+273)^3))</f>
        <v>0</v>
      </c>
      <c r="U286">
        <f>($C$7*CR286+$D$7*CS286+$E$7*T286)</f>
        <v>0</v>
      </c>
      <c r="V286">
        <f>0.61365*exp(17.502*U286/(240.97+U286))</f>
        <v>0</v>
      </c>
      <c r="W286">
        <f>(X286/Y286*100)</f>
        <v>0</v>
      </c>
      <c r="X286">
        <f>CJ286*(CO286+CP286)/1000</f>
        <v>0</v>
      </c>
      <c r="Y286">
        <f>0.61365*exp(17.502*CQ286/(240.97+CQ286))</f>
        <v>0</v>
      </c>
      <c r="Z286">
        <f>(V286-CJ286*(CO286+CP286)/1000)</f>
        <v>0</v>
      </c>
      <c r="AA286">
        <f>(-H286*44100)</f>
        <v>0</v>
      </c>
      <c r="AB286">
        <f>2*29.3*P286*0.92*(CQ286-U286)</f>
        <v>0</v>
      </c>
      <c r="AC286">
        <f>2*0.95*5.67E-8*(((CQ286+$B$7)+273)^4-(U286+273)^4)</f>
        <v>0</v>
      </c>
      <c r="AD286">
        <f>S286+AC286+AA286+AB286</f>
        <v>0</v>
      </c>
      <c r="AE286">
        <f>CN286*AS286*(CI286-CH286*(1000-AS286*CK286)/(1000-AS286*CJ286))/(100*CB286)</f>
        <v>0</v>
      </c>
      <c r="AF286">
        <f>1000*CN286*AS286*(CJ286-CK286)/(100*CB286*(1000-AS286*CJ286))</f>
        <v>0</v>
      </c>
      <c r="AG286">
        <f>(AH286 - AI286 - CO286*1E3/(8.314*(CQ286+273.15)) * AK286/CN286 * AJ286) * CN286/(100*CB286) * (1000 - CK286)/1000</f>
        <v>0</v>
      </c>
      <c r="AH286">
        <v>928.053108069733</v>
      </c>
      <c r="AI286">
        <v>907.084654545454</v>
      </c>
      <c r="AJ286">
        <v>1.69695597494701</v>
      </c>
      <c r="AK286">
        <v>66.5001345329119</v>
      </c>
      <c r="AL286">
        <f>(AN286 - AM286 + CO286*1E3/(8.314*(CQ286+273.15)) * AP286/CN286 * AO286) * CN286/(100*CB286) * 1000/(1000 - AN286)</f>
        <v>0</v>
      </c>
      <c r="AM286">
        <v>19.9825785149784</v>
      </c>
      <c r="AN286">
        <v>21.3396527272727</v>
      </c>
      <c r="AO286">
        <v>-0.000803212121209733</v>
      </c>
      <c r="AP286">
        <v>79.88</v>
      </c>
      <c r="AQ286">
        <v>0</v>
      </c>
      <c r="AR286">
        <v>0</v>
      </c>
      <c r="AS286">
        <f>IF(AQ286*$H$13&gt;=AU286,1.0,(AU286/(AU286-AQ286*$H$13)))</f>
        <v>0</v>
      </c>
      <c r="AT286">
        <f>(AS286-1)*100</f>
        <v>0</v>
      </c>
      <c r="AU286">
        <f>MAX(0,($B$13+$C$13*CV286)/(1+$D$13*CV286)*CO286/(CQ286+273)*$E$13)</f>
        <v>0</v>
      </c>
      <c r="AV286" t="s">
        <v>286</v>
      </c>
      <c r="AW286" t="s">
        <v>286</v>
      </c>
      <c r="AX286">
        <v>0</v>
      </c>
      <c r="AY286">
        <v>0</v>
      </c>
      <c r="AZ286">
        <f>1-AX286/AY286</f>
        <v>0</v>
      </c>
      <c r="BA286">
        <v>0</v>
      </c>
      <c r="BB286" t="s">
        <v>286</v>
      </c>
      <c r="BC286" t="s">
        <v>286</v>
      </c>
      <c r="BD286">
        <v>0</v>
      </c>
      <c r="BE286">
        <v>0</v>
      </c>
      <c r="BF286">
        <f>1-BD286/BE286</f>
        <v>0</v>
      </c>
      <c r="BG286">
        <v>0.5</v>
      </c>
      <c r="BH286">
        <f>BY286</f>
        <v>0</v>
      </c>
      <c r="BI286">
        <f>J286</f>
        <v>0</v>
      </c>
      <c r="BJ286">
        <f>BF286*BG286*BH286</f>
        <v>0</v>
      </c>
      <c r="BK286">
        <f>(BI286-BA286)/BH286</f>
        <v>0</v>
      </c>
      <c r="BL286">
        <f>(AY286-BE286)/BE286</f>
        <v>0</v>
      </c>
      <c r="BM286">
        <f>AX286/(AZ286+AX286/BE286)</f>
        <v>0</v>
      </c>
      <c r="BN286" t="s">
        <v>286</v>
      </c>
      <c r="BO286">
        <v>0</v>
      </c>
      <c r="BP286">
        <f>IF(BO286&lt;&gt;0, BO286, BM286)</f>
        <v>0</v>
      </c>
      <c r="BQ286">
        <f>1-BP286/BE286</f>
        <v>0</v>
      </c>
      <c r="BR286">
        <f>(BE286-BD286)/(BE286-BP286)</f>
        <v>0</v>
      </c>
      <c r="BS286">
        <f>(AY286-BE286)/(AY286-BP286)</f>
        <v>0</v>
      </c>
      <c r="BT286">
        <f>(BE286-BD286)/(BE286-AX286)</f>
        <v>0</v>
      </c>
      <c r="BU286">
        <f>(AY286-BE286)/(AY286-AX286)</f>
        <v>0</v>
      </c>
      <c r="BV286">
        <f>(BR286*BP286/BD286)</f>
        <v>0</v>
      </c>
      <c r="BW286">
        <f>(1-BV286)</f>
        <v>0</v>
      </c>
      <c r="BX286">
        <f>$B$11*CW286+$C$11*CX286+$F$11*CY286*(1-DB286)</f>
        <v>0</v>
      </c>
      <c r="BY286">
        <f>BX286*BZ286</f>
        <v>0</v>
      </c>
      <c r="BZ286">
        <f>($B$11*$D$9+$C$11*$D$9+$F$11*((DL286+DD286)/MAX(DL286+DD286+DM286, 0.1)*$I$9+DM286/MAX(DL286+DD286+DM286, 0.1)*$J$9))/($B$11+$C$11+$F$11)</f>
        <v>0</v>
      </c>
      <c r="CA286">
        <f>($B$11*$K$9+$C$11*$K$9+$F$11*((DL286+DD286)/MAX(DL286+DD286+DM286, 0.1)*$P$9+DM286/MAX(DL286+DD286+DM286, 0.1)*$Q$9))/($B$11+$C$11+$F$11)</f>
        <v>0</v>
      </c>
      <c r="CB286">
        <v>9</v>
      </c>
      <c r="CC286">
        <v>0.5</v>
      </c>
      <c r="CD286" t="s">
        <v>287</v>
      </c>
      <c r="CE286">
        <v>2</v>
      </c>
      <c r="CF286" t="b">
        <v>1</v>
      </c>
      <c r="CG286">
        <v>1617083432.5</v>
      </c>
      <c r="CH286">
        <v>886.901666666667</v>
      </c>
      <c r="CI286">
        <v>911.232</v>
      </c>
      <c r="CJ286">
        <v>21.3403666666667</v>
      </c>
      <c r="CK286">
        <v>19.9810333333333</v>
      </c>
      <c r="CL286">
        <v>882.581333333333</v>
      </c>
      <c r="CM286">
        <v>21.3623</v>
      </c>
      <c r="CN286">
        <v>600.020666666667</v>
      </c>
      <c r="CO286">
        <v>101.128</v>
      </c>
      <c r="CP286">
        <v>0.0468373333333333</v>
      </c>
      <c r="CQ286">
        <v>26.7292333333333</v>
      </c>
      <c r="CR286">
        <v>26.2861666666667</v>
      </c>
      <c r="CS286">
        <v>999.9</v>
      </c>
      <c r="CT286">
        <v>0</v>
      </c>
      <c r="CU286">
        <v>0</v>
      </c>
      <c r="CV286">
        <v>10007.5</v>
      </c>
      <c r="CW286">
        <v>0</v>
      </c>
      <c r="CX286">
        <v>32.2363</v>
      </c>
      <c r="CY286">
        <v>1200.05666666667</v>
      </c>
      <c r="CZ286">
        <v>0.967004333333333</v>
      </c>
      <c r="DA286">
        <v>0.0329958</v>
      </c>
      <c r="DB286">
        <v>0</v>
      </c>
      <c r="DC286">
        <v>2.8002</v>
      </c>
      <c r="DD286">
        <v>0</v>
      </c>
      <c r="DE286">
        <v>3547.61333333333</v>
      </c>
      <c r="DF286">
        <v>10372.7666666667</v>
      </c>
      <c r="DG286">
        <v>40.479</v>
      </c>
      <c r="DH286">
        <v>43.4166666666667</v>
      </c>
      <c r="DI286">
        <v>42.187</v>
      </c>
      <c r="DJ286">
        <v>41.4786666666667</v>
      </c>
      <c r="DK286">
        <v>40.479</v>
      </c>
      <c r="DL286">
        <v>1160.46333333333</v>
      </c>
      <c r="DM286">
        <v>39.5933333333333</v>
      </c>
      <c r="DN286">
        <v>0</v>
      </c>
      <c r="DO286">
        <v>1617083434.2</v>
      </c>
      <c r="DP286">
        <v>0</v>
      </c>
      <c r="DQ286">
        <v>2.68015769230769</v>
      </c>
      <c r="DR286">
        <v>0.341357263898076</v>
      </c>
      <c r="DS286">
        <v>-10.4502564057168</v>
      </c>
      <c r="DT286">
        <v>3548.50115384615</v>
      </c>
      <c r="DU286">
        <v>15</v>
      </c>
      <c r="DV286">
        <v>1617082512</v>
      </c>
      <c r="DW286" t="s">
        <v>288</v>
      </c>
      <c r="DX286">
        <v>1617082511</v>
      </c>
      <c r="DY286">
        <v>1617082512</v>
      </c>
      <c r="DZ286">
        <v>2</v>
      </c>
      <c r="EA286">
        <v>-0.012</v>
      </c>
      <c r="EB286">
        <v>-0.035</v>
      </c>
      <c r="EC286">
        <v>4.321</v>
      </c>
      <c r="ED286">
        <v>-0.022</v>
      </c>
      <c r="EE286">
        <v>400</v>
      </c>
      <c r="EF286">
        <v>20</v>
      </c>
      <c r="EG286">
        <v>0.13</v>
      </c>
      <c r="EH286">
        <v>0.05</v>
      </c>
      <c r="EI286">
        <v>100</v>
      </c>
      <c r="EJ286">
        <v>100</v>
      </c>
      <c r="EK286">
        <v>4.321</v>
      </c>
      <c r="EL286">
        <v>-0.022</v>
      </c>
      <c r="EM286">
        <v>4.32055000000003</v>
      </c>
      <c r="EN286">
        <v>0</v>
      </c>
      <c r="EO286">
        <v>0</v>
      </c>
      <c r="EP286">
        <v>0</v>
      </c>
      <c r="EQ286">
        <v>-0.0219400000000007</v>
      </c>
      <c r="ER286">
        <v>0</v>
      </c>
      <c r="ES286">
        <v>0</v>
      </c>
      <c r="ET286">
        <v>0</v>
      </c>
      <c r="EU286">
        <v>-1</v>
      </c>
      <c r="EV286">
        <v>-1</v>
      </c>
      <c r="EW286">
        <v>-1</v>
      </c>
      <c r="EX286">
        <v>-1</v>
      </c>
      <c r="EY286">
        <v>15.4</v>
      </c>
      <c r="EZ286">
        <v>15.4</v>
      </c>
      <c r="FA286">
        <v>18</v>
      </c>
      <c r="FB286">
        <v>646.912</v>
      </c>
      <c r="FC286">
        <v>393.528</v>
      </c>
      <c r="FD286">
        <v>24.9993</v>
      </c>
      <c r="FE286">
        <v>27.6178</v>
      </c>
      <c r="FF286">
        <v>29.9999</v>
      </c>
      <c r="FG286">
        <v>27.6415</v>
      </c>
      <c r="FH286">
        <v>27.6812</v>
      </c>
      <c r="FI286">
        <v>40.6425</v>
      </c>
      <c r="FJ286">
        <v>21.3887</v>
      </c>
      <c r="FK286">
        <v>43.1111</v>
      </c>
      <c r="FL286">
        <v>25</v>
      </c>
      <c r="FM286">
        <v>923.484</v>
      </c>
      <c r="FN286">
        <v>20</v>
      </c>
      <c r="FO286">
        <v>96.9018</v>
      </c>
      <c r="FP286">
        <v>99.4704</v>
      </c>
    </row>
    <row r="287" spans="1:172">
      <c r="A287">
        <v>271</v>
      </c>
      <c r="B287">
        <v>1617083435.5</v>
      </c>
      <c r="C287">
        <v>543</v>
      </c>
      <c r="D287" t="s">
        <v>827</v>
      </c>
      <c r="E287" t="s">
        <v>828</v>
      </c>
      <c r="F287">
        <v>2</v>
      </c>
      <c r="G287">
        <v>1617083434.125</v>
      </c>
      <c r="H287">
        <f>(I287)/1000</f>
        <v>0</v>
      </c>
      <c r="I287">
        <f>IF(CF287, AL287, AF287)</f>
        <v>0</v>
      </c>
      <c r="J287">
        <f>IF(CF287, AG287, AE287)</f>
        <v>0</v>
      </c>
      <c r="K287">
        <f>CH287 - IF(AS287&gt;1, J287*CB287*100.0/(AU287*CV287), 0)</f>
        <v>0</v>
      </c>
      <c r="L287">
        <f>((R287-H287/2)*K287-J287)/(R287+H287/2)</f>
        <v>0</v>
      </c>
      <c r="M287">
        <f>L287*(CO287+CP287)/1000.0</f>
        <v>0</v>
      </c>
      <c r="N287">
        <f>(CH287 - IF(AS287&gt;1, J287*CB287*100.0/(AU287*CV287), 0))*(CO287+CP287)/1000.0</f>
        <v>0</v>
      </c>
      <c r="O287">
        <f>2.0/((1/Q287-1/P287)+SIGN(Q287)*SQRT((1/Q287-1/P287)*(1/Q287-1/P287) + 4*CC287/((CC287+1)*(CC287+1))*(2*1/Q287*1/P287-1/P287*1/P287)))</f>
        <v>0</v>
      </c>
      <c r="P287">
        <f>IF(LEFT(CD287,1)&lt;&gt;"0",IF(LEFT(CD287,1)="1",3.0,CE287),$D$5+$E$5*(CV287*CO287/($K$5*1000))+$F$5*(CV287*CO287/($K$5*1000))*MAX(MIN(CB287,$J$5),$I$5)*MAX(MIN(CB287,$J$5),$I$5)+$G$5*MAX(MIN(CB287,$J$5),$I$5)*(CV287*CO287/($K$5*1000))+$H$5*(CV287*CO287/($K$5*1000))*(CV287*CO287/($K$5*1000)))</f>
        <v>0</v>
      </c>
      <c r="Q287">
        <f>H287*(1000-(1000*0.61365*exp(17.502*U287/(240.97+U287))/(CO287+CP287)+CJ287)/2)/(1000*0.61365*exp(17.502*U287/(240.97+U287))/(CO287+CP287)-CJ287)</f>
        <v>0</v>
      </c>
      <c r="R287">
        <f>1/((CC287+1)/(O287/1.6)+1/(P287/1.37)) + CC287/((CC287+1)/(O287/1.6) + CC287/(P287/1.37))</f>
        <v>0</v>
      </c>
      <c r="S287">
        <f>(BX287*CA287)</f>
        <v>0</v>
      </c>
      <c r="T287">
        <f>(CQ287+(S287+2*0.95*5.67E-8*(((CQ287+$B$7)+273)^4-(CQ287+273)^4)-44100*H287)/(1.84*29.3*P287+8*0.95*5.67E-8*(CQ287+273)^3))</f>
        <v>0</v>
      </c>
      <c r="U287">
        <f>($C$7*CR287+$D$7*CS287+$E$7*T287)</f>
        <v>0</v>
      </c>
      <c r="V287">
        <f>0.61365*exp(17.502*U287/(240.97+U287))</f>
        <v>0</v>
      </c>
      <c r="W287">
        <f>(X287/Y287*100)</f>
        <v>0</v>
      </c>
      <c r="X287">
        <f>CJ287*(CO287+CP287)/1000</f>
        <v>0</v>
      </c>
      <c r="Y287">
        <f>0.61365*exp(17.502*CQ287/(240.97+CQ287))</f>
        <v>0</v>
      </c>
      <c r="Z287">
        <f>(V287-CJ287*(CO287+CP287)/1000)</f>
        <v>0</v>
      </c>
      <c r="AA287">
        <f>(-H287*44100)</f>
        <v>0</v>
      </c>
      <c r="AB287">
        <f>2*29.3*P287*0.92*(CQ287-U287)</f>
        <v>0</v>
      </c>
      <c r="AC287">
        <f>2*0.95*5.67E-8*(((CQ287+$B$7)+273)^4-(U287+273)^4)</f>
        <v>0</v>
      </c>
      <c r="AD287">
        <f>S287+AC287+AA287+AB287</f>
        <v>0</v>
      </c>
      <c r="AE287">
        <f>CN287*AS287*(CI287-CH287*(1000-AS287*CK287)/(1000-AS287*CJ287))/(100*CB287)</f>
        <v>0</v>
      </c>
      <c r="AF287">
        <f>1000*CN287*AS287*(CJ287-CK287)/(100*CB287*(1000-AS287*CJ287))</f>
        <v>0</v>
      </c>
      <c r="AG287">
        <f>(AH287 - AI287 - CO287*1E3/(8.314*(CQ287+273.15)) * AK287/CN287 * AJ287) * CN287/(100*CB287) * (1000 - CK287)/1000</f>
        <v>0</v>
      </c>
      <c r="AH287">
        <v>931.483233557353</v>
      </c>
      <c r="AI287">
        <v>910.477436363636</v>
      </c>
      <c r="AJ287">
        <v>1.70044292854988</v>
      </c>
      <c r="AK287">
        <v>66.5001345329119</v>
      </c>
      <c r="AL287">
        <f>(AN287 - AM287 + CO287*1E3/(8.314*(CQ287+273.15)) * AP287/CN287 * AO287) * CN287/(100*CB287) * 1000/(1000 - AN287)</f>
        <v>0</v>
      </c>
      <c r="AM287">
        <v>19.979956158961</v>
      </c>
      <c r="AN287">
        <v>21.3348448484848</v>
      </c>
      <c r="AO287">
        <v>-0.000583979797978067</v>
      </c>
      <c r="AP287">
        <v>79.88</v>
      </c>
      <c r="AQ287">
        <v>0</v>
      </c>
      <c r="AR287">
        <v>0</v>
      </c>
      <c r="AS287">
        <f>IF(AQ287*$H$13&gt;=AU287,1.0,(AU287/(AU287-AQ287*$H$13)))</f>
        <v>0</v>
      </c>
      <c r="AT287">
        <f>(AS287-1)*100</f>
        <v>0</v>
      </c>
      <c r="AU287">
        <f>MAX(0,($B$13+$C$13*CV287)/(1+$D$13*CV287)*CO287/(CQ287+273)*$E$13)</f>
        <v>0</v>
      </c>
      <c r="AV287" t="s">
        <v>286</v>
      </c>
      <c r="AW287" t="s">
        <v>286</v>
      </c>
      <c r="AX287">
        <v>0</v>
      </c>
      <c r="AY287">
        <v>0</v>
      </c>
      <c r="AZ287">
        <f>1-AX287/AY287</f>
        <v>0</v>
      </c>
      <c r="BA287">
        <v>0</v>
      </c>
      <c r="BB287" t="s">
        <v>286</v>
      </c>
      <c r="BC287" t="s">
        <v>286</v>
      </c>
      <c r="BD287">
        <v>0</v>
      </c>
      <c r="BE287">
        <v>0</v>
      </c>
      <c r="BF287">
        <f>1-BD287/BE287</f>
        <v>0</v>
      </c>
      <c r="BG287">
        <v>0.5</v>
      </c>
      <c r="BH287">
        <f>BY287</f>
        <v>0</v>
      </c>
      <c r="BI287">
        <f>J287</f>
        <v>0</v>
      </c>
      <c r="BJ287">
        <f>BF287*BG287*BH287</f>
        <v>0</v>
      </c>
      <c r="BK287">
        <f>(BI287-BA287)/BH287</f>
        <v>0</v>
      </c>
      <c r="BL287">
        <f>(AY287-BE287)/BE287</f>
        <v>0</v>
      </c>
      <c r="BM287">
        <f>AX287/(AZ287+AX287/BE287)</f>
        <v>0</v>
      </c>
      <c r="BN287" t="s">
        <v>286</v>
      </c>
      <c r="BO287">
        <v>0</v>
      </c>
      <c r="BP287">
        <f>IF(BO287&lt;&gt;0, BO287, BM287)</f>
        <v>0</v>
      </c>
      <c r="BQ287">
        <f>1-BP287/BE287</f>
        <v>0</v>
      </c>
      <c r="BR287">
        <f>(BE287-BD287)/(BE287-BP287)</f>
        <v>0</v>
      </c>
      <c r="BS287">
        <f>(AY287-BE287)/(AY287-BP287)</f>
        <v>0</v>
      </c>
      <c r="BT287">
        <f>(BE287-BD287)/(BE287-AX287)</f>
        <v>0</v>
      </c>
      <c r="BU287">
        <f>(AY287-BE287)/(AY287-AX287)</f>
        <v>0</v>
      </c>
      <c r="BV287">
        <f>(BR287*BP287/BD287)</f>
        <v>0</v>
      </c>
      <c r="BW287">
        <f>(1-BV287)</f>
        <v>0</v>
      </c>
      <c r="BX287">
        <f>$B$11*CW287+$C$11*CX287+$F$11*CY287*(1-DB287)</f>
        <v>0</v>
      </c>
      <c r="BY287">
        <f>BX287*BZ287</f>
        <v>0</v>
      </c>
      <c r="BZ287">
        <f>($B$11*$D$9+$C$11*$D$9+$F$11*((DL287+DD287)/MAX(DL287+DD287+DM287, 0.1)*$I$9+DM287/MAX(DL287+DD287+DM287, 0.1)*$J$9))/($B$11+$C$11+$F$11)</f>
        <v>0</v>
      </c>
      <c r="CA287">
        <f>($B$11*$K$9+$C$11*$K$9+$F$11*((DL287+DD287)/MAX(DL287+DD287+DM287, 0.1)*$P$9+DM287/MAX(DL287+DD287+DM287, 0.1)*$Q$9))/($B$11+$C$11+$F$11)</f>
        <v>0</v>
      </c>
      <c r="CB287">
        <v>9</v>
      </c>
      <c r="CC287">
        <v>0.5</v>
      </c>
      <c r="CD287" t="s">
        <v>287</v>
      </c>
      <c r="CE287">
        <v>2</v>
      </c>
      <c r="CF287" t="b">
        <v>1</v>
      </c>
      <c r="CG287">
        <v>1617083434.125</v>
      </c>
      <c r="CH287">
        <v>889.59075</v>
      </c>
      <c r="CI287">
        <v>913.92125</v>
      </c>
      <c r="CJ287">
        <v>21.33685</v>
      </c>
      <c r="CK287">
        <v>19.978525</v>
      </c>
      <c r="CL287">
        <v>885.26975</v>
      </c>
      <c r="CM287">
        <v>21.358775</v>
      </c>
      <c r="CN287">
        <v>600.03275</v>
      </c>
      <c r="CO287">
        <v>101.12725</v>
      </c>
      <c r="CP287">
        <v>0.0468356</v>
      </c>
      <c r="CQ287">
        <v>26.728</v>
      </c>
      <c r="CR287">
        <v>26.285825</v>
      </c>
      <c r="CS287">
        <v>999.9</v>
      </c>
      <c r="CT287">
        <v>0</v>
      </c>
      <c r="CU287">
        <v>0</v>
      </c>
      <c r="CV287">
        <v>9998.75</v>
      </c>
      <c r="CW287">
        <v>0</v>
      </c>
      <c r="CX287">
        <v>32.087175</v>
      </c>
      <c r="CY287">
        <v>1200.015</v>
      </c>
      <c r="CZ287">
        <v>0.96700375</v>
      </c>
      <c r="DA287">
        <v>0.032996375</v>
      </c>
      <c r="DB287">
        <v>0</v>
      </c>
      <c r="DC287">
        <v>2.44925</v>
      </c>
      <c r="DD287">
        <v>0</v>
      </c>
      <c r="DE287">
        <v>3547.4275</v>
      </c>
      <c r="DF287">
        <v>10372.45</v>
      </c>
      <c r="DG287">
        <v>40.453</v>
      </c>
      <c r="DH287">
        <v>43.40625</v>
      </c>
      <c r="DI287">
        <v>42.187</v>
      </c>
      <c r="DJ287">
        <v>41.48425</v>
      </c>
      <c r="DK287">
        <v>40.4685</v>
      </c>
      <c r="DL287">
        <v>1160.4225</v>
      </c>
      <c r="DM287">
        <v>39.5925</v>
      </c>
      <c r="DN287">
        <v>0</v>
      </c>
      <c r="DO287">
        <v>1617083436</v>
      </c>
      <c r="DP287">
        <v>0</v>
      </c>
      <c r="DQ287">
        <v>2.670224</v>
      </c>
      <c r="DR287">
        <v>-0.668400000675528</v>
      </c>
      <c r="DS287">
        <v>-8.01076918783856</v>
      </c>
      <c r="DT287">
        <v>3548.1324</v>
      </c>
      <c r="DU287">
        <v>15</v>
      </c>
      <c r="DV287">
        <v>1617082512</v>
      </c>
      <c r="DW287" t="s">
        <v>288</v>
      </c>
      <c r="DX287">
        <v>1617082511</v>
      </c>
      <c r="DY287">
        <v>1617082512</v>
      </c>
      <c r="DZ287">
        <v>2</v>
      </c>
      <c r="EA287">
        <v>-0.012</v>
      </c>
      <c r="EB287">
        <v>-0.035</v>
      </c>
      <c r="EC287">
        <v>4.321</v>
      </c>
      <c r="ED287">
        <v>-0.022</v>
      </c>
      <c r="EE287">
        <v>400</v>
      </c>
      <c r="EF287">
        <v>20</v>
      </c>
      <c r="EG287">
        <v>0.13</v>
      </c>
      <c r="EH287">
        <v>0.05</v>
      </c>
      <c r="EI287">
        <v>100</v>
      </c>
      <c r="EJ287">
        <v>100</v>
      </c>
      <c r="EK287">
        <v>4.32</v>
      </c>
      <c r="EL287">
        <v>-0.022</v>
      </c>
      <c r="EM287">
        <v>4.32055000000003</v>
      </c>
      <c r="EN287">
        <v>0</v>
      </c>
      <c r="EO287">
        <v>0</v>
      </c>
      <c r="EP287">
        <v>0</v>
      </c>
      <c r="EQ287">
        <v>-0.0219400000000007</v>
      </c>
      <c r="ER287">
        <v>0</v>
      </c>
      <c r="ES287">
        <v>0</v>
      </c>
      <c r="ET287">
        <v>0</v>
      </c>
      <c r="EU287">
        <v>-1</v>
      </c>
      <c r="EV287">
        <v>-1</v>
      </c>
      <c r="EW287">
        <v>-1</v>
      </c>
      <c r="EX287">
        <v>-1</v>
      </c>
      <c r="EY287">
        <v>15.4</v>
      </c>
      <c r="EZ287">
        <v>15.4</v>
      </c>
      <c r="FA287">
        <v>18</v>
      </c>
      <c r="FB287">
        <v>646.658</v>
      </c>
      <c r="FC287">
        <v>393.577</v>
      </c>
      <c r="FD287">
        <v>24.9992</v>
      </c>
      <c r="FE287">
        <v>27.6165</v>
      </c>
      <c r="FF287">
        <v>29.9999</v>
      </c>
      <c r="FG287">
        <v>27.6397</v>
      </c>
      <c r="FH287">
        <v>27.6799</v>
      </c>
      <c r="FI287">
        <v>40.7878</v>
      </c>
      <c r="FJ287">
        <v>21.3887</v>
      </c>
      <c r="FK287">
        <v>43.1111</v>
      </c>
      <c r="FL287">
        <v>25</v>
      </c>
      <c r="FM287">
        <v>926.857</v>
      </c>
      <c r="FN287">
        <v>20</v>
      </c>
      <c r="FO287">
        <v>96.9018</v>
      </c>
      <c r="FP287">
        <v>99.4707</v>
      </c>
    </row>
    <row r="288" spans="1:172">
      <c r="A288">
        <v>272</v>
      </c>
      <c r="B288">
        <v>1617083437</v>
      </c>
      <c r="C288">
        <v>544.5</v>
      </c>
      <c r="D288" t="s">
        <v>829</v>
      </c>
      <c r="E288" t="s">
        <v>830</v>
      </c>
      <c r="F288">
        <v>2</v>
      </c>
      <c r="G288">
        <v>1617083435.5</v>
      </c>
      <c r="H288">
        <f>(I288)/1000</f>
        <v>0</v>
      </c>
      <c r="I288">
        <f>IF(CF288, AL288, AF288)</f>
        <v>0</v>
      </c>
      <c r="J288">
        <f>IF(CF288, AG288, AE288)</f>
        <v>0</v>
      </c>
      <c r="K288">
        <f>CH288 - IF(AS288&gt;1, J288*CB288*100.0/(AU288*CV288), 0)</f>
        <v>0</v>
      </c>
      <c r="L288">
        <f>((R288-H288/2)*K288-J288)/(R288+H288/2)</f>
        <v>0</v>
      </c>
      <c r="M288">
        <f>L288*(CO288+CP288)/1000.0</f>
        <v>0</v>
      </c>
      <c r="N288">
        <f>(CH288 - IF(AS288&gt;1, J288*CB288*100.0/(AU288*CV288), 0))*(CO288+CP288)/1000.0</f>
        <v>0</v>
      </c>
      <c r="O288">
        <f>2.0/((1/Q288-1/P288)+SIGN(Q288)*SQRT((1/Q288-1/P288)*(1/Q288-1/P288) + 4*CC288/((CC288+1)*(CC288+1))*(2*1/Q288*1/P288-1/P288*1/P288)))</f>
        <v>0</v>
      </c>
      <c r="P288">
        <f>IF(LEFT(CD288,1)&lt;&gt;"0",IF(LEFT(CD288,1)="1",3.0,CE288),$D$5+$E$5*(CV288*CO288/($K$5*1000))+$F$5*(CV288*CO288/($K$5*1000))*MAX(MIN(CB288,$J$5),$I$5)*MAX(MIN(CB288,$J$5),$I$5)+$G$5*MAX(MIN(CB288,$J$5),$I$5)*(CV288*CO288/($K$5*1000))+$H$5*(CV288*CO288/($K$5*1000))*(CV288*CO288/($K$5*1000)))</f>
        <v>0</v>
      </c>
      <c r="Q288">
        <f>H288*(1000-(1000*0.61365*exp(17.502*U288/(240.97+U288))/(CO288+CP288)+CJ288)/2)/(1000*0.61365*exp(17.502*U288/(240.97+U288))/(CO288+CP288)-CJ288)</f>
        <v>0</v>
      </c>
      <c r="R288">
        <f>1/((CC288+1)/(O288/1.6)+1/(P288/1.37)) + CC288/((CC288+1)/(O288/1.6) + CC288/(P288/1.37))</f>
        <v>0</v>
      </c>
      <c r="S288">
        <f>(BX288*CA288)</f>
        <v>0</v>
      </c>
      <c r="T288">
        <f>(CQ288+(S288+2*0.95*5.67E-8*(((CQ288+$B$7)+273)^4-(CQ288+273)^4)-44100*H288)/(1.84*29.3*P288+8*0.95*5.67E-8*(CQ288+273)^3))</f>
        <v>0</v>
      </c>
      <c r="U288">
        <f>($C$7*CR288+$D$7*CS288+$E$7*T288)</f>
        <v>0</v>
      </c>
      <c r="V288">
        <f>0.61365*exp(17.502*U288/(240.97+U288))</f>
        <v>0</v>
      </c>
      <c r="W288">
        <f>(X288/Y288*100)</f>
        <v>0</v>
      </c>
      <c r="X288">
        <f>CJ288*(CO288+CP288)/1000</f>
        <v>0</v>
      </c>
      <c r="Y288">
        <f>0.61365*exp(17.502*CQ288/(240.97+CQ288))</f>
        <v>0</v>
      </c>
      <c r="Z288">
        <f>(V288-CJ288*(CO288+CP288)/1000)</f>
        <v>0</v>
      </c>
      <c r="AA288">
        <f>(-H288*44100)</f>
        <v>0</v>
      </c>
      <c r="AB288">
        <f>2*29.3*P288*0.92*(CQ288-U288)</f>
        <v>0</v>
      </c>
      <c r="AC288">
        <f>2*0.95*5.67E-8*(((CQ288+$B$7)+273)^4-(U288+273)^4)</f>
        <v>0</v>
      </c>
      <c r="AD288">
        <f>S288+AC288+AA288+AB288</f>
        <v>0</v>
      </c>
      <c r="AE288">
        <f>CN288*AS288*(CI288-CH288*(1000-AS288*CK288)/(1000-AS288*CJ288))/(100*CB288)</f>
        <v>0</v>
      </c>
      <c r="AF288">
        <f>1000*CN288*AS288*(CJ288-CK288)/(100*CB288*(1000-AS288*CJ288))</f>
        <v>0</v>
      </c>
      <c r="AG288">
        <f>(AH288 - AI288 - CO288*1E3/(8.314*(CQ288+273.15)) * AK288/CN288 * AJ288) * CN288/(100*CB288) * (1000 - CK288)/1000</f>
        <v>0</v>
      </c>
      <c r="AH288">
        <v>933.956234409064</v>
      </c>
      <c r="AI288">
        <v>913.040884848485</v>
      </c>
      <c r="AJ288">
        <v>1.70923199872259</v>
      </c>
      <c r="AK288">
        <v>66.5001345329119</v>
      </c>
      <c r="AL288">
        <f>(AN288 - AM288 + CO288*1E3/(8.314*(CQ288+273.15)) * AP288/CN288 * AO288) * CN288/(100*CB288) * 1000/(1000 - AN288)</f>
        <v>0</v>
      </c>
      <c r="AM288">
        <v>19.9779587868398</v>
      </c>
      <c r="AN288">
        <v>21.3322818181818</v>
      </c>
      <c r="AO288">
        <v>-0.00216006060605872</v>
      </c>
      <c r="AP288">
        <v>79.88</v>
      </c>
      <c r="AQ288">
        <v>0</v>
      </c>
      <c r="AR288">
        <v>0</v>
      </c>
      <c r="AS288">
        <f>IF(AQ288*$H$13&gt;=AU288,1.0,(AU288/(AU288-AQ288*$H$13)))</f>
        <v>0</v>
      </c>
      <c r="AT288">
        <f>(AS288-1)*100</f>
        <v>0</v>
      </c>
      <c r="AU288">
        <f>MAX(0,($B$13+$C$13*CV288)/(1+$D$13*CV288)*CO288/(CQ288+273)*$E$13)</f>
        <v>0</v>
      </c>
      <c r="AV288" t="s">
        <v>286</v>
      </c>
      <c r="AW288" t="s">
        <v>286</v>
      </c>
      <c r="AX288">
        <v>0</v>
      </c>
      <c r="AY288">
        <v>0</v>
      </c>
      <c r="AZ288">
        <f>1-AX288/AY288</f>
        <v>0</v>
      </c>
      <c r="BA288">
        <v>0</v>
      </c>
      <c r="BB288" t="s">
        <v>286</v>
      </c>
      <c r="BC288" t="s">
        <v>286</v>
      </c>
      <c r="BD288">
        <v>0</v>
      </c>
      <c r="BE288">
        <v>0</v>
      </c>
      <c r="BF288">
        <f>1-BD288/BE288</f>
        <v>0</v>
      </c>
      <c r="BG288">
        <v>0.5</v>
      </c>
      <c r="BH288">
        <f>BY288</f>
        <v>0</v>
      </c>
      <c r="BI288">
        <f>J288</f>
        <v>0</v>
      </c>
      <c r="BJ288">
        <f>BF288*BG288*BH288</f>
        <v>0</v>
      </c>
      <c r="BK288">
        <f>(BI288-BA288)/BH288</f>
        <v>0</v>
      </c>
      <c r="BL288">
        <f>(AY288-BE288)/BE288</f>
        <v>0</v>
      </c>
      <c r="BM288">
        <f>AX288/(AZ288+AX288/BE288)</f>
        <v>0</v>
      </c>
      <c r="BN288" t="s">
        <v>286</v>
      </c>
      <c r="BO288">
        <v>0</v>
      </c>
      <c r="BP288">
        <f>IF(BO288&lt;&gt;0, BO288, BM288)</f>
        <v>0</v>
      </c>
      <c r="BQ288">
        <f>1-BP288/BE288</f>
        <v>0</v>
      </c>
      <c r="BR288">
        <f>(BE288-BD288)/(BE288-BP288)</f>
        <v>0</v>
      </c>
      <c r="BS288">
        <f>(AY288-BE288)/(AY288-BP288)</f>
        <v>0</v>
      </c>
      <c r="BT288">
        <f>(BE288-BD288)/(BE288-AX288)</f>
        <v>0</v>
      </c>
      <c r="BU288">
        <f>(AY288-BE288)/(AY288-AX288)</f>
        <v>0</v>
      </c>
      <c r="BV288">
        <f>(BR288*BP288/BD288)</f>
        <v>0</v>
      </c>
      <c r="BW288">
        <f>(1-BV288)</f>
        <v>0</v>
      </c>
      <c r="BX288">
        <f>$B$11*CW288+$C$11*CX288+$F$11*CY288*(1-DB288)</f>
        <v>0</v>
      </c>
      <c r="BY288">
        <f>BX288*BZ288</f>
        <v>0</v>
      </c>
      <c r="BZ288">
        <f>($B$11*$D$9+$C$11*$D$9+$F$11*((DL288+DD288)/MAX(DL288+DD288+DM288, 0.1)*$I$9+DM288/MAX(DL288+DD288+DM288, 0.1)*$J$9))/($B$11+$C$11+$F$11)</f>
        <v>0</v>
      </c>
      <c r="CA288">
        <f>($B$11*$K$9+$C$11*$K$9+$F$11*((DL288+DD288)/MAX(DL288+DD288+DM288, 0.1)*$P$9+DM288/MAX(DL288+DD288+DM288, 0.1)*$Q$9))/($B$11+$C$11+$F$11)</f>
        <v>0</v>
      </c>
      <c r="CB288">
        <v>9</v>
      </c>
      <c r="CC288">
        <v>0.5</v>
      </c>
      <c r="CD288" t="s">
        <v>287</v>
      </c>
      <c r="CE288">
        <v>2</v>
      </c>
      <c r="CF288" t="b">
        <v>1</v>
      </c>
      <c r="CG288">
        <v>1617083435.5</v>
      </c>
      <c r="CH288">
        <v>891.889</v>
      </c>
      <c r="CI288">
        <v>916.062</v>
      </c>
      <c r="CJ288">
        <v>21.3342</v>
      </c>
      <c r="CK288">
        <v>19.97795</v>
      </c>
      <c r="CL288">
        <v>887.56825</v>
      </c>
      <c r="CM288">
        <v>21.35615</v>
      </c>
      <c r="CN288">
        <v>599.99275</v>
      </c>
      <c r="CO288">
        <v>101.1265</v>
      </c>
      <c r="CP288">
        <v>0.046786275</v>
      </c>
      <c r="CQ288">
        <v>26.7266</v>
      </c>
      <c r="CR288">
        <v>26.285825</v>
      </c>
      <c r="CS288">
        <v>999.9</v>
      </c>
      <c r="CT288">
        <v>0</v>
      </c>
      <c r="CU288">
        <v>0</v>
      </c>
      <c r="CV288">
        <v>9992.8125</v>
      </c>
      <c r="CW288">
        <v>0</v>
      </c>
      <c r="CX288">
        <v>31.971075</v>
      </c>
      <c r="CY288">
        <v>1199.955</v>
      </c>
      <c r="CZ288">
        <v>0.96700375</v>
      </c>
      <c r="DA288">
        <v>0.032996375</v>
      </c>
      <c r="DB288">
        <v>0</v>
      </c>
      <c r="DC288">
        <v>2.55755</v>
      </c>
      <c r="DD288">
        <v>0</v>
      </c>
      <c r="DE288">
        <v>3547.2275</v>
      </c>
      <c r="DF288">
        <v>10371.925</v>
      </c>
      <c r="DG288">
        <v>40.43725</v>
      </c>
      <c r="DH288">
        <v>43.375</v>
      </c>
      <c r="DI288">
        <v>42.187</v>
      </c>
      <c r="DJ288">
        <v>41.4685</v>
      </c>
      <c r="DK288">
        <v>40.48425</v>
      </c>
      <c r="DL288">
        <v>1160.365</v>
      </c>
      <c r="DM288">
        <v>39.59</v>
      </c>
      <c r="DN288">
        <v>0</v>
      </c>
      <c r="DO288">
        <v>1617083437.8</v>
      </c>
      <c r="DP288">
        <v>0</v>
      </c>
      <c r="DQ288">
        <v>2.66920384615385</v>
      </c>
      <c r="DR288">
        <v>0.0108341760994533</v>
      </c>
      <c r="DS288">
        <v>-7.46461536253962</v>
      </c>
      <c r="DT288">
        <v>3547.96230769231</v>
      </c>
      <c r="DU288">
        <v>15</v>
      </c>
      <c r="DV288">
        <v>1617082512</v>
      </c>
      <c r="DW288" t="s">
        <v>288</v>
      </c>
      <c r="DX288">
        <v>1617082511</v>
      </c>
      <c r="DY288">
        <v>1617082512</v>
      </c>
      <c r="DZ288">
        <v>2</v>
      </c>
      <c r="EA288">
        <v>-0.012</v>
      </c>
      <c r="EB288">
        <v>-0.035</v>
      </c>
      <c r="EC288">
        <v>4.321</v>
      </c>
      <c r="ED288">
        <v>-0.022</v>
      </c>
      <c r="EE288">
        <v>400</v>
      </c>
      <c r="EF288">
        <v>20</v>
      </c>
      <c r="EG288">
        <v>0.13</v>
      </c>
      <c r="EH288">
        <v>0.05</v>
      </c>
      <c r="EI288">
        <v>100</v>
      </c>
      <c r="EJ288">
        <v>100</v>
      </c>
      <c r="EK288">
        <v>4.321</v>
      </c>
      <c r="EL288">
        <v>-0.0219</v>
      </c>
      <c r="EM288">
        <v>4.32055000000003</v>
      </c>
      <c r="EN288">
        <v>0</v>
      </c>
      <c r="EO288">
        <v>0</v>
      </c>
      <c r="EP288">
        <v>0</v>
      </c>
      <c r="EQ288">
        <v>-0.0219400000000007</v>
      </c>
      <c r="ER288">
        <v>0</v>
      </c>
      <c r="ES288">
        <v>0</v>
      </c>
      <c r="ET288">
        <v>0</v>
      </c>
      <c r="EU288">
        <v>-1</v>
      </c>
      <c r="EV288">
        <v>-1</v>
      </c>
      <c r="EW288">
        <v>-1</v>
      </c>
      <c r="EX288">
        <v>-1</v>
      </c>
      <c r="EY288">
        <v>15.4</v>
      </c>
      <c r="EZ288">
        <v>15.4</v>
      </c>
      <c r="FA288">
        <v>18</v>
      </c>
      <c r="FB288">
        <v>646.687</v>
      </c>
      <c r="FC288">
        <v>393.673</v>
      </c>
      <c r="FD288">
        <v>24.9993</v>
      </c>
      <c r="FE288">
        <v>27.6157</v>
      </c>
      <c r="FF288">
        <v>29.9999</v>
      </c>
      <c r="FG288">
        <v>27.6388</v>
      </c>
      <c r="FH288">
        <v>27.6791</v>
      </c>
      <c r="FI288">
        <v>40.8609</v>
      </c>
      <c r="FJ288">
        <v>21.3887</v>
      </c>
      <c r="FK288">
        <v>43.1111</v>
      </c>
      <c r="FL288">
        <v>25</v>
      </c>
      <c r="FM288">
        <v>930.231</v>
      </c>
      <c r="FN288">
        <v>20</v>
      </c>
      <c r="FO288">
        <v>96.902</v>
      </c>
      <c r="FP288">
        <v>99.4706</v>
      </c>
    </row>
    <row r="289" spans="1:172">
      <c r="A289">
        <v>273</v>
      </c>
      <c r="B289">
        <v>1617083439.5</v>
      </c>
      <c r="C289">
        <v>547</v>
      </c>
      <c r="D289" t="s">
        <v>831</v>
      </c>
      <c r="E289" t="s">
        <v>832</v>
      </c>
      <c r="F289">
        <v>2</v>
      </c>
      <c r="G289">
        <v>1617083438.25</v>
      </c>
      <c r="H289">
        <f>(I289)/1000</f>
        <v>0</v>
      </c>
      <c r="I289">
        <f>IF(CF289, AL289, AF289)</f>
        <v>0</v>
      </c>
      <c r="J289">
        <f>IF(CF289, AG289, AE289)</f>
        <v>0</v>
      </c>
      <c r="K289">
        <f>CH289 - IF(AS289&gt;1, J289*CB289*100.0/(AU289*CV289), 0)</f>
        <v>0</v>
      </c>
      <c r="L289">
        <f>((R289-H289/2)*K289-J289)/(R289+H289/2)</f>
        <v>0</v>
      </c>
      <c r="M289">
        <f>L289*(CO289+CP289)/1000.0</f>
        <v>0</v>
      </c>
      <c r="N289">
        <f>(CH289 - IF(AS289&gt;1, J289*CB289*100.0/(AU289*CV289), 0))*(CO289+CP289)/1000.0</f>
        <v>0</v>
      </c>
      <c r="O289">
        <f>2.0/((1/Q289-1/P289)+SIGN(Q289)*SQRT((1/Q289-1/P289)*(1/Q289-1/P289) + 4*CC289/((CC289+1)*(CC289+1))*(2*1/Q289*1/P289-1/P289*1/P289)))</f>
        <v>0</v>
      </c>
      <c r="P289">
        <f>IF(LEFT(CD289,1)&lt;&gt;"0",IF(LEFT(CD289,1)="1",3.0,CE289),$D$5+$E$5*(CV289*CO289/($K$5*1000))+$F$5*(CV289*CO289/($K$5*1000))*MAX(MIN(CB289,$J$5),$I$5)*MAX(MIN(CB289,$J$5),$I$5)+$G$5*MAX(MIN(CB289,$J$5),$I$5)*(CV289*CO289/($K$5*1000))+$H$5*(CV289*CO289/($K$5*1000))*(CV289*CO289/($K$5*1000)))</f>
        <v>0</v>
      </c>
      <c r="Q289">
        <f>H289*(1000-(1000*0.61365*exp(17.502*U289/(240.97+U289))/(CO289+CP289)+CJ289)/2)/(1000*0.61365*exp(17.502*U289/(240.97+U289))/(CO289+CP289)-CJ289)</f>
        <v>0</v>
      </c>
      <c r="R289">
        <f>1/((CC289+1)/(O289/1.6)+1/(P289/1.37)) + CC289/((CC289+1)/(O289/1.6) + CC289/(P289/1.37))</f>
        <v>0</v>
      </c>
      <c r="S289">
        <f>(BX289*CA289)</f>
        <v>0</v>
      </c>
      <c r="T289">
        <f>(CQ289+(S289+2*0.95*5.67E-8*(((CQ289+$B$7)+273)^4-(CQ289+273)^4)-44100*H289)/(1.84*29.3*P289+8*0.95*5.67E-8*(CQ289+273)^3))</f>
        <v>0</v>
      </c>
      <c r="U289">
        <f>($C$7*CR289+$D$7*CS289+$E$7*T289)</f>
        <v>0</v>
      </c>
      <c r="V289">
        <f>0.61365*exp(17.502*U289/(240.97+U289))</f>
        <v>0</v>
      </c>
      <c r="W289">
        <f>(X289/Y289*100)</f>
        <v>0</v>
      </c>
      <c r="X289">
        <f>CJ289*(CO289+CP289)/1000</f>
        <v>0</v>
      </c>
      <c r="Y289">
        <f>0.61365*exp(17.502*CQ289/(240.97+CQ289))</f>
        <v>0</v>
      </c>
      <c r="Z289">
        <f>(V289-CJ289*(CO289+CP289)/1000)</f>
        <v>0</v>
      </c>
      <c r="AA289">
        <f>(-H289*44100)</f>
        <v>0</v>
      </c>
      <c r="AB289">
        <f>2*29.3*P289*0.92*(CQ289-U289)</f>
        <v>0</v>
      </c>
      <c r="AC289">
        <f>2*0.95*5.67E-8*(((CQ289+$B$7)+273)^4-(U289+273)^4)</f>
        <v>0</v>
      </c>
      <c r="AD289">
        <f>S289+AC289+AA289+AB289</f>
        <v>0</v>
      </c>
      <c r="AE289">
        <f>CN289*AS289*(CI289-CH289*(1000-AS289*CK289)/(1000-AS289*CJ289))/(100*CB289)</f>
        <v>0</v>
      </c>
      <c r="AF289">
        <f>1000*CN289*AS289*(CJ289-CK289)/(100*CB289*(1000-AS289*CJ289))</f>
        <v>0</v>
      </c>
      <c r="AG289">
        <f>(AH289 - AI289 - CO289*1E3/(8.314*(CQ289+273.15)) * AK289/CN289 * AJ289) * CN289/(100*CB289) * (1000 - CK289)/1000</f>
        <v>0</v>
      </c>
      <c r="AH289">
        <v>937.688305570969</v>
      </c>
      <c r="AI289">
        <v>917.078218181818</v>
      </c>
      <c r="AJ289">
        <v>1.61514617682323</v>
      </c>
      <c r="AK289">
        <v>66.5001345329119</v>
      </c>
      <c r="AL289">
        <f>(AN289 - AM289 + CO289*1E3/(8.314*(CQ289+273.15)) * AP289/CN289 * AO289) * CN289/(100*CB289) * 1000/(1000 - AN289)</f>
        <v>0</v>
      </c>
      <c r="AM289">
        <v>19.9781162870996</v>
      </c>
      <c r="AN289">
        <v>21.3278648484848</v>
      </c>
      <c r="AO289">
        <v>-0.00154235151515849</v>
      </c>
      <c r="AP289">
        <v>79.88</v>
      </c>
      <c r="AQ289">
        <v>0</v>
      </c>
      <c r="AR289">
        <v>0</v>
      </c>
      <c r="AS289">
        <f>IF(AQ289*$H$13&gt;=AU289,1.0,(AU289/(AU289-AQ289*$H$13)))</f>
        <v>0</v>
      </c>
      <c r="AT289">
        <f>(AS289-1)*100</f>
        <v>0</v>
      </c>
      <c r="AU289">
        <f>MAX(0,($B$13+$C$13*CV289)/(1+$D$13*CV289)*CO289/(CQ289+273)*$E$13)</f>
        <v>0</v>
      </c>
      <c r="AV289" t="s">
        <v>286</v>
      </c>
      <c r="AW289" t="s">
        <v>286</v>
      </c>
      <c r="AX289">
        <v>0</v>
      </c>
      <c r="AY289">
        <v>0</v>
      </c>
      <c r="AZ289">
        <f>1-AX289/AY289</f>
        <v>0</v>
      </c>
      <c r="BA289">
        <v>0</v>
      </c>
      <c r="BB289" t="s">
        <v>286</v>
      </c>
      <c r="BC289" t="s">
        <v>286</v>
      </c>
      <c r="BD289">
        <v>0</v>
      </c>
      <c r="BE289">
        <v>0</v>
      </c>
      <c r="BF289">
        <f>1-BD289/BE289</f>
        <v>0</v>
      </c>
      <c r="BG289">
        <v>0.5</v>
      </c>
      <c r="BH289">
        <f>BY289</f>
        <v>0</v>
      </c>
      <c r="BI289">
        <f>J289</f>
        <v>0</v>
      </c>
      <c r="BJ289">
        <f>BF289*BG289*BH289</f>
        <v>0</v>
      </c>
      <c r="BK289">
        <f>(BI289-BA289)/BH289</f>
        <v>0</v>
      </c>
      <c r="BL289">
        <f>(AY289-BE289)/BE289</f>
        <v>0</v>
      </c>
      <c r="BM289">
        <f>AX289/(AZ289+AX289/BE289)</f>
        <v>0</v>
      </c>
      <c r="BN289" t="s">
        <v>286</v>
      </c>
      <c r="BO289">
        <v>0</v>
      </c>
      <c r="BP289">
        <f>IF(BO289&lt;&gt;0, BO289, BM289)</f>
        <v>0</v>
      </c>
      <c r="BQ289">
        <f>1-BP289/BE289</f>
        <v>0</v>
      </c>
      <c r="BR289">
        <f>(BE289-BD289)/(BE289-BP289)</f>
        <v>0</v>
      </c>
      <c r="BS289">
        <f>(AY289-BE289)/(AY289-BP289)</f>
        <v>0</v>
      </c>
      <c r="BT289">
        <f>(BE289-BD289)/(BE289-AX289)</f>
        <v>0</v>
      </c>
      <c r="BU289">
        <f>(AY289-BE289)/(AY289-AX289)</f>
        <v>0</v>
      </c>
      <c r="BV289">
        <f>(BR289*BP289/BD289)</f>
        <v>0</v>
      </c>
      <c r="BW289">
        <f>(1-BV289)</f>
        <v>0</v>
      </c>
      <c r="BX289">
        <f>$B$11*CW289+$C$11*CX289+$F$11*CY289*(1-DB289)</f>
        <v>0</v>
      </c>
      <c r="BY289">
        <f>BX289*BZ289</f>
        <v>0</v>
      </c>
      <c r="BZ289">
        <f>($B$11*$D$9+$C$11*$D$9+$F$11*((DL289+DD289)/MAX(DL289+DD289+DM289, 0.1)*$I$9+DM289/MAX(DL289+DD289+DM289, 0.1)*$J$9))/($B$11+$C$11+$F$11)</f>
        <v>0</v>
      </c>
      <c r="CA289">
        <f>($B$11*$K$9+$C$11*$K$9+$F$11*((DL289+DD289)/MAX(DL289+DD289+DM289, 0.1)*$P$9+DM289/MAX(DL289+DD289+DM289, 0.1)*$Q$9))/($B$11+$C$11+$F$11)</f>
        <v>0</v>
      </c>
      <c r="CB289">
        <v>9</v>
      </c>
      <c r="CC289">
        <v>0.5</v>
      </c>
      <c r="CD289" t="s">
        <v>287</v>
      </c>
      <c r="CE289">
        <v>2</v>
      </c>
      <c r="CF289" t="b">
        <v>1</v>
      </c>
      <c r="CG289">
        <v>1617083438.25</v>
      </c>
      <c r="CH289">
        <v>896.3455</v>
      </c>
      <c r="CI289">
        <v>920.06425</v>
      </c>
      <c r="CJ289">
        <v>21.329075</v>
      </c>
      <c r="CK289">
        <v>19.977675</v>
      </c>
      <c r="CL289">
        <v>892.02475</v>
      </c>
      <c r="CM289">
        <v>21.35105</v>
      </c>
      <c r="CN289">
        <v>599.993</v>
      </c>
      <c r="CO289">
        <v>101.12775</v>
      </c>
      <c r="CP289">
        <v>0.046551125</v>
      </c>
      <c r="CQ289">
        <v>26.723375</v>
      </c>
      <c r="CR289">
        <v>26.2795</v>
      </c>
      <c r="CS289">
        <v>999.9</v>
      </c>
      <c r="CT289">
        <v>0</v>
      </c>
      <c r="CU289">
        <v>0</v>
      </c>
      <c r="CV289">
        <v>10011.7075</v>
      </c>
      <c r="CW289">
        <v>0</v>
      </c>
      <c r="CX289">
        <v>31.716225</v>
      </c>
      <c r="CY289">
        <v>1200.02</v>
      </c>
      <c r="CZ289">
        <v>0.9670055</v>
      </c>
      <c r="DA289">
        <v>0.03299465</v>
      </c>
      <c r="DB289">
        <v>0</v>
      </c>
      <c r="DC289">
        <v>2.8246</v>
      </c>
      <c r="DD289">
        <v>0</v>
      </c>
      <c r="DE289">
        <v>3547.3975</v>
      </c>
      <c r="DF289">
        <v>10372.45</v>
      </c>
      <c r="DG289">
        <v>40.4215</v>
      </c>
      <c r="DH289">
        <v>43.375</v>
      </c>
      <c r="DI289">
        <v>42.156</v>
      </c>
      <c r="DJ289">
        <v>41.453</v>
      </c>
      <c r="DK289">
        <v>40.5</v>
      </c>
      <c r="DL289">
        <v>1160.43</v>
      </c>
      <c r="DM289">
        <v>39.59</v>
      </c>
      <c r="DN289">
        <v>0</v>
      </c>
      <c r="DO289">
        <v>1617083440.2</v>
      </c>
      <c r="DP289">
        <v>0</v>
      </c>
      <c r="DQ289">
        <v>2.65858846153846</v>
      </c>
      <c r="DR289">
        <v>0.45637948378162</v>
      </c>
      <c r="DS289">
        <v>-6.14974357460486</v>
      </c>
      <c r="DT289">
        <v>3547.69769230769</v>
      </c>
      <c r="DU289">
        <v>15</v>
      </c>
      <c r="DV289">
        <v>1617082512</v>
      </c>
      <c r="DW289" t="s">
        <v>288</v>
      </c>
      <c r="DX289">
        <v>1617082511</v>
      </c>
      <c r="DY289">
        <v>1617082512</v>
      </c>
      <c r="DZ289">
        <v>2</v>
      </c>
      <c r="EA289">
        <v>-0.012</v>
      </c>
      <c r="EB289">
        <v>-0.035</v>
      </c>
      <c r="EC289">
        <v>4.321</v>
      </c>
      <c r="ED289">
        <v>-0.022</v>
      </c>
      <c r="EE289">
        <v>400</v>
      </c>
      <c r="EF289">
        <v>20</v>
      </c>
      <c r="EG289">
        <v>0.13</v>
      </c>
      <c r="EH289">
        <v>0.05</v>
      </c>
      <c r="EI289">
        <v>100</v>
      </c>
      <c r="EJ289">
        <v>100</v>
      </c>
      <c r="EK289">
        <v>4.32</v>
      </c>
      <c r="EL289">
        <v>-0.0219</v>
      </c>
      <c r="EM289">
        <v>4.32055000000003</v>
      </c>
      <c r="EN289">
        <v>0</v>
      </c>
      <c r="EO289">
        <v>0</v>
      </c>
      <c r="EP289">
        <v>0</v>
      </c>
      <c r="EQ289">
        <v>-0.0219400000000007</v>
      </c>
      <c r="ER289">
        <v>0</v>
      </c>
      <c r="ES289">
        <v>0</v>
      </c>
      <c r="ET289">
        <v>0</v>
      </c>
      <c r="EU289">
        <v>-1</v>
      </c>
      <c r="EV289">
        <v>-1</v>
      </c>
      <c r="EW289">
        <v>-1</v>
      </c>
      <c r="EX289">
        <v>-1</v>
      </c>
      <c r="EY289">
        <v>15.5</v>
      </c>
      <c r="EZ289">
        <v>15.5</v>
      </c>
      <c r="FA289">
        <v>18</v>
      </c>
      <c r="FB289">
        <v>646.823</v>
      </c>
      <c r="FC289">
        <v>393.659</v>
      </c>
      <c r="FD289">
        <v>24.9993</v>
      </c>
      <c r="FE289">
        <v>27.6141</v>
      </c>
      <c r="FF289">
        <v>29.9998</v>
      </c>
      <c r="FG289">
        <v>27.6373</v>
      </c>
      <c r="FH289">
        <v>27.6772</v>
      </c>
      <c r="FI289">
        <v>41.0459</v>
      </c>
      <c r="FJ289">
        <v>21.3887</v>
      </c>
      <c r="FK289">
        <v>43.1111</v>
      </c>
      <c r="FL289">
        <v>25</v>
      </c>
      <c r="FM289">
        <v>933.648</v>
      </c>
      <c r="FN289">
        <v>20</v>
      </c>
      <c r="FO289">
        <v>96.9022</v>
      </c>
      <c r="FP289">
        <v>99.4708</v>
      </c>
    </row>
    <row r="290" spans="1:172">
      <c r="A290">
        <v>274</v>
      </c>
      <c r="B290">
        <v>1617083441</v>
      </c>
      <c r="C290">
        <v>548.5</v>
      </c>
      <c r="D290" t="s">
        <v>833</v>
      </c>
      <c r="E290" t="s">
        <v>834</v>
      </c>
      <c r="F290">
        <v>2</v>
      </c>
      <c r="G290">
        <v>1617083439.5</v>
      </c>
      <c r="H290">
        <f>(I290)/1000</f>
        <v>0</v>
      </c>
      <c r="I290">
        <f>IF(CF290, AL290, AF290)</f>
        <v>0</v>
      </c>
      <c r="J290">
        <f>IF(CF290, AG290, AE290)</f>
        <v>0</v>
      </c>
      <c r="K290">
        <f>CH290 - IF(AS290&gt;1, J290*CB290*100.0/(AU290*CV290), 0)</f>
        <v>0</v>
      </c>
      <c r="L290">
        <f>((R290-H290/2)*K290-J290)/(R290+H290/2)</f>
        <v>0</v>
      </c>
      <c r="M290">
        <f>L290*(CO290+CP290)/1000.0</f>
        <v>0</v>
      </c>
      <c r="N290">
        <f>(CH290 - IF(AS290&gt;1, J290*CB290*100.0/(AU290*CV290), 0))*(CO290+CP290)/1000.0</f>
        <v>0</v>
      </c>
      <c r="O290">
        <f>2.0/((1/Q290-1/P290)+SIGN(Q290)*SQRT((1/Q290-1/P290)*(1/Q290-1/P290) + 4*CC290/((CC290+1)*(CC290+1))*(2*1/Q290*1/P290-1/P290*1/P290)))</f>
        <v>0</v>
      </c>
      <c r="P290">
        <f>IF(LEFT(CD290,1)&lt;&gt;"0",IF(LEFT(CD290,1)="1",3.0,CE290),$D$5+$E$5*(CV290*CO290/($K$5*1000))+$F$5*(CV290*CO290/($K$5*1000))*MAX(MIN(CB290,$J$5),$I$5)*MAX(MIN(CB290,$J$5),$I$5)+$G$5*MAX(MIN(CB290,$J$5),$I$5)*(CV290*CO290/($K$5*1000))+$H$5*(CV290*CO290/($K$5*1000))*(CV290*CO290/($K$5*1000)))</f>
        <v>0</v>
      </c>
      <c r="Q290">
        <f>H290*(1000-(1000*0.61365*exp(17.502*U290/(240.97+U290))/(CO290+CP290)+CJ290)/2)/(1000*0.61365*exp(17.502*U290/(240.97+U290))/(CO290+CP290)-CJ290)</f>
        <v>0</v>
      </c>
      <c r="R290">
        <f>1/((CC290+1)/(O290/1.6)+1/(P290/1.37)) + CC290/((CC290+1)/(O290/1.6) + CC290/(P290/1.37))</f>
        <v>0</v>
      </c>
      <c r="S290">
        <f>(BX290*CA290)</f>
        <v>0</v>
      </c>
      <c r="T290">
        <f>(CQ290+(S290+2*0.95*5.67E-8*(((CQ290+$B$7)+273)^4-(CQ290+273)^4)-44100*H290)/(1.84*29.3*P290+8*0.95*5.67E-8*(CQ290+273)^3))</f>
        <v>0</v>
      </c>
      <c r="U290">
        <f>($C$7*CR290+$D$7*CS290+$E$7*T290)</f>
        <v>0</v>
      </c>
      <c r="V290">
        <f>0.61365*exp(17.502*U290/(240.97+U290))</f>
        <v>0</v>
      </c>
      <c r="W290">
        <f>(X290/Y290*100)</f>
        <v>0</v>
      </c>
      <c r="X290">
        <f>CJ290*(CO290+CP290)/1000</f>
        <v>0</v>
      </c>
      <c r="Y290">
        <f>0.61365*exp(17.502*CQ290/(240.97+CQ290))</f>
        <v>0</v>
      </c>
      <c r="Z290">
        <f>(V290-CJ290*(CO290+CP290)/1000)</f>
        <v>0</v>
      </c>
      <c r="AA290">
        <f>(-H290*44100)</f>
        <v>0</v>
      </c>
      <c r="AB290">
        <f>2*29.3*P290*0.92*(CQ290-U290)</f>
        <v>0</v>
      </c>
      <c r="AC290">
        <f>2*0.95*5.67E-8*(((CQ290+$B$7)+273)^4-(U290+273)^4)</f>
        <v>0</v>
      </c>
      <c r="AD290">
        <f>S290+AC290+AA290+AB290</f>
        <v>0</v>
      </c>
      <c r="AE290">
        <f>CN290*AS290*(CI290-CH290*(1000-AS290*CK290)/(1000-AS290*CJ290))/(100*CB290)</f>
        <v>0</v>
      </c>
      <c r="AF290">
        <f>1000*CN290*AS290*(CJ290-CK290)/(100*CB290*(1000-AS290*CJ290))</f>
        <v>0</v>
      </c>
      <c r="AG290">
        <f>(AH290 - AI290 - CO290*1E3/(8.314*(CQ290+273.15)) * AK290/CN290 * AJ290) * CN290/(100*CB290) * (1000 - CK290)/1000</f>
        <v>0</v>
      </c>
      <c r="AH290">
        <v>939.958257483563</v>
      </c>
      <c r="AI290">
        <v>919.450903030303</v>
      </c>
      <c r="AJ290">
        <v>1.5853043183755</v>
      </c>
      <c r="AK290">
        <v>66.5001345329119</v>
      </c>
      <c r="AL290">
        <f>(AN290 - AM290 + CO290*1E3/(8.314*(CQ290+273.15)) * AP290/CN290 * AO290) * CN290/(100*CB290) * 1000/(1000 - AN290)</f>
        <v>0</v>
      </c>
      <c r="AM290">
        <v>19.9775407154978</v>
      </c>
      <c r="AN290">
        <v>21.32424</v>
      </c>
      <c r="AO290">
        <v>-0.000857666666666986</v>
      </c>
      <c r="AP290">
        <v>79.88</v>
      </c>
      <c r="AQ290">
        <v>0</v>
      </c>
      <c r="AR290">
        <v>0</v>
      </c>
      <c r="AS290">
        <f>IF(AQ290*$H$13&gt;=AU290,1.0,(AU290/(AU290-AQ290*$H$13)))</f>
        <v>0</v>
      </c>
      <c r="AT290">
        <f>(AS290-1)*100</f>
        <v>0</v>
      </c>
      <c r="AU290">
        <f>MAX(0,($B$13+$C$13*CV290)/(1+$D$13*CV290)*CO290/(CQ290+273)*$E$13)</f>
        <v>0</v>
      </c>
      <c r="AV290" t="s">
        <v>286</v>
      </c>
      <c r="AW290" t="s">
        <v>286</v>
      </c>
      <c r="AX290">
        <v>0</v>
      </c>
      <c r="AY290">
        <v>0</v>
      </c>
      <c r="AZ290">
        <f>1-AX290/AY290</f>
        <v>0</v>
      </c>
      <c r="BA290">
        <v>0</v>
      </c>
      <c r="BB290" t="s">
        <v>286</v>
      </c>
      <c r="BC290" t="s">
        <v>286</v>
      </c>
      <c r="BD290">
        <v>0</v>
      </c>
      <c r="BE290">
        <v>0</v>
      </c>
      <c r="BF290">
        <f>1-BD290/BE290</f>
        <v>0</v>
      </c>
      <c r="BG290">
        <v>0.5</v>
      </c>
      <c r="BH290">
        <f>BY290</f>
        <v>0</v>
      </c>
      <c r="BI290">
        <f>J290</f>
        <v>0</v>
      </c>
      <c r="BJ290">
        <f>BF290*BG290*BH290</f>
        <v>0</v>
      </c>
      <c r="BK290">
        <f>(BI290-BA290)/BH290</f>
        <v>0</v>
      </c>
      <c r="BL290">
        <f>(AY290-BE290)/BE290</f>
        <v>0</v>
      </c>
      <c r="BM290">
        <f>AX290/(AZ290+AX290/BE290)</f>
        <v>0</v>
      </c>
      <c r="BN290" t="s">
        <v>286</v>
      </c>
      <c r="BO290">
        <v>0</v>
      </c>
      <c r="BP290">
        <f>IF(BO290&lt;&gt;0, BO290, BM290)</f>
        <v>0</v>
      </c>
      <c r="BQ290">
        <f>1-BP290/BE290</f>
        <v>0</v>
      </c>
      <c r="BR290">
        <f>(BE290-BD290)/(BE290-BP290)</f>
        <v>0</v>
      </c>
      <c r="BS290">
        <f>(AY290-BE290)/(AY290-BP290)</f>
        <v>0</v>
      </c>
      <c r="BT290">
        <f>(BE290-BD290)/(BE290-AX290)</f>
        <v>0</v>
      </c>
      <c r="BU290">
        <f>(AY290-BE290)/(AY290-AX290)</f>
        <v>0</v>
      </c>
      <c r="BV290">
        <f>(BR290*BP290/BD290)</f>
        <v>0</v>
      </c>
      <c r="BW290">
        <f>(1-BV290)</f>
        <v>0</v>
      </c>
      <c r="BX290">
        <f>$B$11*CW290+$C$11*CX290+$F$11*CY290*(1-DB290)</f>
        <v>0</v>
      </c>
      <c r="BY290">
        <f>BX290*BZ290</f>
        <v>0</v>
      </c>
      <c r="BZ290">
        <f>($B$11*$D$9+$C$11*$D$9+$F$11*((DL290+DD290)/MAX(DL290+DD290+DM290, 0.1)*$I$9+DM290/MAX(DL290+DD290+DM290, 0.1)*$J$9))/($B$11+$C$11+$F$11)</f>
        <v>0</v>
      </c>
      <c r="CA290">
        <f>($B$11*$K$9+$C$11*$K$9+$F$11*((DL290+DD290)/MAX(DL290+DD290+DM290, 0.1)*$P$9+DM290/MAX(DL290+DD290+DM290, 0.1)*$Q$9))/($B$11+$C$11+$F$11)</f>
        <v>0</v>
      </c>
      <c r="CB290">
        <v>9</v>
      </c>
      <c r="CC290">
        <v>0.5</v>
      </c>
      <c r="CD290" t="s">
        <v>287</v>
      </c>
      <c r="CE290">
        <v>2</v>
      </c>
      <c r="CF290" t="b">
        <v>1</v>
      </c>
      <c r="CG290">
        <v>1617083439.5</v>
      </c>
      <c r="CH290">
        <v>898.29575</v>
      </c>
      <c r="CI290">
        <v>922.05125</v>
      </c>
      <c r="CJ290">
        <v>21.3266</v>
      </c>
      <c r="CK290">
        <v>19.9767</v>
      </c>
      <c r="CL290">
        <v>893.975</v>
      </c>
      <c r="CM290">
        <v>21.34855</v>
      </c>
      <c r="CN290">
        <v>600.05575</v>
      </c>
      <c r="CO290">
        <v>101.128</v>
      </c>
      <c r="CP290">
        <v>0.046502025</v>
      </c>
      <c r="CQ290">
        <v>26.72225</v>
      </c>
      <c r="CR290">
        <v>26.274025</v>
      </c>
      <c r="CS290">
        <v>999.9</v>
      </c>
      <c r="CT290">
        <v>0</v>
      </c>
      <c r="CU290">
        <v>0</v>
      </c>
      <c r="CV290">
        <v>10027.025</v>
      </c>
      <c r="CW290">
        <v>0</v>
      </c>
      <c r="CX290">
        <v>31.5637</v>
      </c>
      <c r="CY290">
        <v>1199.9525</v>
      </c>
      <c r="CZ290">
        <v>0.96700375</v>
      </c>
      <c r="DA290">
        <v>0.032996375</v>
      </c>
      <c r="DB290">
        <v>0</v>
      </c>
      <c r="DC290">
        <v>2.609625</v>
      </c>
      <c r="DD290">
        <v>0</v>
      </c>
      <c r="DE290">
        <v>3546.9925</v>
      </c>
      <c r="DF290">
        <v>10371.9</v>
      </c>
      <c r="DG290">
        <v>40.453</v>
      </c>
      <c r="DH290">
        <v>43.375</v>
      </c>
      <c r="DI290">
        <v>42.1715</v>
      </c>
      <c r="DJ290">
        <v>41.45275</v>
      </c>
      <c r="DK290">
        <v>40.5</v>
      </c>
      <c r="DL290">
        <v>1160.3625</v>
      </c>
      <c r="DM290">
        <v>39.59</v>
      </c>
      <c r="DN290">
        <v>0</v>
      </c>
      <c r="DO290">
        <v>1617083442</v>
      </c>
      <c r="DP290">
        <v>0</v>
      </c>
      <c r="DQ290">
        <v>2.64932</v>
      </c>
      <c r="DR290">
        <v>-0.644953850131924</v>
      </c>
      <c r="DS290">
        <v>-5.08769229460905</v>
      </c>
      <c r="DT290">
        <v>3547.4512</v>
      </c>
      <c r="DU290">
        <v>15</v>
      </c>
      <c r="DV290">
        <v>1617082512</v>
      </c>
      <c r="DW290" t="s">
        <v>288</v>
      </c>
      <c r="DX290">
        <v>1617082511</v>
      </c>
      <c r="DY290">
        <v>1617082512</v>
      </c>
      <c r="DZ290">
        <v>2</v>
      </c>
      <c r="EA290">
        <v>-0.012</v>
      </c>
      <c r="EB290">
        <v>-0.035</v>
      </c>
      <c r="EC290">
        <v>4.321</v>
      </c>
      <c r="ED290">
        <v>-0.022</v>
      </c>
      <c r="EE290">
        <v>400</v>
      </c>
      <c r="EF290">
        <v>20</v>
      </c>
      <c r="EG290">
        <v>0.13</v>
      </c>
      <c r="EH290">
        <v>0.05</v>
      </c>
      <c r="EI290">
        <v>100</v>
      </c>
      <c r="EJ290">
        <v>100</v>
      </c>
      <c r="EK290">
        <v>4.32</v>
      </c>
      <c r="EL290">
        <v>-0.0219</v>
      </c>
      <c r="EM290">
        <v>4.32055000000003</v>
      </c>
      <c r="EN290">
        <v>0</v>
      </c>
      <c r="EO290">
        <v>0</v>
      </c>
      <c r="EP290">
        <v>0</v>
      </c>
      <c r="EQ290">
        <v>-0.0219400000000007</v>
      </c>
      <c r="ER290">
        <v>0</v>
      </c>
      <c r="ES290">
        <v>0</v>
      </c>
      <c r="ET290">
        <v>0</v>
      </c>
      <c r="EU290">
        <v>-1</v>
      </c>
      <c r="EV290">
        <v>-1</v>
      </c>
      <c r="EW290">
        <v>-1</v>
      </c>
      <c r="EX290">
        <v>-1</v>
      </c>
      <c r="EY290">
        <v>15.5</v>
      </c>
      <c r="EZ290">
        <v>15.5</v>
      </c>
      <c r="FA290">
        <v>18</v>
      </c>
      <c r="FB290">
        <v>646.735</v>
      </c>
      <c r="FC290">
        <v>393.636</v>
      </c>
      <c r="FD290">
        <v>24.9993</v>
      </c>
      <c r="FE290">
        <v>27.6127</v>
      </c>
      <c r="FF290">
        <v>29.9998</v>
      </c>
      <c r="FG290">
        <v>27.6364</v>
      </c>
      <c r="FH290">
        <v>27.6762</v>
      </c>
      <c r="FI290">
        <v>41.1099</v>
      </c>
      <c r="FJ290">
        <v>21.3887</v>
      </c>
      <c r="FK290">
        <v>43.1111</v>
      </c>
      <c r="FL290">
        <v>25</v>
      </c>
      <c r="FM290">
        <v>937.015</v>
      </c>
      <c r="FN290">
        <v>20</v>
      </c>
      <c r="FO290">
        <v>96.902</v>
      </c>
      <c r="FP290">
        <v>99.471</v>
      </c>
    </row>
    <row r="291" spans="1:172">
      <c r="A291">
        <v>275</v>
      </c>
      <c r="B291">
        <v>1617083443.5</v>
      </c>
      <c r="C291">
        <v>551</v>
      </c>
      <c r="D291" t="s">
        <v>835</v>
      </c>
      <c r="E291" t="s">
        <v>836</v>
      </c>
      <c r="F291">
        <v>2</v>
      </c>
      <c r="G291">
        <v>1617083442.25</v>
      </c>
      <c r="H291">
        <f>(I291)/1000</f>
        <v>0</v>
      </c>
      <c r="I291">
        <f>IF(CF291, AL291, AF291)</f>
        <v>0</v>
      </c>
      <c r="J291">
        <f>IF(CF291, AG291, AE291)</f>
        <v>0</v>
      </c>
      <c r="K291">
        <f>CH291 - IF(AS291&gt;1, J291*CB291*100.0/(AU291*CV291), 0)</f>
        <v>0</v>
      </c>
      <c r="L291">
        <f>((R291-H291/2)*K291-J291)/(R291+H291/2)</f>
        <v>0</v>
      </c>
      <c r="M291">
        <f>L291*(CO291+CP291)/1000.0</f>
        <v>0</v>
      </c>
      <c r="N291">
        <f>(CH291 - IF(AS291&gt;1, J291*CB291*100.0/(AU291*CV291), 0))*(CO291+CP291)/1000.0</f>
        <v>0</v>
      </c>
      <c r="O291">
        <f>2.0/((1/Q291-1/P291)+SIGN(Q291)*SQRT((1/Q291-1/P291)*(1/Q291-1/P291) + 4*CC291/((CC291+1)*(CC291+1))*(2*1/Q291*1/P291-1/P291*1/P291)))</f>
        <v>0</v>
      </c>
      <c r="P291">
        <f>IF(LEFT(CD291,1)&lt;&gt;"0",IF(LEFT(CD291,1)="1",3.0,CE291),$D$5+$E$5*(CV291*CO291/($K$5*1000))+$F$5*(CV291*CO291/($K$5*1000))*MAX(MIN(CB291,$J$5),$I$5)*MAX(MIN(CB291,$J$5),$I$5)+$G$5*MAX(MIN(CB291,$J$5),$I$5)*(CV291*CO291/($K$5*1000))+$H$5*(CV291*CO291/($K$5*1000))*(CV291*CO291/($K$5*1000)))</f>
        <v>0</v>
      </c>
      <c r="Q291">
        <f>H291*(1000-(1000*0.61365*exp(17.502*U291/(240.97+U291))/(CO291+CP291)+CJ291)/2)/(1000*0.61365*exp(17.502*U291/(240.97+U291))/(CO291+CP291)-CJ291)</f>
        <v>0</v>
      </c>
      <c r="R291">
        <f>1/((CC291+1)/(O291/1.6)+1/(P291/1.37)) + CC291/((CC291+1)/(O291/1.6) + CC291/(P291/1.37))</f>
        <v>0</v>
      </c>
      <c r="S291">
        <f>(BX291*CA291)</f>
        <v>0</v>
      </c>
      <c r="T291">
        <f>(CQ291+(S291+2*0.95*5.67E-8*(((CQ291+$B$7)+273)^4-(CQ291+273)^4)-44100*H291)/(1.84*29.3*P291+8*0.95*5.67E-8*(CQ291+273)^3))</f>
        <v>0</v>
      </c>
      <c r="U291">
        <f>($C$7*CR291+$D$7*CS291+$E$7*T291)</f>
        <v>0</v>
      </c>
      <c r="V291">
        <f>0.61365*exp(17.502*U291/(240.97+U291))</f>
        <v>0</v>
      </c>
      <c r="W291">
        <f>(X291/Y291*100)</f>
        <v>0</v>
      </c>
      <c r="X291">
        <f>CJ291*(CO291+CP291)/1000</f>
        <v>0</v>
      </c>
      <c r="Y291">
        <f>0.61365*exp(17.502*CQ291/(240.97+CQ291))</f>
        <v>0</v>
      </c>
      <c r="Z291">
        <f>(V291-CJ291*(CO291+CP291)/1000)</f>
        <v>0</v>
      </c>
      <c r="AA291">
        <f>(-H291*44100)</f>
        <v>0</v>
      </c>
      <c r="AB291">
        <f>2*29.3*P291*0.92*(CQ291-U291)</f>
        <v>0</v>
      </c>
      <c r="AC291">
        <f>2*0.95*5.67E-8*(((CQ291+$B$7)+273)^4-(U291+273)^4)</f>
        <v>0</v>
      </c>
      <c r="AD291">
        <f>S291+AC291+AA291+AB291</f>
        <v>0</v>
      </c>
      <c r="AE291">
        <f>CN291*AS291*(CI291-CH291*(1000-AS291*CK291)/(1000-AS291*CJ291))/(100*CB291)</f>
        <v>0</v>
      </c>
      <c r="AF291">
        <f>1000*CN291*AS291*(CJ291-CK291)/(100*CB291*(1000-AS291*CJ291))</f>
        <v>0</v>
      </c>
      <c r="AG291">
        <f>(AH291 - AI291 - CO291*1E3/(8.314*(CQ291+273.15)) * AK291/CN291 * AJ291) * CN291/(100*CB291) * (1000 - CK291)/1000</f>
        <v>0</v>
      </c>
      <c r="AH291">
        <v>944.372184621113</v>
      </c>
      <c r="AI291">
        <v>923.57696969697</v>
      </c>
      <c r="AJ291">
        <v>1.65472322229984</v>
      </c>
      <c r="AK291">
        <v>66.5001345329119</v>
      </c>
      <c r="AL291">
        <f>(AN291 - AM291 + CO291*1E3/(8.314*(CQ291+273.15)) * AP291/CN291 * AO291) * CN291/(100*CB291) * 1000/(1000 - AN291)</f>
        <v>0</v>
      </c>
      <c r="AM291">
        <v>19.9758515636364</v>
      </c>
      <c r="AN291">
        <v>21.3189036363636</v>
      </c>
      <c r="AO291">
        <v>-0.00209012121211966</v>
      </c>
      <c r="AP291">
        <v>79.88</v>
      </c>
      <c r="AQ291">
        <v>0</v>
      </c>
      <c r="AR291">
        <v>0</v>
      </c>
      <c r="AS291">
        <f>IF(AQ291*$H$13&gt;=AU291,1.0,(AU291/(AU291-AQ291*$H$13)))</f>
        <v>0</v>
      </c>
      <c r="AT291">
        <f>(AS291-1)*100</f>
        <v>0</v>
      </c>
      <c r="AU291">
        <f>MAX(0,($B$13+$C$13*CV291)/(1+$D$13*CV291)*CO291/(CQ291+273)*$E$13)</f>
        <v>0</v>
      </c>
      <c r="AV291" t="s">
        <v>286</v>
      </c>
      <c r="AW291" t="s">
        <v>286</v>
      </c>
      <c r="AX291">
        <v>0</v>
      </c>
      <c r="AY291">
        <v>0</v>
      </c>
      <c r="AZ291">
        <f>1-AX291/AY291</f>
        <v>0</v>
      </c>
      <c r="BA291">
        <v>0</v>
      </c>
      <c r="BB291" t="s">
        <v>286</v>
      </c>
      <c r="BC291" t="s">
        <v>286</v>
      </c>
      <c r="BD291">
        <v>0</v>
      </c>
      <c r="BE291">
        <v>0</v>
      </c>
      <c r="BF291">
        <f>1-BD291/BE291</f>
        <v>0</v>
      </c>
      <c r="BG291">
        <v>0.5</v>
      </c>
      <c r="BH291">
        <f>BY291</f>
        <v>0</v>
      </c>
      <c r="BI291">
        <f>J291</f>
        <v>0</v>
      </c>
      <c r="BJ291">
        <f>BF291*BG291*BH291</f>
        <v>0</v>
      </c>
      <c r="BK291">
        <f>(BI291-BA291)/BH291</f>
        <v>0</v>
      </c>
      <c r="BL291">
        <f>(AY291-BE291)/BE291</f>
        <v>0</v>
      </c>
      <c r="BM291">
        <f>AX291/(AZ291+AX291/BE291)</f>
        <v>0</v>
      </c>
      <c r="BN291" t="s">
        <v>286</v>
      </c>
      <c r="BO291">
        <v>0</v>
      </c>
      <c r="BP291">
        <f>IF(BO291&lt;&gt;0, BO291, BM291)</f>
        <v>0</v>
      </c>
      <c r="BQ291">
        <f>1-BP291/BE291</f>
        <v>0</v>
      </c>
      <c r="BR291">
        <f>(BE291-BD291)/(BE291-BP291)</f>
        <v>0</v>
      </c>
      <c r="BS291">
        <f>(AY291-BE291)/(AY291-BP291)</f>
        <v>0</v>
      </c>
      <c r="BT291">
        <f>(BE291-BD291)/(BE291-AX291)</f>
        <v>0</v>
      </c>
      <c r="BU291">
        <f>(AY291-BE291)/(AY291-AX291)</f>
        <v>0</v>
      </c>
      <c r="BV291">
        <f>(BR291*BP291/BD291)</f>
        <v>0</v>
      </c>
      <c r="BW291">
        <f>(1-BV291)</f>
        <v>0</v>
      </c>
      <c r="BX291">
        <f>$B$11*CW291+$C$11*CX291+$F$11*CY291*(1-DB291)</f>
        <v>0</v>
      </c>
      <c r="BY291">
        <f>BX291*BZ291</f>
        <v>0</v>
      </c>
      <c r="BZ291">
        <f>($B$11*$D$9+$C$11*$D$9+$F$11*((DL291+DD291)/MAX(DL291+DD291+DM291, 0.1)*$I$9+DM291/MAX(DL291+DD291+DM291, 0.1)*$J$9))/($B$11+$C$11+$F$11)</f>
        <v>0</v>
      </c>
      <c r="CA291">
        <f>($B$11*$K$9+$C$11*$K$9+$F$11*((DL291+DD291)/MAX(DL291+DD291+DM291, 0.1)*$P$9+DM291/MAX(DL291+DD291+DM291, 0.1)*$Q$9))/($B$11+$C$11+$F$11)</f>
        <v>0</v>
      </c>
      <c r="CB291">
        <v>9</v>
      </c>
      <c r="CC291">
        <v>0.5</v>
      </c>
      <c r="CD291" t="s">
        <v>287</v>
      </c>
      <c r="CE291">
        <v>2</v>
      </c>
      <c r="CF291" t="b">
        <v>1</v>
      </c>
      <c r="CG291">
        <v>1617083442.25</v>
      </c>
      <c r="CH291">
        <v>902.65725</v>
      </c>
      <c r="CI291">
        <v>926.92075</v>
      </c>
      <c r="CJ291">
        <v>21.32055</v>
      </c>
      <c r="CK291">
        <v>19.975625</v>
      </c>
      <c r="CL291">
        <v>898.33675</v>
      </c>
      <c r="CM291">
        <v>21.342475</v>
      </c>
      <c r="CN291">
        <v>600.07025</v>
      </c>
      <c r="CO291">
        <v>101.12775</v>
      </c>
      <c r="CP291">
        <v>0.046468325</v>
      </c>
      <c r="CQ291">
        <v>26.72065</v>
      </c>
      <c r="CR291">
        <v>26.273625</v>
      </c>
      <c r="CS291">
        <v>999.9</v>
      </c>
      <c r="CT291">
        <v>0</v>
      </c>
      <c r="CU291">
        <v>0</v>
      </c>
      <c r="CV291">
        <v>10006.8825</v>
      </c>
      <c r="CW291">
        <v>0</v>
      </c>
      <c r="CX291">
        <v>31.2432</v>
      </c>
      <c r="CY291">
        <v>1200.075</v>
      </c>
      <c r="CZ291">
        <v>0.9670055</v>
      </c>
      <c r="DA291">
        <v>0.03299465</v>
      </c>
      <c r="DB291">
        <v>0</v>
      </c>
      <c r="DC291">
        <v>2.66205</v>
      </c>
      <c r="DD291">
        <v>0</v>
      </c>
      <c r="DE291">
        <v>3546.95</v>
      </c>
      <c r="DF291">
        <v>10372.975</v>
      </c>
      <c r="DG291">
        <v>40.453</v>
      </c>
      <c r="DH291">
        <v>43.3905</v>
      </c>
      <c r="DI291">
        <v>42.125</v>
      </c>
      <c r="DJ291">
        <v>41.49975</v>
      </c>
      <c r="DK291">
        <v>40.48425</v>
      </c>
      <c r="DL291">
        <v>1160.4825</v>
      </c>
      <c r="DM291">
        <v>39.5925</v>
      </c>
      <c r="DN291">
        <v>0</v>
      </c>
      <c r="DO291">
        <v>1617083443.8</v>
      </c>
      <c r="DP291">
        <v>0</v>
      </c>
      <c r="DQ291">
        <v>2.66307307692308</v>
      </c>
      <c r="DR291">
        <v>-0.274806844863616</v>
      </c>
      <c r="DS291">
        <v>-4.46769231047605</v>
      </c>
      <c r="DT291">
        <v>3547.31692307692</v>
      </c>
      <c r="DU291">
        <v>15</v>
      </c>
      <c r="DV291">
        <v>1617082512</v>
      </c>
      <c r="DW291" t="s">
        <v>288</v>
      </c>
      <c r="DX291">
        <v>1617082511</v>
      </c>
      <c r="DY291">
        <v>1617082512</v>
      </c>
      <c r="DZ291">
        <v>2</v>
      </c>
      <c r="EA291">
        <v>-0.012</v>
      </c>
      <c r="EB291">
        <v>-0.035</v>
      </c>
      <c r="EC291">
        <v>4.321</v>
      </c>
      <c r="ED291">
        <v>-0.022</v>
      </c>
      <c r="EE291">
        <v>400</v>
      </c>
      <c r="EF291">
        <v>20</v>
      </c>
      <c r="EG291">
        <v>0.13</v>
      </c>
      <c r="EH291">
        <v>0.05</v>
      </c>
      <c r="EI291">
        <v>100</v>
      </c>
      <c r="EJ291">
        <v>100</v>
      </c>
      <c r="EK291">
        <v>4.32</v>
      </c>
      <c r="EL291">
        <v>-0.022</v>
      </c>
      <c r="EM291">
        <v>4.32055000000003</v>
      </c>
      <c r="EN291">
        <v>0</v>
      </c>
      <c r="EO291">
        <v>0</v>
      </c>
      <c r="EP291">
        <v>0</v>
      </c>
      <c r="EQ291">
        <v>-0.0219400000000007</v>
      </c>
      <c r="ER291">
        <v>0</v>
      </c>
      <c r="ES291">
        <v>0</v>
      </c>
      <c r="ET291">
        <v>0</v>
      </c>
      <c r="EU291">
        <v>-1</v>
      </c>
      <c r="EV291">
        <v>-1</v>
      </c>
      <c r="EW291">
        <v>-1</v>
      </c>
      <c r="EX291">
        <v>-1</v>
      </c>
      <c r="EY291">
        <v>15.5</v>
      </c>
      <c r="EZ291">
        <v>15.5</v>
      </c>
      <c r="FA291">
        <v>18</v>
      </c>
      <c r="FB291">
        <v>646.847</v>
      </c>
      <c r="FC291">
        <v>393.654</v>
      </c>
      <c r="FD291">
        <v>24.9992</v>
      </c>
      <c r="FE291">
        <v>27.6112</v>
      </c>
      <c r="FF291">
        <v>29.9999</v>
      </c>
      <c r="FG291">
        <v>27.6344</v>
      </c>
      <c r="FH291">
        <v>27.6747</v>
      </c>
      <c r="FI291">
        <v>41.284</v>
      </c>
      <c r="FJ291">
        <v>21.3887</v>
      </c>
      <c r="FK291">
        <v>43.1111</v>
      </c>
      <c r="FL291">
        <v>25</v>
      </c>
      <c r="FM291">
        <v>940.405</v>
      </c>
      <c r="FN291">
        <v>20</v>
      </c>
      <c r="FO291">
        <v>96.902</v>
      </c>
      <c r="FP291">
        <v>99.4716</v>
      </c>
    </row>
    <row r="292" spans="1:172">
      <c r="A292">
        <v>276</v>
      </c>
      <c r="B292">
        <v>1617083445.5</v>
      </c>
      <c r="C292">
        <v>553</v>
      </c>
      <c r="D292" t="s">
        <v>837</v>
      </c>
      <c r="E292" t="s">
        <v>838</v>
      </c>
      <c r="F292">
        <v>2</v>
      </c>
      <c r="G292">
        <v>1617083444.5</v>
      </c>
      <c r="H292">
        <f>(I292)/1000</f>
        <v>0</v>
      </c>
      <c r="I292">
        <f>IF(CF292, AL292, AF292)</f>
        <v>0</v>
      </c>
      <c r="J292">
        <f>IF(CF292, AG292, AE292)</f>
        <v>0</v>
      </c>
      <c r="K292">
        <f>CH292 - IF(AS292&gt;1, J292*CB292*100.0/(AU292*CV292), 0)</f>
        <v>0</v>
      </c>
      <c r="L292">
        <f>((R292-H292/2)*K292-J292)/(R292+H292/2)</f>
        <v>0</v>
      </c>
      <c r="M292">
        <f>L292*(CO292+CP292)/1000.0</f>
        <v>0</v>
      </c>
      <c r="N292">
        <f>(CH292 - IF(AS292&gt;1, J292*CB292*100.0/(AU292*CV292), 0))*(CO292+CP292)/1000.0</f>
        <v>0</v>
      </c>
      <c r="O292">
        <f>2.0/((1/Q292-1/P292)+SIGN(Q292)*SQRT((1/Q292-1/P292)*(1/Q292-1/P292) + 4*CC292/((CC292+1)*(CC292+1))*(2*1/Q292*1/P292-1/P292*1/P292)))</f>
        <v>0</v>
      </c>
      <c r="P292">
        <f>IF(LEFT(CD292,1)&lt;&gt;"0",IF(LEFT(CD292,1)="1",3.0,CE292),$D$5+$E$5*(CV292*CO292/($K$5*1000))+$F$5*(CV292*CO292/($K$5*1000))*MAX(MIN(CB292,$J$5),$I$5)*MAX(MIN(CB292,$J$5),$I$5)+$G$5*MAX(MIN(CB292,$J$5),$I$5)*(CV292*CO292/($K$5*1000))+$H$5*(CV292*CO292/($K$5*1000))*(CV292*CO292/($K$5*1000)))</f>
        <v>0</v>
      </c>
      <c r="Q292">
        <f>H292*(1000-(1000*0.61365*exp(17.502*U292/(240.97+U292))/(CO292+CP292)+CJ292)/2)/(1000*0.61365*exp(17.502*U292/(240.97+U292))/(CO292+CP292)-CJ292)</f>
        <v>0</v>
      </c>
      <c r="R292">
        <f>1/((CC292+1)/(O292/1.6)+1/(P292/1.37)) + CC292/((CC292+1)/(O292/1.6) + CC292/(P292/1.37))</f>
        <v>0</v>
      </c>
      <c r="S292">
        <f>(BX292*CA292)</f>
        <v>0</v>
      </c>
      <c r="T292">
        <f>(CQ292+(S292+2*0.95*5.67E-8*(((CQ292+$B$7)+273)^4-(CQ292+273)^4)-44100*H292)/(1.84*29.3*P292+8*0.95*5.67E-8*(CQ292+273)^3))</f>
        <v>0</v>
      </c>
      <c r="U292">
        <f>($C$7*CR292+$D$7*CS292+$E$7*T292)</f>
        <v>0</v>
      </c>
      <c r="V292">
        <f>0.61365*exp(17.502*U292/(240.97+U292))</f>
        <v>0</v>
      </c>
      <c r="W292">
        <f>(X292/Y292*100)</f>
        <v>0</v>
      </c>
      <c r="X292">
        <f>CJ292*(CO292+CP292)/1000</f>
        <v>0</v>
      </c>
      <c r="Y292">
        <f>0.61365*exp(17.502*CQ292/(240.97+CQ292))</f>
        <v>0</v>
      </c>
      <c r="Z292">
        <f>(V292-CJ292*(CO292+CP292)/1000)</f>
        <v>0</v>
      </c>
      <c r="AA292">
        <f>(-H292*44100)</f>
        <v>0</v>
      </c>
      <c r="AB292">
        <f>2*29.3*P292*0.92*(CQ292-U292)</f>
        <v>0</v>
      </c>
      <c r="AC292">
        <f>2*0.95*5.67E-8*(((CQ292+$B$7)+273)^4-(U292+273)^4)</f>
        <v>0</v>
      </c>
      <c r="AD292">
        <f>S292+AC292+AA292+AB292</f>
        <v>0</v>
      </c>
      <c r="AE292">
        <f>CN292*AS292*(CI292-CH292*(1000-AS292*CK292)/(1000-AS292*CJ292))/(100*CB292)</f>
        <v>0</v>
      </c>
      <c r="AF292">
        <f>1000*CN292*AS292*(CJ292-CK292)/(100*CB292*(1000-AS292*CJ292))</f>
        <v>0</v>
      </c>
      <c r="AG292">
        <f>(AH292 - AI292 - CO292*1E3/(8.314*(CQ292+273.15)) * AK292/CN292 * AJ292) * CN292/(100*CB292) * (1000 - CK292)/1000</f>
        <v>0</v>
      </c>
      <c r="AH292">
        <v>948.066864075055</v>
      </c>
      <c r="AI292">
        <v>927.011103030303</v>
      </c>
      <c r="AJ292">
        <v>1.71755726115645</v>
      </c>
      <c r="AK292">
        <v>66.5001345329119</v>
      </c>
      <c r="AL292">
        <f>(AN292 - AM292 + CO292*1E3/(8.314*(CQ292+273.15)) * AP292/CN292 * AO292) * CN292/(100*CB292) * 1000/(1000 - AN292)</f>
        <v>0</v>
      </c>
      <c r="AM292">
        <v>19.9754059432035</v>
      </c>
      <c r="AN292">
        <v>21.3154333333333</v>
      </c>
      <c r="AO292">
        <v>-0.00227999999999406</v>
      </c>
      <c r="AP292">
        <v>79.88</v>
      </c>
      <c r="AQ292">
        <v>0</v>
      </c>
      <c r="AR292">
        <v>0</v>
      </c>
      <c r="AS292">
        <f>IF(AQ292*$H$13&gt;=AU292,1.0,(AU292/(AU292-AQ292*$H$13)))</f>
        <v>0</v>
      </c>
      <c r="AT292">
        <f>(AS292-1)*100</f>
        <v>0</v>
      </c>
      <c r="AU292">
        <f>MAX(0,($B$13+$C$13*CV292)/(1+$D$13*CV292)*CO292/(CQ292+273)*$E$13)</f>
        <v>0</v>
      </c>
      <c r="AV292" t="s">
        <v>286</v>
      </c>
      <c r="AW292" t="s">
        <v>286</v>
      </c>
      <c r="AX292">
        <v>0</v>
      </c>
      <c r="AY292">
        <v>0</v>
      </c>
      <c r="AZ292">
        <f>1-AX292/AY292</f>
        <v>0</v>
      </c>
      <c r="BA292">
        <v>0</v>
      </c>
      <c r="BB292" t="s">
        <v>286</v>
      </c>
      <c r="BC292" t="s">
        <v>286</v>
      </c>
      <c r="BD292">
        <v>0</v>
      </c>
      <c r="BE292">
        <v>0</v>
      </c>
      <c r="BF292">
        <f>1-BD292/BE292</f>
        <v>0</v>
      </c>
      <c r="BG292">
        <v>0.5</v>
      </c>
      <c r="BH292">
        <f>BY292</f>
        <v>0</v>
      </c>
      <c r="BI292">
        <f>J292</f>
        <v>0</v>
      </c>
      <c r="BJ292">
        <f>BF292*BG292*BH292</f>
        <v>0</v>
      </c>
      <c r="BK292">
        <f>(BI292-BA292)/BH292</f>
        <v>0</v>
      </c>
      <c r="BL292">
        <f>(AY292-BE292)/BE292</f>
        <v>0</v>
      </c>
      <c r="BM292">
        <f>AX292/(AZ292+AX292/BE292)</f>
        <v>0</v>
      </c>
      <c r="BN292" t="s">
        <v>286</v>
      </c>
      <c r="BO292">
        <v>0</v>
      </c>
      <c r="BP292">
        <f>IF(BO292&lt;&gt;0, BO292, BM292)</f>
        <v>0</v>
      </c>
      <c r="BQ292">
        <f>1-BP292/BE292</f>
        <v>0</v>
      </c>
      <c r="BR292">
        <f>(BE292-BD292)/(BE292-BP292)</f>
        <v>0</v>
      </c>
      <c r="BS292">
        <f>(AY292-BE292)/(AY292-BP292)</f>
        <v>0</v>
      </c>
      <c r="BT292">
        <f>(BE292-BD292)/(BE292-AX292)</f>
        <v>0</v>
      </c>
      <c r="BU292">
        <f>(AY292-BE292)/(AY292-AX292)</f>
        <v>0</v>
      </c>
      <c r="BV292">
        <f>(BR292*BP292/BD292)</f>
        <v>0</v>
      </c>
      <c r="BW292">
        <f>(1-BV292)</f>
        <v>0</v>
      </c>
      <c r="BX292">
        <f>$B$11*CW292+$C$11*CX292+$F$11*CY292*(1-DB292)</f>
        <v>0</v>
      </c>
      <c r="BY292">
        <f>BX292*BZ292</f>
        <v>0</v>
      </c>
      <c r="BZ292">
        <f>($B$11*$D$9+$C$11*$D$9+$F$11*((DL292+DD292)/MAX(DL292+DD292+DM292, 0.1)*$I$9+DM292/MAX(DL292+DD292+DM292, 0.1)*$J$9))/($B$11+$C$11+$F$11)</f>
        <v>0</v>
      </c>
      <c r="CA292">
        <f>($B$11*$K$9+$C$11*$K$9+$F$11*((DL292+DD292)/MAX(DL292+DD292+DM292, 0.1)*$P$9+DM292/MAX(DL292+DD292+DM292, 0.1)*$Q$9))/($B$11+$C$11+$F$11)</f>
        <v>0</v>
      </c>
      <c r="CB292">
        <v>9</v>
      </c>
      <c r="CC292">
        <v>0.5</v>
      </c>
      <c r="CD292" t="s">
        <v>287</v>
      </c>
      <c r="CE292">
        <v>2</v>
      </c>
      <c r="CF292" t="b">
        <v>1</v>
      </c>
      <c r="CG292">
        <v>1617083444.5</v>
      </c>
      <c r="CH292">
        <v>906.398333333333</v>
      </c>
      <c r="CI292">
        <v>930.909333333333</v>
      </c>
      <c r="CJ292">
        <v>21.3162333333333</v>
      </c>
      <c r="CK292">
        <v>19.9746666666667</v>
      </c>
      <c r="CL292">
        <v>902.077666666667</v>
      </c>
      <c r="CM292">
        <v>21.3382</v>
      </c>
      <c r="CN292">
        <v>599.995333333333</v>
      </c>
      <c r="CO292">
        <v>101.128</v>
      </c>
      <c r="CP292">
        <v>0.0463029666666667</v>
      </c>
      <c r="CQ292">
        <v>26.7225</v>
      </c>
      <c r="CR292">
        <v>26.2847666666667</v>
      </c>
      <c r="CS292">
        <v>999.9</v>
      </c>
      <c r="CT292">
        <v>0</v>
      </c>
      <c r="CU292">
        <v>0</v>
      </c>
      <c r="CV292">
        <v>9997.29333333333</v>
      </c>
      <c r="CW292">
        <v>0</v>
      </c>
      <c r="CX292">
        <v>31.0307666666667</v>
      </c>
      <c r="CY292">
        <v>1199.98</v>
      </c>
      <c r="CZ292">
        <v>0.967004333333333</v>
      </c>
      <c r="DA292">
        <v>0.0329958</v>
      </c>
      <c r="DB292">
        <v>0</v>
      </c>
      <c r="DC292">
        <v>2.7434</v>
      </c>
      <c r="DD292">
        <v>0</v>
      </c>
      <c r="DE292">
        <v>3546.73</v>
      </c>
      <c r="DF292">
        <v>10372.1</v>
      </c>
      <c r="DG292">
        <v>40.437</v>
      </c>
      <c r="DH292">
        <v>43.3956666666667</v>
      </c>
      <c r="DI292">
        <v>42.187</v>
      </c>
      <c r="DJ292">
        <v>41.4166666666667</v>
      </c>
      <c r="DK292">
        <v>40.479</v>
      </c>
      <c r="DL292">
        <v>1160.39</v>
      </c>
      <c r="DM292">
        <v>39.59</v>
      </c>
      <c r="DN292">
        <v>0</v>
      </c>
      <c r="DO292">
        <v>1617083446.2</v>
      </c>
      <c r="DP292">
        <v>0</v>
      </c>
      <c r="DQ292">
        <v>2.6668</v>
      </c>
      <c r="DR292">
        <v>-0.297750430682782</v>
      </c>
      <c r="DS292">
        <v>-3.60376067205841</v>
      </c>
      <c r="DT292">
        <v>3547.11576923077</v>
      </c>
      <c r="DU292">
        <v>15</v>
      </c>
      <c r="DV292">
        <v>1617082512</v>
      </c>
      <c r="DW292" t="s">
        <v>288</v>
      </c>
      <c r="DX292">
        <v>1617082511</v>
      </c>
      <c r="DY292">
        <v>1617082512</v>
      </c>
      <c r="DZ292">
        <v>2</v>
      </c>
      <c r="EA292">
        <v>-0.012</v>
      </c>
      <c r="EB292">
        <v>-0.035</v>
      </c>
      <c r="EC292">
        <v>4.321</v>
      </c>
      <c r="ED292">
        <v>-0.022</v>
      </c>
      <c r="EE292">
        <v>400</v>
      </c>
      <c r="EF292">
        <v>20</v>
      </c>
      <c r="EG292">
        <v>0.13</v>
      </c>
      <c r="EH292">
        <v>0.05</v>
      </c>
      <c r="EI292">
        <v>100</v>
      </c>
      <c r="EJ292">
        <v>100</v>
      </c>
      <c r="EK292">
        <v>4.32</v>
      </c>
      <c r="EL292">
        <v>-0.022</v>
      </c>
      <c r="EM292">
        <v>4.32055000000003</v>
      </c>
      <c r="EN292">
        <v>0</v>
      </c>
      <c r="EO292">
        <v>0</v>
      </c>
      <c r="EP292">
        <v>0</v>
      </c>
      <c r="EQ292">
        <v>-0.0219400000000007</v>
      </c>
      <c r="ER292">
        <v>0</v>
      </c>
      <c r="ES292">
        <v>0</v>
      </c>
      <c r="ET292">
        <v>0</v>
      </c>
      <c r="EU292">
        <v>-1</v>
      </c>
      <c r="EV292">
        <v>-1</v>
      </c>
      <c r="EW292">
        <v>-1</v>
      </c>
      <c r="EX292">
        <v>-1</v>
      </c>
      <c r="EY292">
        <v>15.6</v>
      </c>
      <c r="EZ292">
        <v>15.6</v>
      </c>
      <c r="FA292">
        <v>18</v>
      </c>
      <c r="FB292">
        <v>646.852</v>
      </c>
      <c r="FC292">
        <v>393.732</v>
      </c>
      <c r="FD292">
        <v>24.9992</v>
      </c>
      <c r="FE292">
        <v>27.61</v>
      </c>
      <c r="FF292">
        <v>29.9999</v>
      </c>
      <c r="FG292">
        <v>27.6333</v>
      </c>
      <c r="FH292">
        <v>27.6735</v>
      </c>
      <c r="FI292">
        <v>41.4013</v>
      </c>
      <c r="FJ292">
        <v>21.3887</v>
      </c>
      <c r="FK292">
        <v>43.1111</v>
      </c>
      <c r="FL292">
        <v>25</v>
      </c>
      <c r="FM292">
        <v>943.832</v>
      </c>
      <c r="FN292">
        <v>20</v>
      </c>
      <c r="FO292">
        <v>96.9024</v>
      </c>
      <c r="FP292">
        <v>99.4718</v>
      </c>
    </row>
    <row r="293" spans="1:172">
      <c r="A293">
        <v>277</v>
      </c>
      <c r="B293">
        <v>1617083447.5</v>
      </c>
      <c r="C293">
        <v>555</v>
      </c>
      <c r="D293" t="s">
        <v>839</v>
      </c>
      <c r="E293" t="s">
        <v>840</v>
      </c>
      <c r="F293">
        <v>2</v>
      </c>
      <c r="G293">
        <v>1617083446.125</v>
      </c>
      <c r="H293">
        <f>(I293)/1000</f>
        <v>0</v>
      </c>
      <c r="I293">
        <f>IF(CF293, AL293, AF293)</f>
        <v>0</v>
      </c>
      <c r="J293">
        <f>IF(CF293, AG293, AE293)</f>
        <v>0</v>
      </c>
      <c r="K293">
        <f>CH293 - IF(AS293&gt;1, J293*CB293*100.0/(AU293*CV293), 0)</f>
        <v>0</v>
      </c>
      <c r="L293">
        <f>((R293-H293/2)*K293-J293)/(R293+H293/2)</f>
        <v>0</v>
      </c>
      <c r="M293">
        <f>L293*(CO293+CP293)/1000.0</f>
        <v>0</v>
      </c>
      <c r="N293">
        <f>(CH293 - IF(AS293&gt;1, J293*CB293*100.0/(AU293*CV293), 0))*(CO293+CP293)/1000.0</f>
        <v>0</v>
      </c>
      <c r="O293">
        <f>2.0/((1/Q293-1/P293)+SIGN(Q293)*SQRT((1/Q293-1/P293)*(1/Q293-1/P293) + 4*CC293/((CC293+1)*(CC293+1))*(2*1/Q293*1/P293-1/P293*1/P293)))</f>
        <v>0</v>
      </c>
      <c r="P293">
        <f>IF(LEFT(CD293,1)&lt;&gt;"0",IF(LEFT(CD293,1)="1",3.0,CE293),$D$5+$E$5*(CV293*CO293/($K$5*1000))+$F$5*(CV293*CO293/($K$5*1000))*MAX(MIN(CB293,$J$5),$I$5)*MAX(MIN(CB293,$J$5),$I$5)+$G$5*MAX(MIN(CB293,$J$5),$I$5)*(CV293*CO293/($K$5*1000))+$H$5*(CV293*CO293/($K$5*1000))*(CV293*CO293/($K$5*1000)))</f>
        <v>0</v>
      </c>
      <c r="Q293">
        <f>H293*(1000-(1000*0.61365*exp(17.502*U293/(240.97+U293))/(CO293+CP293)+CJ293)/2)/(1000*0.61365*exp(17.502*U293/(240.97+U293))/(CO293+CP293)-CJ293)</f>
        <v>0</v>
      </c>
      <c r="R293">
        <f>1/((CC293+1)/(O293/1.6)+1/(P293/1.37)) + CC293/((CC293+1)/(O293/1.6) + CC293/(P293/1.37))</f>
        <v>0</v>
      </c>
      <c r="S293">
        <f>(BX293*CA293)</f>
        <v>0</v>
      </c>
      <c r="T293">
        <f>(CQ293+(S293+2*0.95*5.67E-8*(((CQ293+$B$7)+273)^4-(CQ293+273)^4)-44100*H293)/(1.84*29.3*P293+8*0.95*5.67E-8*(CQ293+273)^3))</f>
        <v>0</v>
      </c>
      <c r="U293">
        <f>($C$7*CR293+$D$7*CS293+$E$7*T293)</f>
        <v>0</v>
      </c>
      <c r="V293">
        <f>0.61365*exp(17.502*U293/(240.97+U293))</f>
        <v>0</v>
      </c>
      <c r="W293">
        <f>(X293/Y293*100)</f>
        <v>0</v>
      </c>
      <c r="X293">
        <f>CJ293*(CO293+CP293)/1000</f>
        <v>0</v>
      </c>
      <c r="Y293">
        <f>0.61365*exp(17.502*CQ293/(240.97+CQ293))</f>
        <v>0</v>
      </c>
      <c r="Z293">
        <f>(V293-CJ293*(CO293+CP293)/1000)</f>
        <v>0</v>
      </c>
      <c r="AA293">
        <f>(-H293*44100)</f>
        <v>0</v>
      </c>
      <c r="AB293">
        <f>2*29.3*P293*0.92*(CQ293-U293)</f>
        <v>0</v>
      </c>
      <c r="AC293">
        <f>2*0.95*5.67E-8*(((CQ293+$B$7)+273)^4-(U293+273)^4)</f>
        <v>0</v>
      </c>
      <c r="AD293">
        <f>S293+AC293+AA293+AB293</f>
        <v>0</v>
      </c>
      <c r="AE293">
        <f>CN293*AS293*(CI293-CH293*(1000-AS293*CK293)/(1000-AS293*CJ293))/(100*CB293)</f>
        <v>0</v>
      </c>
      <c r="AF293">
        <f>1000*CN293*AS293*(CJ293-CK293)/(100*CB293*(1000-AS293*CJ293))</f>
        <v>0</v>
      </c>
      <c r="AG293">
        <f>(AH293 - AI293 - CO293*1E3/(8.314*(CQ293+273.15)) * AK293/CN293 * AJ293) * CN293/(100*CB293) * (1000 - CK293)/1000</f>
        <v>0</v>
      </c>
      <c r="AH293">
        <v>951.616367860151</v>
      </c>
      <c r="AI293">
        <v>930.49046060606</v>
      </c>
      <c r="AJ293">
        <v>1.73926790724082</v>
      </c>
      <c r="AK293">
        <v>66.5001345329119</v>
      </c>
      <c r="AL293">
        <f>(AN293 - AM293 + CO293*1E3/(8.314*(CQ293+273.15)) * AP293/CN293 * AO293) * CN293/(100*CB293) * 1000/(1000 - AN293)</f>
        <v>0</v>
      </c>
      <c r="AM293">
        <v>19.9744061638095</v>
      </c>
      <c r="AN293">
        <v>21.3134951515151</v>
      </c>
      <c r="AO293">
        <v>-0.00120004040403851</v>
      </c>
      <c r="AP293">
        <v>79.88</v>
      </c>
      <c r="AQ293">
        <v>0</v>
      </c>
      <c r="AR293">
        <v>0</v>
      </c>
      <c r="AS293">
        <f>IF(AQ293*$H$13&gt;=AU293,1.0,(AU293/(AU293-AQ293*$H$13)))</f>
        <v>0</v>
      </c>
      <c r="AT293">
        <f>(AS293-1)*100</f>
        <v>0</v>
      </c>
      <c r="AU293">
        <f>MAX(0,($B$13+$C$13*CV293)/(1+$D$13*CV293)*CO293/(CQ293+273)*$E$13)</f>
        <v>0</v>
      </c>
      <c r="AV293" t="s">
        <v>286</v>
      </c>
      <c r="AW293" t="s">
        <v>286</v>
      </c>
      <c r="AX293">
        <v>0</v>
      </c>
      <c r="AY293">
        <v>0</v>
      </c>
      <c r="AZ293">
        <f>1-AX293/AY293</f>
        <v>0</v>
      </c>
      <c r="BA293">
        <v>0</v>
      </c>
      <c r="BB293" t="s">
        <v>286</v>
      </c>
      <c r="BC293" t="s">
        <v>286</v>
      </c>
      <c r="BD293">
        <v>0</v>
      </c>
      <c r="BE293">
        <v>0</v>
      </c>
      <c r="BF293">
        <f>1-BD293/BE293</f>
        <v>0</v>
      </c>
      <c r="BG293">
        <v>0.5</v>
      </c>
      <c r="BH293">
        <f>BY293</f>
        <v>0</v>
      </c>
      <c r="BI293">
        <f>J293</f>
        <v>0</v>
      </c>
      <c r="BJ293">
        <f>BF293*BG293*BH293</f>
        <v>0</v>
      </c>
      <c r="BK293">
        <f>(BI293-BA293)/BH293</f>
        <v>0</v>
      </c>
      <c r="BL293">
        <f>(AY293-BE293)/BE293</f>
        <v>0</v>
      </c>
      <c r="BM293">
        <f>AX293/(AZ293+AX293/BE293)</f>
        <v>0</v>
      </c>
      <c r="BN293" t="s">
        <v>286</v>
      </c>
      <c r="BO293">
        <v>0</v>
      </c>
      <c r="BP293">
        <f>IF(BO293&lt;&gt;0, BO293, BM293)</f>
        <v>0</v>
      </c>
      <c r="BQ293">
        <f>1-BP293/BE293</f>
        <v>0</v>
      </c>
      <c r="BR293">
        <f>(BE293-BD293)/(BE293-BP293)</f>
        <v>0</v>
      </c>
      <c r="BS293">
        <f>(AY293-BE293)/(AY293-BP293)</f>
        <v>0</v>
      </c>
      <c r="BT293">
        <f>(BE293-BD293)/(BE293-AX293)</f>
        <v>0</v>
      </c>
      <c r="BU293">
        <f>(AY293-BE293)/(AY293-AX293)</f>
        <v>0</v>
      </c>
      <c r="BV293">
        <f>(BR293*BP293/BD293)</f>
        <v>0</v>
      </c>
      <c r="BW293">
        <f>(1-BV293)</f>
        <v>0</v>
      </c>
      <c r="BX293">
        <f>$B$11*CW293+$C$11*CX293+$F$11*CY293*(1-DB293)</f>
        <v>0</v>
      </c>
      <c r="BY293">
        <f>BX293*BZ293</f>
        <v>0</v>
      </c>
      <c r="BZ293">
        <f>($B$11*$D$9+$C$11*$D$9+$F$11*((DL293+DD293)/MAX(DL293+DD293+DM293, 0.1)*$I$9+DM293/MAX(DL293+DD293+DM293, 0.1)*$J$9))/($B$11+$C$11+$F$11)</f>
        <v>0</v>
      </c>
      <c r="CA293">
        <f>($B$11*$K$9+$C$11*$K$9+$F$11*((DL293+DD293)/MAX(DL293+DD293+DM293, 0.1)*$P$9+DM293/MAX(DL293+DD293+DM293, 0.1)*$Q$9))/($B$11+$C$11+$F$11)</f>
        <v>0</v>
      </c>
      <c r="CB293">
        <v>9</v>
      </c>
      <c r="CC293">
        <v>0.5</v>
      </c>
      <c r="CD293" t="s">
        <v>287</v>
      </c>
      <c r="CE293">
        <v>2</v>
      </c>
      <c r="CF293" t="b">
        <v>1</v>
      </c>
      <c r="CG293">
        <v>1617083446.125</v>
      </c>
      <c r="CH293">
        <v>909.1705</v>
      </c>
      <c r="CI293">
        <v>933.7</v>
      </c>
      <c r="CJ293">
        <v>21.314175</v>
      </c>
      <c r="CK293">
        <v>19.973375</v>
      </c>
      <c r="CL293">
        <v>904.85025</v>
      </c>
      <c r="CM293">
        <v>21.336125</v>
      </c>
      <c r="CN293">
        <v>600.03825</v>
      </c>
      <c r="CO293">
        <v>101.1275</v>
      </c>
      <c r="CP293">
        <v>0.046230125</v>
      </c>
      <c r="CQ293">
        <v>26.722175</v>
      </c>
      <c r="CR293">
        <v>26.2868</v>
      </c>
      <c r="CS293">
        <v>999.9</v>
      </c>
      <c r="CT293">
        <v>0</v>
      </c>
      <c r="CU293">
        <v>0</v>
      </c>
      <c r="CV293">
        <v>10008.125</v>
      </c>
      <c r="CW293">
        <v>0</v>
      </c>
      <c r="CX293">
        <v>30.88215</v>
      </c>
      <c r="CY293">
        <v>1199.9575</v>
      </c>
      <c r="CZ293">
        <v>0.96700375</v>
      </c>
      <c r="DA293">
        <v>0.032996375</v>
      </c>
      <c r="DB293">
        <v>0</v>
      </c>
      <c r="DC293">
        <v>2.588375</v>
      </c>
      <c r="DD293">
        <v>0</v>
      </c>
      <c r="DE293">
        <v>3546.5225</v>
      </c>
      <c r="DF293">
        <v>10371.925</v>
      </c>
      <c r="DG293">
        <v>40.4215</v>
      </c>
      <c r="DH293">
        <v>43.406</v>
      </c>
      <c r="DI293">
        <v>42.1405</v>
      </c>
      <c r="DJ293">
        <v>41.49975</v>
      </c>
      <c r="DK293">
        <v>40.4685</v>
      </c>
      <c r="DL293">
        <v>1160.3675</v>
      </c>
      <c r="DM293">
        <v>39.59</v>
      </c>
      <c r="DN293">
        <v>0</v>
      </c>
      <c r="DO293">
        <v>1617083448</v>
      </c>
      <c r="DP293">
        <v>0</v>
      </c>
      <c r="DQ293">
        <v>2.638452</v>
      </c>
      <c r="DR293">
        <v>0.270092304741136</v>
      </c>
      <c r="DS293">
        <v>-4.34384613654886</v>
      </c>
      <c r="DT293">
        <v>3546.9972</v>
      </c>
      <c r="DU293">
        <v>15</v>
      </c>
      <c r="DV293">
        <v>1617082512</v>
      </c>
      <c r="DW293" t="s">
        <v>288</v>
      </c>
      <c r="DX293">
        <v>1617082511</v>
      </c>
      <c r="DY293">
        <v>1617082512</v>
      </c>
      <c r="DZ293">
        <v>2</v>
      </c>
      <c r="EA293">
        <v>-0.012</v>
      </c>
      <c r="EB293">
        <v>-0.035</v>
      </c>
      <c r="EC293">
        <v>4.321</v>
      </c>
      <c r="ED293">
        <v>-0.022</v>
      </c>
      <c r="EE293">
        <v>400</v>
      </c>
      <c r="EF293">
        <v>20</v>
      </c>
      <c r="EG293">
        <v>0.13</v>
      </c>
      <c r="EH293">
        <v>0.05</v>
      </c>
      <c r="EI293">
        <v>100</v>
      </c>
      <c r="EJ293">
        <v>100</v>
      </c>
      <c r="EK293">
        <v>4.321</v>
      </c>
      <c r="EL293">
        <v>-0.022</v>
      </c>
      <c r="EM293">
        <v>4.32055000000003</v>
      </c>
      <c r="EN293">
        <v>0</v>
      </c>
      <c r="EO293">
        <v>0</v>
      </c>
      <c r="EP293">
        <v>0</v>
      </c>
      <c r="EQ293">
        <v>-0.0219400000000007</v>
      </c>
      <c r="ER293">
        <v>0</v>
      </c>
      <c r="ES293">
        <v>0</v>
      </c>
      <c r="ET293">
        <v>0</v>
      </c>
      <c r="EU293">
        <v>-1</v>
      </c>
      <c r="EV293">
        <v>-1</v>
      </c>
      <c r="EW293">
        <v>-1</v>
      </c>
      <c r="EX293">
        <v>-1</v>
      </c>
      <c r="EY293">
        <v>15.6</v>
      </c>
      <c r="EZ293">
        <v>15.6</v>
      </c>
      <c r="FA293">
        <v>18</v>
      </c>
      <c r="FB293">
        <v>646.722</v>
      </c>
      <c r="FC293">
        <v>393.719</v>
      </c>
      <c r="FD293">
        <v>24.9994</v>
      </c>
      <c r="FE293">
        <v>27.6084</v>
      </c>
      <c r="FF293">
        <v>29.9999</v>
      </c>
      <c r="FG293">
        <v>27.6321</v>
      </c>
      <c r="FH293">
        <v>27.6718</v>
      </c>
      <c r="FI293">
        <v>41.5237</v>
      </c>
      <c r="FJ293">
        <v>21.3887</v>
      </c>
      <c r="FK293">
        <v>43.1111</v>
      </c>
      <c r="FL293">
        <v>25</v>
      </c>
      <c r="FM293">
        <v>947.202</v>
      </c>
      <c r="FN293">
        <v>20</v>
      </c>
      <c r="FO293">
        <v>96.903</v>
      </c>
      <c r="FP293">
        <v>99.4722</v>
      </c>
    </row>
    <row r="294" spans="1:172">
      <c r="A294">
        <v>278</v>
      </c>
      <c r="B294">
        <v>1617083449.5</v>
      </c>
      <c r="C294">
        <v>557</v>
      </c>
      <c r="D294" t="s">
        <v>841</v>
      </c>
      <c r="E294" t="s">
        <v>842</v>
      </c>
      <c r="F294">
        <v>2</v>
      </c>
      <c r="G294">
        <v>1617083448.5</v>
      </c>
      <c r="H294">
        <f>(I294)/1000</f>
        <v>0</v>
      </c>
      <c r="I294">
        <f>IF(CF294, AL294, AF294)</f>
        <v>0</v>
      </c>
      <c r="J294">
        <f>IF(CF294, AG294, AE294)</f>
        <v>0</v>
      </c>
      <c r="K294">
        <f>CH294 - IF(AS294&gt;1, J294*CB294*100.0/(AU294*CV294), 0)</f>
        <v>0</v>
      </c>
      <c r="L294">
        <f>((R294-H294/2)*K294-J294)/(R294+H294/2)</f>
        <v>0</v>
      </c>
      <c r="M294">
        <f>L294*(CO294+CP294)/1000.0</f>
        <v>0</v>
      </c>
      <c r="N294">
        <f>(CH294 - IF(AS294&gt;1, J294*CB294*100.0/(AU294*CV294), 0))*(CO294+CP294)/1000.0</f>
        <v>0</v>
      </c>
      <c r="O294">
        <f>2.0/((1/Q294-1/P294)+SIGN(Q294)*SQRT((1/Q294-1/P294)*(1/Q294-1/P294) + 4*CC294/((CC294+1)*(CC294+1))*(2*1/Q294*1/P294-1/P294*1/P294)))</f>
        <v>0</v>
      </c>
      <c r="P294">
        <f>IF(LEFT(CD294,1)&lt;&gt;"0",IF(LEFT(CD294,1)="1",3.0,CE294),$D$5+$E$5*(CV294*CO294/($K$5*1000))+$F$5*(CV294*CO294/($K$5*1000))*MAX(MIN(CB294,$J$5),$I$5)*MAX(MIN(CB294,$J$5),$I$5)+$G$5*MAX(MIN(CB294,$J$5),$I$5)*(CV294*CO294/($K$5*1000))+$H$5*(CV294*CO294/($K$5*1000))*(CV294*CO294/($K$5*1000)))</f>
        <v>0</v>
      </c>
      <c r="Q294">
        <f>H294*(1000-(1000*0.61365*exp(17.502*U294/(240.97+U294))/(CO294+CP294)+CJ294)/2)/(1000*0.61365*exp(17.502*U294/(240.97+U294))/(CO294+CP294)-CJ294)</f>
        <v>0</v>
      </c>
      <c r="R294">
        <f>1/((CC294+1)/(O294/1.6)+1/(P294/1.37)) + CC294/((CC294+1)/(O294/1.6) + CC294/(P294/1.37))</f>
        <v>0</v>
      </c>
      <c r="S294">
        <f>(BX294*CA294)</f>
        <v>0</v>
      </c>
      <c r="T294">
        <f>(CQ294+(S294+2*0.95*5.67E-8*(((CQ294+$B$7)+273)^4-(CQ294+273)^4)-44100*H294)/(1.84*29.3*P294+8*0.95*5.67E-8*(CQ294+273)^3))</f>
        <v>0</v>
      </c>
      <c r="U294">
        <f>($C$7*CR294+$D$7*CS294+$E$7*T294)</f>
        <v>0</v>
      </c>
      <c r="V294">
        <f>0.61365*exp(17.502*U294/(240.97+U294))</f>
        <v>0</v>
      </c>
      <c r="W294">
        <f>(X294/Y294*100)</f>
        <v>0</v>
      </c>
      <c r="X294">
        <f>CJ294*(CO294+CP294)/1000</f>
        <v>0</v>
      </c>
      <c r="Y294">
        <f>0.61365*exp(17.502*CQ294/(240.97+CQ294))</f>
        <v>0</v>
      </c>
      <c r="Z294">
        <f>(V294-CJ294*(CO294+CP294)/1000)</f>
        <v>0</v>
      </c>
      <c r="AA294">
        <f>(-H294*44100)</f>
        <v>0</v>
      </c>
      <c r="AB294">
        <f>2*29.3*P294*0.92*(CQ294-U294)</f>
        <v>0</v>
      </c>
      <c r="AC294">
        <f>2*0.95*5.67E-8*(((CQ294+$B$7)+273)^4-(U294+273)^4)</f>
        <v>0</v>
      </c>
      <c r="AD294">
        <f>S294+AC294+AA294+AB294</f>
        <v>0</v>
      </c>
      <c r="AE294">
        <f>CN294*AS294*(CI294-CH294*(1000-AS294*CK294)/(1000-AS294*CJ294))/(100*CB294)</f>
        <v>0</v>
      </c>
      <c r="AF294">
        <f>1000*CN294*AS294*(CJ294-CK294)/(100*CB294*(1000-AS294*CJ294))</f>
        <v>0</v>
      </c>
      <c r="AG294">
        <f>(AH294 - AI294 - CO294*1E3/(8.314*(CQ294+273.15)) * AK294/CN294 * AJ294) * CN294/(100*CB294) * (1000 - CK294)/1000</f>
        <v>0</v>
      </c>
      <c r="AH294">
        <v>955.068901274047</v>
      </c>
      <c r="AI294">
        <v>933.90973939394</v>
      </c>
      <c r="AJ294">
        <v>1.71202842987129</v>
      </c>
      <c r="AK294">
        <v>66.5001345329119</v>
      </c>
      <c r="AL294">
        <f>(AN294 - AM294 + CO294*1E3/(8.314*(CQ294+273.15)) * AP294/CN294 * AO294) * CN294/(100*CB294) * 1000/(1000 - AN294)</f>
        <v>0</v>
      </c>
      <c r="AM294">
        <v>19.9726664457143</v>
      </c>
      <c r="AN294">
        <v>21.3125921212121</v>
      </c>
      <c r="AO294">
        <v>-0.000287539393937084</v>
      </c>
      <c r="AP294">
        <v>79.88</v>
      </c>
      <c r="AQ294">
        <v>0</v>
      </c>
      <c r="AR294">
        <v>0</v>
      </c>
      <c r="AS294">
        <f>IF(AQ294*$H$13&gt;=AU294,1.0,(AU294/(AU294-AQ294*$H$13)))</f>
        <v>0</v>
      </c>
      <c r="AT294">
        <f>(AS294-1)*100</f>
        <v>0</v>
      </c>
      <c r="AU294">
        <f>MAX(0,($B$13+$C$13*CV294)/(1+$D$13*CV294)*CO294/(CQ294+273)*$E$13)</f>
        <v>0</v>
      </c>
      <c r="AV294" t="s">
        <v>286</v>
      </c>
      <c r="AW294" t="s">
        <v>286</v>
      </c>
      <c r="AX294">
        <v>0</v>
      </c>
      <c r="AY294">
        <v>0</v>
      </c>
      <c r="AZ294">
        <f>1-AX294/AY294</f>
        <v>0</v>
      </c>
      <c r="BA294">
        <v>0</v>
      </c>
      <c r="BB294" t="s">
        <v>286</v>
      </c>
      <c r="BC294" t="s">
        <v>286</v>
      </c>
      <c r="BD294">
        <v>0</v>
      </c>
      <c r="BE294">
        <v>0</v>
      </c>
      <c r="BF294">
        <f>1-BD294/BE294</f>
        <v>0</v>
      </c>
      <c r="BG294">
        <v>0.5</v>
      </c>
      <c r="BH294">
        <f>BY294</f>
        <v>0</v>
      </c>
      <c r="BI294">
        <f>J294</f>
        <v>0</v>
      </c>
      <c r="BJ294">
        <f>BF294*BG294*BH294</f>
        <v>0</v>
      </c>
      <c r="BK294">
        <f>(BI294-BA294)/BH294</f>
        <v>0</v>
      </c>
      <c r="BL294">
        <f>(AY294-BE294)/BE294</f>
        <v>0</v>
      </c>
      <c r="BM294">
        <f>AX294/(AZ294+AX294/BE294)</f>
        <v>0</v>
      </c>
      <c r="BN294" t="s">
        <v>286</v>
      </c>
      <c r="BO294">
        <v>0</v>
      </c>
      <c r="BP294">
        <f>IF(BO294&lt;&gt;0, BO294, BM294)</f>
        <v>0</v>
      </c>
      <c r="BQ294">
        <f>1-BP294/BE294</f>
        <v>0</v>
      </c>
      <c r="BR294">
        <f>(BE294-BD294)/(BE294-BP294)</f>
        <v>0</v>
      </c>
      <c r="BS294">
        <f>(AY294-BE294)/(AY294-BP294)</f>
        <v>0</v>
      </c>
      <c r="BT294">
        <f>(BE294-BD294)/(BE294-AX294)</f>
        <v>0</v>
      </c>
      <c r="BU294">
        <f>(AY294-BE294)/(AY294-AX294)</f>
        <v>0</v>
      </c>
      <c r="BV294">
        <f>(BR294*BP294/BD294)</f>
        <v>0</v>
      </c>
      <c r="BW294">
        <f>(1-BV294)</f>
        <v>0</v>
      </c>
      <c r="BX294">
        <f>$B$11*CW294+$C$11*CX294+$F$11*CY294*(1-DB294)</f>
        <v>0</v>
      </c>
      <c r="BY294">
        <f>BX294*BZ294</f>
        <v>0</v>
      </c>
      <c r="BZ294">
        <f>($B$11*$D$9+$C$11*$D$9+$F$11*((DL294+DD294)/MAX(DL294+DD294+DM294, 0.1)*$I$9+DM294/MAX(DL294+DD294+DM294, 0.1)*$J$9))/($B$11+$C$11+$F$11)</f>
        <v>0</v>
      </c>
      <c r="CA294">
        <f>($B$11*$K$9+$C$11*$K$9+$F$11*((DL294+DD294)/MAX(DL294+DD294+DM294, 0.1)*$P$9+DM294/MAX(DL294+DD294+DM294, 0.1)*$Q$9))/($B$11+$C$11+$F$11)</f>
        <v>0</v>
      </c>
      <c r="CB294">
        <v>9</v>
      </c>
      <c r="CC294">
        <v>0.5</v>
      </c>
      <c r="CD294" t="s">
        <v>287</v>
      </c>
      <c r="CE294">
        <v>2</v>
      </c>
      <c r="CF294" t="b">
        <v>1</v>
      </c>
      <c r="CG294">
        <v>1617083448.5</v>
      </c>
      <c r="CH294">
        <v>913.174</v>
      </c>
      <c r="CI294">
        <v>937.69</v>
      </c>
      <c r="CJ294">
        <v>21.3128666666667</v>
      </c>
      <c r="CK294">
        <v>19.9721666666667</v>
      </c>
      <c r="CL294">
        <v>908.854</v>
      </c>
      <c r="CM294">
        <v>21.3348333333333</v>
      </c>
      <c r="CN294">
        <v>600.052</v>
      </c>
      <c r="CO294">
        <v>101.127</v>
      </c>
      <c r="CP294">
        <v>0.0461495666666667</v>
      </c>
      <c r="CQ294">
        <v>26.7202333333333</v>
      </c>
      <c r="CR294">
        <v>26.287</v>
      </c>
      <c r="CS294">
        <v>999.9</v>
      </c>
      <c r="CT294">
        <v>0</v>
      </c>
      <c r="CU294">
        <v>0</v>
      </c>
      <c r="CV294">
        <v>10009.1333333333</v>
      </c>
      <c r="CW294">
        <v>0</v>
      </c>
      <c r="CX294">
        <v>30.6322666666667</v>
      </c>
      <c r="CY294">
        <v>1199.97666666667</v>
      </c>
      <c r="CZ294">
        <v>0.967004333333333</v>
      </c>
      <c r="DA294">
        <v>0.0329958</v>
      </c>
      <c r="DB294">
        <v>0</v>
      </c>
      <c r="DC294">
        <v>2.80273333333333</v>
      </c>
      <c r="DD294">
        <v>0</v>
      </c>
      <c r="DE294">
        <v>3546.55666666667</v>
      </c>
      <c r="DF294">
        <v>10372.1333333333</v>
      </c>
      <c r="DG294">
        <v>40.479</v>
      </c>
      <c r="DH294">
        <v>43.4166666666667</v>
      </c>
      <c r="DI294">
        <v>42.187</v>
      </c>
      <c r="DJ294">
        <v>41.4583333333333</v>
      </c>
      <c r="DK294">
        <v>40.479</v>
      </c>
      <c r="DL294">
        <v>1160.38666666667</v>
      </c>
      <c r="DM294">
        <v>39.59</v>
      </c>
      <c r="DN294">
        <v>0</v>
      </c>
      <c r="DO294">
        <v>1617083449.8</v>
      </c>
      <c r="DP294">
        <v>0</v>
      </c>
      <c r="DQ294">
        <v>2.66125769230769</v>
      </c>
      <c r="DR294">
        <v>0.491066662920564</v>
      </c>
      <c r="DS294">
        <v>-3.61299144298094</v>
      </c>
      <c r="DT294">
        <v>3546.89538461538</v>
      </c>
      <c r="DU294">
        <v>15</v>
      </c>
      <c r="DV294">
        <v>1617082512</v>
      </c>
      <c r="DW294" t="s">
        <v>288</v>
      </c>
      <c r="DX294">
        <v>1617082511</v>
      </c>
      <c r="DY294">
        <v>1617082512</v>
      </c>
      <c r="DZ294">
        <v>2</v>
      </c>
      <c r="EA294">
        <v>-0.012</v>
      </c>
      <c r="EB294">
        <v>-0.035</v>
      </c>
      <c r="EC294">
        <v>4.321</v>
      </c>
      <c r="ED294">
        <v>-0.022</v>
      </c>
      <c r="EE294">
        <v>400</v>
      </c>
      <c r="EF294">
        <v>20</v>
      </c>
      <c r="EG294">
        <v>0.13</v>
      </c>
      <c r="EH294">
        <v>0.05</v>
      </c>
      <c r="EI294">
        <v>100</v>
      </c>
      <c r="EJ294">
        <v>100</v>
      </c>
      <c r="EK294">
        <v>4.32</v>
      </c>
      <c r="EL294">
        <v>-0.0219</v>
      </c>
      <c r="EM294">
        <v>4.32055000000003</v>
      </c>
      <c r="EN294">
        <v>0</v>
      </c>
      <c r="EO294">
        <v>0</v>
      </c>
      <c r="EP294">
        <v>0</v>
      </c>
      <c r="EQ294">
        <v>-0.0219400000000007</v>
      </c>
      <c r="ER294">
        <v>0</v>
      </c>
      <c r="ES294">
        <v>0</v>
      </c>
      <c r="ET294">
        <v>0</v>
      </c>
      <c r="EU294">
        <v>-1</v>
      </c>
      <c r="EV294">
        <v>-1</v>
      </c>
      <c r="EW294">
        <v>-1</v>
      </c>
      <c r="EX294">
        <v>-1</v>
      </c>
      <c r="EY294">
        <v>15.6</v>
      </c>
      <c r="EZ294">
        <v>15.6</v>
      </c>
      <c r="FA294">
        <v>18</v>
      </c>
      <c r="FB294">
        <v>646.895</v>
      </c>
      <c r="FC294">
        <v>393.681</v>
      </c>
      <c r="FD294">
        <v>24.9994</v>
      </c>
      <c r="FE294">
        <v>27.6071</v>
      </c>
      <c r="FF294">
        <v>29.9998</v>
      </c>
      <c r="FG294">
        <v>27.6304</v>
      </c>
      <c r="FH294">
        <v>27.6707</v>
      </c>
      <c r="FI294">
        <v>41.6444</v>
      </c>
      <c r="FJ294">
        <v>21.3887</v>
      </c>
      <c r="FK294">
        <v>43.1111</v>
      </c>
      <c r="FL294">
        <v>25</v>
      </c>
      <c r="FM294">
        <v>950.58</v>
      </c>
      <c r="FN294">
        <v>20</v>
      </c>
      <c r="FO294">
        <v>96.9029</v>
      </c>
      <c r="FP294">
        <v>99.473</v>
      </c>
    </row>
    <row r="295" spans="1:172">
      <c r="A295">
        <v>279</v>
      </c>
      <c r="B295">
        <v>1617083451.5</v>
      </c>
      <c r="C295">
        <v>559</v>
      </c>
      <c r="D295" t="s">
        <v>843</v>
      </c>
      <c r="E295" t="s">
        <v>844</v>
      </c>
      <c r="F295">
        <v>2</v>
      </c>
      <c r="G295">
        <v>1617083450.125</v>
      </c>
      <c r="H295">
        <f>(I295)/1000</f>
        <v>0</v>
      </c>
      <c r="I295">
        <f>IF(CF295, AL295, AF295)</f>
        <v>0</v>
      </c>
      <c r="J295">
        <f>IF(CF295, AG295, AE295)</f>
        <v>0</v>
      </c>
      <c r="K295">
        <f>CH295 - IF(AS295&gt;1, J295*CB295*100.0/(AU295*CV295), 0)</f>
        <v>0</v>
      </c>
      <c r="L295">
        <f>((R295-H295/2)*K295-J295)/(R295+H295/2)</f>
        <v>0</v>
      </c>
      <c r="M295">
        <f>L295*(CO295+CP295)/1000.0</f>
        <v>0</v>
      </c>
      <c r="N295">
        <f>(CH295 - IF(AS295&gt;1, J295*CB295*100.0/(AU295*CV295), 0))*(CO295+CP295)/1000.0</f>
        <v>0</v>
      </c>
      <c r="O295">
        <f>2.0/((1/Q295-1/P295)+SIGN(Q295)*SQRT((1/Q295-1/P295)*(1/Q295-1/P295) + 4*CC295/((CC295+1)*(CC295+1))*(2*1/Q295*1/P295-1/P295*1/P295)))</f>
        <v>0</v>
      </c>
      <c r="P295">
        <f>IF(LEFT(CD295,1)&lt;&gt;"0",IF(LEFT(CD295,1)="1",3.0,CE295),$D$5+$E$5*(CV295*CO295/($K$5*1000))+$F$5*(CV295*CO295/($K$5*1000))*MAX(MIN(CB295,$J$5),$I$5)*MAX(MIN(CB295,$J$5),$I$5)+$G$5*MAX(MIN(CB295,$J$5),$I$5)*(CV295*CO295/($K$5*1000))+$H$5*(CV295*CO295/($K$5*1000))*(CV295*CO295/($K$5*1000)))</f>
        <v>0</v>
      </c>
      <c r="Q295">
        <f>H295*(1000-(1000*0.61365*exp(17.502*U295/(240.97+U295))/(CO295+CP295)+CJ295)/2)/(1000*0.61365*exp(17.502*U295/(240.97+U295))/(CO295+CP295)-CJ295)</f>
        <v>0</v>
      </c>
      <c r="R295">
        <f>1/((CC295+1)/(O295/1.6)+1/(P295/1.37)) + CC295/((CC295+1)/(O295/1.6) + CC295/(P295/1.37))</f>
        <v>0</v>
      </c>
      <c r="S295">
        <f>(BX295*CA295)</f>
        <v>0</v>
      </c>
      <c r="T295">
        <f>(CQ295+(S295+2*0.95*5.67E-8*(((CQ295+$B$7)+273)^4-(CQ295+273)^4)-44100*H295)/(1.84*29.3*P295+8*0.95*5.67E-8*(CQ295+273)^3))</f>
        <v>0</v>
      </c>
      <c r="U295">
        <f>($C$7*CR295+$D$7*CS295+$E$7*T295)</f>
        <v>0</v>
      </c>
      <c r="V295">
        <f>0.61365*exp(17.502*U295/(240.97+U295))</f>
        <v>0</v>
      </c>
      <c r="W295">
        <f>(X295/Y295*100)</f>
        <v>0</v>
      </c>
      <c r="X295">
        <f>CJ295*(CO295+CP295)/1000</f>
        <v>0</v>
      </c>
      <c r="Y295">
        <f>0.61365*exp(17.502*CQ295/(240.97+CQ295))</f>
        <v>0</v>
      </c>
      <c r="Z295">
        <f>(V295-CJ295*(CO295+CP295)/1000)</f>
        <v>0</v>
      </c>
      <c r="AA295">
        <f>(-H295*44100)</f>
        <v>0</v>
      </c>
      <c r="AB295">
        <f>2*29.3*P295*0.92*(CQ295-U295)</f>
        <v>0</v>
      </c>
      <c r="AC295">
        <f>2*0.95*5.67E-8*(((CQ295+$B$7)+273)^4-(U295+273)^4)</f>
        <v>0</v>
      </c>
      <c r="AD295">
        <f>S295+AC295+AA295+AB295</f>
        <v>0</v>
      </c>
      <c r="AE295">
        <f>CN295*AS295*(CI295-CH295*(1000-AS295*CK295)/(1000-AS295*CJ295))/(100*CB295)</f>
        <v>0</v>
      </c>
      <c r="AF295">
        <f>1000*CN295*AS295*(CJ295-CK295)/(100*CB295*(1000-AS295*CJ295))</f>
        <v>0</v>
      </c>
      <c r="AG295">
        <f>(AH295 - AI295 - CO295*1E3/(8.314*(CQ295+273.15)) * AK295/CN295 * AJ295) * CN295/(100*CB295) * (1000 - CK295)/1000</f>
        <v>0</v>
      </c>
      <c r="AH295">
        <v>958.472341564179</v>
      </c>
      <c r="AI295">
        <v>937.366375757576</v>
      </c>
      <c r="AJ295">
        <v>1.72546712528181</v>
      </c>
      <c r="AK295">
        <v>66.5001345329119</v>
      </c>
      <c r="AL295">
        <f>(AN295 - AM295 + CO295*1E3/(8.314*(CQ295+273.15)) * AP295/CN295 * AO295) * CN295/(100*CB295) * 1000/(1000 - AN295)</f>
        <v>0</v>
      </c>
      <c r="AM295">
        <v>19.9717615657143</v>
      </c>
      <c r="AN295">
        <v>21.3099496969697</v>
      </c>
      <c r="AO295">
        <v>-0.000145489177489065</v>
      </c>
      <c r="AP295">
        <v>79.88</v>
      </c>
      <c r="AQ295">
        <v>0</v>
      </c>
      <c r="AR295">
        <v>0</v>
      </c>
      <c r="AS295">
        <f>IF(AQ295*$H$13&gt;=AU295,1.0,(AU295/(AU295-AQ295*$H$13)))</f>
        <v>0</v>
      </c>
      <c r="AT295">
        <f>(AS295-1)*100</f>
        <v>0</v>
      </c>
      <c r="AU295">
        <f>MAX(0,($B$13+$C$13*CV295)/(1+$D$13*CV295)*CO295/(CQ295+273)*$E$13)</f>
        <v>0</v>
      </c>
      <c r="AV295" t="s">
        <v>286</v>
      </c>
      <c r="AW295" t="s">
        <v>286</v>
      </c>
      <c r="AX295">
        <v>0</v>
      </c>
      <c r="AY295">
        <v>0</v>
      </c>
      <c r="AZ295">
        <f>1-AX295/AY295</f>
        <v>0</v>
      </c>
      <c r="BA295">
        <v>0</v>
      </c>
      <c r="BB295" t="s">
        <v>286</v>
      </c>
      <c r="BC295" t="s">
        <v>286</v>
      </c>
      <c r="BD295">
        <v>0</v>
      </c>
      <c r="BE295">
        <v>0</v>
      </c>
      <c r="BF295">
        <f>1-BD295/BE295</f>
        <v>0</v>
      </c>
      <c r="BG295">
        <v>0.5</v>
      </c>
      <c r="BH295">
        <f>BY295</f>
        <v>0</v>
      </c>
      <c r="BI295">
        <f>J295</f>
        <v>0</v>
      </c>
      <c r="BJ295">
        <f>BF295*BG295*BH295</f>
        <v>0</v>
      </c>
      <c r="BK295">
        <f>(BI295-BA295)/BH295</f>
        <v>0</v>
      </c>
      <c r="BL295">
        <f>(AY295-BE295)/BE295</f>
        <v>0</v>
      </c>
      <c r="BM295">
        <f>AX295/(AZ295+AX295/BE295)</f>
        <v>0</v>
      </c>
      <c r="BN295" t="s">
        <v>286</v>
      </c>
      <c r="BO295">
        <v>0</v>
      </c>
      <c r="BP295">
        <f>IF(BO295&lt;&gt;0, BO295, BM295)</f>
        <v>0</v>
      </c>
      <c r="BQ295">
        <f>1-BP295/BE295</f>
        <v>0</v>
      </c>
      <c r="BR295">
        <f>(BE295-BD295)/(BE295-BP295)</f>
        <v>0</v>
      </c>
      <c r="BS295">
        <f>(AY295-BE295)/(AY295-BP295)</f>
        <v>0</v>
      </c>
      <c r="BT295">
        <f>(BE295-BD295)/(BE295-AX295)</f>
        <v>0</v>
      </c>
      <c r="BU295">
        <f>(AY295-BE295)/(AY295-AX295)</f>
        <v>0</v>
      </c>
      <c r="BV295">
        <f>(BR295*BP295/BD295)</f>
        <v>0</v>
      </c>
      <c r="BW295">
        <f>(1-BV295)</f>
        <v>0</v>
      </c>
      <c r="BX295">
        <f>$B$11*CW295+$C$11*CX295+$F$11*CY295*(1-DB295)</f>
        <v>0</v>
      </c>
      <c r="BY295">
        <f>BX295*BZ295</f>
        <v>0</v>
      </c>
      <c r="BZ295">
        <f>($B$11*$D$9+$C$11*$D$9+$F$11*((DL295+DD295)/MAX(DL295+DD295+DM295, 0.1)*$I$9+DM295/MAX(DL295+DD295+DM295, 0.1)*$J$9))/($B$11+$C$11+$F$11)</f>
        <v>0</v>
      </c>
      <c r="CA295">
        <f>($B$11*$K$9+$C$11*$K$9+$F$11*((DL295+DD295)/MAX(DL295+DD295+DM295, 0.1)*$P$9+DM295/MAX(DL295+DD295+DM295, 0.1)*$Q$9))/($B$11+$C$11+$F$11)</f>
        <v>0</v>
      </c>
      <c r="CB295">
        <v>9</v>
      </c>
      <c r="CC295">
        <v>0.5</v>
      </c>
      <c r="CD295" t="s">
        <v>287</v>
      </c>
      <c r="CE295">
        <v>2</v>
      </c>
      <c r="CF295" t="b">
        <v>1</v>
      </c>
      <c r="CG295">
        <v>1617083450.125</v>
      </c>
      <c r="CH295">
        <v>915.908</v>
      </c>
      <c r="CI295">
        <v>940.4375</v>
      </c>
      <c r="CJ295">
        <v>21.311225</v>
      </c>
      <c r="CK295">
        <v>19.9711</v>
      </c>
      <c r="CL295">
        <v>911.5875</v>
      </c>
      <c r="CM295">
        <v>21.3332</v>
      </c>
      <c r="CN295">
        <v>600.01325</v>
      </c>
      <c r="CO295">
        <v>101.12775</v>
      </c>
      <c r="CP295">
        <v>0.046156575</v>
      </c>
      <c r="CQ295">
        <v>26.721575</v>
      </c>
      <c r="CR295">
        <v>26.285275</v>
      </c>
      <c r="CS295">
        <v>999.9</v>
      </c>
      <c r="CT295">
        <v>0</v>
      </c>
      <c r="CU295">
        <v>0</v>
      </c>
      <c r="CV295">
        <v>9998.425</v>
      </c>
      <c r="CW295">
        <v>0</v>
      </c>
      <c r="CX295">
        <v>30.508775</v>
      </c>
      <c r="CY295">
        <v>1200.0175</v>
      </c>
      <c r="CZ295">
        <v>0.96700375</v>
      </c>
      <c r="DA295">
        <v>0.032996375</v>
      </c>
      <c r="DB295">
        <v>0</v>
      </c>
      <c r="DC295">
        <v>2.738775</v>
      </c>
      <c r="DD295">
        <v>0</v>
      </c>
      <c r="DE295">
        <v>3546.8875</v>
      </c>
      <c r="DF295">
        <v>10372.475</v>
      </c>
      <c r="DG295">
        <v>40.437</v>
      </c>
      <c r="DH295">
        <v>43.40625</v>
      </c>
      <c r="DI295">
        <v>42.187</v>
      </c>
      <c r="DJ295">
        <v>41.48425</v>
      </c>
      <c r="DK295">
        <v>40.4685</v>
      </c>
      <c r="DL295">
        <v>1160.425</v>
      </c>
      <c r="DM295">
        <v>39.5925</v>
      </c>
      <c r="DN295">
        <v>0</v>
      </c>
      <c r="DO295">
        <v>1617083452.2</v>
      </c>
      <c r="DP295">
        <v>0</v>
      </c>
      <c r="DQ295">
        <v>2.69445384615385</v>
      </c>
      <c r="DR295">
        <v>0.486687181847825</v>
      </c>
      <c r="DS295">
        <v>-2.31179486456673</v>
      </c>
      <c r="DT295">
        <v>3546.84153846154</v>
      </c>
      <c r="DU295">
        <v>15</v>
      </c>
      <c r="DV295">
        <v>1617082512</v>
      </c>
      <c r="DW295" t="s">
        <v>288</v>
      </c>
      <c r="DX295">
        <v>1617082511</v>
      </c>
      <c r="DY295">
        <v>1617082512</v>
      </c>
      <c r="DZ295">
        <v>2</v>
      </c>
      <c r="EA295">
        <v>-0.012</v>
      </c>
      <c r="EB295">
        <v>-0.035</v>
      </c>
      <c r="EC295">
        <v>4.321</v>
      </c>
      <c r="ED295">
        <v>-0.022</v>
      </c>
      <c r="EE295">
        <v>400</v>
      </c>
      <c r="EF295">
        <v>20</v>
      </c>
      <c r="EG295">
        <v>0.13</v>
      </c>
      <c r="EH295">
        <v>0.05</v>
      </c>
      <c r="EI295">
        <v>100</v>
      </c>
      <c r="EJ295">
        <v>100</v>
      </c>
      <c r="EK295">
        <v>4.32</v>
      </c>
      <c r="EL295">
        <v>-0.0219</v>
      </c>
      <c r="EM295">
        <v>4.32055000000003</v>
      </c>
      <c r="EN295">
        <v>0</v>
      </c>
      <c r="EO295">
        <v>0</v>
      </c>
      <c r="EP295">
        <v>0</v>
      </c>
      <c r="EQ295">
        <v>-0.0219400000000007</v>
      </c>
      <c r="ER295">
        <v>0</v>
      </c>
      <c r="ES295">
        <v>0</v>
      </c>
      <c r="ET295">
        <v>0</v>
      </c>
      <c r="EU295">
        <v>-1</v>
      </c>
      <c r="EV295">
        <v>-1</v>
      </c>
      <c r="EW295">
        <v>-1</v>
      </c>
      <c r="EX295">
        <v>-1</v>
      </c>
      <c r="EY295">
        <v>15.7</v>
      </c>
      <c r="EZ295">
        <v>15.7</v>
      </c>
      <c r="FA295">
        <v>18</v>
      </c>
      <c r="FB295">
        <v>646.901</v>
      </c>
      <c r="FC295">
        <v>393.687</v>
      </c>
      <c r="FD295">
        <v>24.9993</v>
      </c>
      <c r="FE295">
        <v>27.6054</v>
      </c>
      <c r="FF295">
        <v>29.9998</v>
      </c>
      <c r="FG295">
        <v>27.6292</v>
      </c>
      <c r="FH295">
        <v>27.6695</v>
      </c>
      <c r="FI295">
        <v>41.7606</v>
      </c>
      <c r="FJ295">
        <v>21.3887</v>
      </c>
      <c r="FK295">
        <v>43.1111</v>
      </c>
      <c r="FL295">
        <v>25</v>
      </c>
      <c r="FM295">
        <v>953.982</v>
      </c>
      <c r="FN295">
        <v>20</v>
      </c>
      <c r="FO295">
        <v>96.9033</v>
      </c>
      <c r="FP295">
        <v>99.4735</v>
      </c>
    </row>
    <row r="296" spans="1:172">
      <c r="A296">
        <v>280</v>
      </c>
      <c r="B296">
        <v>1617083453.5</v>
      </c>
      <c r="C296">
        <v>561</v>
      </c>
      <c r="D296" t="s">
        <v>845</v>
      </c>
      <c r="E296" t="s">
        <v>846</v>
      </c>
      <c r="F296">
        <v>2</v>
      </c>
      <c r="G296">
        <v>1617083452.5</v>
      </c>
      <c r="H296">
        <f>(I296)/1000</f>
        <v>0</v>
      </c>
      <c r="I296">
        <f>IF(CF296, AL296, AF296)</f>
        <v>0</v>
      </c>
      <c r="J296">
        <f>IF(CF296, AG296, AE296)</f>
        <v>0</v>
      </c>
      <c r="K296">
        <f>CH296 - IF(AS296&gt;1, J296*CB296*100.0/(AU296*CV296), 0)</f>
        <v>0</v>
      </c>
      <c r="L296">
        <f>((R296-H296/2)*K296-J296)/(R296+H296/2)</f>
        <v>0</v>
      </c>
      <c r="M296">
        <f>L296*(CO296+CP296)/1000.0</f>
        <v>0</v>
      </c>
      <c r="N296">
        <f>(CH296 - IF(AS296&gt;1, J296*CB296*100.0/(AU296*CV296), 0))*(CO296+CP296)/1000.0</f>
        <v>0</v>
      </c>
      <c r="O296">
        <f>2.0/((1/Q296-1/P296)+SIGN(Q296)*SQRT((1/Q296-1/P296)*(1/Q296-1/P296) + 4*CC296/((CC296+1)*(CC296+1))*(2*1/Q296*1/P296-1/P296*1/P296)))</f>
        <v>0</v>
      </c>
      <c r="P296">
        <f>IF(LEFT(CD296,1)&lt;&gt;"0",IF(LEFT(CD296,1)="1",3.0,CE296),$D$5+$E$5*(CV296*CO296/($K$5*1000))+$F$5*(CV296*CO296/($K$5*1000))*MAX(MIN(CB296,$J$5),$I$5)*MAX(MIN(CB296,$J$5),$I$5)+$G$5*MAX(MIN(CB296,$J$5),$I$5)*(CV296*CO296/($K$5*1000))+$H$5*(CV296*CO296/($K$5*1000))*(CV296*CO296/($K$5*1000)))</f>
        <v>0</v>
      </c>
      <c r="Q296">
        <f>H296*(1000-(1000*0.61365*exp(17.502*U296/(240.97+U296))/(CO296+CP296)+CJ296)/2)/(1000*0.61365*exp(17.502*U296/(240.97+U296))/(CO296+CP296)-CJ296)</f>
        <v>0</v>
      </c>
      <c r="R296">
        <f>1/((CC296+1)/(O296/1.6)+1/(P296/1.37)) + CC296/((CC296+1)/(O296/1.6) + CC296/(P296/1.37))</f>
        <v>0</v>
      </c>
      <c r="S296">
        <f>(BX296*CA296)</f>
        <v>0</v>
      </c>
      <c r="T296">
        <f>(CQ296+(S296+2*0.95*5.67E-8*(((CQ296+$B$7)+273)^4-(CQ296+273)^4)-44100*H296)/(1.84*29.3*P296+8*0.95*5.67E-8*(CQ296+273)^3))</f>
        <v>0</v>
      </c>
      <c r="U296">
        <f>($C$7*CR296+$D$7*CS296+$E$7*T296)</f>
        <v>0</v>
      </c>
      <c r="V296">
        <f>0.61365*exp(17.502*U296/(240.97+U296))</f>
        <v>0</v>
      </c>
      <c r="W296">
        <f>(X296/Y296*100)</f>
        <v>0</v>
      </c>
      <c r="X296">
        <f>CJ296*(CO296+CP296)/1000</f>
        <v>0</v>
      </c>
      <c r="Y296">
        <f>0.61365*exp(17.502*CQ296/(240.97+CQ296))</f>
        <v>0</v>
      </c>
      <c r="Z296">
        <f>(V296-CJ296*(CO296+CP296)/1000)</f>
        <v>0</v>
      </c>
      <c r="AA296">
        <f>(-H296*44100)</f>
        <v>0</v>
      </c>
      <c r="AB296">
        <f>2*29.3*P296*0.92*(CQ296-U296)</f>
        <v>0</v>
      </c>
      <c r="AC296">
        <f>2*0.95*5.67E-8*(((CQ296+$B$7)+273)^4-(U296+273)^4)</f>
        <v>0</v>
      </c>
      <c r="AD296">
        <f>S296+AC296+AA296+AB296</f>
        <v>0</v>
      </c>
      <c r="AE296">
        <f>CN296*AS296*(CI296-CH296*(1000-AS296*CK296)/(1000-AS296*CJ296))/(100*CB296)</f>
        <v>0</v>
      </c>
      <c r="AF296">
        <f>1000*CN296*AS296*(CJ296-CK296)/(100*CB296*(1000-AS296*CJ296))</f>
        <v>0</v>
      </c>
      <c r="AG296">
        <f>(AH296 - AI296 - CO296*1E3/(8.314*(CQ296+273.15)) * AK296/CN296 * AJ296) * CN296/(100*CB296) * (1000 - CK296)/1000</f>
        <v>0</v>
      </c>
      <c r="AH296">
        <v>961.994425191711</v>
      </c>
      <c r="AI296">
        <v>940.811557575758</v>
      </c>
      <c r="AJ296">
        <v>1.72315137282837</v>
      </c>
      <c r="AK296">
        <v>66.5001345329119</v>
      </c>
      <c r="AL296">
        <f>(AN296 - AM296 + CO296*1E3/(8.314*(CQ296+273.15)) * AP296/CN296 * AO296) * CN296/(100*CB296) * 1000/(1000 - AN296)</f>
        <v>0</v>
      </c>
      <c r="AM296">
        <v>19.9707592273593</v>
      </c>
      <c r="AN296">
        <v>21.305016969697</v>
      </c>
      <c r="AO296">
        <v>-0.000313212121212357</v>
      </c>
      <c r="AP296">
        <v>79.88</v>
      </c>
      <c r="AQ296">
        <v>0</v>
      </c>
      <c r="AR296">
        <v>0</v>
      </c>
      <c r="AS296">
        <f>IF(AQ296*$H$13&gt;=AU296,1.0,(AU296/(AU296-AQ296*$H$13)))</f>
        <v>0</v>
      </c>
      <c r="AT296">
        <f>(AS296-1)*100</f>
        <v>0</v>
      </c>
      <c r="AU296">
        <f>MAX(0,($B$13+$C$13*CV296)/(1+$D$13*CV296)*CO296/(CQ296+273)*$E$13)</f>
        <v>0</v>
      </c>
      <c r="AV296" t="s">
        <v>286</v>
      </c>
      <c r="AW296" t="s">
        <v>286</v>
      </c>
      <c r="AX296">
        <v>0</v>
      </c>
      <c r="AY296">
        <v>0</v>
      </c>
      <c r="AZ296">
        <f>1-AX296/AY296</f>
        <v>0</v>
      </c>
      <c r="BA296">
        <v>0</v>
      </c>
      <c r="BB296" t="s">
        <v>286</v>
      </c>
      <c r="BC296" t="s">
        <v>286</v>
      </c>
      <c r="BD296">
        <v>0</v>
      </c>
      <c r="BE296">
        <v>0</v>
      </c>
      <c r="BF296">
        <f>1-BD296/BE296</f>
        <v>0</v>
      </c>
      <c r="BG296">
        <v>0.5</v>
      </c>
      <c r="BH296">
        <f>BY296</f>
        <v>0</v>
      </c>
      <c r="BI296">
        <f>J296</f>
        <v>0</v>
      </c>
      <c r="BJ296">
        <f>BF296*BG296*BH296</f>
        <v>0</v>
      </c>
      <c r="BK296">
        <f>(BI296-BA296)/BH296</f>
        <v>0</v>
      </c>
      <c r="BL296">
        <f>(AY296-BE296)/BE296</f>
        <v>0</v>
      </c>
      <c r="BM296">
        <f>AX296/(AZ296+AX296/BE296)</f>
        <v>0</v>
      </c>
      <c r="BN296" t="s">
        <v>286</v>
      </c>
      <c r="BO296">
        <v>0</v>
      </c>
      <c r="BP296">
        <f>IF(BO296&lt;&gt;0, BO296, BM296)</f>
        <v>0</v>
      </c>
      <c r="BQ296">
        <f>1-BP296/BE296</f>
        <v>0</v>
      </c>
      <c r="BR296">
        <f>(BE296-BD296)/(BE296-BP296)</f>
        <v>0</v>
      </c>
      <c r="BS296">
        <f>(AY296-BE296)/(AY296-BP296)</f>
        <v>0</v>
      </c>
      <c r="BT296">
        <f>(BE296-BD296)/(BE296-AX296)</f>
        <v>0</v>
      </c>
      <c r="BU296">
        <f>(AY296-BE296)/(AY296-AX296)</f>
        <v>0</v>
      </c>
      <c r="BV296">
        <f>(BR296*BP296/BD296)</f>
        <v>0</v>
      </c>
      <c r="BW296">
        <f>(1-BV296)</f>
        <v>0</v>
      </c>
      <c r="BX296">
        <f>$B$11*CW296+$C$11*CX296+$F$11*CY296*(1-DB296)</f>
        <v>0</v>
      </c>
      <c r="BY296">
        <f>BX296*BZ296</f>
        <v>0</v>
      </c>
      <c r="BZ296">
        <f>($B$11*$D$9+$C$11*$D$9+$F$11*((DL296+DD296)/MAX(DL296+DD296+DM296, 0.1)*$I$9+DM296/MAX(DL296+DD296+DM296, 0.1)*$J$9))/($B$11+$C$11+$F$11)</f>
        <v>0</v>
      </c>
      <c r="CA296">
        <f>($B$11*$K$9+$C$11*$K$9+$F$11*((DL296+DD296)/MAX(DL296+DD296+DM296, 0.1)*$P$9+DM296/MAX(DL296+DD296+DM296, 0.1)*$Q$9))/($B$11+$C$11+$F$11)</f>
        <v>0</v>
      </c>
      <c r="CB296">
        <v>9</v>
      </c>
      <c r="CC296">
        <v>0.5</v>
      </c>
      <c r="CD296" t="s">
        <v>287</v>
      </c>
      <c r="CE296">
        <v>2</v>
      </c>
      <c r="CF296" t="b">
        <v>1</v>
      </c>
      <c r="CG296">
        <v>1617083452.5</v>
      </c>
      <c r="CH296">
        <v>919.924</v>
      </c>
      <c r="CI296">
        <v>944.56</v>
      </c>
      <c r="CJ296">
        <v>21.3063666666667</v>
      </c>
      <c r="CK296">
        <v>19.9693666666667</v>
      </c>
      <c r="CL296">
        <v>915.604</v>
      </c>
      <c r="CM296">
        <v>21.3283333333333</v>
      </c>
      <c r="CN296">
        <v>600.010333333333</v>
      </c>
      <c r="CO296">
        <v>101.129666666667</v>
      </c>
      <c r="CP296">
        <v>0.0463153</v>
      </c>
      <c r="CQ296">
        <v>26.7234</v>
      </c>
      <c r="CR296">
        <v>26.2863666666667</v>
      </c>
      <c r="CS296">
        <v>999.9</v>
      </c>
      <c r="CT296">
        <v>0</v>
      </c>
      <c r="CU296">
        <v>0</v>
      </c>
      <c r="CV296">
        <v>9982.71</v>
      </c>
      <c r="CW296">
        <v>0</v>
      </c>
      <c r="CX296">
        <v>30.3653</v>
      </c>
      <c r="CY296">
        <v>1200.05666666667</v>
      </c>
      <c r="CZ296">
        <v>0.967002</v>
      </c>
      <c r="DA296">
        <v>0.0329981</v>
      </c>
      <c r="DB296">
        <v>0</v>
      </c>
      <c r="DC296">
        <v>2.80253333333333</v>
      </c>
      <c r="DD296">
        <v>0</v>
      </c>
      <c r="DE296">
        <v>3547.01</v>
      </c>
      <c r="DF296">
        <v>10372.8</v>
      </c>
      <c r="DG296">
        <v>40.479</v>
      </c>
      <c r="DH296">
        <v>43.3956666666667</v>
      </c>
      <c r="DI296">
        <v>42.1456666666667</v>
      </c>
      <c r="DJ296">
        <v>41.4786666666667</v>
      </c>
      <c r="DK296">
        <v>40.479</v>
      </c>
      <c r="DL296">
        <v>1160.46</v>
      </c>
      <c r="DM296">
        <v>39.5966666666667</v>
      </c>
      <c r="DN296">
        <v>0</v>
      </c>
      <c r="DO296">
        <v>1617083454</v>
      </c>
      <c r="DP296">
        <v>0</v>
      </c>
      <c r="DQ296">
        <v>2.675108</v>
      </c>
      <c r="DR296">
        <v>1.05735384300807</v>
      </c>
      <c r="DS296">
        <v>-0.741538443820625</v>
      </c>
      <c r="DT296">
        <v>3546.8</v>
      </c>
      <c r="DU296">
        <v>15</v>
      </c>
      <c r="DV296">
        <v>1617082512</v>
      </c>
      <c r="DW296" t="s">
        <v>288</v>
      </c>
      <c r="DX296">
        <v>1617082511</v>
      </c>
      <c r="DY296">
        <v>1617082512</v>
      </c>
      <c r="DZ296">
        <v>2</v>
      </c>
      <c r="EA296">
        <v>-0.012</v>
      </c>
      <c r="EB296">
        <v>-0.035</v>
      </c>
      <c r="EC296">
        <v>4.321</v>
      </c>
      <c r="ED296">
        <v>-0.022</v>
      </c>
      <c r="EE296">
        <v>400</v>
      </c>
      <c r="EF296">
        <v>20</v>
      </c>
      <c r="EG296">
        <v>0.13</v>
      </c>
      <c r="EH296">
        <v>0.05</v>
      </c>
      <c r="EI296">
        <v>100</v>
      </c>
      <c r="EJ296">
        <v>100</v>
      </c>
      <c r="EK296">
        <v>4.32</v>
      </c>
      <c r="EL296">
        <v>-0.0219</v>
      </c>
      <c r="EM296">
        <v>4.32055000000003</v>
      </c>
      <c r="EN296">
        <v>0</v>
      </c>
      <c r="EO296">
        <v>0</v>
      </c>
      <c r="EP296">
        <v>0</v>
      </c>
      <c r="EQ296">
        <v>-0.0219400000000007</v>
      </c>
      <c r="ER296">
        <v>0</v>
      </c>
      <c r="ES296">
        <v>0</v>
      </c>
      <c r="ET296">
        <v>0</v>
      </c>
      <c r="EU296">
        <v>-1</v>
      </c>
      <c r="EV296">
        <v>-1</v>
      </c>
      <c r="EW296">
        <v>-1</v>
      </c>
      <c r="EX296">
        <v>-1</v>
      </c>
      <c r="EY296">
        <v>15.7</v>
      </c>
      <c r="EZ296">
        <v>15.7</v>
      </c>
      <c r="FA296">
        <v>18</v>
      </c>
      <c r="FB296">
        <v>646.654</v>
      </c>
      <c r="FC296">
        <v>393.734</v>
      </c>
      <c r="FD296">
        <v>24.9993</v>
      </c>
      <c r="FE296">
        <v>27.6042</v>
      </c>
      <c r="FF296">
        <v>29.9998</v>
      </c>
      <c r="FG296">
        <v>27.628</v>
      </c>
      <c r="FH296">
        <v>27.6679</v>
      </c>
      <c r="FI296">
        <v>41.8783</v>
      </c>
      <c r="FJ296">
        <v>21.3887</v>
      </c>
      <c r="FK296">
        <v>43.1111</v>
      </c>
      <c r="FL296">
        <v>25</v>
      </c>
      <c r="FM296">
        <v>957.38</v>
      </c>
      <c r="FN296">
        <v>20</v>
      </c>
      <c r="FO296">
        <v>96.9036</v>
      </c>
      <c r="FP296">
        <v>99.4741</v>
      </c>
    </row>
    <row r="297" spans="1:172">
      <c r="A297">
        <v>281</v>
      </c>
      <c r="B297">
        <v>1617083455.5</v>
      </c>
      <c r="C297">
        <v>563</v>
      </c>
      <c r="D297" t="s">
        <v>847</v>
      </c>
      <c r="E297" t="s">
        <v>848</v>
      </c>
      <c r="F297">
        <v>2</v>
      </c>
      <c r="G297">
        <v>1617083454.125</v>
      </c>
      <c r="H297">
        <f>(I297)/1000</f>
        <v>0</v>
      </c>
      <c r="I297">
        <f>IF(CF297, AL297, AF297)</f>
        <v>0</v>
      </c>
      <c r="J297">
        <f>IF(CF297, AG297, AE297)</f>
        <v>0</v>
      </c>
      <c r="K297">
        <f>CH297 - IF(AS297&gt;1, J297*CB297*100.0/(AU297*CV297), 0)</f>
        <v>0</v>
      </c>
      <c r="L297">
        <f>((R297-H297/2)*K297-J297)/(R297+H297/2)</f>
        <v>0</v>
      </c>
      <c r="M297">
        <f>L297*(CO297+CP297)/1000.0</f>
        <v>0</v>
      </c>
      <c r="N297">
        <f>(CH297 - IF(AS297&gt;1, J297*CB297*100.0/(AU297*CV297), 0))*(CO297+CP297)/1000.0</f>
        <v>0</v>
      </c>
      <c r="O297">
        <f>2.0/((1/Q297-1/P297)+SIGN(Q297)*SQRT((1/Q297-1/P297)*(1/Q297-1/P297) + 4*CC297/((CC297+1)*(CC297+1))*(2*1/Q297*1/P297-1/P297*1/P297)))</f>
        <v>0</v>
      </c>
      <c r="P297">
        <f>IF(LEFT(CD297,1)&lt;&gt;"0",IF(LEFT(CD297,1)="1",3.0,CE297),$D$5+$E$5*(CV297*CO297/($K$5*1000))+$F$5*(CV297*CO297/($K$5*1000))*MAX(MIN(CB297,$J$5),$I$5)*MAX(MIN(CB297,$J$5),$I$5)+$G$5*MAX(MIN(CB297,$J$5),$I$5)*(CV297*CO297/($K$5*1000))+$H$5*(CV297*CO297/($K$5*1000))*(CV297*CO297/($K$5*1000)))</f>
        <v>0</v>
      </c>
      <c r="Q297">
        <f>H297*(1000-(1000*0.61365*exp(17.502*U297/(240.97+U297))/(CO297+CP297)+CJ297)/2)/(1000*0.61365*exp(17.502*U297/(240.97+U297))/(CO297+CP297)-CJ297)</f>
        <v>0</v>
      </c>
      <c r="R297">
        <f>1/((CC297+1)/(O297/1.6)+1/(P297/1.37)) + CC297/((CC297+1)/(O297/1.6) + CC297/(P297/1.37))</f>
        <v>0</v>
      </c>
      <c r="S297">
        <f>(BX297*CA297)</f>
        <v>0</v>
      </c>
      <c r="T297">
        <f>(CQ297+(S297+2*0.95*5.67E-8*(((CQ297+$B$7)+273)^4-(CQ297+273)^4)-44100*H297)/(1.84*29.3*P297+8*0.95*5.67E-8*(CQ297+273)^3))</f>
        <v>0</v>
      </c>
      <c r="U297">
        <f>($C$7*CR297+$D$7*CS297+$E$7*T297)</f>
        <v>0</v>
      </c>
      <c r="V297">
        <f>0.61365*exp(17.502*U297/(240.97+U297))</f>
        <v>0</v>
      </c>
      <c r="W297">
        <f>(X297/Y297*100)</f>
        <v>0</v>
      </c>
      <c r="X297">
        <f>CJ297*(CO297+CP297)/1000</f>
        <v>0</v>
      </c>
      <c r="Y297">
        <f>0.61365*exp(17.502*CQ297/(240.97+CQ297))</f>
        <v>0</v>
      </c>
      <c r="Z297">
        <f>(V297-CJ297*(CO297+CP297)/1000)</f>
        <v>0</v>
      </c>
      <c r="AA297">
        <f>(-H297*44100)</f>
        <v>0</v>
      </c>
      <c r="AB297">
        <f>2*29.3*P297*0.92*(CQ297-U297)</f>
        <v>0</v>
      </c>
      <c r="AC297">
        <f>2*0.95*5.67E-8*(((CQ297+$B$7)+273)^4-(U297+273)^4)</f>
        <v>0</v>
      </c>
      <c r="AD297">
        <f>S297+AC297+AA297+AB297</f>
        <v>0</v>
      </c>
      <c r="AE297">
        <f>CN297*AS297*(CI297-CH297*(1000-AS297*CK297)/(1000-AS297*CJ297))/(100*CB297)</f>
        <v>0</v>
      </c>
      <c r="AF297">
        <f>1000*CN297*AS297*(CJ297-CK297)/(100*CB297*(1000-AS297*CJ297))</f>
        <v>0</v>
      </c>
      <c r="AG297">
        <f>(AH297 - AI297 - CO297*1E3/(8.314*(CQ297+273.15)) * AK297/CN297 * AJ297) * CN297/(100*CB297) * (1000 - CK297)/1000</f>
        <v>0</v>
      </c>
      <c r="AH297">
        <v>965.524477253592</v>
      </c>
      <c r="AI297">
        <v>944.257884848484</v>
      </c>
      <c r="AJ297">
        <v>1.71901850691049</v>
      </c>
      <c r="AK297">
        <v>66.5001345329119</v>
      </c>
      <c r="AL297">
        <f>(AN297 - AM297 + CO297*1E3/(8.314*(CQ297+273.15)) * AP297/CN297 * AO297) * CN297/(100*CB297) * 1000/(1000 - AN297)</f>
        <v>0</v>
      </c>
      <c r="AM297">
        <v>19.9689998916017</v>
      </c>
      <c r="AN297">
        <v>21.300343030303</v>
      </c>
      <c r="AO297">
        <v>-0.00232854545454674</v>
      </c>
      <c r="AP297">
        <v>79.88</v>
      </c>
      <c r="AQ297">
        <v>0</v>
      </c>
      <c r="AR297">
        <v>0</v>
      </c>
      <c r="AS297">
        <f>IF(AQ297*$H$13&gt;=AU297,1.0,(AU297/(AU297-AQ297*$H$13)))</f>
        <v>0</v>
      </c>
      <c r="AT297">
        <f>(AS297-1)*100</f>
        <v>0</v>
      </c>
      <c r="AU297">
        <f>MAX(0,($B$13+$C$13*CV297)/(1+$D$13*CV297)*CO297/(CQ297+273)*$E$13)</f>
        <v>0</v>
      </c>
      <c r="AV297" t="s">
        <v>286</v>
      </c>
      <c r="AW297" t="s">
        <v>286</v>
      </c>
      <c r="AX297">
        <v>0</v>
      </c>
      <c r="AY297">
        <v>0</v>
      </c>
      <c r="AZ297">
        <f>1-AX297/AY297</f>
        <v>0</v>
      </c>
      <c r="BA297">
        <v>0</v>
      </c>
      <c r="BB297" t="s">
        <v>286</v>
      </c>
      <c r="BC297" t="s">
        <v>286</v>
      </c>
      <c r="BD297">
        <v>0</v>
      </c>
      <c r="BE297">
        <v>0</v>
      </c>
      <c r="BF297">
        <f>1-BD297/BE297</f>
        <v>0</v>
      </c>
      <c r="BG297">
        <v>0.5</v>
      </c>
      <c r="BH297">
        <f>BY297</f>
        <v>0</v>
      </c>
      <c r="BI297">
        <f>J297</f>
        <v>0</v>
      </c>
      <c r="BJ297">
        <f>BF297*BG297*BH297</f>
        <v>0</v>
      </c>
      <c r="BK297">
        <f>(BI297-BA297)/BH297</f>
        <v>0</v>
      </c>
      <c r="BL297">
        <f>(AY297-BE297)/BE297</f>
        <v>0</v>
      </c>
      <c r="BM297">
        <f>AX297/(AZ297+AX297/BE297)</f>
        <v>0</v>
      </c>
      <c r="BN297" t="s">
        <v>286</v>
      </c>
      <c r="BO297">
        <v>0</v>
      </c>
      <c r="BP297">
        <f>IF(BO297&lt;&gt;0, BO297, BM297)</f>
        <v>0</v>
      </c>
      <c r="BQ297">
        <f>1-BP297/BE297</f>
        <v>0</v>
      </c>
      <c r="BR297">
        <f>(BE297-BD297)/(BE297-BP297)</f>
        <v>0</v>
      </c>
      <c r="BS297">
        <f>(AY297-BE297)/(AY297-BP297)</f>
        <v>0</v>
      </c>
      <c r="BT297">
        <f>(BE297-BD297)/(BE297-AX297)</f>
        <v>0</v>
      </c>
      <c r="BU297">
        <f>(AY297-BE297)/(AY297-AX297)</f>
        <v>0</v>
      </c>
      <c r="BV297">
        <f>(BR297*BP297/BD297)</f>
        <v>0</v>
      </c>
      <c r="BW297">
        <f>(1-BV297)</f>
        <v>0</v>
      </c>
      <c r="BX297">
        <f>$B$11*CW297+$C$11*CX297+$F$11*CY297*(1-DB297)</f>
        <v>0</v>
      </c>
      <c r="BY297">
        <f>BX297*BZ297</f>
        <v>0</v>
      </c>
      <c r="BZ297">
        <f>($B$11*$D$9+$C$11*$D$9+$F$11*((DL297+DD297)/MAX(DL297+DD297+DM297, 0.1)*$I$9+DM297/MAX(DL297+DD297+DM297, 0.1)*$J$9))/($B$11+$C$11+$F$11)</f>
        <v>0</v>
      </c>
      <c r="CA297">
        <f>($B$11*$K$9+$C$11*$K$9+$F$11*((DL297+DD297)/MAX(DL297+DD297+DM297, 0.1)*$P$9+DM297/MAX(DL297+DD297+DM297, 0.1)*$Q$9))/($B$11+$C$11+$F$11)</f>
        <v>0</v>
      </c>
      <c r="CB297">
        <v>9</v>
      </c>
      <c r="CC297">
        <v>0.5</v>
      </c>
      <c r="CD297" t="s">
        <v>287</v>
      </c>
      <c r="CE297">
        <v>2</v>
      </c>
      <c r="CF297" t="b">
        <v>1</v>
      </c>
      <c r="CG297">
        <v>1617083454.125</v>
      </c>
      <c r="CH297">
        <v>922.67025</v>
      </c>
      <c r="CI297">
        <v>947.3225</v>
      </c>
      <c r="CJ297">
        <v>21.302425</v>
      </c>
      <c r="CK297">
        <v>19.968225</v>
      </c>
      <c r="CL297">
        <v>918.34975</v>
      </c>
      <c r="CM297">
        <v>21.324375</v>
      </c>
      <c r="CN297">
        <v>600.01175</v>
      </c>
      <c r="CO297">
        <v>101.12975</v>
      </c>
      <c r="CP297">
        <v>0.046469275</v>
      </c>
      <c r="CQ297">
        <v>26.722775</v>
      </c>
      <c r="CR297">
        <v>26.285525</v>
      </c>
      <c r="CS297">
        <v>999.9</v>
      </c>
      <c r="CT297">
        <v>0</v>
      </c>
      <c r="CU297">
        <v>0</v>
      </c>
      <c r="CV297">
        <v>9990.625</v>
      </c>
      <c r="CW297">
        <v>0</v>
      </c>
      <c r="CX297">
        <v>30.267625</v>
      </c>
      <c r="CY297">
        <v>1199.96</v>
      </c>
      <c r="CZ297">
        <v>0.96700375</v>
      </c>
      <c r="DA297">
        <v>0.032996375</v>
      </c>
      <c r="DB297">
        <v>0</v>
      </c>
      <c r="DC297">
        <v>2.740325</v>
      </c>
      <c r="DD297">
        <v>0</v>
      </c>
      <c r="DE297">
        <v>3546.475</v>
      </c>
      <c r="DF297">
        <v>10371.95</v>
      </c>
      <c r="DG297">
        <v>40.4685</v>
      </c>
      <c r="DH297">
        <v>43.3905</v>
      </c>
      <c r="DI297">
        <v>42.1715</v>
      </c>
      <c r="DJ297">
        <v>41.4685</v>
      </c>
      <c r="DK297">
        <v>40.48425</v>
      </c>
      <c r="DL297">
        <v>1160.37</v>
      </c>
      <c r="DM297">
        <v>39.59</v>
      </c>
      <c r="DN297">
        <v>0</v>
      </c>
      <c r="DO297">
        <v>1617083455.8</v>
      </c>
      <c r="DP297">
        <v>0</v>
      </c>
      <c r="DQ297">
        <v>2.70006538461538</v>
      </c>
      <c r="DR297">
        <v>0.806841026551087</v>
      </c>
      <c r="DS297">
        <v>-0.372307672853825</v>
      </c>
      <c r="DT297">
        <v>3546.72653846154</v>
      </c>
      <c r="DU297">
        <v>15</v>
      </c>
      <c r="DV297">
        <v>1617082512</v>
      </c>
      <c r="DW297" t="s">
        <v>288</v>
      </c>
      <c r="DX297">
        <v>1617082511</v>
      </c>
      <c r="DY297">
        <v>1617082512</v>
      </c>
      <c r="DZ297">
        <v>2</v>
      </c>
      <c r="EA297">
        <v>-0.012</v>
      </c>
      <c r="EB297">
        <v>-0.035</v>
      </c>
      <c r="EC297">
        <v>4.321</v>
      </c>
      <c r="ED297">
        <v>-0.022</v>
      </c>
      <c r="EE297">
        <v>400</v>
      </c>
      <c r="EF297">
        <v>20</v>
      </c>
      <c r="EG297">
        <v>0.13</v>
      </c>
      <c r="EH297">
        <v>0.05</v>
      </c>
      <c r="EI297">
        <v>100</v>
      </c>
      <c r="EJ297">
        <v>100</v>
      </c>
      <c r="EK297">
        <v>4.32</v>
      </c>
      <c r="EL297">
        <v>-0.0219</v>
      </c>
      <c r="EM297">
        <v>4.32055000000003</v>
      </c>
      <c r="EN297">
        <v>0</v>
      </c>
      <c r="EO297">
        <v>0</v>
      </c>
      <c r="EP297">
        <v>0</v>
      </c>
      <c r="EQ297">
        <v>-0.0219400000000007</v>
      </c>
      <c r="ER297">
        <v>0</v>
      </c>
      <c r="ES297">
        <v>0</v>
      </c>
      <c r="ET297">
        <v>0</v>
      </c>
      <c r="EU297">
        <v>-1</v>
      </c>
      <c r="EV297">
        <v>-1</v>
      </c>
      <c r="EW297">
        <v>-1</v>
      </c>
      <c r="EX297">
        <v>-1</v>
      </c>
      <c r="EY297">
        <v>15.7</v>
      </c>
      <c r="EZ297">
        <v>15.7</v>
      </c>
      <c r="FA297">
        <v>18</v>
      </c>
      <c r="FB297">
        <v>646.751</v>
      </c>
      <c r="FC297">
        <v>393.781</v>
      </c>
      <c r="FD297">
        <v>24.9994</v>
      </c>
      <c r="FE297">
        <v>27.603</v>
      </c>
      <c r="FF297">
        <v>29.9999</v>
      </c>
      <c r="FG297">
        <v>27.6263</v>
      </c>
      <c r="FH297">
        <v>27.6666</v>
      </c>
      <c r="FI297">
        <v>41.9968</v>
      </c>
      <c r="FJ297">
        <v>21.3887</v>
      </c>
      <c r="FK297">
        <v>43.1111</v>
      </c>
      <c r="FL297">
        <v>25</v>
      </c>
      <c r="FM297">
        <v>960.767</v>
      </c>
      <c r="FN297">
        <v>20</v>
      </c>
      <c r="FO297">
        <v>96.9036</v>
      </c>
      <c r="FP297">
        <v>99.4748</v>
      </c>
    </row>
    <row r="298" spans="1:172">
      <c r="A298">
        <v>282</v>
      </c>
      <c r="B298">
        <v>1617083457.5</v>
      </c>
      <c r="C298">
        <v>565</v>
      </c>
      <c r="D298" t="s">
        <v>849</v>
      </c>
      <c r="E298" t="s">
        <v>850</v>
      </c>
      <c r="F298">
        <v>2</v>
      </c>
      <c r="G298">
        <v>1617083456.5</v>
      </c>
      <c r="H298">
        <f>(I298)/1000</f>
        <v>0</v>
      </c>
      <c r="I298">
        <f>IF(CF298, AL298, AF298)</f>
        <v>0</v>
      </c>
      <c r="J298">
        <f>IF(CF298, AG298, AE298)</f>
        <v>0</v>
      </c>
      <c r="K298">
        <f>CH298 - IF(AS298&gt;1, J298*CB298*100.0/(AU298*CV298), 0)</f>
        <v>0</v>
      </c>
      <c r="L298">
        <f>((R298-H298/2)*K298-J298)/(R298+H298/2)</f>
        <v>0</v>
      </c>
      <c r="M298">
        <f>L298*(CO298+CP298)/1000.0</f>
        <v>0</v>
      </c>
      <c r="N298">
        <f>(CH298 - IF(AS298&gt;1, J298*CB298*100.0/(AU298*CV298), 0))*(CO298+CP298)/1000.0</f>
        <v>0</v>
      </c>
      <c r="O298">
        <f>2.0/((1/Q298-1/P298)+SIGN(Q298)*SQRT((1/Q298-1/P298)*(1/Q298-1/P298) + 4*CC298/((CC298+1)*(CC298+1))*(2*1/Q298*1/P298-1/P298*1/P298)))</f>
        <v>0</v>
      </c>
      <c r="P298">
        <f>IF(LEFT(CD298,1)&lt;&gt;"0",IF(LEFT(CD298,1)="1",3.0,CE298),$D$5+$E$5*(CV298*CO298/($K$5*1000))+$F$5*(CV298*CO298/($K$5*1000))*MAX(MIN(CB298,$J$5),$I$5)*MAX(MIN(CB298,$J$5),$I$5)+$G$5*MAX(MIN(CB298,$J$5),$I$5)*(CV298*CO298/($K$5*1000))+$H$5*(CV298*CO298/($K$5*1000))*(CV298*CO298/($K$5*1000)))</f>
        <v>0</v>
      </c>
      <c r="Q298">
        <f>H298*(1000-(1000*0.61365*exp(17.502*U298/(240.97+U298))/(CO298+CP298)+CJ298)/2)/(1000*0.61365*exp(17.502*U298/(240.97+U298))/(CO298+CP298)-CJ298)</f>
        <v>0</v>
      </c>
      <c r="R298">
        <f>1/((CC298+1)/(O298/1.6)+1/(P298/1.37)) + CC298/((CC298+1)/(O298/1.6) + CC298/(P298/1.37))</f>
        <v>0</v>
      </c>
      <c r="S298">
        <f>(BX298*CA298)</f>
        <v>0</v>
      </c>
      <c r="T298">
        <f>(CQ298+(S298+2*0.95*5.67E-8*(((CQ298+$B$7)+273)^4-(CQ298+273)^4)-44100*H298)/(1.84*29.3*P298+8*0.95*5.67E-8*(CQ298+273)^3))</f>
        <v>0</v>
      </c>
      <c r="U298">
        <f>($C$7*CR298+$D$7*CS298+$E$7*T298)</f>
        <v>0</v>
      </c>
      <c r="V298">
        <f>0.61365*exp(17.502*U298/(240.97+U298))</f>
        <v>0</v>
      </c>
      <c r="W298">
        <f>(X298/Y298*100)</f>
        <v>0</v>
      </c>
      <c r="X298">
        <f>CJ298*(CO298+CP298)/1000</f>
        <v>0</v>
      </c>
      <c r="Y298">
        <f>0.61365*exp(17.502*CQ298/(240.97+CQ298))</f>
        <v>0</v>
      </c>
      <c r="Z298">
        <f>(V298-CJ298*(CO298+CP298)/1000)</f>
        <v>0</v>
      </c>
      <c r="AA298">
        <f>(-H298*44100)</f>
        <v>0</v>
      </c>
      <c r="AB298">
        <f>2*29.3*P298*0.92*(CQ298-U298)</f>
        <v>0</v>
      </c>
      <c r="AC298">
        <f>2*0.95*5.67E-8*(((CQ298+$B$7)+273)^4-(U298+273)^4)</f>
        <v>0</v>
      </c>
      <c r="AD298">
        <f>S298+AC298+AA298+AB298</f>
        <v>0</v>
      </c>
      <c r="AE298">
        <f>CN298*AS298*(CI298-CH298*(1000-AS298*CK298)/(1000-AS298*CJ298))/(100*CB298)</f>
        <v>0</v>
      </c>
      <c r="AF298">
        <f>1000*CN298*AS298*(CJ298-CK298)/(100*CB298*(1000-AS298*CJ298))</f>
        <v>0</v>
      </c>
      <c r="AG298">
        <f>(AH298 - AI298 - CO298*1E3/(8.314*(CQ298+273.15)) * AK298/CN298 * AJ298) * CN298/(100*CB298) * (1000 - CK298)/1000</f>
        <v>0</v>
      </c>
      <c r="AH298">
        <v>968.952305895694</v>
      </c>
      <c r="AI298">
        <v>947.743963636363</v>
      </c>
      <c r="AJ298">
        <v>1.74250724053894</v>
      </c>
      <c r="AK298">
        <v>66.5001345329119</v>
      </c>
      <c r="AL298">
        <f>(AN298 - AM298 + CO298*1E3/(8.314*(CQ298+273.15)) * AP298/CN298 * AO298) * CN298/(100*CB298) * 1000/(1000 - AN298)</f>
        <v>0</v>
      </c>
      <c r="AM298">
        <v>19.9674303355844</v>
      </c>
      <c r="AN298">
        <v>21.2976133333333</v>
      </c>
      <c r="AO298">
        <v>-0.00236000000000153</v>
      </c>
      <c r="AP298">
        <v>79.88</v>
      </c>
      <c r="AQ298">
        <v>0</v>
      </c>
      <c r="AR298">
        <v>0</v>
      </c>
      <c r="AS298">
        <f>IF(AQ298*$H$13&gt;=AU298,1.0,(AU298/(AU298-AQ298*$H$13)))</f>
        <v>0</v>
      </c>
      <c r="AT298">
        <f>(AS298-1)*100</f>
        <v>0</v>
      </c>
      <c r="AU298">
        <f>MAX(0,($B$13+$C$13*CV298)/(1+$D$13*CV298)*CO298/(CQ298+273)*$E$13)</f>
        <v>0</v>
      </c>
      <c r="AV298" t="s">
        <v>286</v>
      </c>
      <c r="AW298" t="s">
        <v>286</v>
      </c>
      <c r="AX298">
        <v>0</v>
      </c>
      <c r="AY298">
        <v>0</v>
      </c>
      <c r="AZ298">
        <f>1-AX298/AY298</f>
        <v>0</v>
      </c>
      <c r="BA298">
        <v>0</v>
      </c>
      <c r="BB298" t="s">
        <v>286</v>
      </c>
      <c r="BC298" t="s">
        <v>286</v>
      </c>
      <c r="BD298">
        <v>0</v>
      </c>
      <c r="BE298">
        <v>0</v>
      </c>
      <c r="BF298">
        <f>1-BD298/BE298</f>
        <v>0</v>
      </c>
      <c r="BG298">
        <v>0.5</v>
      </c>
      <c r="BH298">
        <f>BY298</f>
        <v>0</v>
      </c>
      <c r="BI298">
        <f>J298</f>
        <v>0</v>
      </c>
      <c r="BJ298">
        <f>BF298*BG298*BH298</f>
        <v>0</v>
      </c>
      <c r="BK298">
        <f>(BI298-BA298)/BH298</f>
        <v>0</v>
      </c>
      <c r="BL298">
        <f>(AY298-BE298)/BE298</f>
        <v>0</v>
      </c>
      <c r="BM298">
        <f>AX298/(AZ298+AX298/BE298)</f>
        <v>0</v>
      </c>
      <c r="BN298" t="s">
        <v>286</v>
      </c>
      <c r="BO298">
        <v>0</v>
      </c>
      <c r="BP298">
        <f>IF(BO298&lt;&gt;0, BO298, BM298)</f>
        <v>0</v>
      </c>
      <c r="BQ298">
        <f>1-BP298/BE298</f>
        <v>0</v>
      </c>
      <c r="BR298">
        <f>(BE298-BD298)/(BE298-BP298)</f>
        <v>0</v>
      </c>
      <c r="BS298">
        <f>(AY298-BE298)/(AY298-BP298)</f>
        <v>0</v>
      </c>
      <c r="BT298">
        <f>(BE298-BD298)/(BE298-AX298)</f>
        <v>0</v>
      </c>
      <c r="BU298">
        <f>(AY298-BE298)/(AY298-AX298)</f>
        <v>0</v>
      </c>
      <c r="BV298">
        <f>(BR298*BP298/BD298)</f>
        <v>0</v>
      </c>
      <c r="BW298">
        <f>(1-BV298)</f>
        <v>0</v>
      </c>
      <c r="BX298">
        <f>$B$11*CW298+$C$11*CX298+$F$11*CY298*(1-DB298)</f>
        <v>0</v>
      </c>
      <c r="BY298">
        <f>BX298*BZ298</f>
        <v>0</v>
      </c>
      <c r="BZ298">
        <f>($B$11*$D$9+$C$11*$D$9+$F$11*((DL298+DD298)/MAX(DL298+DD298+DM298, 0.1)*$I$9+DM298/MAX(DL298+DD298+DM298, 0.1)*$J$9))/($B$11+$C$11+$F$11)</f>
        <v>0</v>
      </c>
      <c r="CA298">
        <f>($B$11*$K$9+$C$11*$K$9+$F$11*((DL298+DD298)/MAX(DL298+DD298+DM298, 0.1)*$P$9+DM298/MAX(DL298+DD298+DM298, 0.1)*$Q$9))/($B$11+$C$11+$F$11)</f>
        <v>0</v>
      </c>
      <c r="CB298">
        <v>9</v>
      </c>
      <c r="CC298">
        <v>0.5</v>
      </c>
      <c r="CD298" t="s">
        <v>287</v>
      </c>
      <c r="CE298">
        <v>2</v>
      </c>
      <c r="CF298" t="b">
        <v>1</v>
      </c>
      <c r="CG298">
        <v>1617083456.5</v>
      </c>
      <c r="CH298">
        <v>926.699</v>
      </c>
      <c r="CI298">
        <v>951.317</v>
      </c>
      <c r="CJ298">
        <v>21.2982333333333</v>
      </c>
      <c r="CK298">
        <v>19.9667666666667</v>
      </c>
      <c r="CL298">
        <v>922.378333333333</v>
      </c>
      <c r="CM298">
        <v>21.3202</v>
      </c>
      <c r="CN298">
        <v>600.005</v>
      </c>
      <c r="CO298">
        <v>101.129666666667</v>
      </c>
      <c r="CP298">
        <v>0.0466241</v>
      </c>
      <c r="CQ298">
        <v>26.7217333333333</v>
      </c>
      <c r="CR298">
        <v>26.2851666666667</v>
      </c>
      <c r="CS298">
        <v>999.9</v>
      </c>
      <c r="CT298">
        <v>0</v>
      </c>
      <c r="CU298">
        <v>0</v>
      </c>
      <c r="CV298">
        <v>9996.87333333333</v>
      </c>
      <c r="CW298">
        <v>0</v>
      </c>
      <c r="CX298">
        <v>30.1761333333333</v>
      </c>
      <c r="CY298">
        <v>1199.98</v>
      </c>
      <c r="CZ298">
        <v>0.967004333333333</v>
      </c>
      <c r="DA298">
        <v>0.0329958</v>
      </c>
      <c r="DB298">
        <v>0</v>
      </c>
      <c r="DC298">
        <v>2.74686666666667</v>
      </c>
      <c r="DD298">
        <v>0</v>
      </c>
      <c r="DE298">
        <v>3546.18666666667</v>
      </c>
      <c r="DF298">
        <v>10372.1333333333</v>
      </c>
      <c r="DG298">
        <v>40.4583333333333</v>
      </c>
      <c r="DH298">
        <v>43.3956666666667</v>
      </c>
      <c r="DI298">
        <v>42.187</v>
      </c>
      <c r="DJ298">
        <v>41.4373333333333</v>
      </c>
      <c r="DK298">
        <v>40.5203333333333</v>
      </c>
      <c r="DL298">
        <v>1160.39</v>
      </c>
      <c r="DM298">
        <v>39.59</v>
      </c>
      <c r="DN298">
        <v>0</v>
      </c>
      <c r="DO298">
        <v>1617083458.2</v>
      </c>
      <c r="DP298">
        <v>0</v>
      </c>
      <c r="DQ298">
        <v>2.72275769230769</v>
      </c>
      <c r="DR298">
        <v>-0.0829572629401318</v>
      </c>
      <c r="DS298">
        <v>-2.35213672939488</v>
      </c>
      <c r="DT298">
        <v>3546.65692307692</v>
      </c>
      <c r="DU298">
        <v>15</v>
      </c>
      <c r="DV298">
        <v>1617082512</v>
      </c>
      <c r="DW298" t="s">
        <v>288</v>
      </c>
      <c r="DX298">
        <v>1617082511</v>
      </c>
      <c r="DY298">
        <v>1617082512</v>
      </c>
      <c r="DZ298">
        <v>2</v>
      </c>
      <c r="EA298">
        <v>-0.012</v>
      </c>
      <c r="EB298">
        <v>-0.035</v>
      </c>
      <c r="EC298">
        <v>4.321</v>
      </c>
      <c r="ED298">
        <v>-0.022</v>
      </c>
      <c r="EE298">
        <v>400</v>
      </c>
      <c r="EF298">
        <v>20</v>
      </c>
      <c r="EG298">
        <v>0.13</v>
      </c>
      <c r="EH298">
        <v>0.05</v>
      </c>
      <c r="EI298">
        <v>100</v>
      </c>
      <c r="EJ298">
        <v>100</v>
      </c>
      <c r="EK298">
        <v>4.32</v>
      </c>
      <c r="EL298">
        <v>-0.022</v>
      </c>
      <c r="EM298">
        <v>4.32055000000003</v>
      </c>
      <c r="EN298">
        <v>0</v>
      </c>
      <c r="EO298">
        <v>0</v>
      </c>
      <c r="EP298">
        <v>0</v>
      </c>
      <c r="EQ298">
        <v>-0.0219400000000007</v>
      </c>
      <c r="ER298">
        <v>0</v>
      </c>
      <c r="ES298">
        <v>0</v>
      </c>
      <c r="ET298">
        <v>0</v>
      </c>
      <c r="EU298">
        <v>-1</v>
      </c>
      <c r="EV298">
        <v>-1</v>
      </c>
      <c r="EW298">
        <v>-1</v>
      </c>
      <c r="EX298">
        <v>-1</v>
      </c>
      <c r="EY298">
        <v>15.8</v>
      </c>
      <c r="EZ298">
        <v>15.8</v>
      </c>
      <c r="FA298">
        <v>18</v>
      </c>
      <c r="FB298">
        <v>646.832</v>
      </c>
      <c r="FC298">
        <v>393.816</v>
      </c>
      <c r="FD298">
        <v>24.9994</v>
      </c>
      <c r="FE298">
        <v>27.6013</v>
      </c>
      <c r="FF298">
        <v>29.9999</v>
      </c>
      <c r="FG298">
        <v>27.6251</v>
      </c>
      <c r="FH298">
        <v>27.6654</v>
      </c>
      <c r="FI298">
        <v>42.116</v>
      </c>
      <c r="FJ298">
        <v>21.3887</v>
      </c>
      <c r="FK298">
        <v>43.1111</v>
      </c>
      <c r="FL298">
        <v>25</v>
      </c>
      <c r="FM298">
        <v>964.148</v>
      </c>
      <c r="FN298">
        <v>20</v>
      </c>
      <c r="FO298">
        <v>96.9045</v>
      </c>
      <c r="FP298">
        <v>99.4754</v>
      </c>
    </row>
    <row r="299" spans="1:172">
      <c r="A299">
        <v>283</v>
      </c>
      <c r="B299">
        <v>1617083459.5</v>
      </c>
      <c r="C299">
        <v>567</v>
      </c>
      <c r="D299" t="s">
        <v>851</v>
      </c>
      <c r="E299" t="s">
        <v>852</v>
      </c>
      <c r="F299">
        <v>2</v>
      </c>
      <c r="G299">
        <v>1617083458.125</v>
      </c>
      <c r="H299">
        <f>(I299)/1000</f>
        <v>0</v>
      </c>
      <c r="I299">
        <f>IF(CF299, AL299, AF299)</f>
        <v>0</v>
      </c>
      <c r="J299">
        <f>IF(CF299, AG299, AE299)</f>
        <v>0</v>
      </c>
      <c r="K299">
        <f>CH299 - IF(AS299&gt;1, J299*CB299*100.0/(AU299*CV299), 0)</f>
        <v>0</v>
      </c>
      <c r="L299">
        <f>((R299-H299/2)*K299-J299)/(R299+H299/2)</f>
        <v>0</v>
      </c>
      <c r="M299">
        <f>L299*(CO299+CP299)/1000.0</f>
        <v>0</v>
      </c>
      <c r="N299">
        <f>(CH299 - IF(AS299&gt;1, J299*CB299*100.0/(AU299*CV299), 0))*(CO299+CP299)/1000.0</f>
        <v>0</v>
      </c>
      <c r="O299">
        <f>2.0/((1/Q299-1/P299)+SIGN(Q299)*SQRT((1/Q299-1/P299)*(1/Q299-1/P299) + 4*CC299/((CC299+1)*(CC299+1))*(2*1/Q299*1/P299-1/P299*1/P299)))</f>
        <v>0</v>
      </c>
      <c r="P299">
        <f>IF(LEFT(CD299,1)&lt;&gt;"0",IF(LEFT(CD299,1)="1",3.0,CE299),$D$5+$E$5*(CV299*CO299/($K$5*1000))+$F$5*(CV299*CO299/($K$5*1000))*MAX(MIN(CB299,$J$5),$I$5)*MAX(MIN(CB299,$J$5),$I$5)+$G$5*MAX(MIN(CB299,$J$5),$I$5)*(CV299*CO299/($K$5*1000))+$H$5*(CV299*CO299/($K$5*1000))*(CV299*CO299/($K$5*1000)))</f>
        <v>0</v>
      </c>
      <c r="Q299">
        <f>H299*(1000-(1000*0.61365*exp(17.502*U299/(240.97+U299))/(CO299+CP299)+CJ299)/2)/(1000*0.61365*exp(17.502*U299/(240.97+U299))/(CO299+CP299)-CJ299)</f>
        <v>0</v>
      </c>
      <c r="R299">
        <f>1/((CC299+1)/(O299/1.6)+1/(P299/1.37)) + CC299/((CC299+1)/(O299/1.6) + CC299/(P299/1.37))</f>
        <v>0</v>
      </c>
      <c r="S299">
        <f>(BX299*CA299)</f>
        <v>0</v>
      </c>
      <c r="T299">
        <f>(CQ299+(S299+2*0.95*5.67E-8*(((CQ299+$B$7)+273)^4-(CQ299+273)^4)-44100*H299)/(1.84*29.3*P299+8*0.95*5.67E-8*(CQ299+273)^3))</f>
        <v>0</v>
      </c>
      <c r="U299">
        <f>($C$7*CR299+$D$7*CS299+$E$7*T299)</f>
        <v>0</v>
      </c>
      <c r="V299">
        <f>0.61365*exp(17.502*U299/(240.97+U299))</f>
        <v>0</v>
      </c>
      <c r="W299">
        <f>(X299/Y299*100)</f>
        <v>0</v>
      </c>
      <c r="X299">
        <f>CJ299*(CO299+CP299)/1000</f>
        <v>0</v>
      </c>
      <c r="Y299">
        <f>0.61365*exp(17.502*CQ299/(240.97+CQ299))</f>
        <v>0</v>
      </c>
      <c r="Z299">
        <f>(V299-CJ299*(CO299+CP299)/1000)</f>
        <v>0</v>
      </c>
      <c r="AA299">
        <f>(-H299*44100)</f>
        <v>0</v>
      </c>
      <c r="AB299">
        <f>2*29.3*P299*0.92*(CQ299-U299)</f>
        <v>0</v>
      </c>
      <c r="AC299">
        <f>2*0.95*5.67E-8*(((CQ299+$B$7)+273)^4-(U299+273)^4)</f>
        <v>0</v>
      </c>
      <c r="AD299">
        <f>S299+AC299+AA299+AB299</f>
        <v>0</v>
      </c>
      <c r="AE299">
        <f>CN299*AS299*(CI299-CH299*(1000-AS299*CK299)/(1000-AS299*CJ299))/(100*CB299)</f>
        <v>0</v>
      </c>
      <c r="AF299">
        <f>1000*CN299*AS299*(CJ299-CK299)/(100*CB299*(1000-AS299*CJ299))</f>
        <v>0</v>
      </c>
      <c r="AG299">
        <f>(AH299 - AI299 - CO299*1E3/(8.314*(CQ299+273.15)) * AK299/CN299 * AJ299) * CN299/(100*CB299) * (1000 - CK299)/1000</f>
        <v>0</v>
      </c>
      <c r="AH299">
        <v>972.392308308334</v>
      </c>
      <c r="AI299">
        <v>951.171109090909</v>
      </c>
      <c r="AJ299">
        <v>1.72106878763632</v>
      </c>
      <c r="AK299">
        <v>66.5001345329119</v>
      </c>
      <c r="AL299">
        <f>(AN299 - AM299 + CO299*1E3/(8.314*(CQ299+273.15)) * AP299/CN299 * AO299) * CN299/(100*CB299) * 1000/(1000 - AN299)</f>
        <v>0</v>
      </c>
      <c r="AM299">
        <v>19.9666593395671</v>
      </c>
      <c r="AN299">
        <v>21.2947775757576</v>
      </c>
      <c r="AO299">
        <v>-0.000828398268397078</v>
      </c>
      <c r="AP299">
        <v>79.88</v>
      </c>
      <c r="AQ299">
        <v>0</v>
      </c>
      <c r="AR299">
        <v>0</v>
      </c>
      <c r="AS299">
        <f>IF(AQ299*$H$13&gt;=AU299,1.0,(AU299/(AU299-AQ299*$H$13)))</f>
        <v>0</v>
      </c>
      <c r="AT299">
        <f>(AS299-1)*100</f>
        <v>0</v>
      </c>
      <c r="AU299">
        <f>MAX(0,($B$13+$C$13*CV299)/(1+$D$13*CV299)*CO299/(CQ299+273)*$E$13)</f>
        <v>0</v>
      </c>
      <c r="AV299" t="s">
        <v>286</v>
      </c>
      <c r="AW299" t="s">
        <v>286</v>
      </c>
      <c r="AX299">
        <v>0</v>
      </c>
      <c r="AY299">
        <v>0</v>
      </c>
      <c r="AZ299">
        <f>1-AX299/AY299</f>
        <v>0</v>
      </c>
      <c r="BA299">
        <v>0</v>
      </c>
      <c r="BB299" t="s">
        <v>286</v>
      </c>
      <c r="BC299" t="s">
        <v>286</v>
      </c>
      <c r="BD299">
        <v>0</v>
      </c>
      <c r="BE299">
        <v>0</v>
      </c>
      <c r="BF299">
        <f>1-BD299/BE299</f>
        <v>0</v>
      </c>
      <c r="BG299">
        <v>0.5</v>
      </c>
      <c r="BH299">
        <f>BY299</f>
        <v>0</v>
      </c>
      <c r="BI299">
        <f>J299</f>
        <v>0</v>
      </c>
      <c r="BJ299">
        <f>BF299*BG299*BH299</f>
        <v>0</v>
      </c>
      <c r="BK299">
        <f>(BI299-BA299)/BH299</f>
        <v>0</v>
      </c>
      <c r="BL299">
        <f>(AY299-BE299)/BE299</f>
        <v>0</v>
      </c>
      <c r="BM299">
        <f>AX299/(AZ299+AX299/BE299)</f>
        <v>0</v>
      </c>
      <c r="BN299" t="s">
        <v>286</v>
      </c>
      <c r="BO299">
        <v>0</v>
      </c>
      <c r="BP299">
        <f>IF(BO299&lt;&gt;0, BO299, BM299)</f>
        <v>0</v>
      </c>
      <c r="BQ299">
        <f>1-BP299/BE299</f>
        <v>0</v>
      </c>
      <c r="BR299">
        <f>(BE299-BD299)/(BE299-BP299)</f>
        <v>0</v>
      </c>
      <c r="BS299">
        <f>(AY299-BE299)/(AY299-BP299)</f>
        <v>0</v>
      </c>
      <c r="BT299">
        <f>(BE299-BD299)/(BE299-AX299)</f>
        <v>0</v>
      </c>
      <c r="BU299">
        <f>(AY299-BE299)/(AY299-AX299)</f>
        <v>0</v>
      </c>
      <c r="BV299">
        <f>(BR299*BP299/BD299)</f>
        <v>0</v>
      </c>
      <c r="BW299">
        <f>(1-BV299)</f>
        <v>0</v>
      </c>
      <c r="BX299">
        <f>$B$11*CW299+$C$11*CX299+$F$11*CY299*(1-DB299)</f>
        <v>0</v>
      </c>
      <c r="BY299">
        <f>BX299*BZ299</f>
        <v>0</v>
      </c>
      <c r="BZ299">
        <f>($B$11*$D$9+$C$11*$D$9+$F$11*((DL299+DD299)/MAX(DL299+DD299+DM299, 0.1)*$I$9+DM299/MAX(DL299+DD299+DM299, 0.1)*$J$9))/($B$11+$C$11+$F$11)</f>
        <v>0</v>
      </c>
      <c r="CA299">
        <f>($B$11*$K$9+$C$11*$K$9+$F$11*((DL299+DD299)/MAX(DL299+DD299+DM299, 0.1)*$P$9+DM299/MAX(DL299+DD299+DM299, 0.1)*$Q$9))/($B$11+$C$11+$F$11)</f>
        <v>0</v>
      </c>
      <c r="CB299">
        <v>9</v>
      </c>
      <c r="CC299">
        <v>0.5</v>
      </c>
      <c r="CD299" t="s">
        <v>287</v>
      </c>
      <c r="CE299">
        <v>2</v>
      </c>
      <c r="CF299" t="b">
        <v>1</v>
      </c>
      <c r="CG299">
        <v>1617083458.125</v>
      </c>
      <c r="CH299">
        <v>929.44775</v>
      </c>
      <c r="CI299">
        <v>954.053</v>
      </c>
      <c r="CJ299">
        <v>21.295975</v>
      </c>
      <c r="CK299">
        <v>19.9666</v>
      </c>
      <c r="CL299">
        <v>925.12675</v>
      </c>
      <c r="CM299">
        <v>21.3179</v>
      </c>
      <c r="CN299">
        <v>600.03025</v>
      </c>
      <c r="CO299">
        <v>101.12975</v>
      </c>
      <c r="CP299">
        <v>0.046711425</v>
      </c>
      <c r="CQ299">
        <v>26.7203</v>
      </c>
      <c r="CR299">
        <v>26.287325</v>
      </c>
      <c r="CS299">
        <v>999.9</v>
      </c>
      <c r="CT299">
        <v>0</v>
      </c>
      <c r="CU299">
        <v>0</v>
      </c>
      <c r="CV299">
        <v>9994.3625</v>
      </c>
      <c r="CW299">
        <v>0</v>
      </c>
      <c r="CX299">
        <v>30.112</v>
      </c>
      <c r="CY299">
        <v>1200.0875</v>
      </c>
      <c r="CZ299">
        <v>0.9670055</v>
      </c>
      <c r="DA299">
        <v>0.03299465</v>
      </c>
      <c r="DB299">
        <v>0</v>
      </c>
      <c r="DC299">
        <v>2.7431</v>
      </c>
      <c r="DD299">
        <v>0</v>
      </c>
      <c r="DE299">
        <v>3546.46</v>
      </c>
      <c r="DF299">
        <v>10373.025</v>
      </c>
      <c r="DG299">
        <v>40.406</v>
      </c>
      <c r="DH299">
        <v>43.3905</v>
      </c>
      <c r="DI299">
        <v>42.187</v>
      </c>
      <c r="DJ299">
        <v>41.484</v>
      </c>
      <c r="DK299">
        <v>40.4685</v>
      </c>
      <c r="DL299">
        <v>1160.495</v>
      </c>
      <c r="DM299">
        <v>39.5925</v>
      </c>
      <c r="DN299">
        <v>0</v>
      </c>
      <c r="DO299">
        <v>1617083460</v>
      </c>
      <c r="DP299">
        <v>0</v>
      </c>
      <c r="DQ299">
        <v>2.709844</v>
      </c>
      <c r="DR299">
        <v>-0.0744846173393936</v>
      </c>
      <c r="DS299">
        <v>-1.204615357897</v>
      </c>
      <c r="DT299">
        <v>3546.572</v>
      </c>
      <c r="DU299">
        <v>15</v>
      </c>
      <c r="DV299">
        <v>1617082512</v>
      </c>
      <c r="DW299" t="s">
        <v>288</v>
      </c>
      <c r="DX299">
        <v>1617082511</v>
      </c>
      <c r="DY299">
        <v>1617082512</v>
      </c>
      <c r="DZ299">
        <v>2</v>
      </c>
      <c r="EA299">
        <v>-0.012</v>
      </c>
      <c r="EB299">
        <v>-0.035</v>
      </c>
      <c r="EC299">
        <v>4.321</v>
      </c>
      <c r="ED299">
        <v>-0.022</v>
      </c>
      <c r="EE299">
        <v>400</v>
      </c>
      <c r="EF299">
        <v>20</v>
      </c>
      <c r="EG299">
        <v>0.13</v>
      </c>
      <c r="EH299">
        <v>0.05</v>
      </c>
      <c r="EI299">
        <v>100</v>
      </c>
      <c r="EJ299">
        <v>100</v>
      </c>
      <c r="EK299">
        <v>4.32</v>
      </c>
      <c r="EL299">
        <v>-0.022</v>
      </c>
      <c r="EM299">
        <v>4.32055000000003</v>
      </c>
      <c r="EN299">
        <v>0</v>
      </c>
      <c r="EO299">
        <v>0</v>
      </c>
      <c r="EP299">
        <v>0</v>
      </c>
      <c r="EQ299">
        <v>-0.0219400000000007</v>
      </c>
      <c r="ER299">
        <v>0</v>
      </c>
      <c r="ES299">
        <v>0</v>
      </c>
      <c r="ET299">
        <v>0</v>
      </c>
      <c r="EU299">
        <v>-1</v>
      </c>
      <c r="EV299">
        <v>-1</v>
      </c>
      <c r="EW299">
        <v>-1</v>
      </c>
      <c r="EX299">
        <v>-1</v>
      </c>
      <c r="EY299">
        <v>15.8</v>
      </c>
      <c r="EZ299">
        <v>15.8</v>
      </c>
      <c r="FA299">
        <v>18</v>
      </c>
      <c r="FB299">
        <v>646.83</v>
      </c>
      <c r="FC299">
        <v>393.764</v>
      </c>
      <c r="FD299">
        <v>24.9994</v>
      </c>
      <c r="FE299">
        <v>27.6001</v>
      </c>
      <c r="FF299">
        <v>29.9998</v>
      </c>
      <c r="FG299">
        <v>27.6233</v>
      </c>
      <c r="FH299">
        <v>27.6643</v>
      </c>
      <c r="FI299">
        <v>42.2372</v>
      </c>
      <c r="FJ299">
        <v>21.3887</v>
      </c>
      <c r="FK299">
        <v>43.1111</v>
      </c>
      <c r="FL299">
        <v>25</v>
      </c>
      <c r="FM299">
        <v>967.531</v>
      </c>
      <c r="FN299">
        <v>20</v>
      </c>
      <c r="FO299">
        <v>96.9051</v>
      </c>
      <c r="FP299">
        <v>99.4758</v>
      </c>
    </row>
    <row r="300" spans="1:172">
      <c r="A300">
        <v>284</v>
      </c>
      <c r="B300">
        <v>1617083461.5</v>
      </c>
      <c r="C300">
        <v>569</v>
      </c>
      <c r="D300" t="s">
        <v>853</v>
      </c>
      <c r="E300" t="s">
        <v>854</v>
      </c>
      <c r="F300">
        <v>2</v>
      </c>
      <c r="G300">
        <v>1617083460.5</v>
      </c>
      <c r="H300">
        <f>(I300)/1000</f>
        <v>0</v>
      </c>
      <c r="I300">
        <f>IF(CF300, AL300, AF300)</f>
        <v>0</v>
      </c>
      <c r="J300">
        <f>IF(CF300, AG300, AE300)</f>
        <v>0</v>
      </c>
      <c r="K300">
        <f>CH300 - IF(AS300&gt;1, J300*CB300*100.0/(AU300*CV300), 0)</f>
        <v>0</v>
      </c>
      <c r="L300">
        <f>((R300-H300/2)*K300-J300)/(R300+H300/2)</f>
        <v>0</v>
      </c>
      <c r="M300">
        <f>L300*(CO300+CP300)/1000.0</f>
        <v>0</v>
      </c>
      <c r="N300">
        <f>(CH300 - IF(AS300&gt;1, J300*CB300*100.0/(AU300*CV300), 0))*(CO300+CP300)/1000.0</f>
        <v>0</v>
      </c>
      <c r="O300">
        <f>2.0/((1/Q300-1/P300)+SIGN(Q300)*SQRT((1/Q300-1/P300)*(1/Q300-1/P300) + 4*CC300/((CC300+1)*(CC300+1))*(2*1/Q300*1/P300-1/P300*1/P300)))</f>
        <v>0</v>
      </c>
      <c r="P300">
        <f>IF(LEFT(CD300,1)&lt;&gt;"0",IF(LEFT(CD300,1)="1",3.0,CE300),$D$5+$E$5*(CV300*CO300/($K$5*1000))+$F$5*(CV300*CO300/($K$5*1000))*MAX(MIN(CB300,$J$5),$I$5)*MAX(MIN(CB300,$J$5),$I$5)+$G$5*MAX(MIN(CB300,$J$5),$I$5)*(CV300*CO300/($K$5*1000))+$H$5*(CV300*CO300/($K$5*1000))*(CV300*CO300/($K$5*1000)))</f>
        <v>0</v>
      </c>
      <c r="Q300">
        <f>H300*(1000-(1000*0.61365*exp(17.502*U300/(240.97+U300))/(CO300+CP300)+CJ300)/2)/(1000*0.61365*exp(17.502*U300/(240.97+U300))/(CO300+CP300)-CJ300)</f>
        <v>0</v>
      </c>
      <c r="R300">
        <f>1/((CC300+1)/(O300/1.6)+1/(P300/1.37)) + CC300/((CC300+1)/(O300/1.6) + CC300/(P300/1.37))</f>
        <v>0</v>
      </c>
      <c r="S300">
        <f>(BX300*CA300)</f>
        <v>0</v>
      </c>
      <c r="T300">
        <f>(CQ300+(S300+2*0.95*5.67E-8*(((CQ300+$B$7)+273)^4-(CQ300+273)^4)-44100*H300)/(1.84*29.3*P300+8*0.95*5.67E-8*(CQ300+273)^3))</f>
        <v>0</v>
      </c>
      <c r="U300">
        <f>($C$7*CR300+$D$7*CS300+$E$7*T300)</f>
        <v>0</v>
      </c>
      <c r="V300">
        <f>0.61365*exp(17.502*U300/(240.97+U300))</f>
        <v>0</v>
      </c>
      <c r="W300">
        <f>(X300/Y300*100)</f>
        <v>0</v>
      </c>
      <c r="X300">
        <f>CJ300*(CO300+CP300)/1000</f>
        <v>0</v>
      </c>
      <c r="Y300">
        <f>0.61365*exp(17.502*CQ300/(240.97+CQ300))</f>
        <v>0</v>
      </c>
      <c r="Z300">
        <f>(V300-CJ300*(CO300+CP300)/1000)</f>
        <v>0</v>
      </c>
      <c r="AA300">
        <f>(-H300*44100)</f>
        <v>0</v>
      </c>
      <c r="AB300">
        <f>2*29.3*P300*0.92*(CQ300-U300)</f>
        <v>0</v>
      </c>
      <c r="AC300">
        <f>2*0.95*5.67E-8*(((CQ300+$B$7)+273)^4-(U300+273)^4)</f>
        <v>0</v>
      </c>
      <c r="AD300">
        <f>S300+AC300+AA300+AB300</f>
        <v>0</v>
      </c>
      <c r="AE300">
        <f>CN300*AS300*(CI300-CH300*(1000-AS300*CK300)/(1000-AS300*CJ300))/(100*CB300)</f>
        <v>0</v>
      </c>
      <c r="AF300">
        <f>1000*CN300*AS300*(CJ300-CK300)/(100*CB300*(1000-AS300*CJ300))</f>
        <v>0</v>
      </c>
      <c r="AG300">
        <f>(AH300 - AI300 - CO300*1E3/(8.314*(CQ300+273.15)) * AK300/CN300 * AJ300) * CN300/(100*CB300) * (1000 - CK300)/1000</f>
        <v>0</v>
      </c>
      <c r="AH300">
        <v>975.808663505275</v>
      </c>
      <c r="AI300">
        <v>954.702048484848</v>
      </c>
      <c r="AJ300">
        <v>1.75822799929069</v>
      </c>
      <c r="AK300">
        <v>66.5001345329119</v>
      </c>
      <c r="AL300">
        <f>(AN300 - AM300 + CO300*1E3/(8.314*(CQ300+273.15)) * AP300/CN300 * AO300) * CN300/(100*CB300) * 1000/(1000 - AN300)</f>
        <v>0</v>
      </c>
      <c r="AM300">
        <v>19.9665792263204</v>
      </c>
      <c r="AN300">
        <v>21.291903030303</v>
      </c>
      <c r="AO300">
        <v>-0.000467349862256356</v>
      </c>
      <c r="AP300">
        <v>79.88</v>
      </c>
      <c r="AQ300">
        <v>0</v>
      </c>
      <c r="AR300">
        <v>0</v>
      </c>
      <c r="AS300">
        <f>IF(AQ300*$H$13&gt;=AU300,1.0,(AU300/(AU300-AQ300*$H$13)))</f>
        <v>0</v>
      </c>
      <c r="AT300">
        <f>(AS300-1)*100</f>
        <v>0</v>
      </c>
      <c r="AU300">
        <f>MAX(0,($B$13+$C$13*CV300)/(1+$D$13*CV300)*CO300/(CQ300+273)*$E$13)</f>
        <v>0</v>
      </c>
      <c r="AV300" t="s">
        <v>286</v>
      </c>
      <c r="AW300" t="s">
        <v>286</v>
      </c>
      <c r="AX300">
        <v>0</v>
      </c>
      <c r="AY300">
        <v>0</v>
      </c>
      <c r="AZ300">
        <f>1-AX300/AY300</f>
        <v>0</v>
      </c>
      <c r="BA300">
        <v>0</v>
      </c>
      <c r="BB300" t="s">
        <v>286</v>
      </c>
      <c r="BC300" t="s">
        <v>286</v>
      </c>
      <c r="BD300">
        <v>0</v>
      </c>
      <c r="BE300">
        <v>0</v>
      </c>
      <c r="BF300">
        <f>1-BD300/BE300</f>
        <v>0</v>
      </c>
      <c r="BG300">
        <v>0.5</v>
      </c>
      <c r="BH300">
        <f>BY300</f>
        <v>0</v>
      </c>
      <c r="BI300">
        <f>J300</f>
        <v>0</v>
      </c>
      <c r="BJ300">
        <f>BF300*BG300*BH300</f>
        <v>0</v>
      </c>
      <c r="BK300">
        <f>(BI300-BA300)/BH300</f>
        <v>0</v>
      </c>
      <c r="BL300">
        <f>(AY300-BE300)/BE300</f>
        <v>0</v>
      </c>
      <c r="BM300">
        <f>AX300/(AZ300+AX300/BE300)</f>
        <v>0</v>
      </c>
      <c r="BN300" t="s">
        <v>286</v>
      </c>
      <c r="BO300">
        <v>0</v>
      </c>
      <c r="BP300">
        <f>IF(BO300&lt;&gt;0, BO300, BM300)</f>
        <v>0</v>
      </c>
      <c r="BQ300">
        <f>1-BP300/BE300</f>
        <v>0</v>
      </c>
      <c r="BR300">
        <f>(BE300-BD300)/(BE300-BP300)</f>
        <v>0</v>
      </c>
      <c r="BS300">
        <f>(AY300-BE300)/(AY300-BP300)</f>
        <v>0</v>
      </c>
      <c r="BT300">
        <f>(BE300-BD300)/(BE300-AX300)</f>
        <v>0</v>
      </c>
      <c r="BU300">
        <f>(AY300-BE300)/(AY300-AX300)</f>
        <v>0</v>
      </c>
      <c r="BV300">
        <f>(BR300*BP300/BD300)</f>
        <v>0</v>
      </c>
      <c r="BW300">
        <f>(1-BV300)</f>
        <v>0</v>
      </c>
      <c r="BX300">
        <f>$B$11*CW300+$C$11*CX300+$F$11*CY300*(1-DB300)</f>
        <v>0</v>
      </c>
      <c r="BY300">
        <f>BX300*BZ300</f>
        <v>0</v>
      </c>
      <c r="BZ300">
        <f>($B$11*$D$9+$C$11*$D$9+$F$11*((DL300+DD300)/MAX(DL300+DD300+DM300, 0.1)*$I$9+DM300/MAX(DL300+DD300+DM300, 0.1)*$J$9))/($B$11+$C$11+$F$11)</f>
        <v>0</v>
      </c>
      <c r="CA300">
        <f>($B$11*$K$9+$C$11*$K$9+$F$11*((DL300+DD300)/MAX(DL300+DD300+DM300, 0.1)*$P$9+DM300/MAX(DL300+DD300+DM300, 0.1)*$Q$9))/($B$11+$C$11+$F$11)</f>
        <v>0</v>
      </c>
      <c r="CB300">
        <v>9</v>
      </c>
      <c r="CC300">
        <v>0.5</v>
      </c>
      <c r="CD300" t="s">
        <v>287</v>
      </c>
      <c r="CE300">
        <v>2</v>
      </c>
      <c r="CF300" t="b">
        <v>1</v>
      </c>
      <c r="CG300">
        <v>1617083460.5</v>
      </c>
      <c r="CH300">
        <v>933.507333333333</v>
      </c>
      <c r="CI300">
        <v>958.058333333333</v>
      </c>
      <c r="CJ300">
        <v>21.2925666666667</v>
      </c>
      <c r="CK300">
        <v>19.9664</v>
      </c>
      <c r="CL300">
        <v>929.186333333333</v>
      </c>
      <c r="CM300">
        <v>21.3145333333333</v>
      </c>
      <c r="CN300">
        <v>600.015</v>
      </c>
      <c r="CO300">
        <v>101.129333333333</v>
      </c>
      <c r="CP300">
        <v>0.0466967</v>
      </c>
      <c r="CQ300">
        <v>26.7174666666667</v>
      </c>
      <c r="CR300">
        <v>26.2878</v>
      </c>
      <c r="CS300">
        <v>999.9</v>
      </c>
      <c r="CT300">
        <v>0</v>
      </c>
      <c r="CU300">
        <v>0</v>
      </c>
      <c r="CV300">
        <v>10009.8</v>
      </c>
      <c r="CW300">
        <v>0</v>
      </c>
      <c r="CX300">
        <v>30.0039333333333</v>
      </c>
      <c r="CY300">
        <v>1199.97333333333</v>
      </c>
      <c r="CZ300">
        <v>0.967004333333333</v>
      </c>
      <c r="DA300">
        <v>0.0329958</v>
      </c>
      <c r="DB300">
        <v>0</v>
      </c>
      <c r="DC300">
        <v>2.41823333333333</v>
      </c>
      <c r="DD300">
        <v>0</v>
      </c>
      <c r="DE300">
        <v>3546.02</v>
      </c>
      <c r="DF300">
        <v>10372.0666666667</v>
      </c>
      <c r="DG300">
        <v>40.437</v>
      </c>
      <c r="DH300">
        <v>43.4163333333333</v>
      </c>
      <c r="DI300">
        <v>42.187</v>
      </c>
      <c r="DJ300">
        <v>41.5203333333333</v>
      </c>
      <c r="DK300">
        <v>40.437</v>
      </c>
      <c r="DL300">
        <v>1160.38333333333</v>
      </c>
      <c r="DM300">
        <v>39.59</v>
      </c>
      <c r="DN300">
        <v>0</v>
      </c>
      <c r="DO300">
        <v>1617083461.8</v>
      </c>
      <c r="DP300">
        <v>0</v>
      </c>
      <c r="DQ300">
        <v>2.68605</v>
      </c>
      <c r="DR300">
        <v>-1.00243076519197</v>
      </c>
      <c r="DS300">
        <v>-2.69504272443113</v>
      </c>
      <c r="DT300">
        <v>3546.51807692308</v>
      </c>
      <c r="DU300">
        <v>15</v>
      </c>
      <c r="DV300">
        <v>1617082512</v>
      </c>
      <c r="DW300" t="s">
        <v>288</v>
      </c>
      <c r="DX300">
        <v>1617082511</v>
      </c>
      <c r="DY300">
        <v>1617082512</v>
      </c>
      <c r="DZ300">
        <v>2</v>
      </c>
      <c r="EA300">
        <v>-0.012</v>
      </c>
      <c r="EB300">
        <v>-0.035</v>
      </c>
      <c r="EC300">
        <v>4.321</v>
      </c>
      <c r="ED300">
        <v>-0.022</v>
      </c>
      <c r="EE300">
        <v>400</v>
      </c>
      <c r="EF300">
        <v>20</v>
      </c>
      <c r="EG300">
        <v>0.13</v>
      </c>
      <c r="EH300">
        <v>0.05</v>
      </c>
      <c r="EI300">
        <v>100</v>
      </c>
      <c r="EJ300">
        <v>100</v>
      </c>
      <c r="EK300">
        <v>4.321</v>
      </c>
      <c r="EL300">
        <v>-0.0219</v>
      </c>
      <c r="EM300">
        <v>4.32055000000003</v>
      </c>
      <c r="EN300">
        <v>0</v>
      </c>
      <c r="EO300">
        <v>0</v>
      </c>
      <c r="EP300">
        <v>0</v>
      </c>
      <c r="EQ300">
        <v>-0.0219400000000007</v>
      </c>
      <c r="ER300">
        <v>0</v>
      </c>
      <c r="ES300">
        <v>0</v>
      </c>
      <c r="ET300">
        <v>0</v>
      </c>
      <c r="EU300">
        <v>-1</v>
      </c>
      <c r="EV300">
        <v>-1</v>
      </c>
      <c r="EW300">
        <v>-1</v>
      </c>
      <c r="EX300">
        <v>-1</v>
      </c>
      <c r="EY300">
        <v>15.8</v>
      </c>
      <c r="EZ300">
        <v>15.8</v>
      </c>
      <c r="FA300">
        <v>18</v>
      </c>
      <c r="FB300">
        <v>646.661</v>
      </c>
      <c r="FC300">
        <v>393.692</v>
      </c>
      <c r="FD300">
        <v>24.9994</v>
      </c>
      <c r="FE300">
        <v>27.5983</v>
      </c>
      <c r="FF300">
        <v>29.9998</v>
      </c>
      <c r="FG300">
        <v>27.6222</v>
      </c>
      <c r="FH300">
        <v>27.6625</v>
      </c>
      <c r="FI300">
        <v>42.3542</v>
      </c>
      <c r="FJ300">
        <v>21.3887</v>
      </c>
      <c r="FK300">
        <v>43.1111</v>
      </c>
      <c r="FL300">
        <v>25</v>
      </c>
      <c r="FM300">
        <v>970.877</v>
      </c>
      <c r="FN300">
        <v>20</v>
      </c>
      <c r="FO300">
        <v>96.9063</v>
      </c>
      <c r="FP300">
        <v>99.4754</v>
      </c>
    </row>
    <row r="301" spans="1:172">
      <c r="A301">
        <v>285</v>
      </c>
      <c r="B301">
        <v>1617083463.5</v>
      </c>
      <c r="C301">
        <v>571</v>
      </c>
      <c r="D301" t="s">
        <v>855</v>
      </c>
      <c r="E301" t="s">
        <v>856</v>
      </c>
      <c r="F301">
        <v>2</v>
      </c>
      <c r="G301">
        <v>1617083462.125</v>
      </c>
      <c r="H301">
        <f>(I301)/1000</f>
        <v>0</v>
      </c>
      <c r="I301">
        <f>IF(CF301, AL301, AF301)</f>
        <v>0</v>
      </c>
      <c r="J301">
        <f>IF(CF301, AG301, AE301)</f>
        <v>0</v>
      </c>
      <c r="K301">
        <f>CH301 - IF(AS301&gt;1, J301*CB301*100.0/(AU301*CV301), 0)</f>
        <v>0</v>
      </c>
      <c r="L301">
        <f>((R301-H301/2)*K301-J301)/(R301+H301/2)</f>
        <v>0</v>
      </c>
      <c r="M301">
        <f>L301*(CO301+CP301)/1000.0</f>
        <v>0</v>
      </c>
      <c r="N301">
        <f>(CH301 - IF(AS301&gt;1, J301*CB301*100.0/(AU301*CV301), 0))*(CO301+CP301)/1000.0</f>
        <v>0</v>
      </c>
      <c r="O301">
        <f>2.0/((1/Q301-1/P301)+SIGN(Q301)*SQRT((1/Q301-1/P301)*(1/Q301-1/P301) + 4*CC301/((CC301+1)*(CC301+1))*(2*1/Q301*1/P301-1/P301*1/P301)))</f>
        <v>0</v>
      </c>
      <c r="P301">
        <f>IF(LEFT(CD301,1)&lt;&gt;"0",IF(LEFT(CD301,1)="1",3.0,CE301),$D$5+$E$5*(CV301*CO301/($K$5*1000))+$F$5*(CV301*CO301/($K$5*1000))*MAX(MIN(CB301,$J$5),$I$5)*MAX(MIN(CB301,$J$5),$I$5)+$G$5*MAX(MIN(CB301,$J$5),$I$5)*(CV301*CO301/($K$5*1000))+$H$5*(CV301*CO301/($K$5*1000))*(CV301*CO301/($K$5*1000)))</f>
        <v>0</v>
      </c>
      <c r="Q301">
        <f>H301*(1000-(1000*0.61365*exp(17.502*U301/(240.97+U301))/(CO301+CP301)+CJ301)/2)/(1000*0.61365*exp(17.502*U301/(240.97+U301))/(CO301+CP301)-CJ301)</f>
        <v>0</v>
      </c>
      <c r="R301">
        <f>1/((CC301+1)/(O301/1.6)+1/(P301/1.37)) + CC301/((CC301+1)/(O301/1.6) + CC301/(P301/1.37))</f>
        <v>0</v>
      </c>
      <c r="S301">
        <f>(BX301*CA301)</f>
        <v>0</v>
      </c>
      <c r="T301">
        <f>(CQ301+(S301+2*0.95*5.67E-8*(((CQ301+$B$7)+273)^4-(CQ301+273)^4)-44100*H301)/(1.84*29.3*P301+8*0.95*5.67E-8*(CQ301+273)^3))</f>
        <v>0</v>
      </c>
      <c r="U301">
        <f>($C$7*CR301+$D$7*CS301+$E$7*T301)</f>
        <v>0</v>
      </c>
      <c r="V301">
        <f>0.61365*exp(17.502*U301/(240.97+U301))</f>
        <v>0</v>
      </c>
      <c r="W301">
        <f>(X301/Y301*100)</f>
        <v>0</v>
      </c>
      <c r="X301">
        <f>CJ301*(CO301+CP301)/1000</f>
        <v>0</v>
      </c>
      <c r="Y301">
        <f>0.61365*exp(17.502*CQ301/(240.97+CQ301))</f>
        <v>0</v>
      </c>
      <c r="Z301">
        <f>(V301-CJ301*(CO301+CP301)/1000)</f>
        <v>0</v>
      </c>
      <c r="AA301">
        <f>(-H301*44100)</f>
        <v>0</v>
      </c>
      <c r="AB301">
        <f>2*29.3*P301*0.92*(CQ301-U301)</f>
        <v>0</v>
      </c>
      <c r="AC301">
        <f>2*0.95*5.67E-8*(((CQ301+$B$7)+273)^4-(U301+273)^4)</f>
        <v>0</v>
      </c>
      <c r="AD301">
        <f>S301+AC301+AA301+AB301</f>
        <v>0</v>
      </c>
      <c r="AE301">
        <f>CN301*AS301*(CI301-CH301*(1000-AS301*CK301)/(1000-AS301*CJ301))/(100*CB301)</f>
        <v>0</v>
      </c>
      <c r="AF301">
        <f>1000*CN301*AS301*(CJ301-CK301)/(100*CB301*(1000-AS301*CJ301))</f>
        <v>0</v>
      </c>
      <c r="AG301">
        <f>(AH301 - AI301 - CO301*1E3/(8.314*(CQ301+273.15)) * AK301/CN301 * AJ301) * CN301/(100*CB301) * (1000 - CK301)/1000</f>
        <v>0</v>
      </c>
      <c r="AH301">
        <v>979.278291661951</v>
      </c>
      <c r="AI301">
        <v>958.192115151515</v>
      </c>
      <c r="AJ301">
        <v>1.749566203651</v>
      </c>
      <c r="AK301">
        <v>66.5001345329119</v>
      </c>
      <c r="AL301">
        <f>(AN301 - AM301 + CO301*1E3/(8.314*(CQ301+273.15)) * AP301/CN301 * AO301) * CN301/(100*CB301) * 1000/(1000 - AN301)</f>
        <v>0</v>
      </c>
      <c r="AM301">
        <v>19.9664022947186</v>
      </c>
      <c r="AN301">
        <v>21.2879163636364</v>
      </c>
      <c r="AO301">
        <v>-0.000385923232321739</v>
      </c>
      <c r="AP301">
        <v>79.88</v>
      </c>
      <c r="AQ301">
        <v>0</v>
      </c>
      <c r="AR301">
        <v>0</v>
      </c>
      <c r="AS301">
        <f>IF(AQ301*$H$13&gt;=AU301,1.0,(AU301/(AU301-AQ301*$H$13)))</f>
        <v>0</v>
      </c>
      <c r="AT301">
        <f>(AS301-1)*100</f>
        <v>0</v>
      </c>
      <c r="AU301">
        <f>MAX(0,($B$13+$C$13*CV301)/(1+$D$13*CV301)*CO301/(CQ301+273)*$E$13)</f>
        <v>0</v>
      </c>
      <c r="AV301" t="s">
        <v>286</v>
      </c>
      <c r="AW301" t="s">
        <v>286</v>
      </c>
      <c r="AX301">
        <v>0</v>
      </c>
      <c r="AY301">
        <v>0</v>
      </c>
      <c r="AZ301">
        <f>1-AX301/AY301</f>
        <v>0</v>
      </c>
      <c r="BA301">
        <v>0</v>
      </c>
      <c r="BB301" t="s">
        <v>286</v>
      </c>
      <c r="BC301" t="s">
        <v>286</v>
      </c>
      <c r="BD301">
        <v>0</v>
      </c>
      <c r="BE301">
        <v>0</v>
      </c>
      <c r="BF301">
        <f>1-BD301/BE301</f>
        <v>0</v>
      </c>
      <c r="BG301">
        <v>0.5</v>
      </c>
      <c r="BH301">
        <f>BY301</f>
        <v>0</v>
      </c>
      <c r="BI301">
        <f>J301</f>
        <v>0</v>
      </c>
      <c r="BJ301">
        <f>BF301*BG301*BH301</f>
        <v>0</v>
      </c>
      <c r="BK301">
        <f>(BI301-BA301)/BH301</f>
        <v>0</v>
      </c>
      <c r="BL301">
        <f>(AY301-BE301)/BE301</f>
        <v>0</v>
      </c>
      <c r="BM301">
        <f>AX301/(AZ301+AX301/BE301)</f>
        <v>0</v>
      </c>
      <c r="BN301" t="s">
        <v>286</v>
      </c>
      <c r="BO301">
        <v>0</v>
      </c>
      <c r="BP301">
        <f>IF(BO301&lt;&gt;0, BO301, BM301)</f>
        <v>0</v>
      </c>
      <c r="BQ301">
        <f>1-BP301/BE301</f>
        <v>0</v>
      </c>
      <c r="BR301">
        <f>(BE301-BD301)/(BE301-BP301)</f>
        <v>0</v>
      </c>
      <c r="BS301">
        <f>(AY301-BE301)/(AY301-BP301)</f>
        <v>0</v>
      </c>
      <c r="BT301">
        <f>(BE301-BD301)/(BE301-AX301)</f>
        <v>0</v>
      </c>
      <c r="BU301">
        <f>(AY301-BE301)/(AY301-AX301)</f>
        <v>0</v>
      </c>
      <c r="BV301">
        <f>(BR301*BP301/BD301)</f>
        <v>0</v>
      </c>
      <c r="BW301">
        <f>(1-BV301)</f>
        <v>0</v>
      </c>
      <c r="BX301">
        <f>$B$11*CW301+$C$11*CX301+$F$11*CY301*(1-DB301)</f>
        <v>0</v>
      </c>
      <c r="BY301">
        <f>BX301*BZ301</f>
        <v>0</v>
      </c>
      <c r="BZ301">
        <f>($B$11*$D$9+$C$11*$D$9+$F$11*((DL301+DD301)/MAX(DL301+DD301+DM301, 0.1)*$I$9+DM301/MAX(DL301+DD301+DM301, 0.1)*$J$9))/($B$11+$C$11+$F$11)</f>
        <v>0</v>
      </c>
      <c r="CA301">
        <f>($B$11*$K$9+$C$11*$K$9+$F$11*((DL301+DD301)/MAX(DL301+DD301+DM301, 0.1)*$P$9+DM301/MAX(DL301+DD301+DM301, 0.1)*$Q$9))/($B$11+$C$11+$F$11)</f>
        <v>0</v>
      </c>
      <c r="CB301">
        <v>9</v>
      </c>
      <c r="CC301">
        <v>0.5</v>
      </c>
      <c r="CD301" t="s">
        <v>287</v>
      </c>
      <c r="CE301">
        <v>2</v>
      </c>
      <c r="CF301" t="b">
        <v>1</v>
      </c>
      <c r="CG301">
        <v>1617083462.125</v>
      </c>
      <c r="CH301">
        <v>936.29425</v>
      </c>
      <c r="CI301">
        <v>960.84</v>
      </c>
      <c r="CJ301">
        <v>21.289725</v>
      </c>
      <c r="CK301">
        <v>19.96545</v>
      </c>
      <c r="CL301">
        <v>931.97375</v>
      </c>
      <c r="CM301">
        <v>21.311675</v>
      </c>
      <c r="CN301">
        <v>600.02625</v>
      </c>
      <c r="CO301">
        <v>101.12925</v>
      </c>
      <c r="CP301">
        <v>0.046590025</v>
      </c>
      <c r="CQ301">
        <v>26.716525</v>
      </c>
      <c r="CR301">
        <v>26.28915</v>
      </c>
      <c r="CS301">
        <v>999.9</v>
      </c>
      <c r="CT301">
        <v>0</v>
      </c>
      <c r="CU301">
        <v>0</v>
      </c>
      <c r="CV301">
        <v>10013.925</v>
      </c>
      <c r="CW301">
        <v>0</v>
      </c>
      <c r="CX301">
        <v>29.94885</v>
      </c>
      <c r="CY301">
        <v>1200.0225</v>
      </c>
      <c r="CZ301">
        <v>0.96700375</v>
      </c>
      <c r="DA301">
        <v>0.032996375</v>
      </c>
      <c r="DB301">
        <v>0</v>
      </c>
      <c r="DC301">
        <v>2.530025</v>
      </c>
      <c r="DD301">
        <v>0</v>
      </c>
      <c r="DE301">
        <v>3546.2175</v>
      </c>
      <c r="DF301">
        <v>10372.5</v>
      </c>
      <c r="DG301">
        <v>40.437</v>
      </c>
      <c r="DH301">
        <v>43.3435</v>
      </c>
      <c r="DI301">
        <v>42.1715</v>
      </c>
      <c r="DJ301">
        <v>41.42175</v>
      </c>
      <c r="DK301">
        <v>40.4685</v>
      </c>
      <c r="DL301">
        <v>1160.43</v>
      </c>
      <c r="DM301">
        <v>39.5925</v>
      </c>
      <c r="DN301">
        <v>0</v>
      </c>
      <c r="DO301">
        <v>1617083464.2</v>
      </c>
      <c r="DP301">
        <v>0</v>
      </c>
      <c r="DQ301">
        <v>2.67521153846154</v>
      </c>
      <c r="DR301">
        <v>-0.965876918152493</v>
      </c>
      <c r="DS301">
        <v>-3.01470084228318</v>
      </c>
      <c r="DT301">
        <v>3546.52230769231</v>
      </c>
      <c r="DU301">
        <v>15</v>
      </c>
      <c r="DV301">
        <v>1617082512</v>
      </c>
      <c r="DW301" t="s">
        <v>288</v>
      </c>
      <c r="DX301">
        <v>1617082511</v>
      </c>
      <c r="DY301">
        <v>1617082512</v>
      </c>
      <c r="DZ301">
        <v>2</v>
      </c>
      <c r="EA301">
        <v>-0.012</v>
      </c>
      <c r="EB301">
        <v>-0.035</v>
      </c>
      <c r="EC301">
        <v>4.321</v>
      </c>
      <c r="ED301">
        <v>-0.022</v>
      </c>
      <c r="EE301">
        <v>400</v>
      </c>
      <c r="EF301">
        <v>20</v>
      </c>
      <c r="EG301">
        <v>0.13</v>
      </c>
      <c r="EH301">
        <v>0.05</v>
      </c>
      <c r="EI301">
        <v>100</v>
      </c>
      <c r="EJ301">
        <v>100</v>
      </c>
      <c r="EK301">
        <v>4.321</v>
      </c>
      <c r="EL301">
        <v>-0.0219</v>
      </c>
      <c r="EM301">
        <v>4.32055000000003</v>
      </c>
      <c r="EN301">
        <v>0</v>
      </c>
      <c r="EO301">
        <v>0</v>
      </c>
      <c r="EP301">
        <v>0</v>
      </c>
      <c r="EQ301">
        <v>-0.0219400000000007</v>
      </c>
      <c r="ER301">
        <v>0</v>
      </c>
      <c r="ES301">
        <v>0</v>
      </c>
      <c r="ET301">
        <v>0</v>
      </c>
      <c r="EU301">
        <v>-1</v>
      </c>
      <c r="EV301">
        <v>-1</v>
      </c>
      <c r="EW301">
        <v>-1</v>
      </c>
      <c r="EX301">
        <v>-1</v>
      </c>
      <c r="EY301">
        <v>15.9</v>
      </c>
      <c r="EZ301">
        <v>15.9</v>
      </c>
      <c r="FA301">
        <v>18</v>
      </c>
      <c r="FB301">
        <v>646.667</v>
      </c>
      <c r="FC301">
        <v>393.639</v>
      </c>
      <c r="FD301">
        <v>24.9995</v>
      </c>
      <c r="FE301">
        <v>27.5966</v>
      </c>
      <c r="FF301">
        <v>29.9998</v>
      </c>
      <c r="FG301">
        <v>27.621</v>
      </c>
      <c r="FH301">
        <v>27.6614</v>
      </c>
      <c r="FI301">
        <v>42.4667</v>
      </c>
      <c r="FJ301">
        <v>21.3887</v>
      </c>
      <c r="FK301">
        <v>43.1111</v>
      </c>
      <c r="FL301">
        <v>25</v>
      </c>
      <c r="FM301">
        <v>974.228</v>
      </c>
      <c r="FN301">
        <v>20</v>
      </c>
      <c r="FO301">
        <v>96.9073</v>
      </c>
      <c r="FP301">
        <v>99.4752</v>
      </c>
    </row>
    <row r="302" spans="1:172">
      <c r="A302">
        <v>286</v>
      </c>
      <c r="B302">
        <v>1617083465.5</v>
      </c>
      <c r="C302">
        <v>573</v>
      </c>
      <c r="D302" t="s">
        <v>857</v>
      </c>
      <c r="E302" t="s">
        <v>858</v>
      </c>
      <c r="F302">
        <v>2</v>
      </c>
      <c r="G302">
        <v>1617083464.5</v>
      </c>
      <c r="H302">
        <f>(I302)/1000</f>
        <v>0</v>
      </c>
      <c r="I302">
        <f>IF(CF302, AL302, AF302)</f>
        <v>0</v>
      </c>
      <c r="J302">
        <f>IF(CF302, AG302, AE302)</f>
        <v>0</v>
      </c>
      <c r="K302">
        <f>CH302 - IF(AS302&gt;1, J302*CB302*100.0/(AU302*CV302), 0)</f>
        <v>0</v>
      </c>
      <c r="L302">
        <f>((R302-H302/2)*K302-J302)/(R302+H302/2)</f>
        <v>0</v>
      </c>
      <c r="M302">
        <f>L302*(CO302+CP302)/1000.0</f>
        <v>0</v>
      </c>
      <c r="N302">
        <f>(CH302 - IF(AS302&gt;1, J302*CB302*100.0/(AU302*CV302), 0))*(CO302+CP302)/1000.0</f>
        <v>0</v>
      </c>
      <c r="O302">
        <f>2.0/((1/Q302-1/P302)+SIGN(Q302)*SQRT((1/Q302-1/P302)*(1/Q302-1/P302) + 4*CC302/((CC302+1)*(CC302+1))*(2*1/Q302*1/P302-1/P302*1/P302)))</f>
        <v>0</v>
      </c>
      <c r="P302">
        <f>IF(LEFT(CD302,1)&lt;&gt;"0",IF(LEFT(CD302,1)="1",3.0,CE302),$D$5+$E$5*(CV302*CO302/($K$5*1000))+$F$5*(CV302*CO302/($K$5*1000))*MAX(MIN(CB302,$J$5),$I$5)*MAX(MIN(CB302,$J$5),$I$5)+$G$5*MAX(MIN(CB302,$J$5),$I$5)*(CV302*CO302/($K$5*1000))+$H$5*(CV302*CO302/($K$5*1000))*(CV302*CO302/($K$5*1000)))</f>
        <v>0</v>
      </c>
      <c r="Q302">
        <f>H302*(1000-(1000*0.61365*exp(17.502*U302/(240.97+U302))/(CO302+CP302)+CJ302)/2)/(1000*0.61365*exp(17.502*U302/(240.97+U302))/(CO302+CP302)-CJ302)</f>
        <v>0</v>
      </c>
      <c r="R302">
        <f>1/((CC302+1)/(O302/1.6)+1/(P302/1.37)) + CC302/((CC302+1)/(O302/1.6) + CC302/(P302/1.37))</f>
        <v>0</v>
      </c>
      <c r="S302">
        <f>(BX302*CA302)</f>
        <v>0</v>
      </c>
      <c r="T302">
        <f>(CQ302+(S302+2*0.95*5.67E-8*(((CQ302+$B$7)+273)^4-(CQ302+273)^4)-44100*H302)/(1.84*29.3*P302+8*0.95*5.67E-8*(CQ302+273)^3))</f>
        <v>0</v>
      </c>
      <c r="U302">
        <f>($C$7*CR302+$D$7*CS302+$E$7*T302)</f>
        <v>0</v>
      </c>
      <c r="V302">
        <f>0.61365*exp(17.502*U302/(240.97+U302))</f>
        <v>0</v>
      </c>
      <c r="W302">
        <f>(X302/Y302*100)</f>
        <v>0</v>
      </c>
      <c r="X302">
        <f>CJ302*(CO302+CP302)/1000</f>
        <v>0</v>
      </c>
      <c r="Y302">
        <f>0.61365*exp(17.502*CQ302/(240.97+CQ302))</f>
        <v>0</v>
      </c>
      <c r="Z302">
        <f>(V302-CJ302*(CO302+CP302)/1000)</f>
        <v>0</v>
      </c>
      <c r="AA302">
        <f>(-H302*44100)</f>
        <v>0</v>
      </c>
      <c r="AB302">
        <f>2*29.3*P302*0.92*(CQ302-U302)</f>
        <v>0</v>
      </c>
      <c r="AC302">
        <f>2*0.95*5.67E-8*(((CQ302+$B$7)+273)^4-(U302+273)^4)</f>
        <v>0</v>
      </c>
      <c r="AD302">
        <f>S302+AC302+AA302+AB302</f>
        <v>0</v>
      </c>
      <c r="AE302">
        <f>CN302*AS302*(CI302-CH302*(1000-AS302*CK302)/(1000-AS302*CJ302))/(100*CB302)</f>
        <v>0</v>
      </c>
      <c r="AF302">
        <f>1000*CN302*AS302*(CJ302-CK302)/(100*CB302*(1000-AS302*CJ302))</f>
        <v>0</v>
      </c>
      <c r="AG302">
        <f>(AH302 - AI302 - CO302*1E3/(8.314*(CQ302+273.15)) * AK302/CN302 * AJ302) * CN302/(100*CB302) * (1000 - CK302)/1000</f>
        <v>0</v>
      </c>
      <c r="AH302">
        <v>982.834087109117</v>
      </c>
      <c r="AI302">
        <v>961.616109090909</v>
      </c>
      <c r="AJ302">
        <v>1.71122883405106</v>
      </c>
      <c r="AK302">
        <v>66.5001345329119</v>
      </c>
      <c r="AL302">
        <f>(AN302 - AM302 + CO302*1E3/(8.314*(CQ302+273.15)) * AP302/CN302 * AO302) * CN302/(100*CB302) * 1000/(1000 - AN302)</f>
        <v>0</v>
      </c>
      <c r="AM302">
        <v>19.9649675750649</v>
      </c>
      <c r="AN302">
        <v>21.2835509090909</v>
      </c>
      <c r="AO302">
        <v>-0.00206169696969669</v>
      </c>
      <c r="AP302">
        <v>79.88</v>
      </c>
      <c r="AQ302">
        <v>0</v>
      </c>
      <c r="AR302">
        <v>0</v>
      </c>
      <c r="AS302">
        <f>IF(AQ302*$H$13&gt;=AU302,1.0,(AU302/(AU302-AQ302*$H$13)))</f>
        <v>0</v>
      </c>
      <c r="AT302">
        <f>(AS302-1)*100</f>
        <v>0</v>
      </c>
      <c r="AU302">
        <f>MAX(0,($B$13+$C$13*CV302)/(1+$D$13*CV302)*CO302/(CQ302+273)*$E$13)</f>
        <v>0</v>
      </c>
      <c r="AV302" t="s">
        <v>286</v>
      </c>
      <c r="AW302" t="s">
        <v>286</v>
      </c>
      <c r="AX302">
        <v>0</v>
      </c>
      <c r="AY302">
        <v>0</v>
      </c>
      <c r="AZ302">
        <f>1-AX302/AY302</f>
        <v>0</v>
      </c>
      <c r="BA302">
        <v>0</v>
      </c>
      <c r="BB302" t="s">
        <v>286</v>
      </c>
      <c r="BC302" t="s">
        <v>286</v>
      </c>
      <c r="BD302">
        <v>0</v>
      </c>
      <c r="BE302">
        <v>0</v>
      </c>
      <c r="BF302">
        <f>1-BD302/BE302</f>
        <v>0</v>
      </c>
      <c r="BG302">
        <v>0.5</v>
      </c>
      <c r="BH302">
        <f>BY302</f>
        <v>0</v>
      </c>
      <c r="BI302">
        <f>J302</f>
        <v>0</v>
      </c>
      <c r="BJ302">
        <f>BF302*BG302*BH302</f>
        <v>0</v>
      </c>
      <c r="BK302">
        <f>(BI302-BA302)/BH302</f>
        <v>0</v>
      </c>
      <c r="BL302">
        <f>(AY302-BE302)/BE302</f>
        <v>0</v>
      </c>
      <c r="BM302">
        <f>AX302/(AZ302+AX302/BE302)</f>
        <v>0</v>
      </c>
      <c r="BN302" t="s">
        <v>286</v>
      </c>
      <c r="BO302">
        <v>0</v>
      </c>
      <c r="BP302">
        <f>IF(BO302&lt;&gt;0, BO302, BM302)</f>
        <v>0</v>
      </c>
      <c r="BQ302">
        <f>1-BP302/BE302</f>
        <v>0</v>
      </c>
      <c r="BR302">
        <f>(BE302-BD302)/(BE302-BP302)</f>
        <v>0</v>
      </c>
      <c r="BS302">
        <f>(AY302-BE302)/(AY302-BP302)</f>
        <v>0</v>
      </c>
      <c r="BT302">
        <f>(BE302-BD302)/(BE302-AX302)</f>
        <v>0</v>
      </c>
      <c r="BU302">
        <f>(AY302-BE302)/(AY302-AX302)</f>
        <v>0</v>
      </c>
      <c r="BV302">
        <f>(BR302*BP302/BD302)</f>
        <v>0</v>
      </c>
      <c r="BW302">
        <f>(1-BV302)</f>
        <v>0</v>
      </c>
      <c r="BX302">
        <f>$B$11*CW302+$C$11*CX302+$F$11*CY302*(1-DB302)</f>
        <v>0</v>
      </c>
      <c r="BY302">
        <f>BX302*BZ302</f>
        <v>0</v>
      </c>
      <c r="BZ302">
        <f>($B$11*$D$9+$C$11*$D$9+$F$11*((DL302+DD302)/MAX(DL302+DD302+DM302, 0.1)*$I$9+DM302/MAX(DL302+DD302+DM302, 0.1)*$J$9))/($B$11+$C$11+$F$11)</f>
        <v>0</v>
      </c>
      <c r="CA302">
        <f>($B$11*$K$9+$C$11*$K$9+$F$11*((DL302+DD302)/MAX(DL302+DD302+DM302, 0.1)*$P$9+DM302/MAX(DL302+DD302+DM302, 0.1)*$Q$9))/($B$11+$C$11+$F$11)</f>
        <v>0</v>
      </c>
      <c r="CB302">
        <v>9</v>
      </c>
      <c r="CC302">
        <v>0.5</v>
      </c>
      <c r="CD302" t="s">
        <v>287</v>
      </c>
      <c r="CE302">
        <v>2</v>
      </c>
      <c r="CF302" t="b">
        <v>1</v>
      </c>
      <c r="CG302">
        <v>1617083464.5</v>
      </c>
      <c r="CH302">
        <v>940.32</v>
      </c>
      <c r="CI302">
        <v>964.980333333333</v>
      </c>
      <c r="CJ302">
        <v>21.2847333333333</v>
      </c>
      <c r="CK302">
        <v>19.9634666666667</v>
      </c>
      <c r="CL302">
        <v>935.999333333333</v>
      </c>
      <c r="CM302">
        <v>21.3067</v>
      </c>
      <c r="CN302">
        <v>600.066333333333</v>
      </c>
      <c r="CO302">
        <v>101.129666666667</v>
      </c>
      <c r="CP302">
        <v>0.0465751</v>
      </c>
      <c r="CQ302">
        <v>26.7167</v>
      </c>
      <c r="CR302">
        <v>26.2915333333333</v>
      </c>
      <c r="CS302">
        <v>999.9</v>
      </c>
      <c r="CT302">
        <v>0</v>
      </c>
      <c r="CU302">
        <v>0</v>
      </c>
      <c r="CV302">
        <v>9997.71</v>
      </c>
      <c r="CW302">
        <v>0</v>
      </c>
      <c r="CX302">
        <v>29.8807</v>
      </c>
      <c r="CY302">
        <v>1199.90333333333</v>
      </c>
      <c r="CZ302">
        <v>0.967002</v>
      </c>
      <c r="DA302">
        <v>0.0329981</v>
      </c>
      <c r="DB302">
        <v>0</v>
      </c>
      <c r="DC302">
        <v>2.51373333333333</v>
      </c>
      <c r="DD302">
        <v>0</v>
      </c>
      <c r="DE302">
        <v>3546.00666666667</v>
      </c>
      <c r="DF302">
        <v>10371.4666666667</v>
      </c>
      <c r="DG302">
        <v>40.479</v>
      </c>
      <c r="DH302">
        <v>43.354</v>
      </c>
      <c r="DI302">
        <v>42.1663333333333</v>
      </c>
      <c r="DJ302">
        <v>41.375</v>
      </c>
      <c r="DK302">
        <v>40.479</v>
      </c>
      <c r="DL302">
        <v>1160.31333333333</v>
      </c>
      <c r="DM302">
        <v>39.59</v>
      </c>
      <c r="DN302">
        <v>0</v>
      </c>
      <c r="DO302">
        <v>1617083466</v>
      </c>
      <c r="DP302">
        <v>0</v>
      </c>
      <c r="DQ302">
        <v>2.627076</v>
      </c>
      <c r="DR302">
        <v>-1.1068307673594</v>
      </c>
      <c r="DS302">
        <v>-2.89923075977442</v>
      </c>
      <c r="DT302">
        <v>3546.3692</v>
      </c>
      <c r="DU302">
        <v>15</v>
      </c>
      <c r="DV302">
        <v>1617082512</v>
      </c>
      <c r="DW302" t="s">
        <v>288</v>
      </c>
      <c r="DX302">
        <v>1617082511</v>
      </c>
      <c r="DY302">
        <v>1617082512</v>
      </c>
      <c r="DZ302">
        <v>2</v>
      </c>
      <c r="EA302">
        <v>-0.012</v>
      </c>
      <c r="EB302">
        <v>-0.035</v>
      </c>
      <c r="EC302">
        <v>4.321</v>
      </c>
      <c r="ED302">
        <v>-0.022</v>
      </c>
      <c r="EE302">
        <v>400</v>
      </c>
      <c r="EF302">
        <v>20</v>
      </c>
      <c r="EG302">
        <v>0.13</v>
      </c>
      <c r="EH302">
        <v>0.05</v>
      </c>
      <c r="EI302">
        <v>100</v>
      </c>
      <c r="EJ302">
        <v>100</v>
      </c>
      <c r="EK302">
        <v>4.32</v>
      </c>
      <c r="EL302">
        <v>-0.0219</v>
      </c>
      <c r="EM302">
        <v>4.32055000000003</v>
      </c>
      <c r="EN302">
        <v>0</v>
      </c>
      <c r="EO302">
        <v>0</v>
      </c>
      <c r="EP302">
        <v>0</v>
      </c>
      <c r="EQ302">
        <v>-0.0219400000000007</v>
      </c>
      <c r="ER302">
        <v>0</v>
      </c>
      <c r="ES302">
        <v>0</v>
      </c>
      <c r="ET302">
        <v>0</v>
      </c>
      <c r="EU302">
        <v>-1</v>
      </c>
      <c r="EV302">
        <v>-1</v>
      </c>
      <c r="EW302">
        <v>-1</v>
      </c>
      <c r="EX302">
        <v>-1</v>
      </c>
      <c r="EY302">
        <v>15.9</v>
      </c>
      <c r="EZ302">
        <v>15.9</v>
      </c>
      <c r="FA302">
        <v>18</v>
      </c>
      <c r="FB302">
        <v>646.842</v>
      </c>
      <c r="FC302">
        <v>393.689</v>
      </c>
      <c r="FD302">
        <v>24.9995</v>
      </c>
      <c r="FE302">
        <v>27.5954</v>
      </c>
      <c r="FF302">
        <v>29.9999</v>
      </c>
      <c r="FG302">
        <v>27.6194</v>
      </c>
      <c r="FH302">
        <v>27.6602</v>
      </c>
      <c r="FI302">
        <v>42.5856</v>
      </c>
      <c r="FJ302">
        <v>21.3887</v>
      </c>
      <c r="FK302">
        <v>43.1111</v>
      </c>
      <c r="FL302">
        <v>25</v>
      </c>
      <c r="FM302">
        <v>977.599</v>
      </c>
      <c r="FN302">
        <v>20</v>
      </c>
      <c r="FO302">
        <v>96.907</v>
      </c>
      <c r="FP302">
        <v>99.4754</v>
      </c>
    </row>
    <row r="303" spans="1:172">
      <c r="A303">
        <v>287</v>
      </c>
      <c r="B303">
        <v>1617083467.5</v>
      </c>
      <c r="C303">
        <v>575</v>
      </c>
      <c r="D303" t="s">
        <v>859</v>
      </c>
      <c r="E303" t="s">
        <v>860</v>
      </c>
      <c r="F303">
        <v>2</v>
      </c>
      <c r="G303">
        <v>1617083466.125</v>
      </c>
      <c r="H303">
        <f>(I303)/1000</f>
        <v>0</v>
      </c>
      <c r="I303">
        <f>IF(CF303, AL303, AF303)</f>
        <v>0</v>
      </c>
      <c r="J303">
        <f>IF(CF303, AG303, AE303)</f>
        <v>0</v>
      </c>
      <c r="K303">
        <f>CH303 - IF(AS303&gt;1, J303*CB303*100.0/(AU303*CV303), 0)</f>
        <v>0</v>
      </c>
      <c r="L303">
        <f>((R303-H303/2)*K303-J303)/(R303+H303/2)</f>
        <v>0</v>
      </c>
      <c r="M303">
        <f>L303*(CO303+CP303)/1000.0</f>
        <v>0</v>
      </c>
      <c r="N303">
        <f>(CH303 - IF(AS303&gt;1, J303*CB303*100.0/(AU303*CV303), 0))*(CO303+CP303)/1000.0</f>
        <v>0</v>
      </c>
      <c r="O303">
        <f>2.0/((1/Q303-1/P303)+SIGN(Q303)*SQRT((1/Q303-1/P303)*(1/Q303-1/P303) + 4*CC303/((CC303+1)*(CC303+1))*(2*1/Q303*1/P303-1/P303*1/P303)))</f>
        <v>0</v>
      </c>
      <c r="P303">
        <f>IF(LEFT(CD303,1)&lt;&gt;"0",IF(LEFT(CD303,1)="1",3.0,CE303),$D$5+$E$5*(CV303*CO303/($K$5*1000))+$F$5*(CV303*CO303/($K$5*1000))*MAX(MIN(CB303,$J$5),$I$5)*MAX(MIN(CB303,$J$5),$I$5)+$G$5*MAX(MIN(CB303,$J$5),$I$5)*(CV303*CO303/($K$5*1000))+$H$5*(CV303*CO303/($K$5*1000))*(CV303*CO303/($K$5*1000)))</f>
        <v>0</v>
      </c>
      <c r="Q303">
        <f>H303*(1000-(1000*0.61365*exp(17.502*U303/(240.97+U303))/(CO303+CP303)+CJ303)/2)/(1000*0.61365*exp(17.502*U303/(240.97+U303))/(CO303+CP303)-CJ303)</f>
        <v>0</v>
      </c>
      <c r="R303">
        <f>1/((CC303+1)/(O303/1.6)+1/(P303/1.37)) + CC303/((CC303+1)/(O303/1.6) + CC303/(P303/1.37))</f>
        <v>0</v>
      </c>
      <c r="S303">
        <f>(BX303*CA303)</f>
        <v>0</v>
      </c>
      <c r="T303">
        <f>(CQ303+(S303+2*0.95*5.67E-8*(((CQ303+$B$7)+273)^4-(CQ303+273)^4)-44100*H303)/(1.84*29.3*P303+8*0.95*5.67E-8*(CQ303+273)^3))</f>
        <v>0</v>
      </c>
      <c r="U303">
        <f>($C$7*CR303+$D$7*CS303+$E$7*T303)</f>
        <v>0</v>
      </c>
      <c r="V303">
        <f>0.61365*exp(17.502*U303/(240.97+U303))</f>
        <v>0</v>
      </c>
      <c r="W303">
        <f>(X303/Y303*100)</f>
        <v>0</v>
      </c>
      <c r="X303">
        <f>CJ303*(CO303+CP303)/1000</f>
        <v>0</v>
      </c>
      <c r="Y303">
        <f>0.61365*exp(17.502*CQ303/(240.97+CQ303))</f>
        <v>0</v>
      </c>
      <c r="Z303">
        <f>(V303-CJ303*(CO303+CP303)/1000)</f>
        <v>0</v>
      </c>
      <c r="AA303">
        <f>(-H303*44100)</f>
        <v>0</v>
      </c>
      <c r="AB303">
        <f>2*29.3*P303*0.92*(CQ303-U303)</f>
        <v>0</v>
      </c>
      <c r="AC303">
        <f>2*0.95*5.67E-8*(((CQ303+$B$7)+273)^4-(U303+273)^4)</f>
        <v>0</v>
      </c>
      <c r="AD303">
        <f>S303+AC303+AA303+AB303</f>
        <v>0</v>
      </c>
      <c r="AE303">
        <f>CN303*AS303*(CI303-CH303*(1000-AS303*CK303)/(1000-AS303*CJ303))/(100*CB303)</f>
        <v>0</v>
      </c>
      <c r="AF303">
        <f>1000*CN303*AS303*(CJ303-CK303)/(100*CB303*(1000-AS303*CJ303))</f>
        <v>0</v>
      </c>
      <c r="AG303">
        <f>(AH303 - AI303 - CO303*1E3/(8.314*(CQ303+273.15)) * AK303/CN303 * AJ303) * CN303/(100*CB303) * (1000 - CK303)/1000</f>
        <v>0</v>
      </c>
      <c r="AH303">
        <v>986.315642957901</v>
      </c>
      <c r="AI303">
        <v>965.049848484849</v>
      </c>
      <c r="AJ303">
        <v>1.71185792104471</v>
      </c>
      <c r="AK303">
        <v>66.5001345329119</v>
      </c>
      <c r="AL303">
        <f>(AN303 - AM303 + CO303*1E3/(8.314*(CQ303+273.15)) * AP303/CN303 * AO303) * CN303/(100*CB303) * 1000/(1000 - AN303)</f>
        <v>0</v>
      </c>
      <c r="AM303">
        <v>19.9629254431169</v>
      </c>
      <c r="AN303">
        <v>21.2809872727273</v>
      </c>
      <c r="AO303">
        <v>-0.00218490909091142</v>
      </c>
      <c r="AP303">
        <v>79.88</v>
      </c>
      <c r="AQ303">
        <v>0</v>
      </c>
      <c r="AR303">
        <v>0</v>
      </c>
      <c r="AS303">
        <f>IF(AQ303*$H$13&gt;=AU303,1.0,(AU303/(AU303-AQ303*$H$13)))</f>
        <v>0</v>
      </c>
      <c r="AT303">
        <f>(AS303-1)*100</f>
        <v>0</v>
      </c>
      <c r="AU303">
        <f>MAX(0,($B$13+$C$13*CV303)/(1+$D$13*CV303)*CO303/(CQ303+273)*$E$13)</f>
        <v>0</v>
      </c>
      <c r="AV303" t="s">
        <v>286</v>
      </c>
      <c r="AW303" t="s">
        <v>286</v>
      </c>
      <c r="AX303">
        <v>0</v>
      </c>
      <c r="AY303">
        <v>0</v>
      </c>
      <c r="AZ303">
        <f>1-AX303/AY303</f>
        <v>0</v>
      </c>
      <c r="BA303">
        <v>0</v>
      </c>
      <c r="BB303" t="s">
        <v>286</v>
      </c>
      <c r="BC303" t="s">
        <v>286</v>
      </c>
      <c r="BD303">
        <v>0</v>
      </c>
      <c r="BE303">
        <v>0</v>
      </c>
      <c r="BF303">
        <f>1-BD303/BE303</f>
        <v>0</v>
      </c>
      <c r="BG303">
        <v>0.5</v>
      </c>
      <c r="BH303">
        <f>BY303</f>
        <v>0</v>
      </c>
      <c r="BI303">
        <f>J303</f>
        <v>0</v>
      </c>
      <c r="BJ303">
        <f>BF303*BG303*BH303</f>
        <v>0</v>
      </c>
      <c r="BK303">
        <f>(BI303-BA303)/BH303</f>
        <v>0</v>
      </c>
      <c r="BL303">
        <f>(AY303-BE303)/BE303</f>
        <v>0</v>
      </c>
      <c r="BM303">
        <f>AX303/(AZ303+AX303/BE303)</f>
        <v>0</v>
      </c>
      <c r="BN303" t="s">
        <v>286</v>
      </c>
      <c r="BO303">
        <v>0</v>
      </c>
      <c r="BP303">
        <f>IF(BO303&lt;&gt;0, BO303, BM303)</f>
        <v>0</v>
      </c>
      <c r="BQ303">
        <f>1-BP303/BE303</f>
        <v>0</v>
      </c>
      <c r="BR303">
        <f>(BE303-BD303)/(BE303-BP303)</f>
        <v>0</v>
      </c>
      <c r="BS303">
        <f>(AY303-BE303)/(AY303-BP303)</f>
        <v>0</v>
      </c>
      <c r="BT303">
        <f>(BE303-BD303)/(BE303-AX303)</f>
        <v>0</v>
      </c>
      <c r="BU303">
        <f>(AY303-BE303)/(AY303-AX303)</f>
        <v>0</v>
      </c>
      <c r="BV303">
        <f>(BR303*BP303/BD303)</f>
        <v>0</v>
      </c>
      <c r="BW303">
        <f>(1-BV303)</f>
        <v>0</v>
      </c>
      <c r="BX303">
        <f>$B$11*CW303+$C$11*CX303+$F$11*CY303*(1-DB303)</f>
        <v>0</v>
      </c>
      <c r="BY303">
        <f>BX303*BZ303</f>
        <v>0</v>
      </c>
      <c r="BZ303">
        <f>($B$11*$D$9+$C$11*$D$9+$F$11*((DL303+DD303)/MAX(DL303+DD303+DM303, 0.1)*$I$9+DM303/MAX(DL303+DD303+DM303, 0.1)*$J$9))/($B$11+$C$11+$F$11)</f>
        <v>0</v>
      </c>
      <c r="CA303">
        <f>($B$11*$K$9+$C$11*$K$9+$F$11*((DL303+DD303)/MAX(DL303+DD303+DM303, 0.1)*$P$9+DM303/MAX(DL303+DD303+DM303, 0.1)*$Q$9))/($B$11+$C$11+$F$11)</f>
        <v>0</v>
      </c>
      <c r="CB303">
        <v>9</v>
      </c>
      <c r="CC303">
        <v>0.5</v>
      </c>
      <c r="CD303" t="s">
        <v>287</v>
      </c>
      <c r="CE303">
        <v>2</v>
      </c>
      <c r="CF303" t="b">
        <v>1</v>
      </c>
      <c r="CG303">
        <v>1617083466.125</v>
      </c>
      <c r="CH303">
        <v>943.0415</v>
      </c>
      <c r="CI303">
        <v>967.668</v>
      </c>
      <c r="CJ303">
        <v>21.28205</v>
      </c>
      <c r="CK303">
        <v>19.962275</v>
      </c>
      <c r="CL303">
        <v>938.721</v>
      </c>
      <c r="CM303">
        <v>21.304</v>
      </c>
      <c r="CN303">
        <v>600.0365</v>
      </c>
      <c r="CO303">
        <v>101.12975</v>
      </c>
      <c r="CP303">
        <v>0.046593375</v>
      </c>
      <c r="CQ303">
        <v>26.716975</v>
      </c>
      <c r="CR303">
        <v>26.297325</v>
      </c>
      <c r="CS303">
        <v>999.9</v>
      </c>
      <c r="CT303">
        <v>0</v>
      </c>
      <c r="CU303">
        <v>0</v>
      </c>
      <c r="CV303">
        <v>9993.2875</v>
      </c>
      <c r="CW303">
        <v>0</v>
      </c>
      <c r="CX303">
        <v>29.829975</v>
      </c>
      <c r="CY303">
        <v>1199.9575</v>
      </c>
      <c r="CZ303">
        <v>0.96700375</v>
      </c>
      <c r="DA303">
        <v>0.032996375</v>
      </c>
      <c r="DB303">
        <v>0</v>
      </c>
      <c r="DC303">
        <v>2.777025</v>
      </c>
      <c r="DD303">
        <v>0</v>
      </c>
      <c r="DE303">
        <v>3545.895</v>
      </c>
      <c r="DF303">
        <v>10371.925</v>
      </c>
      <c r="DG303">
        <v>40.437</v>
      </c>
      <c r="DH303">
        <v>43.37475</v>
      </c>
      <c r="DI303">
        <v>42.156</v>
      </c>
      <c r="DJ303">
        <v>41.48425</v>
      </c>
      <c r="DK303">
        <v>40.437</v>
      </c>
      <c r="DL303">
        <v>1160.3675</v>
      </c>
      <c r="DM303">
        <v>39.59</v>
      </c>
      <c r="DN303">
        <v>0</v>
      </c>
      <c r="DO303">
        <v>1617083467.8</v>
      </c>
      <c r="DP303">
        <v>0</v>
      </c>
      <c r="DQ303">
        <v>2.64541538461538</v>
      </c>
      <c r="DR303">
        <v>-0.353675216190118</v>
      </c>
      <c r="DS303">
        <v>-3.55008547685623</v>
      </c>
      <c r="DT303">
        <v>3546.31384615385</v>
      </c>
      <c r="DU303">
        <v>15</v>
      </c>
      <c r="DV303">
        <v>1617082512</v>
      </c>
      <c r="DW303" t="s">
        <v>288</v>
      </c>
      <c r="DX303">
        <v>1617082511</v>
      </c>
      <c r="DY303">
        <v>1617082512</v>
      </c>
      <c r="DZ303">
        <v>2</v>
      </c>
      <c r="EA303">
        <v>-0.012</v>
      </c>
      <c r="EB303">
        <v>-0.035</v>
      </c>
      <c r="EC303">
        <v>4.321</v>
      </c>
      <c r="ED303">
        <v>-0.022</v>
      </c>
      <c r="EE303">
        <v>400</v>
      </c>
      <c r="EF303">
        <v>20</v>
      </c>
      <c r="EG303">
        <v>0.13</v>
      </c>
      <c r="EH303">
        <v>0.05</v>
      </c>
      <c r="EI303">
        <v>100</v>
      </c>
      <c r="EJ303">
        <v>100</v>
      </c>
      <c r="EK303">
        <v>4.321</v>
      </c>
      <c r="EL303">
        <v>-0.0219</v>
      </c>
      <c r="EM303">
        <v>4.32055000000003</v>
      </c>
      <c r="EN303">
        <v>0</v>
      </c>
      <c r="EO303">
        <v>0</v>
      </c>
      <c r="EP303">
        <v>0</v>
      </c>
      <c r="EQ303">
        <v>-0.0219400000000007</v>
      </c>
      <c r="ER303">
        <v>0</v>
      </c>
      <c r="ES303">
        <v>0</v>
      </c>
      <c r="ET303">
        <v>0</v>
      </c>
      <c r="EU303">
        <v>-1</v>
      </c>
      <c r="EV303">
        <v>-1</v>
      </c>
      <c r="EW303">
        <v>-1</v>
      </c>
      <c r="EX303">
        <v>-1</v>
      </c>
      <c r="EY303">
        <v>15.9</v>
      </c>
      <c r="EZ303">
        <v>15.9</v>
      </c>
      <c r="FA303">
        <v>18</v>
      </c>
      <c r="FB303">
        <v>646.768</v>
      </c>
      <c r="FC303">
        <v>393.838</v>
      </c>
      <c r="FD303">
        <v>24.9995</v>
      </c>
      <c r="FE303">
        <v>27.5942</v>
      </c>
      <c r="FF303">
        <v>29.9999</v>
      </c>
      <c r="FG303">
        <v>27.6181</v>
      </c>
      <c r="FH303">
        <v>27.6587</v>
      </c>
      <c r="FI303">
        <v>42.7037</v>
      </c>
      <c r="FJ303">
        <v>21.3887</v>
      </c>
      <c r="FK303">
        <v>43.1111</v>
      </c>
      <c r="FL303">
        <v>25</v>
      </c>
      <c r="FM303">
        <v>980.969</v>
      </c>
      <c r="FN303">
        <v>20</v>
      </c>
      <c r="FO303">
        <v>96.9068</v>
      </c>
      <c r="FP303">
        <v>99.4762</v>
      </c>
    </row>
    <row r="304" spans="1:172">
      <c r="A304">
        <v>288</v>
      </c>
      <c r="B304">
        <v>1617083469.5</v>
      </c>
      <c r="C304">
        <v>577</v>
      </c>
      <c r="D304" t="s">
        <v>861</v>
      </c>
      <c r="E304" t="s">
        <v>862</v>
      </c>
      <c r="F304">
        <v>2</v>
      </c>
      <c r="G304">
        <v>1617083468.5</v>
      </c>
      <c r="H304">
        <f>(I304)/1000</f>
        <v>0</v>
      </c>
      <c r="I304">
        <f>IF(CF304, AL304, AF304)</f>
        <v>0</v>
      </c>
      <c r="J304">
        <f>IF(CF304, AG304, AE304)</f>
        <v>0</v>
      </c>
      <c r="K304">
        <f>CH304 - IF(AS304&gt;1, J304*CB304*100.0/(AU304*CV304), 0)</f>
        <v>0</v>
      </c>
      <c r="L304">
        <f>((R304-H304/2)*K304-J304)/(R304+H304/2)</f>
        <v>0</v>
      </c>
      <c r="M304">
        <f>L304*(CO304+CP304)/1000.0</f>
        <v>0</v>
      </c>
      <c r="N304">
        <f>(CH304 - IF(AS304&gt;1, J304*CB304*100.0/(AU304*CV304), 0))*(CO304+CP304)/1000.0</f>
        <v>0</v>
      </c>
      <c r="O304">
        <f>2.0/((1/Q304-1/P304)+SIGN(Q304)*SQRT((1/Q304-1/P304)*(1/Q304-1/P304) + 4*CC304/((CC304+1)*(CC304+1))*(2*1/Q304*1/P304-1/P304*1/P304)))</f>
        <v>0</v>
      </c>
      <c r="P304">
        <f>IF(LEFT(CD304,1)&lt;&gt;"0",IF(LEFT(CD304,1)="1",3.0,CE304),$D$5+$E$5*(CV304*CO304/($K$5*1000))+$F$5*(CV304*CO304/($K$5*1000))*MAX(MIN(CB304,$J$5),$I$5)*MAX(MIN(CB304,$J$5),$I$5)+$G$5*MAX(MIN(CB304,$J$5),$I$5)*(CV304*CO304/($K$5*1000))+$H$5*(CV304*CO304/($K$5*1000))*(CV304*CO304/($K$5*1000)))</f>
        <v>0</v>
      </c>
      <c r="Q304">
        <f>H304*(1000-(1000*0.61365*exp(17.502*U304/(240.97+U304))/(CO304+CP304)+CJ304)/2)/(1000*0.61365*exp(17.502*U304/(240.97+U304))/(CO304+CP304)-CJ304)</f>
        <v>0</v>
      </c>
      <c r="R304">
        <f>1/((CC304+1)/(O304/1.6)+1/(P304/1.37)) + CC304/((CC304+1)/(O304/1.6) + CC304/(P304/1.37))</f>
        <v>0</v>
      </c>
      <c r="S304">
        <f>(BX304*CA304)</f>
        <v>0</v>
      </c>
      <c r="T304">
        <f>(CQ304+(S304+2*0.95*5.67E-8*(((CQ304+$B$7)+273)^4-(CQ304+273)^4)-44100*H304)/(1.84*29.3*P304+8*0.95*5.67E-8*(CQ304+273)^3))</f>
        <v>0</v>
      </c>
      <c r="U304">
        <f>($C$7*CR304+$D$7*CS304+$E$7*T304)</f>
        <v>0</v>
      </c>
      <c r="V304">
        <f>0.61365*exp(17.502*U304/(240.97+U304))</f>
        <v>0</v>
      </c>
      <c r="W304">
        <f>(X304/Y304*100)</f>
        <v>0</v>
      </c>
      <c r="X304">
        <f>CJ304*(CO304+CP304)/1000</f>
        <v>0</v>
      </c>
      <c r="Y304">
        <f>0.61365*exp(17.502*CQ304/(240.97+CQ304))</f>
        <v>0</v>
      </c>
      <c r="Z304">
        <f>(V304-CJ304*(CO304+CP304)/1000)</f>
        <v>0</v>
      </c>
      <c r="AA304">
        <f>(-H304*44100)</f>
        <v>0</v>
      </c>
      <c r="AB304">
        <f>2*29.3*P304*0.92*(CQ304-U304)</f>
        <v>0</v>
      </c>
      <c r="AC304">
        <f>2*0.95*5.67E-8*(((CQ304+$B$7)+273)^4-(U304+273)^4)</f>
        <v>0</v>
      </c>
      <c r="AD304">
        <f>S304+AC304+AA304+AB304</f>
        <v>0</v>
      </c>
      <c r="AE304">
        <f>CN304*AS304*(CI304-CH304*(1000-AS304*CK304)/(1000-AS304*CJ304))/(100*CB304)</f>
        <v>0</v>
      </c>
      <c r="AF304">
        <f>1000*CN304*AS304*(CJ304-CK304)/(100*CB304*(1000-AS304*CJ304))</f>
        <v>0</v>
      </c>
      <c r="AG304">
        <f>(AH304 - AI304 - CO304*1E3/(8.314*(CQ304+273.15)) * AK304/CN304 * AJ304) * CN304/(100*CB304) * (1000 - CK304)/1000</f>
        <v>0</v>
      </c>
      <c r="AH304">
        <v>989.641676535088</v>
      </c>
      <c r="AI304">
        <v>968.441072727273</v>
      </c>
      <c r="AJ304">
        <v>1.70109985152823</v>
      </c>
      <c r="AK304">
        <v>66.5001345329119</v>
      </c>
      <c r="AL304">
        <f>(AN304 - AM304 + CO304*1E3/(8.314*(CQ304+273.15)) * AP304/CN304 * AO304) * CN304/(100*CB304) * 1000/(1000 - AN304)</f>
        <v>0</v>
      </c>
      <c r="AM304">
        <v>19.96184528</v>
      </c>
      <c r="AN304">
        <v>21.2773533333333</v>
      </c>
      <c r="AO304">
        <v>-0.000707428571430086</v>
      </c>
      <c r="AP304">
        <v>79.88</v>
      </c>
      <c r="AQ304">
        <v>0</v>
      </c>
      <c r="AR304">
        <v>0</v>
      </c>
      <c r="AS304">
        <f>IF(AQ304*$H$13&gt;=AU304,1.0,(AU304/(AU304-AQ304*$H$13)))</f>
        <v>0</v>
      </c>
      <c r="AT304">
        <f>(AS304-1)*100</f>
        <v>0</v>
      </c>
      <c r="AU304">
        <f>MAX(0,($B$13+$C$13*CV304)/(1+$D$13*CV304)*CO304/(CQ304+273)*$E$13)</f>
        <v>0</v>
      </c>
      <c r="AV304" t="s">
        <v>286</v>
      </c>
      <c r="AW304" t="s">
        <v>286</v>
      </c>
      <c r="AX304">
        <v>0</v>
      </c>
      <c r="AY304">
        <v>0</v>
      </c>
      <c r="AZ304">
        <f>1-AX304/AY304</f>
        <v>0</v>
      </c>
      <c r="BA304">
        <v>0</v>
      </c>
      <c r="BB304" t="s">
        <v>286</v>
      </c>
      <c r="BC304" t="s">
        <v>286</v>
      </c>
      <c r="BD304">
        <v>0</v>
      </c>
      <c r="BE304">
        <v>0</v>
      </c>
      <c r="BF304">
        <f>1-BD304/BE304</f>
        <v>0</v>
      </c>
      <c r="BG304">
        <v>0.5</v>
      </c>
      <c r="BH304">
        <f>BY304</f>
        <v>0</v>
      </c>
      <c r="BI304">
        <f>J304</f>
        <v>0</v>
      </c>
      <c r="BJ304">
        <f>BF304*BG304*BH304</f>
        <v>0</v>
      </c>
      <c r="BK304">
        <f>(BI304-BA304)/BH304</f>
        <v>0</v>
      </c>
      <c r="BL304">
        <f>(AY304-BE304)/BE304</f>
        <v>0</v>
      </c>
      <c r="BM304">
        <f>AX304/(AZ304+AX304/BE304)</f>
        <v>0</v>
      </c>
      <c r="BN304" t="s">
        <v>286</v>
      </c>
      <c r="BO304">
        <v>0</v>
      </c>
      <c r="BP304">
        <f>IF(BO304&lt;&gt;0, BO304, BM304)</f>
        <v>0</v>
      </c>
      <c r="BQ304">
        <f>1-BP304/BE304</f>
        <v>0</v>
      </c>
      <c r="BR304">
        <f>(BE304-BD304)/(BE304-BP304)</f>
        <v>0</v>
      </c>
      <c r="BS304">
        <f>(AY304-BE304)/(AY304-BP304)</f>
        <v>0</v>
      </c>
      <c r="BT304">
        <f>(BE304-BD304)/(BE304-AX304)</f>
        <v>0</v>
      </c>
      <c r="BU304">
        <f>(AY304-BE304)/(AY304-AX304)</f>
        <v>0</v>
      </c>
      <c r="BV304">
        <f>(BR304*BP304/BD304)</f>
        <v>0</v>
      </c>
      <c r="BW304">
        <f>(1-BV304)</f>
        <v>0</v>
      </c>
      <c r="BX304">
        <f>$B$11*CW304+$C$11*CX304+$F$11*CY304*(1-DB304)</f>
        <v>0</v>
      </c>
      <c r="BY304">
        <f>BX304*BZ304</f>
        <v>0</v>
      </c>
      <c r="BZ304">
        <f>($B$11*$D$9+$C$11*$D$9+$F$11*((DL304+DD304)/MAX(DL304+DD304+DM304, 0.1)*$I$9+DM304/MAX(DL304+DD304+DM304, 0.1)*$J$9))/($B$11+$C$11+$F$11)</f>
        <v>0</v>
      </c>
      <c r="CA304">
        <f>($B$11*$K$9+$C$11*$K$9+$F$11*((DL304+DD304)/MAX(DL304+DD304+DM304, 0.1)*$P$9+DM304/MAX(DL304+DD304+DM304, 0.1)*$Q$9))/($B$11+$C$11+$F$11)</f>
        <v>0</v>
      </c>
      <c r="CB304">
        <v>9</v>
      </c>
      <c r="CC304">
        <v>0.5</v>
      </c>
      <c r="CD304" t="s">
        <v>287</v>
      </c>
      <c r="CE304">
        <v>2</v>
      </c>
      <c r="CF304" t="b">
        <v>1</v>
      </c>
      <c r="CG304">
        <v>1617083468.5</v>
      </c>
      <c r="CH304">
        <v>947.003333333333</v>
      </c>
      <c r="CI304">
        <v>971.555</v>
      </c>
      <c r="CJ304">
        <v>21.2783333333333</v>
      </c>
      <c r="CK304">
        <v>19.9605666666667</v>
      </c>
      <c r="CL304">
        <v>942.683</v>
      </c>
      <c r="CM304">
        <v>21.3003333333333</v>
      </c>
      <c r="CN304">
        <v>600.014</v>
      </c>
      <c r="CO304">
        <v>101.130666666667</v>
      </c>
      <c r="CP304">
        <v>0.0466741666666667</v>
      </c>
      <c r="CQ304">
        <v>26.7165333333333</v>
      </c>
      <c r="CR304">
        <v>26.3013666666667</v>
      </c>
      <c r="CS304">
        <v>999.9</v>
      </c>
      <c r="CT304">
        <v>0</v>
      </c>
      <c r="CU304">
        <v>0</v>
      </c>
      <c r="CV304">
        <v>10001.4333333333</v>
      </c>
      <c r="CW304">
        <v>0</v>
      </c>
      <c r="CX304">
        <v>29.7561333333333</v>
      </c>
      <c r="CY304">
        <v>1199.98666666667</v>
      </c>
      <c r="CZ304">
        <v>0.967004333333333</v>
      </c>
      <c r="DA304">
        <v>0.0329958</v>
      </c>
      <c r="DB304">
        <v>0</v>
      </c>
      <c r="DC304">
        <v>2.66523333333333</v>
      </c>
      <c r="DD304">
        <v>0</v>
      </c>
      <c r="DE304">
        <v>3545.66333333333</v>
      </c>
      <c r="DF304">
        <v>10372.2</v>
      </c>
      <c r="DG304">
        <v>40.4163333333333</v>
      </c>
      <c r="DH304">
        <v>43.3956666666667</v>
      </c>
      <c r="DI304">
        <v>42.1663333333333</v>
      </c>
      <c r="DJ304">
        <v>41.4373333333333</v>
      </c>
      <c r="DK304">
        <v>40.5</v>
      </c>
      <c r="DL304">
        <v>1160.39666666667</v>
      </c>
      <c r="DM304">
        <v>39.59</v>
      </c>
      <c r="DN304">
        <v>0</v>
      </c>
      <c r="DO304">
        <v>1617083470.2</v>
      </c>
      <c r="DP304">
        <v>0</v>
      </c>
      <c r="DQ304">
        <v>2.63513846153846</v>
      </c>
      <c r="DR304">
        <v>-0.427302567399746</v>
      </c>
      <c r="DS304">
        <v>-2.40034187448395</v>
      </c>
      <c r="DT304">
        <v>3546.12269230769</v>
      </c>
      <c r="DU304">
        <v>15</v>
      </c>
      <c r="DV304">
        <v>1617082512</v>
      </c>
      <c r="DW304" t="s">
        <v>288</v>
      </c>
      <c r="DX304">
        <v>1617082511</v>
      </c>
      <c r="DY304">
        <v>1617082512</v>
      </c>
      <c r="DZ304">
        <v>2</v>
      </c>
      <c r="EA304">
        <v>-0.012</v>
      </c>
      <c r="EB304">
        <v>-0.035</v>
      </c>
      <c r="EC304">
        <v>4.321</v>
      </c>
      <c r="ED304">
        <v>-0.022</v>
      </c>
      <c r="EE304">
        <v>400</v>
      </c>
      <c r="EF304">
        <v>20</v>
      </c>
      <c r="EG304">
        <v>0.13</v>
      </c>
      <c r="EH304">
        <v>0.05</v>
      </c>
      <c r="EI304">
        <v>100</v>
      </c>
      <c r="EJ304">
        <v>100</v>
      </c>
      <c r="EK304">
        <v>4.32</v>
      </c>
      <c r="EL304">
        <v>-0.022</v>
      </c>
      <c r="EM304">
        <v>4.32055000000003</v>
      </c>
      <c r="EN304">
        <v>0</v>
      </c>
      <c r="EO304">
        <v>0</v>
      </c>
      <c r="EP304">
        <v>0</v>
      </c>
      <c r="EQ304">
        <v>-0.0219400000000007</v>
      </c>
      <c r="ER304">
        <v>0</v>
      </c>
      <c r="ES304">
        <v>0</v>
      </c>
      <c r="ET304">
        <v>0</v>
      </c>
      <c r="EU304">
        <v>-1</v>
      </c>
      <c r="EV304">
        <v>-1</v>
      </c>
      <c r="EW304">
        <v>-1</v>
      </c>
      <c r="EX304">
        <v>-1</v>
      </c>
      <c r="EY304">
        <v>16</v>
      </c>
      <c r="EZ304">
        <v>16</v>
      </c>
      <c r="FA304">
        <v>18</v>
      </c>
      <c r="FB304">
        <v>646.754</v>
      </c>
      <c r="FC304">
        <v>393.842</v>
      </c>
      <c r="FD304">
        <v>24.9995</v>
      </c>
      <c r="FE304">
        <v>27.5931</v>
      </c>
      <c r="FF304">
        <v>29.9999</v>
      </c>
      <c r="FG304">
        <v>27.617</v>
      </c>
      <c r="FH304">
        <v>27.6573</v>
      </c>
      <c r="FI304">
        <v>42.821</v>
      </c>
      <c r="FJ304">
        <v>21.3887</v>
      </c>
      <c r="FK304">
        <v>43.1111</v>
      </c>
      <c r="FL304">
        <v>25</v>
      </c>
      <c r="FM304">
        <v>984.341</v>
      </c>
      <c r="FN304">
        <v>20</v>
      </c>
      <c r="FO304">
        <v>96.9071</v>
      </c>
      <c r="FP304">
        <v>99.4771</v>
      </c>
    </row>
    <row r="305" spans="1:172">
      <c r="A305">
        <v>289</v>
      </c>
      <c r="B305">
        <v>1617083471.5</v>
      </c>
      <c r="C305">
        <v>579</v>
      </c>
      <c r="D305" t="s">
        <v>863</v>
      </c>
      <c r="E305" t="s">
        <v>864</v>
      </c>
      <c r="F305">
        <v>2</v>
      </c>
      <c r="G305">
        <v>1617083470.125</v>
      </c>
      <c r="H305">
        <f>(I305)/1000</f>
        <v>0</v>
      </c>
      <c r="I305">
        <f>IF(CF305, AL305, AF305)</f>
        <v>0</v>
      </c>
      <c r="J305">
        <f>IF(CF305, AG305, AE305)</f>
        <v>0</v>
      </c>
      <c r="K305">
        <f>CH305 - IF(AS305&gt;1, J305*CB305*100.0/(AU305*CV305), 0)</f>
        <v>0</v>
      </c>
      <c r="L305">
        <f>((R305-H305/2)*K305-J305)/(R305+H305/2)</f>
        <v>0</v>
      </c>
      <c r="M305">
        <f>L305*(CO305+CP305)/1000.0</f>
        <v>0</v>
      </c>
      <c r="N305">
        <f>(CH305 - IF(AS305&gt;1, J305*CB305*100.0/(AU305*CV305), 0))*(CO305+CP305)/1000.0</f>
        <v>0</v>
      </c>
      <c r="O305">
        <f>2.0/((1/Q305-1/P305)+SIGN(Q305)*SQRT((1/Q305-1/P305)*(1/Q305-1/P305) + 4*CC305/((CC305+1)*(CC305+1))*(2*1/Q305*1/P305-1/P305*1/P305)))</f>
        <v>0</v>
      </c>
      <c r="P305">
        <f>IF(LEFT(CD305,1)&lt;&gt;"0",IF(LEFT(CD305,1)="1",3.0,CE305),$D$5+$E$5*(CV305*CO305/($K$5*1000))+$F$5*(CV305*CO305/($K$5*1000))*MAX(MIN(CB305,$J$5),$I$5)*MAX(MIN(CB305,$J$5),$I$5)+$G$5*MAX(MIN(CB305,$J$5),$I$5)*(CV305*CO305/($K$5*1000))+$H$5*(CV305*CO305/($K$5*1000))*(CV305*CO305/($K$5*1000)))</f>
        <v>0</v>
      </c>
      <c r="Q305">
        <f>H305*(1000-(1000*0.61365*exp(17.502*U305/(240.97+U305))/(CO305+CP305)+CJ305)/2)/(1000*0.61365*exp(17.502*U305/(240.97+U305))/(CO305+CP305)-CJ305)</f>
        <v>0</v>
      </c>
      <c r="R305">
        <f>1/((CC305+1)/(O305/1.6)+1/(P305/1.37)) + CC305/((CC305+1)/(O305/1.6) + CC305/(P305/1.37))</f>
        <v>0</v>
      </c>
      <c r="S305">
        <f>(BX305*CA305)</f>
        <v>0</v>
      </c>
      <c r="T305">
        <f>(CQ305+(S305+2*0.95*5.67E-8*(((CQ305+$B$7)+273)^4-(CQ305+273)^4)-44100*H305)/(1.84*29.3*P305+8*0.95*5.67E-8*(CQ305+273)^3))</f>
        <v>0</v>
      </c>
      <c r="U305">
        <f>($C$7*CR305+$D$7*CS305+$E$7*T305)</f>
        <v>0</v>
      </c>
      <c r="V305">
        <f>0.61365*exp(17.502*U305/(240.97+U305))</f>
        <v>0</v>
      </c>
      <c r="W305">
        <f>(X305/Y305*100)</f>
        <v>0</v>
      </c>
      <c r="X305">
        <f>CJ305*(CO305+CP305)/1000</f>
        <v>0</v>
      </c>
      <c r="Y305">
        <f>0.61365*exp(17.502*CQ305/(240.97+CQ305))</f>
        <v>0</v>
      </c>
      <c r="Z305">
        <f>(V305-CJ305*(CO305+CP305)/1000)</f>
        <v>0</v>
      </c>
      <c r="AA305">
        <f>(-H305*44100)</f>
        <v>0</v>
      </c>
      <c r="AB305">
        <f>2*29.3*P305*0.92*(CQ305-U305)</f>
        <v>0</v>
      </c>
      <c r="AC305">
        <f>2*0.95*5.67E-8*(((CQ305+$B$7)+273)^4-(U305+273)^4)</f>
        <v>0</v>
      </c>
      <c r="AD305">
        <f>S305+AC305+AA305+AB305</f>
        <v>0</v>
      </c>
      <c r="AE305">
        <f>CN305*AS305*(CI305-CH305*(1000-AS305*CK305)/(1000-AS305*CJ305))/(100*CB305)</f>
        <v>0</v>
      </c>
      <c r="AF305">
        <f>1000*CN305*AS305*(CJ305-CK305)/(100*CB305*(1000-AS305*CJ305))</f>
        <v>0</v>
      </c>
      <c r="AG305">
        <f>(AH305 - AI305 - CO305*1E3/(8.314*(CQ305+273.15)) * AK305/CN305 * AJ305) * CN305/(100*CB305) * (1000 - CK305)/1000</f>
        <v>0</v>
      </c>
      <c r="AH305">
        <v>993.035411511118</v>
      </c>
      <c r="AI305">
        <v>971.855054545455</v>
      </c>
      <c r="AJ305">
        <v>1.70948032015056</v>
      </c>
      <c r="AK305">
        <v>66.5001345329119</v>
      </c>
      <c r="AL305">
        <f>(AN305 - AM305 + CO305*1E3/(8.314*(CQ305+273.15)) * AP305/CN305 * AO305) * CN305/(100*CB305) * 1000/(1000 - AN305)</f>
        <v>0</v>
      </c>
      <c r="AM305">
        <v>19.9600918479654</v>
      </c>
      <c r="AN305">
        <v>21.2728472727273</v>
      </c>
      <c r="AO305">
        <v>-0.000649057851237783</v>
      </c>
      <c r="AP305">
        <v>79.88</v>
      </c>
      <c r="AQ305">
        <v>0</v>
      </c>
      <c r="AR305">
        <v>0</v>
      </c>
      <c r="AS305">
        <f>IF(AQ305*$H$13&gt;=AU305,1.0,(AU305/(AU305-AQ305*$H$13)))</f>
        <v>0</v>
      </c>
      <c r="AT305">
        <f>(AS305-1)*100</f>
        <v>0</v>
      </c>
      <c r="AU305">
        <f>MAX(0,($B$13+$C$13*CV305)/(1+$D$13*CV305)*CO305/(CQ305+273)*$E$13)</f>
        <v>0</v>
      </c>
      <c r="AV305" t="s">
        <v>286</v>
      </c>
      <c r="AW305" t="s">
        <v>286</v>
      </c>
      <c r="AX305">
        <v>0</v>
      </c>
      <c r="AY305">
        <v>0</v>
      </c>
      <c r="AZ305">
        <f>1-AX305/AY305</f>
        <v>0</v>
      </c>
      <c r="BA305">
        <v>0</v>
      </c>
      <c r="BB305" t="s">
        <v>286</v>
      </c>
      <c r="BC305" t="s">
        <v>286</v>
      </c>
      <c r="BD305">
        <v>0</v>
      </c>
      <c r="BE305">
        <v>0</v>
      </c>
      <c r="BF305">
        <f>1-BD305/BE305</f>
        <v>0</v>
      </c>
      <c r="BG305">
        <v>0.5</v>
      </c>
      <c r="BH305">
        <f>BY305</f>
        <v>0</v>
      </c>
      <c r="BI305">
        <f>J305</f>
        <v>0</v>
      </c>
      <c r="BJ305">
        <f>BF305*BG305*BH305</f>
        <v>0</v>
      </c>
      <c r="BK305">
        <f>(BI305-BA305)/BH305</f>
        <v>0</v>
      </c>
      <c r="BL305">
        <f>(AY305-BE305)/BE305</f>
        <v>0</v>
      </c>
      <c r="BM305">
        <f>AX305/(AZ305+AX305/BE305)</f>
        <v>0</v>
      </c>
      <c r="BN305" t="s">
        <v>286</v>
      </c>
      <c r="BO305">
        <v>0</v>
      </c>
      <c r="BP305">
        <f>IF(BO305&lt;&gt;0, BO305, BM305)</f>
        <v>0</v>
      </c>
      <c r="BQ305">
        <f>1-BP305/BE305</f>
        <v>0</v>
      </c>
      <c r="BR305">
        <f>(BE305-BD305)/(BE305-BP305)</f>
        <v>0</v>
      </c>
      <c r="BS305">
        <f>(AY305-BE305)/(AY305-BP305)</f>
        <v>0</v>
      </c>
      <c r="BT305">
        <f>(BE305-BD305)/(BE305-AX305)</f>
        <v>0</v>
      </c>
      <c r="BU305">
        <f>(AY305-BE305)/(AY305-AX305)</f>
        <v>0</v>
      </c>
      <c r="BV305">
        <f>(BR305*BP305/BD305)</f>
        <v>0</v>
      </c>
      <c r="BW305">
        <f>(1-BV305)</f>
        <v>0</v>
      </c>
      <c r="BX305">
        <f>$B$11*CW305+$C$11*CX305+$F$11*CY305*(1-DB305)</f>
        <v>0</v>
      </c>
      <c r="BY305">
        <f>BX305*BZ305</f>
        <v>0</v>
      </c>
      <c r="BZ305">
        <f>($B$11*$D$9+$C$11*$D$9+$F$11*((DL305+DD305)/MAX(DL305+DD305+DM305, 0.1)*$I$9+DM305/MAX(DL305+DD305+DM305, 0.1)*$J$9))/($B$11+$C$11+$F$11)</f>
        <v>0</v>
      </c>
      <c r="CA305">
        <f>($B$11*$K$9+$C$11*$K$9+$F$11*((DL305+DD305)/MAX(DL305+DD305+DM305, 0.1)*$P$9+DM305/MAX(DL305+DD305+DM305, 0.1)*$Q$9))/($B$11+$C$11+$F$11)</f>
        <v>0</v>
      </c>
      <c r="CB305">
        <v>9</v>
      </c>
      <c r="CC305">
        <v>0.5</v>
      </c>
      <c r="CD305" t="s">
        <v>287</v>
      </c>
      <c r="CE305">
        <v>2</v>
      </c>
      <c r="CF305" t="b">
        <v>1</v>
      </c>
      <c r="CG305">
        <v>1617083470.125</v>
      </c>
      <c r="CH305">
        <v>949.71825</v>
      </c>
      <c r="CI305">
        <v>974.31925</v>
      </c>
      <c r="CJ305">
        <v>21.274875</v>
      </c>
      <c r="CK305">
        <v>19.9589</v>
      </c>
      <c r="CL305">
        <v>945.3975</v>
      </c>
      <c r="CM305">
        <v>21.296825</v>
      </c>
      <c r="CN305">
        <v>600.001</v>
      </c>
      <c r="CO305">
        <v>101.13125</v>
      </c>
      <c r="CP305">
        <v>0.046854475</v>
      </c>
      <c r="CQ305">
        <v>26.71535</v>
      </c>
      <c r="CR305">
        <v>26.30395</v>
      </c>
      <c r="CS305">
        <v>999.9</v>
      </c>
      <c r="CT305">
        <v>0</v>
      </c>
      <c r="CU305">
        <v>0</v>
      </c>
      <c r="CV305">
        <v>10001.25</v>
      </c>
      <c r="CW305">
        <v>0</v>
      </c>
      <c r="CX305">
        <v>29.7108</v>
      </c>
      <c r="CY305">
        <v>1200.025</v>
      </c>
      <c r="CZ305">
        <v>0.9670055</v>
      </c>
      <c r="DA305">
        <v>0.03299465</v>
      </c>
      <c r="DB305">
        <v>0</v>
      </c>
      <c r="DC305">
        <v>2.69265</v>
      </c>
      <c r="DD305">
        <v>0</v>
      </c>
      <c r="DE305">
        <v>3546.1575</v>
      </c>
      <c r="DF305">
        <v>10372.525</v>
      </c>
      <c r="DG305">
        <v>40.406</v>
      </c>
      <c r="DH305">
        <v>43.359</v>
      </c>
      <c r="DI305">
        <v>42.156</v>
      </c>
      <c r="DJ305">
        <v>41.484</v>
      </c>
      <c r="DK305">
        <v>40.48425</v>
      </c>
      <c r="DL305">
        <v>1160.435</v>
      </c>
      <c r="DM305">
        <v>39.59</v>
      </c>
      <c r="DN305">
        <v>0</v>
      </c>
      <c r="DO305">
        <v>1617083472</v>
      </c>
      <c r="DP305">
        <v>0</v>
      </c>
      <c r="DQ305">
        <v>2.60026</v>
      </c>
      <c r="DR305">
        <v>-0.0192076975559513</v>
      </c>
      <c r="DS305">
        <v>-1.48153846735136</v>
      </c>
      <c r="DT305">
        <v>3546.1044</v>
      </c>
      <c r="DU305">
        <v>15</v>
      </c>
      <c r="DV305">
        <v>1617082512</v>
      </c>
      <c r="DW305" t="s">
        <v>288</v>
      </c>
      <c r="DX305">
        <v>1617082511</v>
      </c>
      <c r="DY305">
        <v>1617082512</v>
      </c>
      <c r="DZ305">
        <v>2</v>
      </c>
      <c r="EA305">
        <v>-0.012</v>
      </c>
      <c r="EB305">
        <v>-0.035</v>
      </c>
      <c r="EC305">
        <v>4.321</v>
      </c>
      <c r="ED305">
        <v>-0.022</v>
      </c>
      <c r="EE305">
        <v>400</v>
      </c>
      <c r="EF305">
        <v>20</v>
      </c>
      <c r="EG305">
        <v>0.13</v>
      </c>
      <c r="EH305">
        <v>0.05</v>
      </c>
      <c r="EI305">
        <v>100</v>
      </c>
      <c r="EJ305">
        <v>100</v>
      </c>
      <c r="EK305">
        <v>4.321</v>
      </c>
      <c r="EL305">
        <v>-0.022</v>
      </c>
      <c r="EM305">
        <v>4.32055000000003</v>
      </c>
      <c r="EN305">
        <v>0</v>
      </c>
      <c r="EO305">
        <v>0</v>
      </c>
      <c r="EP305">
        <v>0</v>
      </c>
      <c r="EQ305">
        <v>-0.0219400000000007</v>
      </c>
      <c r="ER305">
        <v>0</v>
      </c>
      <c r="ES305">
        <v>0</v>
      </c>
      <c r="ET305">
        <v>0</v>
      </c>
      <c r="EU305">
        <v>-1</v>
      </c>
      <c r="EV305">
        <v>-1</v>
      </c>
      <c r="EW305">
        <v>-1</v>
      </c>
      <c r="EX305">
        <v>-1</v>
      </c>
      <c r="EY305">
        <v>16</v>
      </c>
      <c r="EZ305">
        <v>16</v>
      </c>
      <c r="FA305">
        <v>18</v>
      </c>
      <c r="FB305">
        <v>646.895</v>
      </c>
      <c r="FC305">
        <v>393.77</v>
      </c>
      <c r="FD305">
        <v>24.9994</v>
      </c>
      <c r="FE305">
        <v>27.5913</v>
      </c>
      <c r="FF305">
        <v>29.9998</v>
      </c>
      <c r="FG305">
        <v>27.6158</v>
      </c>
      <c r="FH305">
        <v>27.6556</v>
      </c>
      <c r="FI305">
        <v>42.9409</v>
      </c>
      <c r="FJ305">
        <v>21.3887</v>
      </c>
      <c r="FK305">
        <v>43.1111</v>
      </c>
      <c r="FL305">
        <v>25</v>
      </c>
      <c r="FM305">
        <v>987.715</v>
      </c>
      <c r="FN305">
        <v>20</v>
      </c>
      <c r="FO305">
        <v>96.9071</v>
      </c>
      <c r="FP305">
        <v>99.4777</v>
      </c>
    </row>
    <row r="306" spans="1:172">
      <c r="A306">
        <v>290</v>
      </c>
      <c r="B306">
        <v>1617083473.5</v>
      </c>
      <c r="C306">
        <v>581</v>
      </c>
      <c r="D306" t="s">
        <v>865</v>
      </c>
      <c r="E306" t="s">
        <v>866</v>
      </c>
      <c r="F306">
        <v>2</v>
      </c>
      <c r="G306">
        <v>1617083472.5</v>
      </c>
      <c r="H306">
        <f>(I306)/1000</f>
        <v>0</v>
      </c>
      <c r="I306">
        <f>IF(CF306, AL306, AF306)</f>
        <v>0</v>
      </c>
      <c r="J306">
        <f>IF(CF306, AG306, AE306)</f>
        <v>0</v>
      </c>
      <c r="K306">
        <f>CH306 - IF(AS306&gt;1, J306*CB306*100.0/(AU306*CV306), 0)</f>
        <v>0</v>
      </c>
      <c r="L306">
        <f>((R306-H306/2)*K306-J306)/(R306+H306/2)</f>
        <v>0</v>
      </c>
      <c r="M306">
        <f>L306*(CO306+CP306)/1000.0</f>
        <v>0</v>
      </c>
      <c r="N306">
        <f>(CH306 - IF(AS306&gt;1, J306*CB306*100.0/(AU306*CV306), 0))*(CO306+CP306)/1000.0</f>
        <v>0</v>
      </c>
      <c r="O306">
        <f>2.0/((1/Q306-1/P306)+SIGN(Q306)*SQRT((1/Q306-1/P306)*(1/Q306-1/P306) + 4*CC306/((CC306+1)*(CC306+1))*(2*1/Q306*1/P306-1/P306*1/P306)))</f>
        <v>0</v>
      </c>
      <c r="P306">
        <f>IF(LEFT(CD306,1)&lt;&gt;"0",IF(LEFT(CD306,1)="1",3.0,CE306),$D$5+$E$5*(CV306*CO306/($K$5*1000))+$F$5*(CV306*CO306/($K$5*1000))*MAX(MIN(CB306,$J$5),$I$5)*MAX(MIN(CB306,$J$5),$I$5)+$G$5*MAX(MIN(CB306,$J$5),$I$5)*(CV306*CO306/($K$5*1000))+$H$5*(CV306*CO306/($K$5*1000))*(CV306*CO306/($K$5*1000)))</f>
        <v>0</v>
      </c>
      <c r="Q306">
        <f>H306*(1000-(1000*0.61365*exp(17.502*U306/(240.97+U306))/(CO306+CP306)+CJ306)/2)/(1000*0.61365*exp(17.502*U306/(240.97+U306))/(CO306+CP306)-CJ306)</f>
        <v>0</v>
      </c>
      <c r="R306">
        <f>1/((CC306+1)/(O306/1.6)+1/(P306/1.37)) + CC306/((CC306+1)/(O306/1.6) + CC306/(P306/1.37))</f>
        <v>0</v>
      </c>
      <c r="S306">
        <f>(BX306*CA306)</f>
        <v>0</v>
      </c>
      <c r="T306">
        <f>(CQ306+(S306+2*0.95*5.67E-8*(((CQ306+$B$7)+273)^4-(CQ306+273)^4)-44100*H306)/(1.84*29.3*P306+8*0.95*5.67E-8*(CQ306+273)^3))</f>
        <v>0</v>
      </c>
      <c r="U306">
        <f>($C$7*CR306+$D$7*CS306+$E$7*T306)</f>
        <v>0</v>
      </c>
      <c r="V306">
        <f>0.61365*exp(17.502*U306/(240.97+U306))</f>
        <v>0</v>
      </c>
      <c r="W306">
        <f>(X306/Y306*100)</f>
        <v>0</v>
      </c>
      <c r="X306">
        <f>CJ306*(CO306+CP306)/1000</f>
        <v>0</v>
      </c>
      <c r="Y306">
        <f>0.61365*exp(17.502*CQ306/(240.97+CQ306))</f>
        <v>0</v>
      </c>
      <c r="Z306">
        <f>(V306-CJ306*(CO306+CP306)/1000)</f>
        <v>0</v>
      </c>
      <c r="AA306">
        <f>(-H306*44100)</f>
        <v>0</v>
      </c>
      <c r="AB306">
        <f>2*29.3*P306*0.92*(CQ306-U306)</f>
        <v>0</v>
      </c>
      <c r="AC306">
        <f>2*0.95*5.67E-8*(((CQ306+$B$7)+273)^4-(U306+273)^4)</f>
        <v>0</v>
      </c>
      <c r="AD306">
        <f>S306+AC306+AA306+AB306</f>
        <v>0</v>
      </c>
      <c r="AE306">
        <f>CN306*AS306*(CI306-CH306*(1000-AS306*CK306)/(1000-AS306*CJ306))/(100*CB306)</f>
        <v>0</v>
      </c>
      <c r="AF306">
        <f>1000*CN306*AS306*(CJ306-CK306)/(100*CB306*(1000-AS306*CJ306))</f>
        <v>0</v>
      </c>
      <c r="AG306">
        <f>(AH306 - AI306 - CO306*1E3/(8.314*(CQ306+273.15)) * AK306/CN306 * AJ306) * CN306/(100*CB306) * (1000 - CK306)/1000</f>
        <v>0</v>
      </c>
      <c r="AH306">
        <v>996.501189303784</v>
      </c>
      <c r="AI306">
        <v>975.324303030303</v>
      </c>
      <c r="AJ306">
        <v>1.73413503252285</v>
      </c>
      <c r="AK306">
        <v>66.5001345329119</v>
      </c>
      <c r="AL306">
        <f>(AN306 - AM306 + CO306*1E3/(8.314*(CQ306+273.15)) * AP306/CN306 * AO306) * CN306/(100*CB306) * 1000/(1000 - AN306)</f>
        <v>0</v>
      </c>
      <c r="AM306">
        <v>19.9579892020779</v>
      </c>
      <c r="AN306">
        <v>21.2688533333333</v>
      </c>
      <c r="AO306">
        <v>-0.00233400000000705</v>
      </c>
      <c r="AP306">
        <v>79.88</v>
      </c>
      <c r="AQ306">
        <v>0</v>
      </c>
      <c r="AR306">
        <v>0</v>
      </c>
      <c r="AS306">
        <f>IF(AQ306*$H$13&gt;=AU306,1.0,(AU306/(AU306-AQ306*$H$13)))</f>
        <v>0</v>
      </c>
      <c r="AT306">
        <f>(AS306-1)*100</f>
        <v>0</v>
      </c>
      <c r="AU306">
        <f>MAX(0,($B$13+$C$13*CV306)/(1+$D$13*CV306)*CO306/(CQ306+273)*$E$13)</f>
        <v>0</v>
      </c>
      <c r="AV306" t="s">
        <v>286</v>
      </c>
      <c r="AW306" t="s">
        <v>286</v>
      </c>
      <c r="AX306">
        <v>0</v>
      </c>
      <c r="AY306">
        <v>0</v>
      </c>
      <c r="AZ306">
        <f>1-AX306/AY306</f>
        <v>0</v>
      </c>
      <c r="BA306">
        <v>0</v>
      </c>
      <c r="BB306" t="s">
        <v>286</v>
      </c>
      <c r="BC306" t="s">
        <v>286</v>
      </c>
      <c r="BD306">
        <v>0</v>
      </c>
      <c r="BE306">
        <v>0</v>
      </c>
      <c r="BF306">
        <f>1-BD306/BE306</f>
        <v>0</v>
      </c>
      <c r="BG306">
        <v>0.5</v>
      </c>
      <c r="BH306">
        <f>BY306</f>
        <v>0</v>
      </c>
      <c r="BI306">
        <f>J306</f>
        <v>0</v>
      </c>
      <c r="BJ306">
        <f>BF306*BG306*BH306</f>
        <v>0</v>
      </c>
      <c r="BK306">
        <f>(BI306-BA306)/BH306</f>
        <v>0</v>
      </c>
      <c r="BL306">
        <f>(AY306-BE306)/BE306</f>
        <v>0</v>
      </c>
      <c r="BM306">
        <f>AX306/(AZ306+AX306/BE306)</f>
        <v>0</v>
      </c>
      <c r="BN306" t="s">
        <v>286</v>
      </c>
      <c r="BO306">
        <v>0</v>
      </c>
      <c r="BP306">
        <f>IF(BO306&lt;&gt;0, BO306, BM306)</f>
        <v>0</v>
      </c>
      <c r="BQ306">
        <f>1-BP306/BE306</f>
        <v>0</v>
      </c>
      <c r="BR306">
        <f>(BE306-BD306)/(BE306-BP306)</f>
        <v>0</v>
      </c>
      <c r="BS306">
        <f>(AY306-BE306)/(AY306-BP306)</f>
        <v>0</v>
      </c>
      <c r="BT306">
        <f>(BE306-BD306)/(BE306-AX306)</f>
        <v>0</v>
      </c>
      <c r="BU306">
        <f>(AY306-BE306)/(AY306-AX306)</f>
        <v>0</v>
      </c>
      <c r="BV306">
        <f>(BR306*BP306/BD306)</f>
        <v>0</v>
      </c>
      <c r="BW306">
        <f>(1-BV306)</f>
        <v>0</v>
      </c>
      <c r="BX306">
        <f>$B$11*CW306+$C$11*CX306+$F$11*CY306*(1-DB306)</f>
        <v>0</v>
      </c>
      <c r="BY306">
        <f>BX306*BZ306</f>
        <v>0</v>
      </c>
      <c r="BZ306">
        <f>($B$11*$D$9+$C$11*$D$9+$F$11*((DL306+DD306)/MAX(DL306+DD306+DM306, 0.1)*$I$9+DM306/MAX(DL306+DD306+DM306, 0.1)*$J$9))/($B$11+$C$11+$F$11)</f>
        <v>0</v>
      </c>
      <c r="CA306">
        <f>($B$11*$K$9+$C$11*$K$9+$F$11*((DL306+DD306)/MAX(DL306+DD306+DM306, 0.1)*$P$9+DM306/MAX(DL306+DD306+DM306, 0.1)*$Q$9))/($B$11+$C$11+$F$11)</f>
        <v>0</v>
      </c>
      <c r="CB306">
        <v>9</v>
      </c>
      <c r="CC306">
        <v>0.5</v>
      </c>
      <c r="CD306" t="s">
        <v>287</v>
      </c>
      <c r="CE306">
        <v>2</v>
      </c>
      <c r="CF306" t="b">
        <v>1</v>
      </c>
      <c r="CG306">
        <v>1617083472.5</v>
      </c>
      <c r="CH306">
        <v>953.725666666667</v>
      </c>
      <c r="CI306">
        <v>978.312666666667</v>
      </c>
      <c r="CJ306">
        <v>21.2697666666667</v>
      </c>
      <c r="CK306">
        <v>19.9573333333333</v>
      </c>
      <c r="CL306">
        <v>949.404666666667</v>
      </c>
      <c r="CM306">
        <v>21.2917333333333</v>
      </c>
      <c r="CN306">
        <v>600.031</v>
      </c>
      <c r="CO306">
        <v>101.131</v>
      </c>
      <c r="CP306">
        <v>0.0469187</v>
      </c>
      <c r="CQ306">
        <v>26.7159333333333</v>
      </c>
      <c r="CR306">
        <v>26.3072666666667</v>
      </c>
      <c r="CS306">
        <v>999.9</v>
      </c>
      <c r="CT306">
        <v>0</v>
      </c>
      <c r="CU306">
        <v>0</v>
      </c>
      <c r="CV306">
        <v>9997.5</v>
      </c>
      <c r="CW306">
        <v>0</v>
      </c>
      <c r="CX306">
        <v>29.6237666666667</v>
      </c>
      <c r="CY306">
        <v>1199.98</v>
      </c>
      <c r="CZ306">
        <v>0.967004333333333</v>
      </c>
      <c r="DA306">
        <v>0.0329958</v>
      </c>
      <c r="DB306">
        <v>0</v>
      </c>
      <c r="DC306">
        <v>2.64496666666667</v>
      </c>
      <c r="DD306">
        <v>0</v>
      </c>
      <c r="DE306">
        <v>3545.75</v>
      </c>
      <c r="DF306">
        <v>10372.1333333333</v>
      </c>
      <c r="DG306">
        <v>40.437</v>
      </c>
      <c r="DH306">
        <v>43.3956666666667</v>
      </c>
      <c r="DI306">
        <v>42.187</v>
      </c>
      <c r="DJ306">
        <v>41.4583333333333</v>
      </c>
      <c r="DK306">
        <v>40.4583333333333</v>
      </c>
      <c r="DL306">
        <v>1160.39</v>
      </c>
      <c r="DM306">
        <v>39.59</v>
      </c>
      <c r="DN306">
        <v>0</v>
      </c>
      <c r="DO306">
        <v>1617083473.8</v>
      </c>
      <c r="DP306">
        <v>0</v>
      </c>
      <c r="DQ306">
        <v>2.60266153846154</v>
      </c>
      <c r="DR306">
        <v>0.171076922743976</v>
      </c>
      <c r="DS306">
        <v>-2.58324788656724</v>
      </c>
      <c r="DT306">
        <v>3546.07615384615</v>
      </c>
      <c r="DU306">
        <v>15</v>
      </c>
      <c r="DV306">
        <v>1617082512</v>
      </c>
      <c r="DW306" t="s">
        <v>288</v>
      </c>
      <c r="DX306">
        <v>1617082511</v>
      </c>
      <c r="DY306">
        <v>1617082512</v>
      </c>
      <c r="DZ306">
        <v>2</v>
      </c>
      <c r="EA306">
        <v>-0.012</v>
      </c>
      <c r="EB306">
        <v>-0.035</v>
      </c>
      <c r="EC306">
        <v>4.321</v>
      </c>
      <c r="ED306">
        <v>-0.022</v>
      </c>
      <c r="EE306">
        <v>400</v>
      </c>
      <c r="EF306">
        <v>20</v>
      </c>
      <c r="EG306">
        <v>0.13</v>
      </c>
      <c r="EH306">
        <v>0.05</v>
      </c>
      <c r="EI306">
        <v>100</v>
      </c>
      <c r="EJ306">
        <v>100</v>
      </c>
      <c r="EK306">
        <v>4.321</v>
      </c>
      <c r="EL306">
        <v>-0.022</v>
      </c>
      <c r="EM306">
        <v>4.32055000000003</v>
      </c>
      <c r="EN306">
        <v>0</v>
      </c>
      <c r="EO306">
        <v>0</v>
      </c>
      <c r="EP306">
        <v>0</v>
      </c>
      <c r="EQ306">
        <v>-0.0219400000000007</v>
      </c>
      <c r="ER306">
        <v>0</v>
      </c>
      <c r="ES306">
        <v>0</v>
      </c>
      <c r="ET306">
        <v>0</v>
      </c>
      <c r="EU306">
        <v>-1</v>
      </c>
      <c r="EV306">
        <v>-1</v>
      </c>
      <c r="EW306">
        <v>-1</v>
      </c>
      <c r="EX306">
        <v>-1</v>
      </c>
      <c r="EY306">
        <v>16</v>
      </c>
      <c r="EZ306">
        <v>16</v>
      </c>
      <c r="FA306">
        <v>18</v>
      </c>
      <c r="FB306">
        <v>646.932</v>
      </c>
      <c r="FC306">
        <v>393.732</v>
      </c>
      <c r="FD306">
        <v>24.9995</v>
      </c>
      <c r="FE306">
        <v>27.5896</v>
      </c>
      <c r="FF306">
        <v>29.9998</v>
      </c>
      <c r="FG306">
        <v>27.614</v>
      </c>
      <c r="FH306">
        <v>27.6544</v>
      </c>
      <c r="FI306">
        <v>43.0181</v>
      </c>
      <c r="FJ306">
        <v>21.3887</v>
      </c>
      <c r="FK306">
        <v>43.1111</v>
      </c>
      <c r="FL306">
        <v>25</v>
      </c>
      <c r="FM306">
        <v>991.101</v>
      </c>
      <c r="FN306">
        <v>20</v>
      </c>
      <c r="FO306">
        <v>96.9073</v>
      </c>
      <c r="FP306">
        <v>99.4773</v>
      </c>
    </row>
    <row r="307" spans="1:172">
      <c r="A307">
        <v>291</v>
      </c>
      <c r="B307">
        <v>1617083475.5</v>
      </c>
      <c r="C307">
        <v>583</v>
      </c>
      <c r="D307" t="s">
        <v>867</v>
      </c>
      <c r="E307" t="s">
        <v>868</v>
      </c>
      <c r="F307">
        <v>2</v>
      </c>
      <c r="G307">
        <v>1617083474.125</v>
      </c>
      <c r="H307">
        <f>(I307)/1000</f>
        <v>0</v>
      </c>
      <c r="I307">
        <f>IF(CF307, AL307, AF307)</f>
        <v>0</v>
      </c>
      <c r="J307">
        <f>IF(CF307, AG307, AE307)</f>
        <v>0</v>
      </c>
      <c r="K307">
        <f>CH307 - IF(AS307&gt;1, J307*CB307*100.0/(AU307*CV307), 0)</f>
        <v>0</v>
      </c>
      <c r="L307">
        <f>((R307-H307/2)*K307-J307)/(R307+H307/2)</f>
        <v>0</v>
      </c>
      <c r="M307">
        <f>L307*(CO307+CP307)/1000.0</f>
        <v>0</v>
      </c>
      <c r="N307">
        <f>(CH307 - IF(AS307&gt;1, J307*CB307*100.0/(AU307*CV307), 0))*(CO307+CP307)/1000.0</f>
        <v>0</v>
      </c>
      <c r="O307">
        <f>2.0/((1/Q307-1/P307)+SIGN(Q307)*SQRT((1/Q307-1/P307)*(1/Q307-1/P307) + 4*CC307/((CC307+1)*(CC307+1))*(2*1/Q307*1/P307-1/P307*1/P307)))</f>
        <v>0</v>
      </c>
      <c r="P307">
        <f>IF(LEFT(CD307,1)&lt;&gt;"0",IF(LEFT(CD307,1)="1",3.0,CE307),$D$5+$E$5*(CV307*CO307/($K$5*1000))+$F$5*(CV307*CO307/($K$5*1000))*MAX(MIN(CB307,$J$5),$I$5)*MAX(MIN(CB307,$J$5),$I$5)+$G$5*MAX(MIN(CB307,$J$5),$I$5)*(CV307*CO307/($K$5*1000))+$H$5*(CV307*CO307/($K$5*1000))*(CV307*CO307/($K$5*1000)))</f>
        <v>0</v>
      </c>
      <c r="Q307">
        <f>H307*(1000-(1000*0.61365*exp(17.502*U307/(240.97+U307))/(CO307+CP307)+CJ307)/2)/(1000*0.61365*exp(17.502*U307/(240.97+U307))/(CO307+CP307)-CJ307)</f>
        <v>0</v>
      </c>
      <c r="R307">
        <f>1/((CC307+1)/(O307/1.6)+1/(P307/1.37)) + CC307/((CC307+1)/(O307/1.6) + CC307/(P307/1.37))</f>
        <v>0</v>
      </c>
      <c r="S307">
        <f>(BX307*CA307)</f>
        <v>0</v>
      </c>
      <c r="T307">
        <f>(CQ307+(S307+2*0.95*5.67E-8*(((CQ307+$B$7)+273)^4-(CQ307+273)^4)-44100*H307)/(1.84*29.3*P307+8*0.95*5.67E-8*(CQ307+273)^3))</f>
        <v>0</v>
      </c>
      <c r="U307">
        <f>($C$7*CR307+$D$7*CS307+$E$7*T307)</f>
        <v>0</v>
      </c>
      <c r="V307">
        <f>0.61365*exp(17.502*U307/(240.97+U307))</f>
        <v>0</v>
      </c>
      <c r="W307">
        <f>(X307/Y307*100)</f>
        <v>0</v>
      </c>
      <c r="X307">
        <f>CJ307*(CO307+CP307)/1000</f>
        <v>0</v>
      </c>
      <c r="Y307">
        <f>0.61365*exp(17.502*CQ307/(240.97+CQ307))</f>
        <v>0</v>
      </c>
      <c r="Z307">
        <f>(V307-CJ307*(CO307+CP307)/1000)</f>
        <v>0</v>
      </c>
      <c r="AA307">
        <f>(-H307*44100)</f>
        <v>0</v>
      </c>
      <c r="AB307">
        <f>2*29.3*P307*0.92*(CQ307-U307)</f>
        <v>0</v>
      </c>
      <c r="AC307">
        <f>2*0.95*5.67E-8*(((CQ307+$B$7)+273)^4-(U307+273)^4)</f>
        <v>0</v>
      </c>
      <c r="AD307">
        <f>S307+AC307+AA307+AB307</f>
        <v>0</v>
      </c>
      <c r="AE307">
        <f>CN307*AS307*(CI307-CH307*(1000-AS307*CK307)/(1000-AS307*CJ307))/(100*CB307)</f>
        <v>0</v>
      </c>
      <c r="AF307">
        <f>1000*CN307*AS307*(CJ307-CK307)/(100*CB307*(1000-AS307*CJ307))</f>
        <v>0</v>
      </c>
      <c r="AG307">
        <f>(AH307 - AI307 - CO307*1E3/(8.314*(CQ307+273.15)) * AK307/CN307 * AJ307) * CN307/(100*CB307) * (1000 - CK307)/1000</f>
        <v>0</v>
      </c>
      <c r="AH307">
        <v>999.897917327263</v>
      </c>
      <c r="AI307">
        <v>978.75863030303</v>
      </c>
      <c r="AJ307">
        <v>1.71916066670177</v>
      </c>
      <c r="AK307">
        <v>66.5001345329119</v>
      </c>
      <c r="AL307">
        <f>(AN307 - AM307 + CO307*1E3/(8.314*(CQ307+273.15)) * AP307/CN307 * AO307) * CN307/(100*CB307) * 1000/(1000 - AN307)</f>
        <v>0</v>
      </c>
      <c r="AM307">
        <v>19.9569978358442</v>
      </c>
      <c r="AN307">
        <v>21.2672478787879</v>
      </c>
      <c r="AO307">
        <v>-0.00154332121212365</v>
      </c>
      <c r="AP307">
        <v>79.88</v>
      </c>
      <c r="AQ307">
        <v>0</v>
      </c>
      <c r="AR307">
        <v>0</v>
      </c>
      <c r="AS307">
        <f>IF(AQ307*$H$13&gt;=AU307,1.0,(AU307/(AU307-AQ307*$H$13)))</f>
        <v>0</v>
      </c>
      <c r="AT307">
        <f>(AS307-1)*100</f>
        <v>0</v>
      </c>
      <c r="AU307">
        <f>MAX(0,($B$13+$C$13*CV307)/(1+$D$13*CV307)*CO307/(CQ307+273)*$E$13)</f>
        <v>0</v>
      </c>
      <c r="AV307" t="s">
        <v>286</v>
      </c>
      <c r="AW307" t="s">
        <v>286</v>
      </c>
      <c r="AX307">
        <v>0</v>
      </c>
      <c r="AY307">
        <v>0</v>
      </c>
      <c r="AZ307">
        <f>1-AX307/AY307</f>
        <v>0</v>
      </c>
      <c r="BA307">
        <v>0</v>
      </c>
      <c r="BB307" t="s">
        <v>286</v>
      </c>
      <c r="BC307" t="s">
        <v>286</v>
      </c>
      <c r="BD307">
        <v>0</v>
      </c>
      <c r="BE307">
        <v>0</v>
      </c>
      <c r="BF307">
        <f>1-BD307/BE307</f>
        <v>0</v>
      </c>
      <c r="BG307">
        <v>0.5</v>
      </c>
      <c r="BH307">
        <f>BY307</f>
        <v>0</v>
      </c>
      <c r="BI307">
        <f>J307</f>
        <v>0</v>
      </c>
      <c r="BJ307">
        <f>BF307*BG307*BH307</f>
        <v>0</v>
      </c>
      <c r="BK307">
        <f>(BI307-BA307)/BH307</f>
        <v>0</v>
      </c>
      <c r="BL307">
        <f>(AY307-BE307)/BE307</f>
        <v>0</v>
      </c>
      <c r="BM307">
        <f>AX307/(AZ307+AX307/BE307)</f>
        <v>0</v>
      </c>
      <c r="BN307" t="s">
        <v>286</v>
      </c>
      <c r="BO307">
        <v>0</v>
      </c>
      <c r="BP307">
        <f>IF(BO307&lt;&gt;0, BO307, BM307)</f>
        <v>0</v>
      </c>
      <c r="BQ307">
        <f>1-BP307/BE307</f>
        <v>0</v>
      </c>
      <c r="BR307">
        <f>(BE307-BD307)/(BE307-BP307)</f>
        <v>0</v>
      </c>
      <c r="BS307">
        <f>(AY307-BE307)/(AY307-BP307)</f>
        <v>0</v>
      </c>
      <c r="BT307">
        <f>(BE307-BD307)/(BE307-AX307)</f>
        <v>0</v>
      </c>
      <c r="BU307">
        <f>(AY307-BE307)/(AY307-AX307)</f>
        <v>0</v>
      </c>
      <c r="BV307">
        <f>(BR307*BP307/BD307)</f>
        <v>0</v>
      </c>
      <c r="BW307">
        <f>(1-BV307)</f>
        <v>0</v>
      </c>
      <c r="BX307">
        <f>$B$11*CW307+$C$11*CX307+$F$11*CY307*(1-DB307)</f>
        <v>0</v>
      </c>
      <c r="BY307">
        <f>BX307*BZ307</f>
        <v>0</v>
      </c>
      <c r="BZ307">
        <f>($B$11*$D$9+$C$11*$D$9+$F$11*((DL307+DD307)/MAX(DL307+DD307+DM307, 0.1)*$I$9+DM307/MAX(DL307+DD307+DM307, 0.1)*$J$9))/($B$11+$C$11+$F$11)</f>
        <v>0</v>
      </c>
      <c r="CA307">
        <f>($B$11*$K$9+$C$11*$K$9+$F$11*((DL307+DD307)/MAX(DL307+DD307+DM307, 0.1)*$P$9+DM307/MAX(DL307+DD307+DM307, 0.1)*$Q$9))/($B$11+$C$11+$F$11)</f>
        <v>0</v>
      </c>
      <c r="CB307">
        <v>9</v>
      </c>
      <c r="CC307">
        <v>0.5</v>
      </c>
      <c r="CD307" t="s">
        <v>287</v>
      </c>
      <c r="CE307">
        <v>2</v>
      </c>
      <c r="CF307" t="b">
        <v>1</v>
      </c>
      <c r="CG307">
        <v>1617083474.125</v>
      </c>
      <c r="CH307">
        <v>956.46975</v>
      </c>
      <c r="CI307">
        <v>980.99225</v>
      </c>
      <c r="CJ307">
        <v>21.2679</v>
      </c>
      <c r="CK307">
        <v>19.956075</v>
      </c>
      <c r="CL307">
        <v>952.14875</v>
      </c>
      <c r="CM307">
        <v>21.2898</v>
      </c>
      <c r="CN307">
        <v>600.03725</v>
      </c>
      <c r="CO307">
        <v>101.13175</v>
      </c>
      <c r="CP307">
        <v>0.0467616</v>
      </c>
      <c r="CQ307">
        <v>26.717225</v>
      </c>
      <c r="CR307">
        <v>26.3042</v>
      </c>
      <c r="CS307">
        <v>999.9</v>
      </c>
      <c r="CT307">
        <v>0</v>
      </c>
      <c r="CU307">
        <v>0</v>
      </c>
      <c r="CV307">
        <v>9996.0925</v>
      </c>
      <c r="CW307">
        <v>0</v>
      </c>
      <c r="CX307">
        <v>29.580625</v>
      </c>
      <c r="CY307">
        <v>1200.0175</v>
      </c>
      <c r="CZ307">
        <v>0.96700375</v>
      </c>
      <c r="DA307">
        <v>0.032996375</v>
      </c>
      <c r="DB307">
        <v>0</v>
      </c>
      <c r="DC307">
        <v>2.652475</v>
      </c>
      <c r="DD307">
        <v>0</v>
      </c>
      <c r="DE307">
        <v>3545.6025</v>
      </c>
      <c r="DF307">
        <v>10372.45</v>
      </c>
      <c r="DG307">
        <v>40.437</v>
      </c>
      <c r="DH307">
        <v>43.3905</v>
      </c>
      <c r="DI307">
        <v>42.187</v>
      </c>
      <c r="DJ307">
        <v>41.46875</v>
      </c>
      <c r="DK307">
        <v>40.453</v>
      </c>
      <c r="DL307">
        <v>1160.425</v>
      </c>
      <c r="DM307">
        <v>39.5925</v>
      </c>
      <c r="DN307">
        <v>0</v>
      </c>
      <c r="DO307">
        <v>1617083476.2</v>
      </c>
      <c r="DP307">
        <v>0</v>
      </c>
      <c r="DQ307">
        <v>2.61543846153846</v>
      </c>
      <c r="DR307">
        <v>0.361271791310213</v>
      </c>
      <c r="DS307">
        <v>-1.21572648735774</v>
      </c>
      <c r="DT307">
        <v>3545.97538461538</v>
      </c>
      <c r="DU307">
        <v>15</v>
      </c>
      <c r="DV307">
        <v>1617082512</v>
      </c>
      <c r="DW307" t="s">
        <v>288</v>
      </c>
      <c r="DX307">
        <v>1617082511</v>
      </c>
      <c r="DY307">
        <v>1617082512</v>
      </c>
      <c r="DZ307">
        <v>2</v>
      </c>
      <c r="EA307">
        <v>-0.012</v>
      </c>
      <c r="EB307">
        <v>-0.035</v>
      </c>
      <c r="EC307">
        <v>4.321</v>
      </c>
      <c r="ED307">
        <v>-0.022</v>
      </c>
      <c r="EE307">
        <v>400</v>
      </c>
      <c r="EF307">
        <v>20</v>
      </c>
      <c r="EG307">
        <v>0.13</v>
      </c>
      <c r="EH307">
        <v>0.05</v>
      </c>
      <c r="EI307">
        <v>100</v>
      </c>
      <c r="EJ307">
        <v>100</v>
      </c>
      <c r="EK307">
        <v>4.321</v>
      </c>
      <c r="EL307">
        <v>-0.022</v>
      </c>
      <c r="EM307">
        <v>4.32055000000003</v>
      </c>
      <c r="EN307">
        <v>0</v>
      </c>
      <c r="EO307">
        <v>0</v>
      </c>
      <c r="EP307">
        <v>0</v>
      </c>
      <c r="EQ307">
        <v>-0.0219400000000007</v>
      </c>
      <c r="ER307">
        <v>0</v>
      </c>
      <c r="ES307">
        <v>0</v>
      </c>
      <c r="ET307">
        <v>0</v>
      </c>
      <c r="EU307">
        <v>-1</v>
      </c>
      <c r="EV307">
        <v>-1</v>
      </c>
      <c r="EW307">
        <v>-1</v>
      </c>
      <c r="EX307">
        <v>-1</v>
      </c>
      <c r="EY307">
        <v>16.1</v>
      </c>
      <c r="EZ307">
        <v>16.1</v>
      </c>
      <c r="FA307">
        <v>18</v>
      </c>
      <c r="FB307">
        <v>646.782</v>
      </c>
      <c r="FC307">
        <v>393.827</v>
      </c>
      <c r="FD307">
        <v>24.9995</v>
      </c>
      <c r="FE307">
        <v>27.5885</v>
      </c>
      <c r="FF307">
        <v>29.9997</v>
      </c>
      <c r="FG307">
        <v>27.6127</v>
      </c>
      <c r="FH307">
        <v>27.6535</v>
      </c>
      <c r="FI307">
        <v>43.1275</v>
      </c>
      <c r="FJ307">
        <v>21.3887</v>
      </c>
      <c r="FK307">
        <v>43.1111</v>
      </c>
      <c r="FL307">
        <v>25</v>
      </c>
      <c r="FM307">
        <v>994.482</v>
      </c>
      <c r="FN307">
        <v>20</v>
      </c>
      <c r="FO307">
        <v>96.9077</v>
      </c>
      <c r="FP307">
        <v>99.4767</v>
      </c>
    </row>
    <row r="308" spans="1:172">
      <c r="A308">
        <v>292</v>
      </c>
      <c r="B308">
        <v>1617083477.5</v>
      </c>
      <c r="C308">
        <v>585</v>
      </c>
      <c r="D308" t="s">
        <v>869</v>
      </c>
      <c r="E308" t="s">
        <v>870</v>
      </c>
      <c r="F308">
        <v>2</v>
      </c>
      <c r="G308">
        <v>1617083476.5</v>
      </c>
      <c r="H308">
        <f>(I308)/1000</f>
        <v>0</v>
      </c>
      <c r="I308">
        <f>IF(CF308, AL308, AF308)</f>
        <v>0</v>
      </c>
      <c r="J308">
        <f>IF(CF308, AG308, AE308)</f>
        <v>0</v>
      </c>
      <c r="K308">
        <f>CH308 - IF(AS308&gt;1, J308*CB308*100.0/(AU308*CV308), 0)</f>
        <v>0</v>
      </c>
      <c r="L308">
        <f>((R308-H308/2)*K308-J308)/(R308+H308/2)</f>
        <v>0</v>
      </c>
      <c r="M308">
        <f>L308*(CO308+CP308)/1000.0</f>
        <v>0</v>
      </c>
      <c r="N308">
        <f>(CH308 - IF(AS308&gt;1, J308*CB308*100.0/(AU308*CV308), 0))*(CO308+CP308)/1000.0</f>
        <v>0</v>
      </c>
      <c r="O308">
        <f>2.0/((1/Q308-1/P308)+SIGN(Q308)*SQRT((1/Q308-1/P308)*(1/Q308-1/P308) + 4*CC308/((CC308+1)*(CC308+1))*(2*1/Q308*1/P308-1/P308*1/P308)))</f>
        <v>0</v>
      </c>
      <c r="P308">
        <f>IF(LEFT(CD308,1)&lt;&gt;"0",IF(LEFT(CD308,1)="1",3.0,CE308),$D$5+$E$5*(CV308*CO308/($K$5*1000))+$F$5*(CV308*CO308/($K$5*1000))*MAX(MIN(CB308,$J$5),$I$5)*MAX(MIN(CB308,$J$5),$I$5)+$G$5*MAX(MIN(CB308,$J$5),$I$5)*(CV308*CO308/($K$5*1000))+$H$5*(CV308*CO308/($K$5*1000))*(CV308*CO308/($K$5*1000)))</f>
        <v>0</v>
      </c>
      <c r="Q308">
        <f>H308*(1000-(1000*0.61365*exp(17.502*U308/(240.97+U308))/(CO308+CP308)+CJ308)/2)/(1000*0.61365*exp(17.502*U308/(240.97+U308))/(CO308+CP308)-CJ308)</f>
        <v>0</v>
      </c>
      <c r="R308">
        <f>1/((CC308+1)/(O308/1.6)+1/(P308/1.37)) + CC308/((CC308+1)/(O308/1.6) + CC308/(P308/1.37))</f>
        <v>0</v>
      </c>
      <c r="S308">
        <f>(BX308*CA308)</f>
        <v>0</v>
      </c>
      <c r="T308">
        <f>(CQ308+(S308+2*0.95*5.67E-8*(((CQ308+$B$7)+273)^4-(CQ308+273)^4)-44100*H308)/(1.84*29.3*P308+8*0.95*5.67E-8*(CQ308+273)^3))</f>
        <v>0</v>
      </c>
      <c r="U308">
        <f>($C$7*CR308+$D$7*CS308+$E$7*T308)</f>
        <v>0</v>
      </c>
      <c r="V308">
        <f>0.61365*exp(17.502*U308/(240.97+U308))</f>
        <v>0</v>
      </c>
      <c r="W308">
        <f>(X308/Y308*100)</f>
        <v>0</v>
      </c>
      <c r="X308">
        <f>CJ308*(CO308+CP308)/1000</f>
        <v>0</v>
      </c>
      <c r="Y308">
        <f>0.61365*exp(17.502*CQ308/(240.97+CQ308))</f>
        <v>0</v>
      </c>
      <c r="Z308">
        <f>(V308-CJ308*(CO308+CP308)/1000)</f>
        <v>0</v>
      </c>
      <c r="AA308">
        <f>(-H308*44100)</f>
        <v>0</v>
      </c>
      <c r="AB308">
        <f>2*29.3*P308*0.92*(CQ308-U308)</f>
        <v>0</v>
      </c>
      <c r="AC308">
        <f>2*0.95*5.67E-8*(((CQ308+$B$7)+273)^4-(U308+273)^4)</f>
        <v>0</v>
      </c>
      <c r="AD308">
        <f>S308+AC308+AA308+AB308</f>
        <v>0</v>
      </c>
      <c r="AE308">
        <f>CN308*AS308*(CI308-CH308*(1000-AS308*CK308)/(1000-AS308*CJ308))/(100*CB308)</f>
        <v>0</v>
      </c>
      <c r="AF308">
        <f>1000*CN308*AS308*(CJ308-CK308)/(100*CB308*(1000-AS308*CJ308))</f>
        <v>0</v>
      </c>
      <c r="AG308">
        <f>(AH308 - AI308 - CO308*1E3/(8.314*(CQ308+273.15)) * AK308/CN308 * AJ308) * CN308/(100*CB308) * (1000 - CK308)/1000</f>
        <v>0</v>
      </c>
      <c r="AH308">
        <v>1003.21030527882</v>
      </c>
      <c r="AI308">
        <v>982.135678787879</v>
      </c>
      <c r="AJ308">
        <v>1.6948004762156</v>
      </c>
      <c r="AK308">
        <v>66.5001345329119</v>
      </c>
      <c r="AL308">
        <f>(AN308 - AM308 + CO308*1E3/(8.314*(CQ308+273.15)) * AP308/CN308 * AO308) * CN308/(100*CB308) * 1000/(1000 - AN308)</f>
        <v>0</v>
      </c>
      <c r="AM308">
        <v>19.9551033849351</v>
      </c>
      <c r="AN308">
        <v>21.2635715151515</v>
      </c>
      <c r="AO308">
        <v>-0.000438195286197319</v>
      </c>
      <c r="AP308">
        <v>79.88</v>
      </c>
      <c r="AQ308">
        <v>0</v>
      </c>
      <c r="AR308">
        <v>0</v>
      </c>
      <c r="AS308">
        <f>IF(AQ308*$H$13&gt;=AU308,1.0,(AU308/(AU308-AQ308*$H$13)))</f>
        <v>0</v>
      </c>
      <c r="AT308">
        <f>(AS308-1)*100</f>
        <v>0</v>
      </c>
      <c r="AU308">
        <f>MAX(0,($B$13+$C$13*CV308)/(1+$D$13*CV308)*CO308/(CQ308+273)*$E$13)</f>
        <v>0</v>
      </c>
      <c r="AV308" t="s">
        <v>286</v>
      </c>
      <c r="AW308" t="s">
        <v>286</v>
      </c>
      <c r="AX308">
        <v>0</v>
      </c>
      <c r="AY308">
        <v>0</v>
      </c>
      <c r="AZ308">
        <f>1-AX308/AY308</f>
        <v>0</v>
      </c>
      <c r="BA308">
        <v>0</v>
      </c>
      <c r="BB308" t="s">
        <v>286</v>
      </c>
      <c r="BC308" t="s">
        <v>286</v>
      </c>
      <c r="BD308">
        <v>0</v>
      </c>
      <c r="BE308">
        <v>0</v>
      </c>
      <c r="BF308">
        <f>1-BD308/BE308</f>
        <v>0</v>
      </c>
      <c r="BG308">
        <v>0.5</v>
      </c>
      <c r="BH308">
        <f>BY308</f>
        <v>0</v>
      </c>
      <c r="BI308">
        <f>J308</f>
        <v>0</v>
      </c>
      <c r="BJ308">
        <f>BF308*BG308*BH308</f>
        <v>0</v>
      </c>
      <c r="BK308">
        <f>(BI308-BA308)/BH308</f>
        <v>0</v>
      </c>
      <c r="BL308">
        <f>(AY308-BE308)/BE308</f>
        <v>0</v>
      </c>
      <c r="BM308">
        <f>AX308/(AZ308+AX308/BE308)</f>
        <v>0</v>
      </c>
      <c r="BN308" t="s">
        <v>286</v>
      </c>
      <c r="BO308">
        <v>0</v>
      </c>
      <c r="BP308">
        <f>IF(BO308&lt;&gt;0, BO308, BM308)</f>
        <v>0</v>
      </c>
      <c r="BQ308">
        <f>1-BP308/BE308</f>
        <v>0</v>
      </c>
      <c r="BR308">
        <f>(BE308-BD308)/(BE308-BP308)</f>
        <v>0</v>
      </c>
      <c r="BS308">
        <f>(AY308-BE308)/(AY308-BP308)</f>
        <v>0</v>
      </c>
      <c r="BT308">
        <f>(BE308-BD308)/(BE308-AX308)</f>
        <v>0</v>
      </c>
      <c r="BU308">
        <f>(AY308-BE308)/(AY308-AX308)</f>
        <v>0</v>
      </c>
      <c r="BV308">
        <f>(BR308*BP308/BD308)</f>
        <v>0</v>
      </c>
      <c r="BW308">
        <f>(1-BV308)</f>
        <v>0</v>
      </c>
      <c r="BX308">
        <f>$B$11*CW308+$C$11*CX308+$F$11*CY308*(1-DB308)</f>
        <v>0</v>
      </c>
      <c r="BY308">
        <f>BX308*BZ308</f>
        <v>0</v>
      </c>
      <c r="BZ308">
        <f>($B$11*$D$9+$C$11*$D$9+$F$11*((DL308+DD308)/MAX(DL308+DD308+DM308, 0.1)*$I$9+DM308/MAX(DL308+DD308+DM308, 0.1)*$J$9))/($B$11+$C$11+$F$11)</f>
        <v>0</v>
      </c>
      <c r="CA308">
        <f>($B$11*$K$9+$C$11*$K$9+$F$11*((DL308+DD308)/MAX(DL308+DD308+DM308, 0.1)*$P$9+DM308/MAX(DL308+DD308+DM308, 0.1)*$Q$9))/($B$11+$C$11+$F$11)</f>
        <v>0</v>
      </c>
      <c r="CB308">
        <v>9</v>
      </c>
      <c r="CC308">
        <v>0.5</v>
      </c>
      <c r="CD308" t="s">
        <v>287</v>
      </c>
      <c r="CE308">
        <v>2</v>
      </c>
      <c r="CF308" t="b">
        <v>1</v>
      </c>
      <c r="CG308">
        <v>1617083476.5</v>
      </c>
      <c r="CH308">
        <v>960.421333333333</v>
      </c>
      <c r="CI308">
        <v>984.799333333333</v>
      </c>
      <c r="CJ308">
        <v>21.2644</v>
      </c>
      <c r="CK308">
        <v>19.9534666666667</v>
      </c>
      <c r="CL308">
        <v>956.100666666667</v>
      </c>
      <c r="CM308">
        <v>21.2863</v>
      </c>
      <c r="CN308">
        <v>600.028333333333</v>
      </c>
      <c r="CO308">
        <v>101.132666666667</v>
      </c>
      <c r="CP308">
        <v>0.0465039666666667</v>
      </c>
      <c r="CQ308">
        <v>26.7154333333333</v>
      </c>
      <c r="CR308">
        <v>26.3012</v>
      </c>
      <c r="CS308">
        <v>999.9</v>
      </c>
      <c r="CT308">
        <v>0</v>
      </c>
      <c r="CU308">
        <v>0</v>
      </c>
      <c r="CV308">
        <v>9991.87333333333</v>
      </c>
      <c r="CW308">
        <v>0</v>
      </c>
      <c r="CX308">
        <v>29.5234666666667</v>
      </c>
      <c r="CY308">
        <v>1199.90666666667</v>
      </c>
      <c r="CZ308">
        <v>0.967002</v>
      </c>
      <c r="DA308">
        <v>0.0329981</v>
      </c>
      <c r="DB308">
        <v>0</v>
      </c>
      <c r="DC308">
        <v>2.68513333333333</v>
      </c>
      <c r="DD308">
        <v>0</v>
      </c>
      <c r="DE308">
        <v>3545.22</v>
      </c>
      <c r="DF308">
        <v>10371.4666666667</v>
      </c>
      <c r="DG308">
        <v>40.4583333333333</v>
      </c>
      <c r="DH308">
        <v>43.375</v>
      </c>
      <c r="DI308">
        <v>42.1663333333333</v>
      </c>
      <c r="DJ308">
        <v>41.4373333333333</v>
      </c>
      <c r="DK308">
        <v>40.437</v>
      </c>
      <c r="DL308">
        <v>1160.31666666667</v>
      </c>
      <c r="DM308">
        <v>39.59</v>
      </c>
      <c r="DN308">
        <v>0</v>
      </c>
      <c r="DO308">
        <v>1617083478</v>
      </c>
      <c r="DP308">
        <v>0</v>
      </c>
      <c r="DQ308">
        <v>2.629856</v>
      </c>
      <c r="DR308">
        <v>0.0362923052124567</v>
      </c>
      <c r="DS308">
        <v>-3.09076922408831</v>
      </c>
      <c r="DT308">
        <v>3545.8384</v>
      </c>
      <c r="DU308">
        <v>15</v>
      </c>
      <c r="DV308">
        <v>1617082512</v>
      </c>
      <c r="DW308" t="s">
        <v>288</v>
      </c>
      <c r="DX308">
        <v>1617082511</v>
      </c>
      <c r="DY308">
        <v>1617082512</v>
      </c>
      <c r="DZ308">
        <v>2</v>
      </c>
      <c r="EA308">
        <v>-0.012</v>
      </c>
      <c r="EB308">
        <v>-0.035</v>
      </c>
      <c r="EC308">
        <v>4.321</v>
      </c>
      <c r="ED308">
        <v>-0.022</v>
      </c>
      <c r="EE308">
        <v>400</v>
      </c>
      <c r="EF308">
        <v>20</v>
      </c>
      <c r="EG308">
        <v>0.13</v>
      </c>
      <c r="EH308">
        <v>0.05</v>
      </c>
      <c r="EI308">
        <v>100</v>
      </c>
      <c r="EJ308">
        <v>100</v>
      </c>
      <c r="EK308">
        <v>4.321</v>
      </c>
      <c r="EL308">
        <v>-0.0219</v>
      </c>
      <c r="EM308">
        <v>4.32055000000003</v>
      </c>
      <c r="EN308">
        <v>0</v>
      </c>
      <c r="EO308">
        <v>0</v>
      </c>
      <c r="EP308">
        <v>0</v>
      </c>
      <c r="EQ308">
        <v>-0.0219400000000007</v>
      </c>
      <c r="ER308">
        <v>0</v>
      </c>
      <c r="ES308">
        <v>0</v>
      </c>
      <c r="ET308">
        <v>0</v>
      </c>
      <c r="EU308">
        <v>-1</v>
      </c>
      <c r="EV308">
        <v>-1</v>
      </c>
      <c r="EW308">
        <v>-1</v>
      </c>
      <c r="EX308">
        <v>-1</v>
      </c>
      <c r="EY308">
        <v>16.1</v>
      </c>
      <c r="EZ308">
        <v>16.1</v>
      </c>
      <c r="FA308">
        <v>18</v>
      </c>
      <c r="FB308">
        <v>646.745</v>
      </c>
      <c r="FC308">
        <v>393.831</v>
      </c>
      <c r="FD308">
        <v>24.9995</v>
      </c>
      <c r="FE308">
        <v>27.5868</v>
      </c>
      <c r="FF308">
        <v>29.9998</v>
      </c>
      <c r="FG308">
        <v>27.6113</v>
      </c>
      <c r="FH308">
        <v>27.6521</v>
      </c>
      <c r="FI308">
        <v>43.2421</v>
      </c>
      <c r="FJ308">
        <v>21.3887</v>
      </c>
      <c r="FK308">
        <v>43.1111</v>
      </c>
      <c r="FL308">
        <v>25</v>
      </c>
      <c r="FM308">
        <v>997.865</v>
      </c>
      <c r="FN308">
        <v>20</v>
      </c>
      <c r="FO308">
        <v>96.908</v>
      </c>
      <c r="FP308">
        <v>99.4768</v>
      </c>
    </row>
    <row r="309" spans="1:172">
      <c r="A309">
        <v>293</v>
      </c>
      <c r="B309">
        <v>1617083479.5</v>
      </c>
      <c r="C309">
        <v>587</v>
      </c>
      <c r="D309" t="s">
        <v>871</v>
      </c>
      <c r="E309" t="s">
        <v>872</v>
      </c>
      <c r="F309">
        <v>2</v>
      </c>
      <c r="G309">
        <v>1617083478.125</v>
      </c>
      <c r="H309">
        <f>(I309)/1000</f>
        <v>0</v>
      </c>
      <c r="I309">
        <f>IF(CF309, AL309, AF309)</f>
        <v>0</v>
      </c>
      <c r="J309">
        <f>IF(CF309, AG309, AE309)</f>
        <v>0</v>
      </c>
      <c r="K309">
        <f>CH309 - IF(AS309&gt;1, J309*CB309*100.0/(AU309*CV309), 0)</f>
        <v>0</v>
      </c>
      <c r="L309">
        <f>((R309-H309/2)*K309-J309)/(R309+H309/2)</f>
        <v>0</v>
      </c>
      <c r="M309">
        <f>L309*(CO309+CP309)/1000.0</f>
        <v>0</v>
      </c>
      <c r="N309">
        <f>(CH309 - IF(AS309&gt;1, J309*CB309*100.0/(AU309*CV309), 0))*(CO309+CP309)/1000.0</f>
        <v>0</v>
      </c>
      <c r="O309">
        <f>2.0/((1/Q309-1/P309)+SIGN(Q309)*SQRT((1/Q309-1/P309)*(1/Q309-1/P309) + 4*CC309/((CC309+1)*(CC309+1))*(2*1/Q309*1/P309-1/P309*1/P309)))</f>
        <v>0</v>
      </c>
      <c r="P309">
        <f>IF(LEFT(CD309,1)&lt;&gt;"0",IF(LEFT(CD309,1)="1",3.0,CE309),$D$5+$E$5*(CV309*CO309/($K$5*1000))+$F$5*(CV309*CO309/($K$5*1000))*MAX(MIN(CB309,$J$5),$I$5)*MAX(MIN(CB309,$J$5),$I$5)+$G$5*MAX(MIN(CB309,$J$5),$I$5)*(CV309*CO309/($K$5*1000))+$H$5*(CV309*CO309/($K$5*1000))*(CV309*CO309/($K$5*1000)))</f>
        <v>0</v>
      </c>
      <c r="Q309">
        <f>H309*(1000-(1000*0.61365*exp(17.502*U309/(240.97+U309))/(CO309+CP309)+CJ309)/2)/(1000*0.61365*exp(17.502*U309/(240.97+U309))/(CO309+CP309)-CJ309)</f>
        <v>0</v>
      </c>
      <c r="R309">
        <f>1/((CC309+1)/(O309/1.6)+1/(P309/1.37)) + CC309/((CC309+1)/(O309/1.6) + CC309/(P309/1.37))</f>
        <v>0</v>
      </c>
      <c r="S309">
        <f>(BX309*CA309)</f>
        <v>0</v>
      </c>
      <c r="T309">
        <f>(CQ309+(S309+2*0.95*5.67E-8*(((CQ309+$B$7)+273)^4-(CQ309+273)^4)-44100*H309)/(1.84*29.3*P309+8*0.95*5.67E-8*(CQ309+273)^3))</f>
        <v>0</v>
      </c>
      <c r="U309">
        <f>($C$7*CR309+$D$7*CS309+$E$7*T309)</f>
        <v>0</v>
      </c>
      <c r="V309">
        <f>0.61365*exp(17.502*U309/(240.97+U309))</f>
        <v>0</v>
      </c>
      <c r="W309">
        <f>(X309/Y309*100)</f>
        <v>0</v>
      </c>
      <c r="X309">
        <f>CJ309*(CO309+CP309)/1000</f>
        <v>0</v>
      </c>
      <c r="Y309">
        <f>0.61365*exp(17.502*CQ309/(240.97+CQ309))</f>
        <v>0</v>
      </c>
      <c r="Z309">
        <f>(V309-CJ309*(CO309+CP309)/1000)</f>
        <v>0</v>
      </c>
      <c r="AA309">
        <f>(-H309*44100)</f>
        <v>0</v>
      </c>
      <c r="AB309">
        <f>2*29.3*P309*0.92*(CQ309-U309)</f>
        <v>0</v>
      </c>
      <c r="AC309">
        <f>2*0.95*5.67E-8*(((CQ309+$B$7)+273)^4-(U309+273)^4)</f>
        <v>0</v>
      </c>
      <c r="AD309">
        <f>S309+AC309+AA309+AB309</f>
        <v>0</v>
      </c>
      <c r="AE309">
        <f>CN309*AS309*(CI309-CH309*(1000-AS309*CK309)/(1000-AS309*CJ309))/(100*CB309)</f>
        <v>0</v>
      </c>
      <c r="AF309">
        <f>1000*CN309*AS309*(CJ309-CK309)/(100*CB309*(1000-AS309*CJ309))</f>
        <v>0</v>
      </c>
      <c r="AG309">
        <f>(AH309 - AI309 - CO309*1E3/(8.314*(CQ309+273.15)) * AK309/CN309 * AJ309) * CN309/(100*CB309) * (1000 - CK309)/1000</f>
        <v>0</v>
      </c>
      <c r="AH309">
        <v>1006.43712214166</v>
      </c>
      <c r="AI309">
        <v>985.562987878788</v>
      </c>
      <c r="AJ309">
        <v>1.70908828381341</v>
      </c>
      <c r="AK309">
        <v>66.5001345329119</v>
      </c>
      <c r="AL309">
        <f>(AN309 - AM309 + CO309*1E3/(8.314*(CQ309+273.15)) * AP309/CN309 * AO309) * CN309/(100*CB309) * 1000/(1000 - AN309)</f>
        <v>0</v>
      </c>
      <c r="AM309">
        <v>19.9535566881385</v>
      </c>
      <c r="AN309">
        <v>21.2612987878788</v>
      </c>
      <c r="AO309">
        <v>-0.000494414918412464</v>
      </c>
      <c r="AP309">
        <v>79.88</v>
      </c>
      <c r="AQ309">
        <v>0</v>
      </c>
      <c r="AR309">
        <v>0</v>
      </c>
      <c r="AS309">
        <f>IF(AQ309*$H$13&gt;=AU309,1.0,(AU309/(AU309-AQ309*$H$13)))</f>
        <v>0</v>
      </c>
      <c r="AT309">
        <f>(AS309-1)*100</f>
        <v>0</v>
      </c>
      <c r="AU309">
        <f>MAX(0,($B$13+$C$13*CV309)/(1+$D$13*CV309)*CO309/(CQ309+273)*$E$13)</f>
        <v>0</v>
      </c>
      <c r="AV309" t="s">
        <v>286</v>
      </c>
      <c r="AW309" t="s">
        <v>286</v>
      </c>
      <c r="AX309">
        <v>0</v>
      </c>
      <c r="AY309">
        <v>0</v>
      </c>
      <c r="AZ309">
        <f>1-AX309/AY309</f>
        <v>0</v>
      </c>
      <c r="BA309">
        <v>0</v>
      </c>
      <c r="BB309" t="s">
        <v>286</v>
      </c>
      <c r="BC309" t="s">
        <v>286</v>
      </c>
      <c r="BD309">
        <v>0</v>
      </c>
      <c r="BE309">
        <v>0</v>
      </c>
      <c r="BF309">
        <f>1-BD309/BE309</f>
        <v>0</v>
      </c>
      <c r="BG309">
        <v>0.5</v>
      </c>
      <c r="BH309">
        <f>BY309</f>
        <v>0</v>
      </c>
      <c r="BI309">
        <f>J309</f>
        <v>0</v>
      </c>
      <c r="BJ309">
        <f>BF309*BG309*BH309</f>
        <v>0</v>
      </c>
      <c r="BK309">
        <f>(BI309-BA309)/BH309</f>
        <v>0</v>
      </c>
      <c r="BL309">
        <f>(AY309-BE309)/BE309</f>
        <v>0</v>
      </c>
      <c r="BM309">
        <f>AX309/(AZ309+AX309/BE309)</f>
        <v>0</v>
      </c>
      <c r="BN309" t="s">
        <v>286</v>
      </c>
      <c r="BO309">
        <v>0</v>
      </c>
      <c r="BP309">
        <f>IF(BO309&lt;&gt;0, BO309, BM309)</f>
        <v>0</v>
      </c>
      <c r="BQ309">
        <f>1-BP309/BE309</f>
        <v>0</v>
      </c>
      <c r="BR309">
        <f>(BE309-BD309)/(BE309-BP309)</f>
        <v>0</v>
      </c>
      <c r="BS309">
        <f>(AY309-BE309)/(AY309-BP309)</f>
        <v>0</v>
      </c>
      <c r="BT309">
        <f>(BE309-BD309)/(BE309-AX309)</f>
        <v>0</v>
      </c>
      <c r="BU309">
        <f>(AY309-BE309)/(AY309-AX309)</f>
        <v>0</v>
      </c>
      <c r="BV309">
        <f>(BR309*BP309/BD309)</f>
        <v>0</v>
      </c>
      <c r="BW309">
        <f>(1-BV309)</f>
        <v>0</v>
      </c>
      <c r="BX309">
        <f>$B$11*CW309+$C$11*CX309+$F$11*CY309*(1-DB309)</f>
        <v>0</v>
      </c>
      <c r="BY309">
        <f>BX309*BZ309</f>
        <v>0</v>
      </c>
      <c r="BZ309">
        <f>($B$11*$D$9+$C$11*$D$9+$F$11*((DL309+DD309)/MAX(DL309+DD309+DM309, 0.1)*$I$9+DM309/MAX(DL309+DD309+DM309, 0.1)*$J$9))/($B$11+$C$11+$F$11)</f>
        <v>0</v>
      </c>
      <c r="CA309">
        <f>($B$11*$K$9+$C$11*$K$9+$F$11*((DL309+DD309)/MAX(DL309+DD309+DM309, 0.1)*$P$9+DM309/MAX(DL309+DD309+DM309, 0.1)*$Q$9))/($B$11+$C$11+$F$11)</f>
        <v>0</v>
      </c>
      <c r="CB309">
        <v>9</v>
      </c>
      <c r="CC309">
        <v>0.5</v>
      </c>
      <c r="CD309" t="s">
        <v>287</v>
      </c>
      <c r="CE309">
        <v>2</v>
      </c>
      <c r="CF309" t="b">
        <v>1</v>
      </c>
      <c r="CG309">
        <v>1617083478.125</v>
      </c>
      <c r="CH309">
        <v>963.14625</v>
      </c>
      <c r="CI309">
        <v>987.394</v>
      </c>
      <c r="CJ309">
        <v>21.2623</v>
      </c>
      <c r="CK309">
        <v>19.9535</v>
      </c>
      <c r="CL309">
        <v>958.8255</v>
      </c>
      <c r="CM309">
        <v>21.28425</v>
      </c>
      <c r="CN309">
        <v>600.04775</v>
      </c>
      <c r="CO309">
        <v>101.1305</v>
      </c>
      <c r="CP309">
        <v>0.046392925</v>
      </c>
      <c r="CQ309">
        <v>26.7145</v>
      </c>
      <c r="CR309">
        <v>26.3001</v>
      </c>
      <c r="CS309">
        <v>999.9</v>
      </c>
      <c r="CT309">
        <v>0</v>
      </c>
      <c r="CU309">
        <v>0</v>
      </c>
      <c r="CV309">
        <v>9993.745</v>
      </c>
      <c r="CW309">
        <v>0</v>
      </c>
      <c r="CX309">
        <v>29.504725</v>
      </c>
      <c r="CY309">
        <v>1199.9675</v>
      </c>
      <c r="CZ309">
        <v>0.96700375</v>
      </c>
      <c r="DA309">
        <v>0.032996375</v>
      </c>
      <c r="DB309">
        <v>0</v>
      </c>
      <c r="DC309">
        <v>2.7573</v>
      </c>
      <c r="DD309">
        <v>0</v>
      </c>
      <c r="DE309">
        <v>3545.31</v>
      </c>
      <c r="DF309">
        <v>10372</v>
      </c>
      <c r="DG309">
        <v>40.4215</v>
      </c>
      <c r="DH309">
        <v>43.3905</v>
      </c>
      <c r="DI309">
        <v>42.156</v>
      </c>
      <c r="DJ309">
        <v>41.43725</v>
      </c>
      <c r="DK309">
        <v>40.4685</v>
      </c>
      <c r="DL309">
        <v>1160.3775</v>
      </c>
      <c r="DM309">
        <v>39.59</v>
      </c>
      <c r="DN309">
        <v>0</v>
      </c>
      <c r="DO309">
        <v>1617083480.4</v>
      </c>
      <c r="DP309">
        <v>0</v>
      </c>
      <c r="DQ309">
        <v>2.647608</v>
      </c>
      <c r="DR309">
        <v>-0.370761542594851</v>
      </c>
      <c r="DS309">
        <v>-2.37230768932888</v>
      </c>
      <c r="DT309">
        <v>3545.7588</v>
      </c>
      <c r="DU309">
        <v>15</v>
      </c>
      <c r="DV309">
        <v>1617082512</v>
      </c>
      <c r="DW309" t="s">
        <v>288</v>
      </c>
      <c r="DX309">
        <v>1617082511</v>
      </c>
      <c r="DY309">
        <v>1617082512</v>
      </c>
      <c r="DZ309">
        <v>2</v>
      </c>
      <c r="EA309">
        <v>-0.012</v>
      </c>
      <c r="EB309">
        <v>-0.035</v>
      </c>
      <c r="EC309">
        <v>4.321</v>
      </c>
      <c r="ED309">
        <v>-0.022</v>
      </c>
      <c r="EE309">
        <v>400</v>
      </c>
      <c r="EF309">
        <v>20</v>
      </c>
      <c r="EG309">
        <v>0.13</v>
      </c>
      <c r="EH309">
        <v>0.05</v>
      </c>
      <c r="EI309">
        <v>100</v>
      </c>
      <c r="EJ309">
        <v>100</v>
      </c>
      <c r="EK309">
        <v>4.321</v>
      </c>
      <c r="EL309">
        <v>-0.022</v>
      </c>
      <c r="EM309">
        <v>4.32055000000003</v>
      </c>
      <c r="EN309">
        <v>0</v>
      </c>
      <c r="EO309">
        <v>0</v>
      </c>
      <c r="EP309">
        <v>0</v>
      </c>
      <c r="EQ309">
        <v>-0.0219400000000007</v>
      </c>
      <c r="ER309">
        <v>0</v>
      </c>
      <c r="ES309">
        <v>0</v>
      </c>
      <c r="ET309">
        <v>0</v>
      </c>
      <c r="EU309">
        <v>-1</v>
      </c>
      <c r="EV309">
        <v>-1</v>
      </c>
      <c r="EW309">
        <v>-1</v>
      </c>
      <c r="EX309">
        <v>-1</v>
      </c>
      <c r="EY309">
        <v>16.1</v>
      </c>
      <c r="EZ309">
        <v>16.1</v>
      </c>
      <c r="FA309">
        <v>18</v>
      </c>
      <c r="FB309">
        <v>646.786</v>
      </c>
      <c r="FC309">
        <v>393.759</v>
      </c>
      <c r="FD309">
        <v>24.9994</v>
      </c>
      <c r="FE309">
        <v>27.5849</v>
      </c>
      <c r="FF309">
        <v>29.9999</v>
      </c>
      <c r="FG309">
        <v>27.61</v>
      </c>
      <c r="FH309">
        <v>27.6504</v>
      </c>
      <c r="FI309">
        <v>43.3546</v>
      </c>
      <c r="FJ309">
        <v>21.3887</v>
      </c>
      <c r="FK309">
        <v>43.1111</v>
      </c>
      <c r="FL309">
        <v>25</v>
      </c>
      <c r="FM309">
        <v>1001.29</v>
      </c>
      <c r="FN309">
        <v>20</v>
      </c>
      <c r="FO309">
        <v>96.9086</v>
      </c>
      <c r="FP309">
        <v>99.4776</v>
      </c>
    </row>
    <row r="310" spans="1:172">
      <c r="A310">
        <v>294</v>
      </c>
      <c r="B310">
        <v>1617083481.5</v>
      </c>
      <c r="C310">
        <v>589</v>
      </c>
      <c r="D310" t="s">
        <v>873</v>
      </c>
      <c r="E310" t="s">
        <v>874</v>
      </c>
      <c r="F310">
        <v>2</v>
      </c>
      <c r="G310">
        <v>1617083480.5</v>
      </c>
      <c r="H310">
        <f>(I310)/1000</f>
        <v>0</v>
      </c>
      <c r="I310">
        <f>IF(CF310, AL310, AF310)</f>
        <v>0</v>
      </c>
      <c r="J310">
        <f>IF(CF310, AG310, AE310)</f>
        <v>0</v>
      </c>
      <c r="K310">
        <f>CH310 - IF(AS310&gt;1, J310*CB310*100.0/(AU310*CV310), 0)</f>
        <v>0</v>
      </c>
      <c r="L310">
        <f>((R310-H310/2)*K310-J310)/(R310+H310/2)</f>
        <v>0</v>
      </c>
      <c r="M310">
        <f>L310*(CO310+CP310)/1000.0</f>
        <v>0</v>
      </c>
      <c r="N310">
        <f>(CH310 - IF(AS310&gt;1, J310*CB310*100.0/(AU310*CV310), 0))*(CO310+CP310)/1000.0</f>
        <v>0</v>
      </c>
      <c r="O310">
        <f>2.0/((1/Q310-1/P310)+SIGN(Q310)*SQRT((1/Q310-1/P310)*(1/Q310-1/P310) + 4*CC310/((CC310+1)*(CC310+1))*(2*1/Q310*1/P310-1/P310*1/P310)))</f>
        <v>0</v>
      </c>
      <c r="P310">
        <f>IF(LEFT(CD310,1)&lt;&gt;"0",IF(LEFT(CD310,1)="1",3.0,CE310),$D$5+$E$5*(CV310*CO310/($K$5*1000))+$F$5*(CV310*CO310/($K$5*1000))*MAX(MIN(CB310,$J$5),$I$5)*MAX(MIN(CB310,$J$5),$I$5)+$G$5*MAX(MIN(CB310,$J$5),$I$5)*(CV310*CO310/($K$5*1000))+$H$5*(CV310*CO310/($K$5*1000))*(CV310*CO310/($K$5*1000)))</f>
        <v>0</v>
      </c>
      <c r="Q310">
        <f>H310*(1000-(1000*0.61365*exp(17.502*U310/(240.97+U310))/(CO310+CP310)+CJ310)/2)/(1000*0.61365*exp(17.502*U310/(240.97+U310))/(CO310+CP310)-CJ310)</f>
        <v>0</v>
      </c>
      <c r="R310">
        <f>1/((CC310+1)/(O310/1.6)+1/(P310/1.37)) + CC310/((CC310+1)/(O310/1.6) + CC310/(P310/1.37))</f>
        <v>0</v>
      </c>
      <c r="S310">
        <f>(BX310*CA310)</f>
        <v>0</v>
      </c>
      <c r="T310">
        <f>(CQ310+(S310+2*0.95*5.67E-8*(((CQ310+$B$7)+273)^4-(CQ310+273)^4)-44100*H310)/(1.84*29.3*P310+8*0.95*5.67E-8*(CQ310+273)^3))</f>
        <v>0</v>
      </c>
      <c r="U310">
        <f>($C$7*CR310+$D$7*CS310+$E$7*T310)</f>
        <v>0</v>
      </c>
      <c r="V310">
        <f>0.61365*exp(17.502*U310/(240.97+U310))</f>
        <v>0</v>
      </c>
      <c r="W310">
        <f>(X310/Y310*100)</f>
        <v>0</v>
      </c>
      <c r="X310">
        <f>CJ310*(CO310+CP310)/1000</f>
        <v>0</v>
      </c>
      <c r="Y310">
        <f>0.61365*exp(17.502*CQ310/(240.97+CQ310))</f>
        <v>0</v>
      </c>
      <c r="Z310">
        <f>(V310-CJ310*(CO310+CP310)/1000)</f>
        <v>0</v>
      </c>
      <c r="AA310">
        <f>(-H310*44100)</f>
        <v>0</v>
      </c>
      <c r="AB310">
        <f>2*29.3*P310*0.92*(CQ310-U310)</f>
        <v>0</v>
      </c>
      <c r="AC310">
        <f>2*0.95*5.67E-8*(((CQ310+$B$7)+273)^4-(U310+273)^4)</f>
        <v>0</v>
      </c>
      <c r="AD310">
        <f>S310+AC310+AA310+AB310</f>
        <v>0</v>
      </c>
      <c r="AE310">
        <f>CN310*AS310*(CI310-CH310*(1000-AS310*CK310)/(1000-AS310*CJ310))/(100*CB310)</f>
        <v>0</v>
      </c>
      <c r="AF310">
        <f>1000*CN310*AS310*(CJ310-CK310)/(100*CB310*(1000-AS310*CJ310))</f>
        <v>0</v>
      </c>
      <c r="AG310">
        <f>(AH310 - AI310 - CO310*1E3/(8.314*(CQ310+273.15)) * AK310/CN310 * AJ310) * CN310/(100*CB310) * (1000 - CK310)/1000</f>
        <v>0</v>
      </c>
      <c r="AH310">
        <v>1009.73718866713</v>
      </c>
      <c r="AI310">
        <v>988.889466666666</v>
      </c>
      <c r="AJ310">
        <v>1.66612446124022</v>
      </c>
      <c r="AK310">
        <v>66.5001345329119</v>
      </c>
      <c r="AL310">
        <f>(AN310 - AM310 + CO310*1E3/(8.314*(CQ310+273.15)) * AP310/CN310 * AO310) * CN310/(100*CB310) * 1000/(1000 - AN310)</f>
        <v>0</v>
      </c>
      <c r="AM310">
        <v>19.9534047224242</v>
      </c>
      <c r="AN310">
        <v>21.2595145454545</v>
      </c>
      <c r="AO310">
        <v>-0.000309447415328494</v>
      </c>
      <c r="AP310">
        <v>79.88</v>
      </c>
      <c r="AQ310">
        <v>0</v>
      </c>
      <c r="AR310">
        <v>0</v>
      </c>
      <c r="AS310">
        <f>IF(AQ310*$H$13&gt;=AU310,1.0,(AU310/(AU310-AQ310*$H$13)))</f>
        <v>0</v>
      </c>
      <c r="AT310">
        <f>(AS310-1)*100</f>
        <v>0</v>
      </c>
      <c r="AU310">
        <f>MAX(0,($B$13+$C$13*CV310)/(1+$D$13*CV310)*CO310/(CQ310+273)*$E$13)</f>
        <v>0</v>
      </c>
      <c r="AV310" t="s">
        <v>286</v>
      </c>
      <c r="AW310" t="s">
        <v>286</v>
      </c>
      <c r="AX310">
        <v>0</v>
      </c>
      <c r="AY310">
        <v>0</v>
      </c>
      <c r="AZ310">
        <f>1-AX310/AY310</f>
        <v>0</v>
      </c>
      <c r="BA310">
        <v>0</v>
      </c>
      <c r="BB310" t="s">
        <v>286</v>
      </c>
      <c r="BC310" t="s">
        <v>286</v>
      </c>
      <c r="BD310">
        <v>0</v>
      </c>
      <c r="BE310">
        <v>0</v>
      </c>
      <c r="BF310">
        <f>1-BD310/BE310</f>
        <v>0</v>
      </c>
      <c r="BG310">
        <v>0.5</v>
      </c>
      <c r="BH310">
        <f>BY310</f>
        <v>0</v>
      </c>
      <c r="BI310">
        <f>J310</f>
        <v>0</v>
      </c>
      <c r="BJ310">
        <f>BF310*BG310*BH310</f>
        <v>0</v>
      </c>
      <c r="BK310">
        <f>(BI310-BA310)/BH310</f>
        <v>0</v>
      </c>
      <c r="BL310">
        <f>(AY310-BE310)/BE310</f>
        <v>0</v>
      </c>
      <c r="BM310">
        <f>AX310/(AZ310+AX310/BE310)</f>
        <v>0</v>
      </c>
      <c r="BN310" t="s">
        <v>286</v>
      </c>
      <c r="BO310">
        <v>0</v>
      </c>
      <c r="BP310">
        <f>IF(BO310&lt;&gt;0, BO310, BM310)</f>
        <v>0</v>
      </c>
      <c r="BQ310">
        <f>1-BP310/BE310</f>
        <v>0</v>
      </c>
      <c r="BR310">
        <f>(BE310-BD310)/(BE310-BP310)</f>
        <v>0</v>
      </c>
      <c r="BS310">
        <f>(AY310-BE310)/(AY310-BP310)</f>
        <v>0</v>
      </c>
      <c r="BT310">
        <f>(BE310-BD310)/(BE310-AX310)</f>
        <v>0</v>
      </c>
      <c r="BU310">
        <f>(AY310-BE310)/(AY310-AX310)</f>
        <v>0</v>
      </c>
      <c r="BV310">
        <f>(BR310*BP310/BD310)</f>
        <v>0</v>
      </c>
      <c r="BW310">
        <f>(1-BV310)</f>
        <v>0</v>
      </c>
      <c r="BX310">
        <f>$B$11*CW310+$C$11*CX310+$F$11*CY310*(1-DB310)</f>
        <v>0</v>
      </c>
      <c r="BY310">
        <f>BX310*BZ310</f>
        <v>0</v>
      </c>
      <c r="BZ310">
        <f>($B$11*$D$9+$C$11*$D$9+$F$11*((DL310+DD310)/MAX(DL310+DD310+DM310, 0.1)*$I$9+DM310/MAX(DL310+DD310+DM310, 0.1)*$J$9))/($B$11+$C$11+$F$11)</f>
        <v>0</v>
      </c>
      <c r="CA310">
        <f>($B$11*$K$9+$C$11*$K$9+$F$11*((DL310+DD310)/MAX(DL310+DD310+DM310, 0.1)*$P$9+DM310/MAX(DL310+DD310+DM310, 0.1)*$Q$9))/($B$11+$C$11+$F$11)</f>
        <v>0</v>
      </c>
      <c r="CB310">
        <v>9</v>
      </c>
      <c r="CC310">
        <v>0.5</v>
      </c>
      <c r="CD310" t="s">
        <v>287</v>
      </c>
      <c r="CE310">
        <v>2</v>
      </c>
      <c r="CF310" t="b">
        <v>1</v>
      </c>
      <c r="CG310">
        <v>1617083480.5</v>
      </c>
      <c r="CH310">
        <v>967.061333333333</v>
      </c>
      <c r="CI310">
        <v>991.261666666667</v>
      </c>
      <c r="CJ310">
        <v>21.2600666666667</v>
      </c>
      <c r="CK310">
        <v>19.9525666666667</v>
      </c>
      <c r="CL310">
        <v>962.741</v>
      </c>
      <c r="CM310">
        <v>21.2819666666667</v>
      </c>
      <c r="CN310">
        <v>600.030666666667</v>
      </c>
      <c r="CO310">
        <v>101.129</v>
      </c>
      <c r="CP310">
        <v>0.0463293</v>
      </c>
      <c r="CQ310">
        <v>26.7147</v>
      </c>
      <c r="CR310">
        <v>26.3111</v>
      </c>
      <c r="CS310">
        <v>999.9</v>
      </c>
      <c r="CT310">
        <v>0</v>
      </c>
      <c r="CU310">
        <v>0</v>
      </c>
      <c r="CV310">
        <v>9988.75</v>
      </c>
      <c r="CW310">
        <v>0</v>
      </c>
      <c r="CX310">
        <v>29.5367666666667</v>
      </c>
      <c r="CY310">
        <v>1199.98333333333</v>
      </c>
      <c r="CZ310">
        <v>0.967004333333333</v>
      </c>
      <c r="DA310">
        <v>0.0329958</v>
      </c>
      <c r="DB310">
        <v>0</v>
      </c>
      <c r="DC310">
        <v>2.59846666666667</v>
      </c>
      <c r="DD310">
        <v>0</v>
      </c>
      <c r="DE310">
        <v>3545.47666666667</v>
      </c>
      <c r="DF310">
        <v>10372.1666666667</v>
      </c>
      <c r="DG310">
        <v>40.437</v>
      </c>
      <c r="DH310">
        <v>43.375</v>
      </c>
      <c r="DI310">
        <v>42.1663333333333</v>
      </c>
      <c r="DJ310">
        <v>41.437</v>
      </c>
      <c r="DK310">
        <v>40.437</v>
      </c>
      <c r="DL310">
        <v>1160.39333333333</v>
      </c>
      <c r="DM310">
        <v>39.59</v>
      </c>
      <c r="DN310">
        <v>0</v>
      </c>
      <c r="DO310">
        <v>1617083482.2</v>
      </c>
      <c r="DP310">
        <v>0</v>
      </c>
      <c r="DQ310">
        <v>2.64112692307692</v>
      </c>
      <c r="DR310">
        <v>-0.3334324816146</v>
      </c>
      <c r="DS310">
        <v>-3.05538461437483</v>
      </c>
      <c r="DT310">
        <v>3545.65115384615</v>
      </c>
      <c r="DU310">
        <v>15</v>
      </c>
      <c r="DV310">
        <v>1617082512</v>
      </c>
      <c r="DW310" t="s">
        <v>288</v>
      </c>
      <c r="DX310">
        <v>1617082511</v>
      </c>
      <c r="DY310">
        <v>1617082512</v>
      </c>
      <c r="DZ310">
        <v>2</v>
      </c>
      <c r="EA310">
        <v>-0.012</v>
      </c>
      <c r="EB310">
        <v>-0.035</v>
      </c>
      <c r="EC310">
        <v>4.321</v>
      </c>
      <c r="ED310">
        <v>-0.022</v>
      </c>
      <c r="EE310">
        <v>400</v>
      </c>
      <c r="EF310">
        <v>20</v>
      </c>
      <c r="EG310">
        <v>0.13</v>
      </c>
      <c r="EH310">
        <v>0.05</v>
      </c>
      <c r="EI310">
        <v>100</v>
      </c>
      <c r="EJ310">
        <v>100</v>
      </c>
      <c r="EK310">
        <v>4.32</v>
      </c>
      <c r="EL310">
        <v>-0.0219</v>
      </c>
      <c r="EM310">
        <v>4.32055000000003</v>
      </c>
      <c r="EN310">
        <v>0</v>
      </c>
      <c r="EO310">
        <v>0</v>
      </c>
      <c r="EP310">
        <v>0</v>
      </c>
      <c r="EQ310">
        <v>-0.0219400000000007</v>
      </c>
      <c r="ER310">
        <v>0</v>
      </c>
      <c r="ES310">
        <v>0</v>
      </c>
      <c r="ET310">
        <v>0</v>
      </c>
      <c r="EU310">
        <v>-1</v>
      </c>
      <c r="EV310">
        <v>-1</v>
      </c>
      <c r="EW310">
        <v>-1</v>
      </c>
      <c r="EX310">
        <v>-1</v>
      </c>
      <c r="EY310">
        <v>16.2</v>
      </c>
      <c r="EZ310">
        <v>16.2</v>
      </c>
      <c r="FA310">
        <v>18</v>
      </c>
      <c r="FB310">
        <v>646.658</v>
      </c>
      <c r="FC310">
        <v>393.82</v>
      </c>
      <c r="FD310">
        <v>24.9994</v>
      </c>
      <c r="FE310">
        <v>27.5838</v>
      </c>
      <c r="FF310">
        <v>29.9998</v>
      </c>
      <c r="FG310">
        <v>27.6089</v>
      </c>
      <c r="FH310">
        <v>27.6487</v>
      </c>
      <c r="FI310">
        <v>43.4723</v>
      </c>
      <c r="FJ310">
        <v>21.3887</v>
      </c>
      <c r="FK310">
        <v>43.1111</v>
      </c>
      <c r="FL310">
        <v>25</v>
      </c>
      <c r="FM310">
        <v>1004.67</v>
      </c>
      <c r="FN310">
        <v>20</v>
      </c>
      <c r="FO310">
        <v>96.9087</v>
      </c>
      <c r="FP310">
        <v>99.4782</v>
      </c>
    </row>
    <row r="311" spans="1:172">
      <c r="A311">
        <v>295</v>
      </c>
      <c r="B311">
        <v>1617083483.5</v>
      </c>
      <c r="C311">
        <v>591</v>
      </c>
      <c r="D311" t="s">
        <v>875</v>
      </c>
      <c r="E311" t="s">
        <v>876</v>
      </c>
      <c r="F311">
        <v>2</v>
      </c>
      <c r="G311">
        <v>1617083482.125</v>
      </c>
      <c r="H311">
        <f>(I311)/1000</f>
        <v>0</v>
      </c>
      <c r="I311">
        <f>IF(CF311, AL311, AF311)</f>
        <v>0</v>
      </c>
      <c r="J311">
        <f>IF(CF311, AG311, AE311)</f>
        <v>0</v>
      </c>
      <c r="K311">
        <f>CH311 - IF(AS311&gt;1, J311*CB311*100.0/(AU311*CV311), 0)</f>
        <v>0</v>
      </c>
      <c r="L311">
        <f>((R311-H311/2)*K311-J311)/(R311+H311/2)</f>
        <v>0</v>
      </c>
      <c r="M311">
        <f>L311*(CO311+CP311)/1000.0</f>
        <v>0</v>
      </c>
      <c r="N311">
        <f>(CH311 - IF(AS311&gt;1, J311*CB311*100.0/(AU311*CV311), 0))*(CO311+CP311)/1000.0</f>
        <v>0</v>
      </c>
      <c r="O311">
        <f>2.0/((1/Q311-1/P311)+SIGN(Q311)*SQRT((1/Q311-1/P311)*(1/Q311-1/P311) + 4*CC311/((CC311+1)*(CC311+1))*(2*1/Q311*1/P311-1/P311*1/P311)))</f>
        <v>0</v>
      </c>
      <c r="P311">
        <f>IF(LEFT(CD311,1)&lt;&gt;"0",IF(LEFT(CD311,1)="1",3.0,CE311),$D$5+$E$5*(CV311*CO311/($K$5*1000))+$F$5*(CV311*CO311/($K$5*1000))*MAX(MIN(CB311,$J$5),$I$5)*MAX(MIN(CB311,$J$5),$I$5)+$G$5*MAX(MIN(CB311,$J$5),$I$5)*(CV311*CO311/($K$5*1000))+$H$5*(CV311*CO311/($K$5*1000))*(CV311*CO311/($K$5*1000)))</f>
        <v>0</v>
      </c>
      <c r="Q311">
        <f>H311*(1000-(1000*0.61365*exp(17.502*U311/(240.97+U311))/(CO311+CP311)+CJ311)/2)/(1000*0.61365*exp(17.502*U311/(240.97+U311))/(CO311+CP311)-CJ311)</f>
        <v>0</v>
      </c>
      <c r="R311">
        <f>1/((CC311+1)/(O311/1.6)+1/(P311/1.37)) + CC311/((CC311+1)/(O311/1.6) + CC311/(P311/1.37))</f>
        <v>0</v>
      </c>
      <c r="S311">
        <f>(BX311*CA311)</f>
        <v>0</v>
      </c>
      <c r="T311">
        <f>(CQ311+(S311+2*0.95*5.67E-8*(((CQ311+$B$7)+273)^4-(CQ311+273)^4)-44100*H311)/(1.84*29.3*P311+8*0.95*5.67E-8*(CQ311+273)^3))</f>
        <v>0</v>
      </c>
      <c r="U311">
        <f>($C$7*CR311+$D$7*CS311+$E$7*T311)</f>
        <v>0</v>
      </c>
      <c r="V311">
        <f>0.61365*exp(17.502*U311/(240.97+U311))</f>
        <v>0</v>
      </c>
      <c r="W311">
        <f>(X311/Y311*100)</f>
        <v>0</v>
      </c>
      <c r="X311">
        <f>CJ311*(CO311+CP311)/1000</f>
        <v>0</v>
      </c>
      <c r="Y311">
        <f>0.61365*exp(17.502*CQ311/(240.97+CQ311))</f>
        <v>0</v>
      </c>
      <c r="Z311">
        <f>(V311-CJ311*(CO311+CP311)/1000)</f>
        <v>0</v>
      </c>
      <c r="AA311">
        <f>(-H311*44100)</f>
        <v>0</v>
      </c>
      <c r="AB311">
        <f>2*29.3*P311*0.92*(CQ311-U311)</f>
        <v>0</v>
      </c>
      <c r="AC311">
        <f>2*0.95*5.67E-8*(((CQ311+$B$7)+273)^4-(U311+273)^4)</f>
        <v>0</v>
      </c>
      <c r="AD311">
        <f>S311+AC311+AA311+AB311</f>
        <v>0</v>
      </c>
      <c r="AE311">
        <f>CN311*AS311*(CI311-CH311*(1000-AS311*CK311)/(1000-AS311*CJ311))/(100*CB311)</f>
        <v>0</v>
      </c>
      <c r="AF311">
        <f>1000*CN311*AS311*(CJ311-CK311)/(100*CB311*(1000-AS311*CJ311))</f>
        <v>0</v>
      </c>
      <c r="AG311">
        <f>(AH311 - AI311 - CO311*1E3/(8.314*(CQ311+273.15)) * AK311/CN311 * AJ311) * CN311/(100*CB311) * (1000 - CK311)/1000</f>
        <v>0</v>
      </c>
      <c r="AH311">
        <v>1013.09993036335</v>
      </c>
      <c r="AI311">
        <v>992.193399999999</v>
      </c>
      <c r="AJ311">
        <v>1.64964341356548</v>
      </c>
      <c r="AK311">
        <v>66.5001345329119</v>
      </c>
      <c r="AL311">
        <f>(AN311 - AM311 + CO311*1E3/(8.314*(CQ311+273.15)) * AP311/CN311 * AO311) * CN311/(100*CB311) * 1000/(1000 - AN311)</f>
        <v>0</v>
      </c>
      <c r="AM311">
        <v>19.9521270046753</v>
      </c>
      <c r="AN311">
        <v>21.2551206060606</v>
      </c>
      <c r="AO311">
        <v>-0.000191157287156933</v>
      </c>
      <c r="AP311">
        <v>79.88</v>
      </c>
      <c r="AQ311">
        <v>0</v>
      </c>
      <c r="AR311">
        <v>0</v>
      </c>
      <c r="AS311">
        <f>IF(AQ311*$H$13&gt;=AU311,1.0,(AU311/(AU311-AQ311*$H$13)))</f>
        <v>0</v>
      </c>
      <c r="AT311">
        <f>(AS311-1)*100</f>
        <v>0</v>
      </c>
      <c r="AU311">
        <f>MAX(0,($B$13+$C$13*CV311)/(1+$D$13*CV311)*CO311/(CQ311+273)*$E$13)</f>
        <v>0</v>
      </c>
      <c r="AV311" t="s">
        <v>286</v>
      </c>
      <c r="AW311" t="s">
        <v>286</v>
      </c>
      <c r="AX311">
        <v>0</v>
      </c>
      <c r="AY311">
        <v>0</v>
      </c>
      <c r="AZ311">
        <f>1-AX311/AY311</f>
        <v>0</v>
      </c>
      <c r="BA311">
        <v>0</v>
      </c>
      <c r="BB311" t="s">
        <v>286</v>
      </c>
      <c r="BC311" t="s">
        <v>286</v>
      </c>
      <c r="BD311">
        <v>0</v>
      </c>
      <c r="BE311">
        <v>0</v>
      </c>
      <c r="BF311">
        <f>1-BD311/BE311</f>
        <v>0</v>
      </c>
      <c r="BG311">
        <v>0.5</v>
      </c>
      <c r="BH311">
        <f>BY311</f>
        <v>0</v>
      </c>
      <c r="BI311">
        <f>J311</f>
        <v>0</v>
      </c>
      <c r="BJ311">
        <f>BF311*BG311*BH311</f>
        <v>0</v>
      </c>
      <c r="BK311">
        <f>(BI311-BA311)/BH311</f>
        <v>0</v>
      </c>
      <c r="BL311">
        <f>(AY311-BE311)/BE311</f>
        <v>0</v>
      </c>
      <c r="BM311">
        <f>AX311/(AZ311+AX311/BE311)</f>
        <v>0</v>
      </c>
      <c r="BN311" t="s">
        <v>286</v>
      </c>
      <c r="BO311">
        <v>0</v>
      </c>
      <c r="BP311">
        <f>IF(BO311&lt;&gt;0, BO311, BM311)</f>
        <v>0</v>
      </c>
      <c r="BQ311">
        <f>1-BP311/BE311</f>
        <v>0</v>
      </c>
      <c r="BR311">
        <f>(BE311-BD311)/(BE311-BP311)</f>
        <v>0</v>
      </c>
      <c r="BS311">
        <f>(AY311-BE311)/(AY311-BP311)</f>
        <v>0</v>
      </c>
      <c r="BT311">
        <f>(BE311-BD311)/(BE311-AX311)</f>
        <v>0</v>
      </c>
      <c r="BU311">
        <f>(AY311-BE311)/(AY311-AX311)</f>
        <v>0</v>
      </c>
      <c r="BV311">
        <f>(BR311*BP311/BD311)</f>
        <v>0</v>
      </c>
      <c r="BW311">
        <f>(1-BV311)</f>
        <v>0</v>
      </c>
      <c r="BX311">
        <f>$B$11*CW311+$C$11*CX311+$F$11*CY311*(1-DB311)</f>
        <v>0</v>
      </c>
      <c r="BY311">
        <f>BX311*BZ311</f>
        <v>0</v>
      </c>
      <c r="BZ311">
        <f>($B$11*$D$9+$C$11*$D$9+$F$11*((DL311+DD311)/MAX(DL311+DD311+DM311, 0.1)*$I$9+DM311/MAX(DL311+DD311+DM311, 0.1)*$J$9))/($B$11+$C$11+$F$11)</f>
        <v>0</v>
      </c>
      <c r="CA311">
        <f>($B$11*$K$9+$C$11*$K$9+$F$11*((DL311+DD311)/MAX(DL311+DD311+DM311, 0.1)*$P$9+DM311/MAX(DL311+DD311+DM311, 0.1)*$Q$9))/($B$11+$C$11+$F$11)</f>
        <v>0</v>
      </c>
      <c r="CB311">
        <v>9</v>
      </c>
      <c r="CC311">
        <v>0.5</v>
      </c>
      <c r="CD311" t="s">
        <v>287</v>
      </c>
      <c r="CE311">
        <v>2</v>
      </c>
      <c r="CF311" t="b">
        <v>1</v>
      </c>
      <c r="CG311">
        <v>1617083482.125</v>
      </c>
      <c r="CH311">
        <v>969.68725</v>
      </c>
      <c r="CI311">
        <v>993.9555</v>
      </c>
      <c r="CJ311">
        <v>21.257075</v>
      </c>
      <c r="CK311">
        <v>19.95155</v>
      </c>
      <c r="CL311">
        <v>965.367</v>
      </c>
      <c r="CM311">
        <v>21.279025</v>
      </c>
      <c r="CN311">
        <v>600.01025</v>
      </c>
      <c r="CO311">
        <v>101.12975</v>
      </c>
      <c r="CP311">
        <v>0.0464172</v>
      </c>
      <c r="CQ311">
        <v>26.714425</v>
      </c>
      <c r="CR311">
        <v>26.31745</v>
      </c>
      <c r="CS311">
        <v>999.9</v>
      </c>
      <c r="CT311">
        <v>0</v>
      </c>
      <c r="CU311">
        <v>0</v>
      </c>
      <c r="CV311">
        <v>9996.5425</v>
      </c>
      <c r="CW311">
        <v>0</v>
      </c>
      <c r="CX311">
        <v>29.53525</v>
      </c>
      <c r="CY311">
        <v>1200.0275</v>
      </c>
      <c r="CZ311">
        <v>0.9670055</v>
      </c>
      <c r="DA311">
        <v>0.03299465</v>
      </c>
      <c r="DB311">
        <v>0</v>
      </c>
      <c r="DC311">
        <v>2.6749</v>
      </c>
      <c r="DD311">
        <v>0</v>
      </c>
      <c r="DE311">
        <v>3545.5</v>
      </c>
      <c r="DF311">
        <v>10372.55</v>
      </c>
      <c r="DG311">
        <v>40.4215</v>
      </c>
      <c r="DH311">
        <v>43.375</v>
      </c>
      <c r="DI311">
        <v>42.1715</v>
      </c>
      <c r="DJ311">
        <v>41.43725</v>
      </c>
      <c r="DK311">
        <v>40.4215</v>
      </c>
      <c r="DL311">
        <v>1160.4375</v>
      </c>
      <c r="DM311">
        <v>39.59</v>
      </c>
      <c r="DN311">
        <v>0</v>
      </c>
      <c r="DO311">
        <v>1617083484</v>
      </c>
      <c r="DP311">
        <v>0</v>
      </c>
      <c r="DQ311">
        <v>2.625664</v>
      </c>
      <c r="DR311">
        <v>0.233692304727684</v>
      </c>
      <c r="DS311">
        <v>-4.28076922968603</v>
      </c>
      <c r="DT311">
        <v>3545.5944</v>
      </c>
      <c r="DU311">
        <v>15</v>
      </c>
      <c r="DV311">
        <v>1617082512</v>
      </c>
      <c r="DW311" t="s">
        <v>288</v>
      </c>
      <c r="DX311">
        <v>1617082511</v>
      </c>
      <c r="DY311">
        <v>1617082512</v>
      </c>
      <c r="DZ311">
        <v>2</v>
      </c>
      <c r="EA311">
        <v>-0.012</v>
      </c>
      <c r="EB311">
        <v>-0.035</v>
      </c>
      <c r="EC311">
        <v>4.321</v>
      </c>
      <c r="ED311">
        <v>-0.022</v>
      </c>
      <c r="EE311">
        <v>400</v>
      </c>
      <c r="EF311">
        <v>20</v>
      </c>
      <c r="EG311">
        <v>0.13</v>
      </c>
      <c r="EH311">
        <v>0.05</v>
      </c>
      <c r="EI311">
        <v>100</v>
      </c>
      <c r="EJ311">
        <v>100</v>
      </c>
      <c r="EK311">
        <v>4.32</v>
      </c>
      <c r="EL311">
        <v>-0.022</v>
      </c>
      <c r="EM311">
        <v>4.32055000000003</v>
      </c>
      <c r="EN311">
        <v>0</v>
      </c>
      <c r="EO311">
        <v>0</v>
      </c>
      <c r="EP311">
        <v>0</v>
      </c>
      <c r="EQ311">
        <v>-0.0219400000000007</v>
      </c>
      <c r="ER311">
        <v>0</v>
      </c>
      <c r="ES311">
        <v>0</v>
      </c>
      <c r="ET311">
        <v>0</v>
      </c>
      <c r="EU311">
        <v>-1</v>
      </c>
      <c r="EV311">
        <v>-1</v>
      </c>
      <c r="EW311">
        <v>-1</v>
      </c>
      <c r="EX311">
        <v>-1</v>
      </c>
      <c r="EY311">
        <v>16.2</v>
      </c>
      <c r="EZ311">
        <v>16.2</v>
      </c>
      <c r="FA311">
        <v>18</v>
      </c>
      <c r="FB311">
        <v>646.637</v>
      </c>
      <c r="FC311">
        <v>393.826</v>
      </c>
      <c r="FD311">
        <v>24.9995</v>
      </c>
      <c r="FE311">
        <v>27.5821</v>
      </c>
      <c r="FF311">
        <v>29.9997</v>
      </c>
      <c r="FG311">
        <v>27.6072</v>
      </c>
      <c r="FH311">
        <v>27.6476</v>
      </c>
      <c r="FI311">
        <v>43.5881</v>
      </c>
      <c r="FJ311">
        <v>21.3887</v>
      </c>
      <c r="FK311">
        <v>43.1111</v>
      </c>
      <c r="FL311">
        <v>25</v>
      </c>
      <c r="FM311">
        <v>1008.08</v>
      </c>
      <c r="FN311">
        <v>20</v>
      </c>
      <c r="FO311">
        <v>96.9088</v>
      </c>
      <c r="FP311">
        <v>99.4785</v>
      </c>
    </row>
    <row r="312" spans="1:172">
      <c r="A312">
        <v>296</v>
      </c>
      <c r="B312">
        <v>1617083485.5</v>
      </c>
      <c r="C312">
        <v>593</v>
      </c>
      <c r="D312" t="s">
        <v>877</v>
      </c>
      <c r="E312" t="s">
        <v>878</v>
      </c>
      <c r="F312">
        <v>2</v>
      </c>
      <c r="G312">
        <v>1617083484.5</v>
      </c>
      <c r="H312">
        <f>(I312)/1000</f>
        <v>0</v>
      </c>
      <c r="I312">
        <f>IF(CF312, AL312, AF312)</f>
        <v>0</v>
      </c>
      <c r="J312">
        <f>IF(CF312, AG312, AE312)</f>
        <v>0</v>
      </c>
      <c r="K312">
        <f>CH312 - IF(AS312&gt;1, J312*CB312*100.0/(AU312*CV312), 0)</f>
        <v>0</v>
      </c>
      <c r="L312">
        <f>((R312-H312/2)*K312-J312)/(R312+H312/2)</f>
        <v>0</v>
      </c>
      <c r="M312">
        <f>L312*(CO312+CP312)/1000.0</f>
        <v>0</v>
      </c>
      <c r="N312">
        <f>(CH312 - IF(AS312&gt;1, J312*CB312*100.0/(AU312*CV312), 0))*(CO312+CP312)/1000.0</f>
        <v>0</v>
      </c>
      <c r="O312">
        <f>2.0/((1/Q312-1/P312)+SIGN(Q312)*SQRT((1/Q312-1/P312)*(1/Q312-1/P312) + 4*CC312/((CC312+1)*(CC312+1))*(2*1/Q312*1/P312-1/P312*1/P312)))</f>
        <v>0</v>
      </c>
      <c r="P312">
        <f>IF(LEFT(CD312,1)&lt;&gt;"0",IF(LEFT(CD312,1)="1",3.0,CE312),$D$5+$E$5*(CV312*CO312/($K$5*1000))+$F$5*(CV312*CO312/($K$5*1000))*MAX(MIN(CB312,$J$5),$I$5)*MAX(MIN(CB312,$J$5),$I$5)+$G$5*MAX(MIN(CB312,$J$5),$I$5)*(CV312*CO312/($K$5*1000))+$H$5*(CV312*CO312/($K$5*1000))*(CV312*CO312/($K$5*1000)))</f>
        <v>0</v>
      </c>
      <c r="Q312">
        <f>H312*(1000-(1000*0.61365*exp(17.502*U312/(240.97+U312))/(CO312+CP312)+CJ312)/2)/(1000*0.61365*exp(17.502*U312/(240.97+U312))/(CO312+CP312)-CJ312)</f>
        <v>0</v>
      </c>
      <c r="R312">
        <f>1/((CC312+1)/(O312/1.6)+1/(P312/1.37)) + CC312/((CC312+1)/(O312/1.6) + CC312/(P312/1.37))</f>
        <v>0</v>
      </c>
      <c r="S312">
        <f>(BX312*CA312)</f>
        <v>0</v>
      </c>
      <c r="T312">
        <f>(CQ312+(S312+2*0.95*5.67E-8*(((CQ312+$B$7)+273)^4-(CQ312+273)^4)-44100*H312)/(1.84*29.3*P312+8*0.95*5.67E-8*(CQ312+273)^3))</f>
        <v>0</v>
      </c>
      <c r="U312">
        <f>($C$7*CR312+$D$7*CS312+$E$7*T312)</f>
        <v>0</v>
      </c>
      <c r="V312">
        <f>0.61365*exp(17.502*U312/(240.97+U312))</f>
        <v>0</v>
      </c>
      <c r="W312">
        <f>(X312/Y312*100)</f>
        <v>0</v>
      </c>
      <c r="X312">
        <f>CJ312*(CO312+CP312)/1000</f>
        <v>0</v>
      </c>
      <c r="Y312">
        <f>0.61365*exp(17.502*CQ312/(240.97+CQ312))</f>
        <v>0</v>
      </c>
      <c r="Z312">
        <f>(V312-CJ312*(CO312+CP312)/1000)</f>
        <v>0</v>
      </c>
      <c r="AA312">
        <f>(-H312*44100)</f>
        <v>0</v>
      </c>
      <c r="AB312">
        <f>2*29.3*P312*0.92*(CQ312-U312)</f>
        <v>0</v>
      </c>
      <c r="AC312">
        <f>2*0.95*5.67E-8*(((CQ312+$B$7)+273)^4-(U312+273)^4)</f>
        <v>0</v>
      </c>
      <c r="AD312">
        <f>S312+AC312+AA312+AB312</f>
        <v>0</v>
      </c>
      <c r="AE312">
        <f>CN312*AS312*(CI312-CH312*(1000-AS312*CK312)/(1000-AS312*CJ312))/(100*CB312)</f>
        <v>0</v>
      </c>
      <c r="AF312">
        <f>1000*CN312*AS312*(CJ312-CK312)/(100*CB312*(1000-AS312*CJ312))</f>
        <v>0</v>
      </c>
      <c r="AG312">
        <f>(AH312 - AI312 - CO312*1E3/(8.314*(CQ312+273.15)) * AK312/CN312 * AJ312) * CN312/(100*CB312) * (1000 - CK312)/1000</f>
        <v>0</v>
      </c>
      <c r="AH312">
        <v>1016.47298042181</v>
      </c>
      <c r="AI312">
        <v>995.501042424242</v>
      </c>
      <c r="AJ312">
        <v>1.65185979950671</v>
      </c>
      <c r="AK312">
        <v>66.5001345329119</v>
      </c>
      <c r="AL312">
        <f>(AN312 - AM312 + CO312*1E3/(8.314*(CQ312+273.15)) * AP312/CN312 * AO312) * CN312/(100*CB312) * 1000/(1000 - AN312)</f>
        <v>0</v>
      </c>
      <c r="AM312">
        <v>19.9512603632901</v>
      </c>
      <c r="AN312">
        <v>21.2508151515151</v>
      </c>
      <c r="AO312">
        <v>-0.000307316363635965</v>
      </c>
      <c r="AP312">
        <v>79.88</v>
      </c>
      <c r="AQ312">
        <v>0</v>
      </c>
      <c r="AR312">
        <v>0</v>
      </c>
      <c r="AS312">
        <f>IF(AQ312*$H$13&gt;=AU312,1.0,(AU312/(AU312-AQ312*$H$13)))</f>
        <v>0</v>
      </c>
      <c r="AT312">
        <f>(AS312-1)*100</f>
        <v>0</v>
      </c>
      <c r="AU312">
        <f>MAX(0,($B$13+$C$13*CV312)/(1+$D$13*CV312)*CO312/(CQ312+273)*$E$13)</f>
        <v>0</v>
      </c>
      <c r="AV312" t="s">
        <v>286</v>
      </c>
      <c r="AW312" t="s">
        <v>286</v>
      </c>
      <c r="AX312">
        <v>0</v>
      </c>
      <c r="AY312">
        <v>0</v>
      </c>
      <c r="AZ312">
        <f>1-AX312/AY312</f>
        <v>0</v>
      </c>
      <c r="BA312">
        <v>0</v>
      </c>
      <c r="BB312" t="s">
        <v>286</v>
      </c>
      <c r="BC312" t="s">
        <v>286</v>
      </c>
      <c r="BD312">
        <v>0</v>
      </c>
      <c r="BE312">
        <v>0</v>
      </c>
      <c r="BF312">
        <f>1-BD312/BE312</f>
        <v>0</v>
      </c>
      <c r="BG312">
        <v>0.5</v>
      </c>
      <c r="BH312">
        <f>BY312</f>
        <v>0</v>
      </c>
      <c r="BI312">
        <f>J312</f>
        <v>0</v>
      </c>
      <c r="BJ312">
        <f>BF312*BG312*BH312</f>
        <v>0</v>
      </c>
      <c r="BK312">
        <f>(BI312-BA312)/BH312</f>
        <v>0</v>
      </c>
      <c r="BL312">
        <f>(AY312-BE312)/BE312</f>
        <v>0</v>
      </c>
      <c r="BM312">
        <f>AX312/(AZ312+AX312/BE312)</f>
        <v>0</v>
      </c>
      <c r="BN312" t="s">
        <v>286</v>
      </c>
      <c r="BO312">
        <v>0</v>
      </c>
      <c r="BP312">
        <f>IF(BO312&lt;&gt;0, BO312, BM312)</f>
        <v>0</v>
      </c>
      <c r="BQ312">
        <f>1-BP312/BE312</f>
        <v>0</v>
      </c>
      <c r="BR312">
        <f>(BE312-BD312)/(BE312-BP312)</f>
        <v>0</v>
      </c>
      <c r="BS312">
        <f>(AY312-BE312)/(AY312-BP312)</f>
        <v>0</v>
      </c>
      <c r="BT312">
        <f>(BE312-BD312)/(BE312-AX312)</f>
        <v>0</v>
      </c>
      <c r="BU312">
        <f>(AY312-BE312)/(AY312-AX312)</f>
        <v>0</v>
      </c>
      <c r="BV312">
        <f>(BR312*BP312/BD312)</f>
        <v>0</v>
      </c>
      <c r="BW312">
        <f>(1-BV312)</f>
        <v>0</v>
      </c>
      <c r="BX312">
        <f>$B$11*CW312+$C$11*CX312+$F$11*CY312*(1-DB312)</f>
        <v>0</v>
      </c>
      <c r="BY312">
        <f>BX312*BZ312</f>
        <v>0</v>
      </c>
      <c r="BZ312">
        <f>($B$11*$D$9+$C$11*$D$9+$F$11*((DL312+DD312)/MAX(DL312+DD312+DM312, 0.1)*$I$9+DM312/MAX(DL312+DD312+DM312, 0.1)*$J$9))/($B$11+$C$11+$F$11)</f>
        <v>0</v>
      </c>
      <c r="CA312">
        <f>($B$11*$K$9+$C$11*$K$9+$F$11*((DL312+DD312)/MAX(DL312+DD312+DM312, 0.1)*$P$9+DM312/MAX(DL312+DD312+DM312, 0.1)*$Q$9))/($B$11+$C$11+$F$11)</f>
        <v>0</v>
      </c>
      <c r="CB312">
        <v>9</v>
      </c>
      <c r="CC312">
        <v>0.5</v>
      </c>
      <c r="CD312" t="s">
        <v>287</v>
      </c>
      <c r="CE312">
        <v>2</v>
      </c>
      <c r="CF312" t="b">
        <v>1</v>
      </c>
      <c r="CG312">
        <v>1617083484.5</v>
      </c>
      <c r="CH312">
        <v>973.537666666667</v>
      </c>
      <c r="CI312">
        <v>997.881666666667</v>
      </c>
      <c r="CJ312">
        <v>21.2518666666667</v>
      </c>
      <c r="CK312">
        <v>19.9509666666667</v>
      </c>
      <c r="CL312">
        <v>969.217333333333</v>
      </c>
      <c r="CM312">
        <v>21.2738666666667</v>
      </c>
      <c r="CN312">
        <v>600.04</v>
      </c>
      <c r="CO312">
        <v>101.130333333333</v>
      </c>
      <c r="CP312">
        <v>0.0466434666666667</v>
      </c>
      <c r="CQ312">
        <v>26.7157333333333</v>
      </c>
      <c r="CR312">
        <v>26.3111</v>
      </c>
      <c r="CS312">
        <v>999.9</v>
      </c>
      <c r="CT312">
        <v>0</v>
      </c>
      <c r="CU312">
        <v>0</v>
      </c>
      <c r="CV312">
        <v>10001.8666666667</v>
      </c>
      <c r="CW312">
        <v>0</v>
      </c>
      <c r="CX312">
        <v>29.5289333333333</v>
      </c>
      <c r="CY312">
        <v>1199.99666666667</v>
      </c>
      <c r="CZ312">
        <v>0.967004333333333</v>
      </c>
      <c r="DA312">
        <v>0.0329958</v>
      </c>
      <c r="DB312">
        <v>0</v>
      </c>
      <c r="DC312">
        <v>2.56803333333333</v>
      </c>
      <c r="DD312">
        <v>0</v>
      </c>
      <c r="DE312">
        <v>3545.43666666667</v>
      </c>
      <c r="DF312">
        <v>10372.2666666667</v>
      </c>
      <c r="DG312">
        <v>40.437</v>
      </c>
      <c r="DH312">
        <v>43.375</v>
      </c>
      <c r="DI312">
        <v>42.1456666666667</v>
      </c>
      <c r="DJ312">
        <v>41.4583333333333</v>
      </c>
      <c r="DK312">
        <v>40.479</v>
      </c>
      <c r="DL312">
        <v>1160.40666666667</v>
      </c>
      <c r="DM312">
        <v>39.5933333333333</v>
      </c>
      <c r="DN312">
        <v>0</v>
      </c>
      <c r="DO312">
        <v>1617083485.8</v>
      </c>
      <c r="DP312">
        <v>0</v>
      </c>
      <c r="DQ312">
        <v>2.62542307692308</v>
      </c>
      <c r="DR312">
        <v>-0.0770051279928141</v>
      </c>
      <c r="DS312">
        <v>-3.82017094774473</v>
      </c>
      <c r="DT312">
        <v>3545.56307692308</v>
      </c>
      <c r="DU312">
        <v>15</v>
      </c>
      <c r="DV312">
        <v>1617082512</v>
      </c>
      <c r="DW312" t="s">
        <v>288</v>
      </c>
      <c r="DX312">
        <v>1617082511</v>
      </c>
      <c r="DY312">
        <v>1617082512</v>
      </c>
      <c r="DZ312">
        <v>2</v>
      </c>
      <c r="EA312">
        <v>-0.012</v>
      </c>
      <c r="EB312">
        <v>-0.035</v>
      </c>
      <c r="EC312">
        <v>4.321</v>
      </c>
      <c r="ED312">
        <v>-0.022</v>
      </c>
      <c r="EE312">
        <v>400</v>
      </c>
      <c r="EF312">
        <v>20</v>
      </c>
      <c r="EG312">
        <v>0.13</v>
      </c>
      <c r="EH312">
        <v>0.05</v>
      </c>
      <c r="EI312">
        <v>100</v>
      </c>
      <c r="EJ312">
        <v>100</v>
      </c>
      <c r="EK312">
        <v>4.32</v>
      </c>
      <c r="EL312">
        <v>-0.0219</v>
      </c>
      <c r="EM312">
        <v>4.32055000000003</v>
      </c>
      <c r="EN312">
        <v>0</v>
      </c>
      <c r="EO312">
        <v>0</v>
      </c>
      <c r="EP312">
        <v>0</v>
      </c>
      <c r="EQ312">
        <v>-0.0219400000000007</v>
      </c>
      <c r="ER312">
        <v>0</v>
      </c>
      <c r="ES312">
        <v>0</v>
      </c>
      <c r="ET312">
        <v>0</v>
      </c>
      <c r="EU312">
        <v>-1</v>
      </c>
      <c r="EV312">
        <v>-1</v>
      </c>
      <c r="EW312">
        <v>-1</v>
      </c>
      <c r="EX312">
        <v>-1</v>
      </c>
      <c r="EY312">
        <v>16.2</v>
      </c>
      <c r="EZ312">
        <v>16.2</v>
      </c>
      <c r="FA312">
        <v>18</v>
      </c>
      <c r="FB312">
        <v>646.895</v>
      </c>
      <c r="FC312">
        <v>393.656</v>
      </c>
      <c r="FD312">
        <v>24.9995</v>
      </c>
      <c r="FE312">
        <v>27.5809</v>
      </c>
      <c r="FF312">
        <v>29.9998</v>
      </c>
      <c r="FG312">
        <v>27.6061</v>
      </c>
      <c r="FH312">
        <v>27.6465</v>
      </c>
      <c r="FI312">
        <v>43.7092</v>
      </c>
      <c r="FJ312">
        <v>21.3887</v>
      </c>
      <c r="FK312">
        <v>43.1111</v>
      </c>
      <c r="FL312">
        <v>25</v>
      </c>
      <c r="FM312">
        <v>1011.47</v>
      </c>
      <c r="FN312">
        <v>20</v>
      </c>
      <c r="FO312">
        <v>96.9092</v>
      </c>
      <c r="FP312">
        <v>99.4791</v>
      </c>
    </row>
    <row r="313" spans="1:172">
      <c r="A313">
        <v>297</v>
      </c>
      <c r="B313">
        <v>1617083487.5</v>
      </c>
      <c r="C313">
        <v>595</v>
      </c>
      <c r="D313" t="s">
        <v>879</v>
      </c>
      <c r="E313" t="s">
        <v>880</v>
      </c>
      <c r="F313">
        <v>2</v>
      </c>
      <c r="G313">
        <v>1617083486.125</v>
      </c>
      <c r="H313">
        <f>(I313)/1000</f>
        <v>0</v>
      </c>
      <c r="I313">
        <f>IF(CF313, AL313, AF313)</f>
        <v>0</v>
      </c>
      <c r="J313">
        <f>IF(CF313, AG313, AE313)</f>
        <v>0</v>
      </c>
      <c r="K313">
        <f>CH313 - IF(AS313&gt;1, J313*CB313*100.0/(AU313*CV313), 0)</f>
        <v>0</v>
      </c>
      <c r="L313">
        <f>((R313-H313/2)*K313-J313)/(R313+H313/2)</f>
        <v>0</v>
      </c>
      <c r="M313">
        <f>L313*(CO313+CP313)/1000.0</f>
        <v>0</v>
      </c>
      <c r="N313">
        <f>(CH313 - IF(AS313&gt;1, J313*CB313*100.0/(AU313*CV313), 0))*(CO313+CP313)/1000.0</f>
        <v>0</v>
      </c>
      <c r="O313">
        <f>2.0/((1/Q313-1/P313)+SIGN(Q313)*SQRT((1/Q313-1/P313)*(1/Q313-1/P313) + 4*CC313/((CC313+1)*(CC313+1))*(2*1/Q313*1/P313-1/P313*1/P313)))</f>
        <v>0</v>
      </c>
      <c r="P313">
        <f>IF(LEFT(CD313,1)&lt;&gt;"0",IF(LEFT(CD313,1)="1",3.0,CE313),$D$5+$E$5*(CV313*CO313/($K$5*1000))+$F$5*(CV313*CO313/($K$5*1000))*MAX(MIN(CB313,$J$5),$I$5)*MAX(MIN(CB313,$J$5),$I$5)+$G$5*MAX(MIN(CB313,$J$5),$I$5)*(CV313*CO313/($K$5*1000))+$H$5*(CV313*CO313/($K$5*1000))*(CV313*CO313/($K$5*1000)))</f>
        <v>0</v>
      </c>
      <c r="Q313">
        <f>H313*(1000-(1000*0.61365*exp(17.502*U313/(240.97+U313))/(CO313+CP313)+CJ313)/2)/(1000*0.61365*exp(17.502*U313/(240.97+U313))/(CO313+CP313)-CJ313)</f>
        <v>0</v>
      </c>
      <c r="R313">
        <f>1/((CC313+1)/(O313/1.6)+1/(P313/1.37)) + CC313/((CC313+1)/(O313/1.6) + CC313/(P313/1.37))</f>
        <v>0</v>
      </c>
      <c r="S313">
        <f>(BX313*CA313)</f>
        <v>0</v>
      </c>
      <c r="T313">
        <f>(CQ313+(S313+2*0.95*5.67E-8*(((CQ313+$B$7)+273)^4-(CQ313+273)^4)-44100*H313)/(1.84*29.3*P313+8*0.95*5.67E-8*(CQ313+273)^3))</f>
        <v>0</v>
      </c>
      <c r="U313">
        <f>($C$7*CR313+$D$7*CS313+$E$7*T313)</f>
        <v>0</v>
      </c>
      <c r="V313">
        <f>0.61365*exp(17.502*U313/(240.97+U313))</f>
        <v>0</v>
      </c>
      <c r="W313">
        <f>(X313/Y313*100)</f>
        <v>0</v>
      </c>
      <c r="X313">
        <f>CJ313*(CO313+CP313)/1000</f>
        <v>0</v>
      </c>
      <c r="Y313">
        <f>0.61365*exp(17.502*CQ313/(240.97+CQ313))</f>
        <v>0</v>
      </c>
      <c r="Z313">
        <f>(V313-CJ313*(CO313+CP313)/1000)</f>
        <v>0</v>
      </c>
      <c r="AA313">
        <f>(-H313*44100)</f>
        <v>0</v>
      </c>
      <c r="AB313">
        <f>2*29.3*P313*0.92*(CQ313-U313)</f>
        <v>0</v>
      </c>
      <c r="AC313">
        <f>2*0.95*5.67E-8*(((CQ313+$B$7)+273)^4-(U313+273)^4)</f>
        <v>0</v>
      </c>
      <c r="AD313">
        <f>S313+AC313+AA313+AB313</f>
        <v>0</v>
      </c>
      <c r="AE313">
        <f>CN313*AS313*(CI313-CH313*(1000-AS313*CK313)/(1000-AS313*CJ313))/(100*CB313)</f>
        <v>0</v>
      </c>
      <c r="AF313">
        <f>1000*CN313*AS313*(CJ313-CK313)/(100*CB313*(1000-AS313*CJ313))</f>
        <v>0</v>
      </c>
      <c r="AG313">
        <f>(AH313 - AI313 - CO313*1E3/(8.314*(CQ313+273.15)) * AK313/CN313 * AJ313) * CN313/(100*CB313) * (1000 - CK313)/1000</f>
        <v>0</v>
      </c>
      <c r="AH313">
        <v>1019.837647203</v>
      </c>
      <c r="AI313">
        <v>998.785503030303</v>
      </c>
      <c r="AJ313">
        <v>1.64762224623399</v>
      </c>
      <c r="AK313">
        <v>66.5001345329119</v>
      </c>
      <c r="AL313">
        <f>(AN313 - AM313 + CO313*1E3/(8.314*(CQ313+273.15)) * AP313/CN313 * AO313) * CN313/(100*CB313) * 1000/(1000 - AN313)</f>
        <v>0</v>
      </c>
      <c r="AM313">
        <v>19.9507024606061</v>
      </c>
      <c r="AN313">
        <v>21.246846060606</v>
      </c>
      <c r="AO313">
        <v>-0.00224909090908885</v>
      </c>
      <c r="AP313">
        <v>79.88</v>
      </c>
      <c r="AQ313">
        <v>0</v>
      </c>
      <c r="AR313">
        <v>0</v>
      </c>
      <c r="AS313">
        <f>IF(AQ313*$H$13&gt;=AU313,1.0,(AU313/(AU313-AQ313*$H$13)))</f>
        <v>0</v>
      </c>
      <c r="AT313">
        <f>(AS313-1)*100</f>
        <v>0</v>
      </c>
      <c r="AU313">
        <f>MAX(0,($B$13+$C$13*CV313)/(1+$D$13*CV313)*CO313/(CQ313+273)*$E$13)</f>
        <v>0</v>
      </c>
      <c r="AV313" t="s">
        <v>286</v>
      </c>
      <c r="AW313" t="s">
        <v>286</v>
      </c>
      <c r="AX313">
        <v>0</v>
      </c>
      <c r="AY313">
        <v>0</v>
      </c>
      <c r="AZ313">
        <f>1-AX313/AY313</f>
        <v>0</v>
      </c>
      <c r="BA313">
        <v>0</v>
      </c>
      <c r="BB313" t="s">
        <v>286</v>
      </c>
      <c r="BC313" t="s">
        <v>286</v>
      </c>
      <c r="BD313">
        <v>0</v>
      </c>
      <c r="BE313">
        <v>0</v>
      </c>
      <c r="BF313">
        <f>1-BD313/BE313</f>
        <v>0</v>
      </c>
      <c r="BG313">
        <v>0.5</v>
      </c>
      <c r="BH313">
        <f>BY313</f>
        <v>0</v>
      </c>
      <c r="BI313">
        <f>J313</f>
        <v>0</v>
      </c>
      <c r="BJ313">
        <f>BF313*BG313*BH313</f>
        <v>0</v>
      </c>
      <c r="BK313">
        <f>(BI313-BA313)/BH313</f>
        <v>0</v>
      </c>
      <c r="BL313">
        <f>(AY313-BE313)/BE313</f>
        <v>0</v>
      </c>
      <c r="BM313">
        <f>AX313/(AZ313+AX313/BE313)</f>
        <v>0</v>
      </c>
      <c r="BN313" t="s">
        <v>286</v>
      </c>
      <c r="BO313">
        <v>0</v>
      </c>
      <c r="BP313">
        <f>IF(BO313&lt;&gt;0, BO313, BM313)</f>
        <v>0</v>
      </c>
      <c r="BQ313">
        <f>1-BP313/BE313</f>
        <v>0</v>
      </c>
      <c r="BR313">
        <f>(BE313-BD313)/(BE313-BP313)</f>
        <v>0</v>
      </c>
      <c r="BS313">
        <f>(AY313-BE313)/(AY313-BP313)</f>
        <v>0</v>
      </c>
      <c r="BT313">
        <f>(BE313-BD313)/(BE313-AX313)</f>
        <v>0</v>
      </c>
      <c r="BU313">
        <f>(AY313-BE313)/(AY313-AX313)</f>
        <v>0</v>
      </c>
      <c r="BV313">
        <f>(BR313*BP313/BD313)</f>
        <v>0</v>
      </c>
      <c r="BW313">
        <f>(1-BV313)</f>
        <v>0</v>
      </c>
      <c r="BX313">
        <f>$B$11*CW313+$C$11*CX313+$F$11*CY313*(1-DB313)</f>
        <v>0</v>
      </c>
      <c r="BY313">
        <f>BX313*BZ313</f>
        <v>0</v>
      </c>
      <c r="BZ313">
        <f>($B$11*$D$9+$C$11*$D$9+$F$11*((DL313+DD313)/MAX(DL313+DD313+DM313, 0.1)*$I$9+DM313/MAX(DL313+DD313+DM313, 0.1)*$J$9))/($B$11+$C$11+$F$11)</f>
        <v>0</v>
      </c>
      <c r="CA313">
        <f>($B$11*$K$9+$C$11*$K$9+$F$11*((DL313+DD313)/MAX(DL313+DD313+DM313, 0.1)*$P$9+DM313/MAX(DL313+DD313+DM313, 0.1)*$Q$9))/($B$11+$C$11+$F$11)</f>
        <v>0</v>
      </c>
      <c r="CB313">
        <v>9</v>
      </c>
      <c r="CC313">
        <v>0.5</v>
      </c>
      <c r="CD313" t="s">
        <v>287</v>
      </c>
      <c r="CE313">
        <v>2</v>
      </c>
      <c r="CF313" t="b">
        <v>1</v>
      </c>
      <c r="CG313">
        <v>1617083486.125</v>
      </c>
      <c r="CH313">
        <v>976.1565</v>
      </c>
      <c r="CI313">
        <v>1000.56825</v>
      </c>
      <c r="CJ313">
        <v>21.248525</v>
      </c>
      <c r="CK313">
        <v>19.949875</v>
      </c>
      <c r="CL313">
        <v>971.83625</v>
      </c>
      <c r="CM313">
        <v>21.270475</v>
      </c>
      <c r="CN313">
        <v>600.0085</v>
      </c>
      <c r="CO313">
        <v>101.13025</v>
      </c>
      <c r="CP313">
        <v>0.046653725</v>
      </c>
      <c r="CQ313">
        <v>26.717375</v>
      </c>
      <c r="CR313">
        <v>26.3093</v>
      </c>
      <c r="CS313">
        <v>999.9</v>
      </c>
      <c r="CT313">
        <v>0</v>
      </c>
      <c r="CU313">
        <v>0</v>
      </c>
      <c r="CV313">
        <v>9990.9375</v>
      </c>
      <c r="CW313">
        <v>0</v>
      </c>
      <c r="CX313">
        <v>29.54625</v>
      </c>
      <c r="CY313">
        <v>1200.0375</v>
      </c>
      <c r="CZ313">
        <v>0.96700375</v>
      </c>
      <c r="DA313">
        <v>0.032996375</v>
      </c>
      <c r="DB313">
        <v>0</v>
      </c>
      <c r="DC313">
        <v>2.6038</v>
      </c>
      <c r="DD313">
        <v>0</v>
      </c>
      <c r="DE313">
        <v>3545.6925</v>
      </c>
      <c r="DF313">
        <v>10372.625</v>
      </c>
      <c r="DG313">
        <v>40.4215</v>
      </c>
      <c r="DH313">
        <v>43.3905</v>
      </c>
      <c r="DI313">
        <v>42.1405</v>
      </c>
      <c r="DJ313">
        <v>41.49975</v>
      </c>
      <c r="DK313">
        <v>40.4685</v>
      </c>
      <c r="DL313">
        <v>1160.445</v>
      </c>
      <c r="DM313">
        <v>39.595</v>
      </c>
      <c r="DN313">
        <v>0</v>
      </c>
      <c r="DO313">
        <v>1617083488.2</v>
      </c>
      <c r="DP313">
        <v>0</v>
      </c>
      <c r="DQ313">
        <v>2.64081153846154</v>
      </c>
      <c r="DR313">
        <v>-0.183764104151128</v>
      </c>
      <c r="DS313">
        <v>-0.867008523012895</v>
      </c>
      <c r="DT313">
        <v>3545.43692307692</v>
      </c>
      <c r="DU313">
        <v>15</v>
      </c>
      <c r="DV313">
        <v>1617082512</v>
      </c>
      <c r="DW313" t="s">
        <v>288</v>
      </c>
      <c r="DX313">
        <v>1617082511</v>
      </c>
      <c r="DY313">
        <v>1617082512</v>
      </c>
      <c r="DZ313">
        <v>2</v>
      </c>
      <c r="EA313">
        <v>-0.012</v>
      </c>
      <c r="EB313">
        <v>-0.035</v>
      </c>
      <c r="EC313">
        <v>4.321</v>
      </c>
      <c r="ED313">
        <v>-0.022</v>
      </c>
      <c r="EE313">
        <v>400</v>
      </c>
      <c r="EF313">
        <v>20</v>
      </c>
      <c r="EG313">
        <v>0.13</v>
      </c>
      <c r="EH313">
        <v>0.05</v>
      </c>
      <c r="EI313">
        <v>100</v>
      </c>
      <c r="EJ313">
        <v>100</v>
      </c>
      <c r="EK313">
        <v>4.321</v>
      </c>
      <c r="EL313">
        <v>-0.0219</v>
      </c>
      <c r="EM313">
        <v>4.32055000000003</v>
      </c>
      <c r="EN313">
        <v>0</v>
      </c>
      <c r="EO313">
        <v>0</v>
      </c>
      <c r="EP313">
        <v>0</v>
      </c>
      <c r="EQ313">
        <v>-0.0219400000000007</v>
      </c>
      <c r="ER313">
        <v>0</v>
      </c>
      <c r="ES313">
        <v>0</v>
      </c>
      <c r="ET313">
        <v>0</v>
      </c>
      <c r="EU313">
        <v>-1</v>
      </c>
      <c r="EV313">
        <v>-1</v>
      </c>
      <c r="EW313">
        <v>-1</v>
      </c>
      <c r="EX313">
        <v>-1</v>
      </c>
      <c r="EY313">
        <v>16.3</v>
      </c>
      <c r="EZ313">
        <v>16.3</v>
      </c>
      <c r="FA313">
        <v>18</v>
      </c>
      <c r="FB313">
        <v>646.764</v>
      </c>
      <c r="FC313">
        <v>393.689</v>
      </c>
      <c r="FD313">
        <v>24.9995</v>
      </c>
      <c r="FE313">
        <v>27.5797</v>
      </c>
      <c r="FF313">
        <v>29.9999</v>
      </c>
      <c r="FG313">
        <v>27.6049</v>
      </c>
      <c r="FH313">
        <v>27.645</v>
      </c>
      <c r="FI313">
        <v>43.8244</v>
      </c>
      <c r="FJ313">
        <v>21.3887</v>
      </c>
      <c r="FK313">
        <v>43.1111</v>
      </c>
      <c r="FL313">
        <v>25</v>
      </c>
      <c r="FM313">
        <v>1014.86</v>
      </c>
      <c r="FN313">
        <v>20</v>
      </c>
      <c r="FO313">
        <v>96.9098</v>
      </c>
      <c r="FP313">
        <v>99.4797</v>
      </c>
    </row>
    <row r="314" spans="1:172">
      <c r="A314">
        <v>298</v>
      </c>
      <c r="B314">
        <v>1617083489.5</v>
      </c>
      <c r="C314">
        <v>597</v>
      </c>
      <c r="D314" t="s">
        <v>881</v>
      </c>
      <c r="E314" t="s">
        <v>882</v>
      </c>
      <c r="F314">
        <v>2</v>
      </c>
      <c r="G314">
        <v>1617083488.5</v>
      </c>
      <c r="H314">
        <f>(I314)/1000</f>
        <v>0</v>
      </c>
      <c r="I314">
        <f>IF(CF314, AL314, AF314)</f>
        <v>0</v>
      </c>
      <c r="J314">
        <f>IF(CF314, AG314, AE314)</f>
        <v>0</v>
      </c>
      <c r="K314">
        <f>CH314 - IF(AS314&gt;1, J314*CB314*100.0/(AU314*CV314), 0)</f>
        <v>0</v>
      </c>
      <c r="L314">
        <f>((R314-H314/2)*K314-J314)/(R314+H314/2)</f>
        <v>0</v>
      </c>
      <c r="M314">
        <f>L314*(CO314+CP314)/1000.0</f>
        <v>0</v>
      </c>
      <c r="N314">
        <f>(CH314 - IF(AS314&gt;1, J314*CB314*100.0/(AU314*CV314), 0))*(CO314+CP314)/1000.0</f>
        <v>0</v>
      </c>
      <c r="O314">
        <f>2.0/((1/Q314-1/P314)+SIGN(Q314)*SQRT((1/Q314-1/P314)*(1/Q314-1/P314) + 4*CC314/((CC314+1)*(CC314+1))*(2*1/Q314*1/P314-1/P314*1/P314)))</f>
        <v>0</v>
      </c>
      <c r="P314">
        <f>IF(LEFT(CD314,1)&lt;&gt;"0",IF(LEFT(CD314,1)="1",3.0,CE314),$D$5+$E$5*(CV314*CO314/($K$5*1000))+$F$5*(CV314*CO314/($K$5*1000))*MAX(MIN(CB314,$J$5),$I$5)*MAX(MIN(CB314,$J$5),$I$5)+$G$5*MAX(MIN(CB314,$J$5),$I$5)*(CV314*CO314/($K$5*1000))+$H$5*(CV314*CO314/($K$5*1000))*(CV314*CO314/($K$5*1000)))</f>
        <v>0</v>
      </c>
      <c r="Q314">
        <f>H314*(1000-(1000*0.61365*exp(17.502*U314/(240.97+U314))/(CO314+CP314)+CJ314)/2)/(1000*0.61365*exp(17.502*U314/(240.97+U314))/(CO314+CP314)-CJ314)</f>
        <v>0</v>
      </c>
      <c r="R314">
        <f>1/((CC314+1)/(O314/1.6)+1/(P314/1.37)) + CC314/((CC314+1)/(O314/1.6) + CC314/(P314/1.37))</f>
        <v>0</v>
      </c>
      <c r="S314">
        <f>(BX314*CA314)</f>
        <v>0</v>
      </c>
      <c r="T314">
        <f>(CQ314+(S314+2*0.95*5.67E-8*(((CQ314+$B$7)+273)^4-(CQ314+273)^4)-44100*H314)/(1.84*29.3*P314+8*0.95*5.67E-8*(CQ314+273)^3))</f>
        <v>0</v>
      </c>
      <c r="U314">
        <f>($C$7*CR314+$D$7*CS314+$E$7*T314)</f>
        <v>0</v>
      </c>
      <c r="V314">
        <f>0.61365*exp(17.502*U314/(240.97+U314))</f>
        <v>0</v>
      </c>
      <c r="W314">
        <f>(X314/Y314*100)</f>
        <v>0</v>
      </c>
      <c r="X314">
        <f>CJ314*(CO314+CP314)/1000</f>
        <v>0</v>
      </c>
      <c r="Y314">
        <f>0.61365*exp(17.502*CQ314/(240.97+CQ314))</f>
        <v>0</v>
      </c>
      <c r="Z314">
        <f>(V314-CJ314*(CO314+CP314)/1000)</f>
        <v>0</v>
      </c>
      <c r="AA314">
        <f>(-H314*44100)</f>
        <v>0</v>
      </c>
      <c r="AB314">
        <f>2*29.3*P314*0.92*(CQ314-U314)</f>
        <v>0</v>
      </c>
      <c r="AC314">
        <f>2*0.95*5.67E-8*(((CQ314+$B$7)+273)^4-(U314+273)^4)</f>
        <v>0</v>
      </c>
      <c r="AD314">
        <f>S314+AC314+AA314+AB314</f>
        <v>0</v>
      </c>
      <c r="AE314">
        <f>CN314*AS314*(CI314-CH314*(1000-AS314*CK314)/(1000-AS314*CJ314))/(100*CB314)</f>
        <v>0</v>
      </c>
      <c r="AF314">
        <f>1000*CN314*AS314*(CJ314-CK314)/(100*CB314*(1000-AS314*CJ314))</f>
        <v>0</v>
      </c>
      <c r="AG314">
        <f>(AH314 - AI314 - CO314*1E3/(8.314*(CQ314+273.15)) * AK314/CN314 * AJ314) * CN314/(100*CB314) * (1000 - CK314)/1000</f>
        <v>0</v>
      </c>
      <c r="AH314">
        <v>1023.26362000603</v>
      </c>
      <c r="AI314">
        <v>1002.19117575758</v>
      </c>
      <c r="AJ314">
        <v>1.69801074175465</v>
      </c>
      <c r="AK314">
        <v>66.5001345329119</v>
      </c>
      <c r="AL314">
        <f>(AN314 - AM314 + CO314*1E3/(8.314*(CQ314+273.15)) * AP314/CN314 * AO314) * CN314/(100*CB314) * 1000/(1000 - AN314)</f>
        <v>0</v>
      </c>
      <c r="AM314">
        <v>19.9490167328139</v>
      </c>
      <c r="AN314">
        <v>21.2429684848485</v>
      </c>
      <c r="AO314">
        <v>-0.00217072727271397</v>
      </c>
      <c r="AP314">
        <v>79.88</v>
      </c>
      <c r="AQ314">
        <v>0</v>
      </c>
      <c r="AR314">
        <v>0</v>
      </c>
      <c r="AS314">
        <f>IF(AQ314*$H$13&gt;=AU314,1.0,(AU314/(AU314-AQ314*$H$13)))</f>
        <v>0</v>
      </c>
      <c r="AT314">
        <f>(AS314-1)*100</f>
        <v>0</v>
      </c>
      <c r="AU314">
        <f>MAX(0,($B$13+$C$13*CV314)/(1+$D$13*CV314)*CO314/(CQ314+273)*$E$13)</f>
        <v>0</v>
      </c>
      <c r="AV314" t="s">
        <v>286</v>
      </c>
      <c r="AW314" t="s">
        <v>286</v>
      </c>
      <c r="AX314">
        <v>0</v>
      </c>
      <c r="AY314">
        <v>0</v>
      </c>
      <c r="AZ314">
        <f>1-AX314/AY314</f>
        <v>0</v>
      </c>
      <c r="BA314">
        <v>0</v>
      </c>
      <c r="BB314" t="s">
        <v>286</v>
      </c>
      <c r="BC314" t="s">
        <v>286</v>
      </c>
      <c r="BD314">
        <v>0</v>
      </c>
      <c r="BE314">
        <v>0</v>
      </c>
      <c r="BF314">
        <f>1-BD314/BE314</f>
        <v>0</v>
      </c>
      <c r="BG314">
        <v>0.5</v>
      </c>
      <c r="BH314">
        <f>BY314</f>
        <v>0</v>
      </c>
      <c r="BI314">
        <f>J314</f>
        <v>0</v>
      </c>
      <c r="BJ314">
        <f>BF314*BG314*BH314</f>
        <v>0</v>
      </c>
      <c r="BK314">
        <f>(BI314-BA314)/BH314</f>
        <v>0</v>
      </c>
      <c r="BL314">
        <f>(AY314-BE314)/BE314</f>
        <v>0</v>
      </c>
      <c r="BM314">
        <f>AX314/(AZ314+AX314/BE314)</f>
        <v>0</v>
      </c>
      <c r="BN314" t="s">
        <v>286</v>
      </c>
      <c r="BO314">
        <v>0</v>
      </c>
      <c r="BP314">
        <f>IF(BO314&lt;&gt;0, BO314, BM314)</f>
        <v>0</v>
      </c>
      <c r="BQ314">
        <f>1-BP314/BE314</f>
        <v>0</v>
      </c>
      <c r="BR314">
        <f>(BE314-BD314)/(BE314-BP314)</f>
        <v>0</v>
      </c>
      <c r="BS314">
        <f>(AY314-BE314)/(AY314-BP314)</f>
        <v>0</v>
      </c>
      <c r="BT314">
        <f>(BE314-BD314)/(BE314-AX314)</f>
        <v>0</v>
      </c>
      <c r="BU314">
        <f>(AY314-BE314)/(AY314-AX314)</f>
        <v>0</v>
      </c>
      <c r="BV314">
        <f>(BR314*BP314/BD314)</f>
        <v>0</v>
      </c>
      <c r="BW314">
        <f>(1-BV314)</f>
        <v>0</v>
      </c>
      <c r="BX314">
        <f>$B$11*CW314+$C$11*CX314+$F$11*CY314*(1-DB314)</f>
        <v>0</v>
      </c>
      <c r="BY314">
        <f>BX314*BZ314</f>
        <v>0</v>
      </c>
      <c r="BZ314">
        <f>($B$11*$D$9+$C$11*$D$9+$F$11*((DL314+DD314)/MAX(DL314+DD314+DM314, 0.1)*$I$9+DM314/MAX(DL314+DD314+DM314, 0.1)*$J$9))/($B$11+$C$11+$F$11)</f>
        <v>0</v>
      </c>
      <c r="CA314">
        <f>($B$11*$K$9+$C$11*$K$9+$F$11*((DL314+DD314)/MAX(DL314+DD314+DM314, 0.1)*$P$9+DM314/MAX(DL314+DD314+DM314, 0.1)*$Q$9))/($B$11+$C$11+$F$11)</f>
        <v>0</v>
      </c>
      <c r="CB314">
        <v>9</v>
      </c>
      <c r="CC314">
        <v>0.5</v>
      </c>
      <c r="CD314" t="s">
        <v>287</v>
      </c>
      <c r="CE314">
        <v>2</v>
      </c>
      <c r="CF314" t="b">
        <v>1</v>
      </c>
      <c r="CG314">
        <v>1617083488.5</v>
      </c>
      <c r="CH314">
        <v>980.057333333333</v>
      </c>
      <c r="CI314">
        <v>1004.60666666667</v>
      </c>
      <c r="CJ314">
        <v>21.2437666666667</v>
      </c>
      <c r="CK314">
        <v>19.9476333333333</v>
      </c>
      <c r="CL314">
        <v>975.737333333333</v>
      </c>
      <c r="CM314">
        <v>21.2657666666667</v>
      </c>
      <c r="CN314">
        <v>599.997666666667</v>
      </c>
      <c r="CO314">
        <v>101.132666666667</v>
      </c>
      <c r="CP314">
        <v>0.0464823333333333</v>
      </c>
      <c r="CQ314">
        <v>26.7143666666667</v>
      </c>
      <c r="CR314">
        <v>26.3113</v>
      </c>
      <c r="CS314">
        <v>999.9</v>
      </c>
      <c r="CT314">
        <v>0</v>
      </c>
      <c r="CU314">
        <v>0</v>
      </c>
      <c r="CV314">
        <v>9999.36</v>
      </c>
      <c r="CW314">
        <v>0</v>
      </c>
      <c r="CX314">
        <v>29.5962666666667</v>
      </c>
      <c r="CY314">
        <v>1200.16</v>
      </c>
      <c r="CZ314">
        <v>0.967004333333333</v>
      </c>
      <c r="DA314">
        <v>0.0329958</v>
      </c>
      <c r="DB314">
        <v>0</v>
      </c>
      <c r="DC314">
        <v>2.66763333333333</v>
      </c>
      <c r="DD314">
        <v>0</v>
      </c>
      <c r="DE314">
        <v>3546.03666666667</v>
      </c>
      <c r="DF314">
        <v>10373.6333333333</v>
      </c>
      <c r="DG314">
        <v>40.4163333333333</v>
      </c>
      <c r="DH314">
        <v>43.375</v>
      </c>
      <c r="DI314">
        <v>42.104</v>
      </c>
      <c r="DJ314">
        <v>41.3536666666667</v>
      </c>
      <c r="DK314">
        <v>40.479</v>
      </c>
      <c r="DL314">
        <v>1160.56333333333</v>
      </c>
      <c r="DM314">
        <v>39.5966666666667</v>
      </c>
      <c r="DN314">
        <v>0</v>
      </c>
      <c r="DO314">
        <v>1617083490</v>
      </c>
      <c r="DP314">
        <v>0</v>
      </c>
      <c r="DQ314">
        <v>2.630872</v>
      </c>
      <c r="DR314">
        <v>-0.242546155743284</v>
      </c>
      <c r="DS314">
        <v>0.820769251537365</v>
      </c>
      <c r="DT314">
        <v>3545.432</v>
      </c>
      <c r="DU314">
        <v>15</v>
      </c>
      <c r="DV314">
        <v>1617082512</v>
      </c>
      <c r="DW314" t="s">
        <v>288</v>
      </c>
      <c r="DX314">
        <v>1617082511</v>
      </c>
      <c r="DY314">
        <v>1617082512</v>
      </c>
      <c r="DZ314">
        <v>2</v>
      </c>
      <c r="EA314">
        <v>-0.012</v>
      </c>
      <c r="EB314">
        <v>-0.035</v>
      </c>
      <c r="EC314">
        <v>4.321</v>
      </c>
      <c r="ED314">
        <v>-0.022</v>
      </c>
      <c r="EE314">
        <v>400</v>
      </c>
      <c r="EF314">
        <v>20</v>
      </c>
      <c r="EG314">
        <v>0.13</v>
      </c>
      <c r="EH314">
        <v>0.05</v>
      </c>
      <c r="EI314">
        <v>100</v>
      </c>
      <c r="EJ314">
        <v>100</v>
      </c>
      <c r="EK314">
        <v>4.321</v>
      </c>
      <c r="EL314">
        <v>-0.022</v>
      </c>
      <c r="EM314">
        <v>4.32055000000003</v>
      </c>
      <c r="EN314">
        <v>0</v>
      </c>
      <c r="EO314">
        <v>0</v>
      </c>
      <c r="EP314">
        <v>0</v>
      </c>
      <c r="EQ314">
        <v>-0.0219400000000007</v>
      </c>
      <c r="ER314">
        <v>0</v>
      </c>
      <c r="ES314">
        <v>0</v>
      </c>
      <c r="ET314">
        <v>0</v>
      </c>
      <c r="EU314">
        <v>-1</v>
      </c>
      <c r="EV314">
        <v>-1</v>
      </c>
      <c r="EW314">
        <v>-1</v>
      </c>
      <c r="EX314">
        <v>-1</v>
      </c>
      <c r="EY314">
        <v>16.3</v>
      </c>
      <c r="EZ314">
        <v>16.3</v>
      </c>
      <c r="FA314">
        <v>18</v>
      </c>
      <c r="FB314">
        <v>646.707</v>
      </c>
      <c r="FC314">
        <v>393.751</v>
      </c>
      <c r="FD314">
        <v>24.9995</v>
      </c>
      <c r="FE314">
        <v>27.5781</v>
      </c>
      <c r="FF314">
        <v>29.9999</v>
      </c>
      <c r="FG314">
        <v>27.6033</v>
      </c>
      <c r="FH314">
        <v>27.6435</v>
      </c>
      <c r="FI314">
        <v>43.9424</v>
      </c>
      <c r="FJ314">
        <v>21.3887</v>
      </c>
      <c r="FK314">
        <v>43.1111</v>
      </c>
      <c r="FL314">
        <v>25</v>
      </c>
      <c r="FM314">
        <v>1018.23</v>
      </c>
      <c r="FN314">
        <v>20</v>
      </c>
      <c r="FO314">
        <v>96.9103</v>
      </c>
      <c r="FP314">
        <v>99.4798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2021-03-30T14:13:40Z</dcterms:created>
  <dcterms:modified xsi:type="dcterms:W3CDTF">2021-03-30T14:13:40Z</dcterms:modified>
</cp:coreProperties>
</file>