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<sst xmlns="http://schemas.openxmlformats.org/spreadsheetml/2006/main" count="2801" uniqueCount="587">
  <si>
    <t>File opened</t>
  </si>
  <si>
    <t>2021-03-30 14:33:38</t>
  </si>
  <si>
    <t>Console s/n</t>
  </si>
  <si>
    <t>68C-831599</t>
  </si>
  <si>
    <t>Console ver</t>
  </si>
  <si>
    <t>Bluestem v.1.5.02</t>
  </si>
  <si>
    <t>Scripts ver</t>
  </si>
  <si>
    <t>2021.03  1.5.02, Feb 2021</t>
  </si>
  <si>
    <t>Head s/n</t>
  </si>
  <si>
    <t>68H-891599</t>
  </si>
  <si>
    <t>Head ver</t>
  </si>
  <si>
    <t>1.4.5</t>
  </si>
  <si>
    <t>Head cal</t>
  </si>
  <si>
    <t>{"co2aspan2a": "0.299297", "co2bspanconc1": "2511", "ssa_ref": "35605.1", "h2obspan2": "0", "oxygen": "21", "co2aspan1": "0.998262", "h2obspan1": "0.996176", "flowbzero": "0.29879", "co2bspan2": "-0.0217583", "flowmeterzero": "1.0109", "flowazero": "0.296", "h2oaspan2b": "0.0635464", "co2bspan2b": "0.296978", "co2bspan2a": "0.299745", "co2aspanconc2": "299.4", "h2oaspan1": "0.995755", "co2bspanconc2": "299.4", "h2obspanconc2": "0", "h2oaspanconc1": "12.28", "tbzero": "0.320486", "co2bspan1": "0.997291", "co2bzero": "0.997757", "h2obspan2a": "0.0637899", "tazero": "0.174543", "h2obspanconc1": "12.28", "ssb_ref": "35334.2", "co2azero": "1.00562", "h2oaspanconc2": "0", "h2oazero": "1.06976", "chamberpressurezero": "2.60053", "co2aspanconc1": "2511", "co2aspan2": "-0.0237179", "h2oaspan2a": "0.0638173", "h2obzero": "1.07488", "h2obspan2b": "0.063546", "co2aspan2b": "0.296652", "h2oaspan2": "0"}</t>
  </si>
  <si>
    <t>Chamber type</t>
  </si>
  <si>
    <t>6800-01A</t>
  </si>
  <si>
    <t>Chamber s/n</t>
  </si>
  <si>
    <t>MPF-651480</t>
  </si>
  <si>
    <t>Chamber rev</t>
  </si>
  <si>
    <t>0</t>
  </si>
  <si>
    <t>Chamber cal</t>
  </si>
  <si>
    <t>Fluorometer</t>
  </si>
  <si>
    <t>Flr. Version</t>
  </si>
  <si>
    <t>14:33:38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</si>
  <si>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</si>
  <si>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</si>
  <si>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</si>
  <si>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</si>
  <si>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</si>
  <si>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</si>
  <si>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</si>
  <si>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</si>
  <si>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</si>
  <si>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</si>
  <si>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</si>
  <si>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</si>
  <si>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</si>
  <si>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</si>
  <si>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</si>
  <si>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</si>
  <si>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</si>
  <si>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</si>
  <si>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</si>
  <si>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</si>
  <si>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</si>
  <si>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</si>
  <si>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</si>
  <si>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</si>
  <si>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</si>
  <si>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</si>
  <si>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</si>
  <si>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</si>
  <si>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</si>
  <si>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</si>
  <si>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</si>
  <si>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</si>
  <si>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</si>
  <si>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</si>
  <si>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</si>
  <si>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</si>
  <si>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</si>
  <si>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</si>
  <si>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</si>
  <si>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</si>
  <si>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</si>
  <si>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</si>
  <si>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</si>
  <si>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</si>
  <si>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</si>
  <si>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</si>
  <si>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</si>
  <si>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</si>
  <si>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</si>
  <si>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</si>
  <si>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</si>
  <si>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</si>
  <si>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1.97579 76.2086 384.134 633.621 869.928 1074.4 1274.83 1442.01</t>
  </si>
  <si>
    <t>Fs_true</t>
  </si>
  <si>
    <t>0.146019 99.692 402.661 601.107 800.849 1000.43 1201.24 1400.14</t>
  </si>
  <si>
    <t>leak_wt</t>
  </si>
  <si>
    <t>SysObs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</si>
  <si>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</si>
  <si>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</si>
  <si>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</si>
  <si>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</si>
  <si>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</si>
  <si>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</si>
  <si>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</si>
  <si>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</si>
  <si>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</si>
  <si>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</si>
  <si>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</si>
  <si>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</si>
  <si>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</si>
  <si>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</si>
  <si>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</si>
  <si>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</si>
  <si>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</si>
  <si>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</si>
  <si>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</si>
  <si>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</si>
  <si>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</si>
  <si>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</si>
  <si>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</si>
  <si>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</si>
  <si>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</si>
  <si>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</si>
  <si>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</si>
  <si>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</si>
  <si>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</si>
  <si>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</si>
  <si>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</si>
  <si>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</si>
  <si>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</si>
  <si>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</si>
  <si>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</si>
  <si>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</si>
  <si>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</si>
  <si>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</si>
  <si>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</si>
  <si>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</si>
  <si>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</si>
  <si>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</si>
  <si>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</si>
  <si>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</si>
  <si>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</si>
  <si>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</si>
  <si>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</si>
  <si>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</si>
  <si>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</si>
  <si>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</si>
  <si>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</si>
  <si>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</si>
  <si>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</si>
  <si>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</si>
  <si>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</si>
  <si>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</si>
  <si>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</si>
  <si>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</si>
  <si>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</si>
  <si>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</si>
  <si>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</si>
  <si>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</si>
  <si>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</si>
  <si>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</si>
  <si>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</si>
  <si>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</si>
  <si>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</si>
  <si>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</si>
  <si>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</si>
  <si>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</si>
  <si>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</si>
  <si>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</si>
  <si>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</si>
  <si>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</si>
  <si>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</si>
  <si>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</si>
  <si>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</si>
  <si>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</si>
  <si>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</si>
  <si>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</si>
  <si>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</si>
  <si>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</si>
  <si>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</si>
  <si>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</si>
  <si>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</si>
  <si>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</si>
  <si>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</si>
  <si>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</si>
  <si>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</si>
  <si>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</si>
  <si>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</si>
  <si>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</si>
  <si>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</si>
  <si>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</si>
  <si>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</si>
  <si>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</si>
  <si>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</si>
  <si>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</si>
  <si>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</si>
  <si>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</si>
  <si>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</si>
  <si>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</si>
  <si>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</si>
  <si>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</si>
  <si>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</si>
  <si>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</si>
  <si>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</si>
  <si>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</si>
  <si>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</si>
  <si>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</si>
  <si>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</si>
  <si>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</si>
  <si>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</si>
  <si>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</si>
  <si>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</si>
  <si>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</si>
  <si>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</si>
  <si>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</si>
  <si>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</si>
  <si>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</si>
  <si>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</si>
  <si>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</si>
  <si>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</si>
  <si>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</si>
  <si>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</si>
  <si>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</si>
  <si>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</si>
  <si>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</si>
  <si>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</si>
  <si>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</si>
  <si>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</si>
  <si>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</si>
  <si>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</si>
  <si>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</si>
  <si>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</si>
  <si>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</si>
  <si>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</si>
  <si>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</si>
  <si>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</si>
  <si>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</si>
  <si>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</si>
  <si>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</si>
  <si>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</si>
  <si>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</si>
  <si>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</si>
  <si>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</si>
  <si>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</si>
  <si>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</si>
  <si>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</si>
  <si>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</si>
  <si>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</si>
  <si>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</si>
  <si>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</si>
  <si>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</si>
  <si>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</si>
  <si>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</si>
  <si>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</si>
  <si>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</si>
  <si>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</si>
  <si>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</si>
  <si>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</si>
  <si>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</si>
  <si>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</si>
  <si>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</si>
  <si>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</si>
  <si>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</si>
  <si>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</si>
  <si>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</si>
  <si>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</si>
  <si>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</si>
  <si>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</si>
  <si>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</si>
  <si>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</si>
  <si>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</si>
  <si>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</si>
  <si>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</si>
  <si>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</si>
  <si>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</si>
  <si>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</si>
  <si>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</si>
  <si>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</si>
  <si>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</si>
  <si>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</si>
  <si>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</si>
  <si>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</si>
  <si>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</si>
  <si>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</si>
  <si>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</si>
  <si>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</si>
  <si>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</si>
  <si>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</si>
  <si>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</si>
  <si>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</si>
  <si>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</si>
  <si>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</si>
  <si>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</si>
  <si>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</si>
  <si>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</si>
  <si>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</si>
  <si>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</si>
  <si>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</si>
  <si>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</si>
  <si>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</si>
  <si>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20210330 14:36:18</t>
  </si>
  <si>
    <t>14:36:18</t>
  </si>
  <si>
    <t>-</t>
  </si>
  <si>
    <t>0: Broadleaf</t>
  </si>
  <si>
    <t>14:32:12</t>
  </si>
  <si>
    <t>20210330 14:36:22</t>
  </si>
  <si>
    <t>14:36:22</t>
  </si>
  <si>
    <t>20210330 14:36:26</t>
  </si>
  <si>
    <t>14:36:26</t>
  </si>
  <si>
    <t>20210330 14:36:30</t>
  </si>
  <si>
    <t>14:36:30</t>
  </si>
  <si>
    <t>20210330 14:36:34</t>
  </si>
  <si>
    <t>14:36:34</t>
  </si>
  <si>
    <t>20210330 14:36:38</t>
  </si>
  <si>
    <t>14:36:38</t>
  </si>
  <si>
    <t>20210330 14:36:42</t>
  </si>
  <si>
    <t>14:36:42</t>
  </si>
  <si>
    <t>20210330 14:36:46</t>
  </si>
  <si>
    <t>14:36:46</t>
  </si>
  <si>
    <t>20210330 14:36:50</t>
  </si>
  <si>
    <t>14:36:50</t>
  </si>
  <si>
    <t>20210330 14:36:54</t>
  </si>
  <si>
    <t>14:36:54</t>
  </si>
  <si>
    <t>20210330 14:36:58</t>
  </si>
  <si>
    <t>14:36:58</t>
  </si>
  <si>
    <t>20210330 14:37:02</t>
  </si>
  <si>
    <t>14:37:02</t>
  </si>
  <si>
    <t>20210330 14:37:06</t>
  </si>
  <si>
    <t>14:37:06</t>
  </si>
  <si>
    <t>20210330 14:37:10</t>
  </si>
  <si>
    <t>14:37:10</t>
  </si>
  <si>
    <t>20210330 14:37:14</t>
  </si>
  <si>
    <t>14:37:14</t>
  </si>
  <si>
    <t>20210330 14:37:18</t>
  </si>
  <si>
    <t>14:37:18</t>
  </si>
  <si>
    <t>20210330 14:37:22</t>
  </si>
  <si>
    <t>14:37:22</t>
  </si>
  <si>
    <t>20210330 14:37:26</t>
  </si>
  <si>
    <t>14:37:26</t>
  </si>
  <si>
    <t>20210330 14:37:30</t>
  </si>
  <si>
    <t>14:37:30</t>
  </si>
  <si>
    <t>20210330 14:37:34</t>
  </si>
  <si>
    <t>14:37:34</t>
  </si>
  <si>
    <t>20210330 14:37:38</t>
  </si>
  <si>
    <t>14:37:38</t>
  </si>
  <si>
    <t>20210330 14:37:42</t>
  </si>
  <si>
    <t>14:37:42</t>
  </si>
  <si>
    <t>20210330 14:37:46</t>
  </si>
  <si>
    <t>14:37:46</t>
  </si>
  <si>
    <t>20210330 14:37:50</t>
  </si>
  <si>
    <t>14:37:50</t>
  </si>
  <si>
    <t>20210330 14:37:54</t>
  </si>
  <si>
    <t>14:37:54</t>
  </si>
  <si>
    <t>20210330 14:37:58</t>
  </si>
  <si>
    <t>14:37:58</t>
  </si>
  <si>
    <t>20210330 14:38:02</t>
  </si>
  <si>
    <t>14:38:02</t>
  </si>
  <si>
    <t>20210330 14:38:06</t>
  </si>
  <si>
    <t>14:38:06</t>
  </si>
  <si>
    <t>20210330 14:38:10</t>
  </si>
  <si>
    <t>14:38:10</t>
  </si>
  <si>
    <t>20210330 14:38:14</t>
  </si>
  <si>
    <t>14:38:14</t>
  </si>
  <si>
    <t>20210330 14:38:18</t>
  </si>
  <si>
    <t>14:38:18</t>
  </si>
  <si>
    <t>20210330 14:38:22</t>
  </si>
  <si>
    <t>14:38:22</t>
  </si>
  <si>
    <t>20210330 14:38:26</t>
  </si>
  <si>
    <t>14:38:26</t>
  </si>
  <si>
    <t>20210330 14:38:30</t>
  </si>
  <si>
    <t>14:38:30</t>
  </si>
  <si>
    <t>20210330 14:38:34</t>
  </si>
  <si>
    <t>14:38:34</t>
  </si>
  <si>
    <t>20210330 14:38:38</t>
  </si>
  <si>
    <t>14:38:38</t>
  </si>
  <si>
    <t>20210330 14:38:42</t>
  </si>
  <si>
    <t>14:38:42</t>
  </si>
  <si>
    <t>20210330 14:38:46</t>
  </si>
  <si>
    <t>14:38:46</t>
  </si>
  <si>
    <t>20210330 14:38:50</t>
  </si>
  <si>
    <t>14:38:50</t>
  </si>
  <si>
    <t>20210330 14:38:54</t>
  </si>
  <si>
    <t>14:38:54</t>
  </si>
  <si>
    <t>20210330 14:38:58</t>
  </si>
  <si>
    <t>14:38:58</t>
  </si>
  <si>
    <t>20210330 14:39:02</t>
  </si>
  <si>
    <t>14:39:02</t>
  </si>
  <si>
    <t>20210330 14:39:06</t>
  </si>
  <si>
    <t>14:39:06</t>
  </si>
  <si>
    <t>20210330 14:39:10</t>
  </si>
  <si>
    <t>14:39:10</t>
  </si>
  <si>
    <t>20210330 14:39:14</t>
  </si>
  <si>
    <t>14:39:14</t>
  </si>
  <si>
    <t>20210330 14:39:18</t>
  </si>
  <si>
    <t>14:39:18</t>
  </si>
  <si>
    <t>20210330 14:39:22</t>
  </si>
  <si>
    <t>14:39:22</t>
  </si>
  <si>
    <t>20210330 14:39:26</t>
  </si>
  <si>
    <t>14:39:26</t>
  </si>
  <si>
    <t>20210330 14:39:30</t>
  </si>
  <si>
    <t>14:39:30</t>
  </si>
  <si>
    <t>20210330 14:39:34</t>
  </si>
  <si>
    <t>14:39:34</t>
  </si>
  <si>
    <t>20210330 14:39:38</t>
  </si>
  <si>
    <t>14:39:38</t>
  </si>
  <si>
    <t>20210330 14:39:42</t>
  </si>
  <si>
    <t>14:39:42</t>
  </si>
  <si>
    <t>20210330 14:39:46</t>
  </si>
  <si>
    <t>14:39:46</t>
  </si>
  <si>
    <t>20210330 14:39:50</t>
  </si>
  <si>
    <t>14:39:50</t>
  </si>
  <si>
    <t>20210330 14:39:54</t>
  </si>
  <si>
    <t>14:39:54</t>
  </si>
  <si>
    <t>20210330 14:39:58</t>
  </si>
  <si>
    <t>14:39:58</t>
  </si>
  <si>
    <t>20210330 14:40:02</t>
  </si>
  <si>
    <t>14:40:02</t>
  </si>
  <si>
    <t>20210330 14:40:06</t>
  </si>
  <si>
    <t>14:40:06</t>
  </si>
  <si>
    <t>20210330 14:40:10</t>
  </si>
  <si>
    <t>14:40:10</t>
  </si>
  <si>
    <t>20210330 14:40:14</t>
  </si>
  <si>
    <t>14:40:14</t>
  </si>
  <si>
    <t>20210330 14:40:18</t>
  </si>
  <si>
    <t>14:40:18</t>
  </si>
  <si>
    <t>20210330 14:40:22</t>
  </si>
  <si>
    <t>14:40:22</t>
  </si>
  <si>
    <t>20210330 14:40:26</t>
  </si>
  <si>
    <t>14:40:26</t>
  </si>
  <si>
    <t>20210330 14:40:30</t>
  </si>
  <si>
    <t>14:40:30</t>
  </si>
  <si>
    <t>20210330 14:40:34</t>
  </si>
  <si>
    <t>14:40:34</t>
  </si>
  <si>
    <t>20210330 14:40:39</t>
  </si>
  <si>
    <t>14:40:39</t>
  </si>
  <si>
    <t>20210330 14:40:43</t>
  </si>
  <si>
    <t>14:40:43</t>
  </si>
  <si>
    <t>20210330 14:40:47</t>
  </si>
  <si>
    <t>14:40:47</t>
  </si>
  <si>
    <t>20210330 14:40:51</t>
  </si>
  <si>
    <t>14:40:51</t>
  </si>
  <si>
    <t>20210330 14:40:55</t>
  </si>
  <si>
    <t>14:40:55</t>
  </si>
  <si>
    <t>20210330 14:40:59</t>
  </si>
  <si>
    <t>14:40:59</t>
  </si>
  <si>
    <t>20210330 14:41:03</t>
  </si>
  <si>
    <t>14:41:03</t>
  </si>
  <si>
    <t>20210330 14:41:07</t>
  </si>
  <si>
    <t>14:41:07</t>
  </si>
  <si>
    <t>20210330 14:41:10</t>
  </si>
  <si>
    <t>14:41:10</t>
  </si>
  <si>
    <t>20210330 14:41:14</t>
  </si>
  <si>
    <t>14:41:14</t>
  </si>
  <si>
    <t>20210330 14:41:19</t>
  </si>
  <si>
    <t>14:41:19</t>
  </si>
  <si>
    <t>20210330 14:41:23</t>
  </si>
  <si>
    <t>14:41:23</t>
  </si>
  <si>
    <t>20210330 14:41:27</t>
  </si>
  <si>
    <t>14:41:27</t>
  </si>
  <si>
    <t>20210330 14:41:31</t>
  </si>
  <si>
    <t>14:41:31</t>
  </si>
  <si>
    <t>20210330 14:41:35</t>
  </si>
  <si>
    <t>14:41:35</t>
  </si>
  <si>
    <t>20210330 14:41:39</t>
  </si>
  <si>
    <t>14:41:39</t>
  </si>
  <si>
    <t>20210330 14:41:43</t>
  </si>
  <si>
    <t>14:41:43</t>
  </si>
  <si>
    <t>20210330 14:41:47</t>
  </si>
  <si>
    <t>14:41:47</t>
  </si>
  <si>
    <t>20210330 14:41:51</t>
  </si>
  <si>
    <t>14:41:51</t>
  </si>
  <si>
    <t>20210330 14:41:55</t>
  </si>
  <si>
    <t>14:41:55</t>
  </si>
  <si>
    <t>20210330 14:41:59</t>
  </si>
  <si>
    <t>14:41:59</t>
  </si>
  <si>
    <t>20210330 14:42:03</t>
  </si>
  <si>
    <t>14:42:03</t>
  </si>
  <si>
    <t>20210330 14:42:07</t>
  </si>
  <si>
    <t>14:42:07</t>
  </si>
  <si>
    <t>20210330 14:42:11</t>
  </si>
  <si>
    <t>14:42:11</t>
  </si>
  <si>
    <t>20210330 14:42:15</t>
  </si>
  <si>
    <t>14:42:15</t>
  </si>
  <si>
    <t>20210330 14:42:19</t>
  </si>
  <si>
    <t>14:42:19</t>
  </si>
  <si>
    <t>20210330 14:42:23</t>
  </si>
  <si>
    <t>14:42:23</t>
  </si>
  <si>
    <t>20210330 14:42:27</t>
  </si>
  <si>
    <t>14:42:27</t>
  </si>
  <si>
    <t>20210330 14:42:31</t>
  </si>
  <si>
    <t>14:42:31</t>
  </si>
  <si>
    <t>20210330 14:42:35</t>
  </si>
  <si>
    <t>14:42:35</t>
  </si>
  <si>
    <t>20210330 14:42:39</t>
  </si>
  <si>
    <t>14:42:39</t>
  </si>
  <si>
    <t>20210330 14:42:43</t>
  </si>
  <si>
    <t>14:42:43</t>
  </si>
  <si>
    <t>20210330 14:42:47</t>
  </si>
  <si>
    <t>14:42:47</t>
  </si>
  <si>
    <t>20210330 14:42:51</t>
  </si>
  <si>
    <t>14:42:51</t>
  </si>
  <si>
    <t>20210330 14:42:55</t>
  </si>
  <si>
    <t>14:42:55</t>
  </si>
  <si>
    <t>20210330 14:42:59</t>
  </si>
  <si>
    <t>14:42:59</t>
  </si>
  <si>
    <t>20210330 14:43:03</t>
  </si>
  <si>
    <t>14:43:03</t>
  </si>
  <si>
    <t>20210330 14:43:07</t>
  </si>
  <si>
    <t>14:43:07</t>
  </si>
  <si>
    <t>20210330 14:43:11</t>
  </si>
  <si>
    <t>14:43:11</t>
  </si>
  <si>
    <t>20210330 14:43:15</t>
  </si>
  <si>
    <t>14:43:15</t>
  </si>
  <si>
    <t>20210330 14:43:19</t>
  </si>
  <si>
    <t>14:43:19</t>
  </si>
  <si>
    <t>20210330 14:43:23</t>
  </si>
  <si>
    <t>14:43:23</t>
  </si>
  <si>
    <t>20210330 14:43:27</t>
  </si>
  <si>
    <t>14:43:27</t>
  </si>
  <si>
    <t>20210330 14:43:31</t>
  </si>
  <si>
    <t>14:43:31</t>
  </si>
  <si>
    <t>20210330 14:43:35</t>
  </si>
  <si>
    <t>14:43:35</t>
  </si>
  <si>
    <t>20210330 14:43:39</t>
  </si>
  <si>
    <t>14:43:39</t>
  </si>
  <si>
    <t>20210330 14:43:43</t>
  </si>
  <si>
    <t>14:43:43</t>
  </si>
  <si>
    <t>20210330 14:43:47</t>
  </si>
  <si>
    <t>14:43:47</t>
  </si>
  <si>
    <t>20210330 14:43:51</t>
  </si>
  <si>
    <t>14:43:51</t>
  </si>
  <si>
    <t>20210330 14:43:55</t>
  </si>
  <si>
    <t>14:43:55</t>
  </si>
  <si>
    <t>20210330 14:43:59</t>
  </si>
  <si>
    <t>14:43:59</t>
  </si>
  <si>
    <t>20210330 14:44:03</t>
  </si>
  <si>
    <t>14:44:03</t>
  </si>
  <si>
    <t>20210330 14:44:07</t>
  </si>
  <si>
    <t>14:44:07</t>
  </si>
  <si>
    <t>20210330 14:44:11</t>
  </si>
  <si>
    <t>14:44:11</t>
  </si>
  <si>
    <t>20210330 14:44:15</t>
  </si>
  <si>
    <t>14:44:15</t>
  </si>
  <si>
    <t>20210330 14:44:19</t>
  </si>
  <si>
    <t>14:44:19</t>
  </si>
  <si>
    <t>20210330 14:44:23</t>
  </si>
  <si>
    <t>14:44:23</t>
  </si>
  <si>
    <t>20210330 14:44:27</t>
  </si>
  <si>
    <t>14:44:27</t>
  </si>
  <si>
    <t>20210330 14:44:31</t>
  </si>
  <si>
    <t>14:44:31</t>
  </si>
  <si>
    <t>20210330 14:44:35</t>
  </si>
  <si>
    <t>14:44:35</t>
  </si>
  <si>
    <t>20210330 14:44:39</t>
  </si>
  <si>
    <t>14:44:39</t>
  </si>
  <si>
    <t>20210330 14:44:43</t>
  </si>
  <si>
    <t>14:44:43</t>
  </si>
  <si>
    <t>20210330 14:44:47</t>
  </si>
  <si>
    <t>14:44:47</t>
  </si>
  <si>
    <t>20210330 14:44:51</t>
  </si>
  <si>
    <t>14:44:51</t>
  </si>
  <si>
    <t>20210330 14:44:55</t>
  </si>
  <si>
    <t>14:44:55</t>
  </si>
  <si>
    <t>20210330 14:44:59</t>
  </si>
  <si>
    <t>14:44:59</t>
  </si>
  <si>
    <t>20210330 14:45:03</t>
  </si>
  <si>
    <t>14:45:03</t>
  </si>
  <si>
    <t>20210330 14:45:07</t>
  </si>
  <si>
    <t>14:45:07</t>
  </si>
  <si>
    <t>20210330 14:45:11</t>
  </si>
  <si>
    <t>14:45:11</t>
  </si>
  <si>
    <t>20210330 14:45:15</t>
  </si>
  <si>
    <t>14:45:15</t>
  </si>
  <si>
    <t>20210330 14:45:19</t>
  </si>
  <si>
    <t>14:45:19</t>
  </si>
  <si>
    <t>20210330 14:45:23</t>
  </si>
  <si>
    <t>14:45:23</t>
  </si>
  <si>
    <t>20210330 14:45:27</t>
  </si>
  <si>
    <t>14:45:27</t>
  </si>
  <si>
    <t>20210330 14:45:31</t>
  </si>
  <si>
    <t>14:45:31</t>
  </si>
  <si>
    <t>20210330 14:45:35</t>
  </si>
  <si>
    <t>14:45:35</t>
  </si>
  <si>
    <t>20210330 14:45:39</t>
  </si>
  <si>
    <t>14:45:39</t>
  </si>
  <si>
    <t>20210330 14:45:43</t>
  </si>
  <si>
    <t>14:45:43</t>
  </si>
  <si>
    <t>20210330 14:45:47</t>
  </si>
  <si>
    <t>14:45:47</t>
  </si>
  <si>
    <t>20210330 14:45:51</t>
  </si>
  <si>
    <t>14:45:51</t>
  </si>
  <si>
    <t>20210330 14:45:55</t>
  </si>
  <si>
    <t>14:45:55</t>
  </si>
  <si>
    <t>20210330 14:45:59</t>
  </si>
  <si>
    <t>14:45:59</t>
  </si>
  <si>
    <t>20210330 14:46:03</t>
  </si>
  <si>
    <t>14:46:03</t>
  </si>
  <si>
    <t>20210330 14:46:07</t>
  </si>
  <si>
    <t>14:46:07</t>
  </si>
  <si>
    <t>20210330 14:46:11</t>
  </si>
  <si>
    <t>14:46:11</t>
  </si>
  <si>
    <t>20210330 14:46:15</t>
  </si>
  <si>
    <t>14:46:15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</si>
</sst>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P166"/>
  <sheetViews>
    <sheetView tabSelected="1" workbookViewId="0"/>
  </sheetViews>
  <sheetFormatPr defaultRowHeight="15"/>
  <sheetData>
    <row r="2" spans="1:172">
      <c r="A2" t="s">
        <v>25</v>
      </c>
      <c r="B2" t="s">
        <v>26</v>
      </c>
      <c r="C2" t="s">
        <v>27</v>
      </c>
    </row>
    <row r="3" spans="1:172">
      <c r="B3">
        <v>4</v>
      </c>
      <c r="C3">
        <v>21</v>
      </c>
    </row>
    <row r="4" spans="1:172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2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2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2">
      <c r="B7">
        <v>0</v>
      </c>
      <c r="C7">
        <v>1</v>
      </c>
      <c r="D7">
        <v>0</v>
      </c>
      <c r="E7">
        <v>0</v>
      </c>
    </row>
    <row r="8" spans="1:172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2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2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2">
      <c r="B11">
        <v>0</v>
      </c>
      <c r="C11">
        <v>0</v>
      </c>
      <c r="D11">
        <v>0</v>
      </c>
      <c r="E11">
        <v>0</v>
      </c>
      <c r="F11">
        <v>1</v>
      </c>
    </row>
    <row r="12" spans="1:172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2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2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84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84</v>
      </c>
      <c r="BQ14" t="s">
        <v>84</v>
      </c>
      <c r="BR14" t="s">
        <v>84</v>
      </c>
      <c r="BS14" t="s">
        <v>84</v>
      </c>
      <c r="BT14" t="s">
        <v>84</v>
      </c>
      <c r="BU14" t="s">
        <v>84</v>
      </c>
      <c r="BV14" t="s">
        <v>84</v>
      </c>
      <c r="BW14" t="s">
        <v>84</v>
      </c>
      <c r="BX14" t="s">
        <v>85</v>
      </c>
      <c r="BY14" t="s">
        <v>85</v>
      </c>
      <c r="BZ14" t="s">
        <v>85</v>
      </c>
      <c r="CA14" t="s">
        <v>85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91</v>
      </c>
      <c r="EJ14" t="s">
        <v>91</v>
      </c>
      <c r="EK14" t="s">
        <v>91</v>
      </c>
      <c r="EL14" t="s">
        <v>91</v>
      </c>
      <c r="EM14" t="s">
        <v>91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92</v>
      </c>
      <c r="FB14" t="s">
        <v>92</v>
      </c>
      <c r="FC14" t="s">
        <v>92</v>
      </c>
      <c r="FD14" t="s">
        <v>92</v>
      </c>
      <c r="FE14" t="s">
        <v>92</v>
      </c>
      <c r="FF14" t="s">
        <v>92</v>
      </c>
      <c r="FG14" t="s">
        <v>92</v>
      </c>
      <c r="FH14" t="s">
        <v>92</v>
      </c>
      <c r="FI14" t="s">
        <v>92</v>
      </c>
      <c r="FJ14" t="s">
        <v>92</v>
      </c>
      <c r="FK14" t="s">
        <v>92</v>
      </c>
      <c r="FL14" t="s">
        <v>92</v>
      </c>
      <c r="FM14" t="s">
        <v>92</v>
      </c>
      <c r="FN14" t="s">
        <v>92</v>
      </c>
      <c r="FO14" t="s">
        <v>92</v>
      </c>
      <c r="FP14" t="s">
        <v>92</v>
      </c>
    </row>
    <row r="15" spans="1:172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t="s">
        <v>103</v>
      </c>
      <c r="L15" t="s">
        <v>104</v>
      </c>
      <c r="M15" t="s">
        <v>105</v>
      </c>
      <c r="N15" t="s">
        <v>106</v>
      </c>
      <c r="O15" t="s">
        <v>107</v>
      </c>
      <c r="P15" t="s">
        <v>108</v>
      </c>
      <c r="Q15" t="s">
        <v>109</v>
      </c>
      <c r="R15" t="s">
        <v>110</v>
      </c>
      <c r="S15" t="s">
        <v>111</v>
      </c>
      <c r="T15" t="s">
        <v>112</v>
      </c>
      <c r="U15" t="s">
        <v>113</v>
      </c>
      <c r="V15" t="s">
        <v>114</v>
      </c>
      <c r="W15" t="s">
        <v>115</v>
      </c>
      <c r="X15" t="s">
        <v>116</v>
      </c>
      <c r="Y15" t="s">
        <v>117</v>
      </c>
      <c r="Z15" t="s">
        <v>118</v>
      </c>
      <c r="AA15" t="s">
        <v>119</v>
      </c>
      <c r="AB15" t="s">
        <v>120</v>
      </c>
      <c r="AC15" t="s">
        <v>121</v>
      </c>
      <c r="AD15" t="s">
        <v>122</v>
      </c>
      <c r="AE15" t="s">
        <v>123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83</v>
      </c>
      <c r="AR15" t="s">
        <v>135</v>
      </c>
      <c r="AS15" t="s">
        <v>136</v>
      </c>
      <c r="AT15" t="s">
        <v>137</v>
      </c>
      <c r="AU15" t="s">
        <v>138</v>
      </c>
      <c r="AV15" t="s">
        <v>139</v>
      </c>
      <c r="AW15" t="s">
        <v>140</v>
      </c>
      <c r="AX15" t="s">
        <v>141</v>
      </c>
      <c r="AY15" t="s">
        <v>142</v>
      </c>
      <c r="AZ15" t="s">
        <v>143</v>
      </c>
      <c r="BA15" t="s">
        <v>144</v>
      </c>
      <c r="BB15" t="s">
        <v>145</v>
      </c>
      <c r="BC15" t="s">
        <v>146</v>
      </c>
      <c r="BD15" t="s">
        <v>147</v>
      </c>
      <c r="BE15" t="s">
        <v>148</v>
      </c>
      <c r="BF15" t="s">
        <v>149</v>
      </c>
      <c r="BG15" t="s">
        <v>150</v>
      </c>
      <c r="BH15" t="s">
        <v>151</v>
      </c>
      <c r="BI15" t="s">
        <v>152</v>
      </c>
      <c r="BJ15" t="s">
        <v>153</v>
      </c>
      <c r="BK15" t="s">
        <v>154</v>
      </c>
      <c r="BL15" t="s">
        <v>155</v>
      </c>
      <c r="BM15" t="s">
        <v>156</v>
      </c>
      <c r="BN15" t="s">
        <v>157</v>
      </c>
      <c r="BO15" t="s">
        <v>158</v>
      </c>
      <c r="BP15" t="s">
        <v>159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99</v>
      </c>
      <c r="CH15" t="s">
        <v>176</v>
      </c>
      <c r="CI15" t="s">
        <v>177</v>
      </c>
      <c r="CJ15" t="s">
        <v>178</v>
      </c>
      <c r="CK15" t="s">
        <v>179</v>
      </c>
      <c r="CL15" t="s">
        <v>180</v>
      </c>
      <c r="CM15" t="s">
        <v>181</v>
      </c>
      <c r="CN15" t="s">
        <v>182</v>
      </c>
      <c r="CO15" t="s">
        <v>183</v>
      </c>
      <c r="CP15" t="s">
        <v>184</v>
      </c>
      <c r="CQ15" t="s">
        <v>185</v>
      </c>
      <c r="CR15" t="s">
        <v>186</v>
      </c>
      <c r="CS15" t="s">
        <v>187</v>
      </c>
      <c r="CT15" t="s">
        <v>188</v>
      </c>
      <c r="CU15" t="s">
        <v>189</v>
      </c>
      <c r="CV15" t="s">
        <v>190</v>
      </c>
      <c r="CW15" t="s">
        <v>191</v>
      </c>
      <c r="CX15" t="s">
        <v>192</v>
      </c>
      <c r="CY15" t="s">
        <v>193</v>
      </c>
      <c r="CZ15" t="s">
        <v>194</v>
      </c>
      <c r="DA15" t="s">
        <v>195</v>
      </c>
      <c r="DB15" t="s">
        <v>196</v>
      </c>
      <c r="DC15" t="s">
        <v>197</v>
      </c>
      <c r="DD15" t="s">
        <v>198</v>
      </c>
      <c r="DE15" t="s">
        <v>199</v>
      </c>
      <c r="DF15" t="s">
        <v>200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94</v>
      </c>
      <c r="DW15" t="s">
        <v>97</v>
      </c>
      <c r="DX15" t="s">
        <v>216</v>
      </c>
      <c r="DY15" t="s">
        <v>217</v>
      </c>
      <c r="DZ15" t="s">
        <v>218</v>
      </c>
      <c r="EA15" t="s">
        <v>219</v>
      </c>
      <c r="EB15" t="s">
        <v>220</v>
      </c>
      <c r="EC15" t="s">
        <v>221</v>
      </c>
      <c r="ED15" t="s">
        <v>222</v>
      </c>
      <c r="EE15" t="s">
        <v>223</v>
      </c>
      <c r="EF15" t="s">
        <v>224</v>
      </c>
      <c r="EG15" t="s">
        <v>225</v>
      </c>
      <c r="EH15" t="s">
        <v>226</v>
      </c>
      <c r="EI15" t="s">
        <v>227</v>
      </c>
      <c r="EJ15" t="s">
        <v>228</v>
      </c>
      <c r="EK15" t="s">
        <v>229</v>
      </c>
      <c r="EL15" t="s">
        <v>230</v>
      </c>
      <c r="EM15" t="s">
        <v>231</v>
      </c>
      <c r="EN15" t="s">
        <v>232</v>
      </c>
      <c r="EO15" t="s">
        <v>233</v>
      </c>
      <c r="EP15" t="s">
        <v>234</v>
      </c>
      <c r="EQ15" t="s">
        <v>235</v>
      </c>
      <c r="ER15" t="s">
        <v>236</v>
      </c>
      <c r="ES15" t="s">
        <v>237</v>
      </c>
      <c r="ET15" t="s">
        <v>238</v>
      </c>
      <c r="EU15" t="s">
        <v>239</v>
      </c>
      <c r="EV15" t="s">
        <v>240</v>
      </c>
      <c r="EW15" t="s">
        <v>241</v>
      </c>
      <c r="EX15" t="s">
        <v>242</v>
      </c>
      <c r="EY15" t="s">
        <v>243</v>
      </c>
      <c r="EZ15" t="s">
        <v>244</v>
      </c>
      <c r="FA15" t="s">
        <v>245</v>
      </c>
      <c r="FB15" t="s">
        <v>246</v>
      </c>
      <c r="FC15" t="s">
        <v>247</v>
      </c>
      <c r="FD15" t="s">
        <v>248</v>
      </c>
      <c r="FE15" t="s">
        <v>249</v>
      </c>
      <c r="FF15" t="s">
        <v>250</v>
      </c>
      <c r="FG15" t="s">
        <v>251</v>
      </c>
      <c r="FH15" t="s">
        <v>252</v>
      </c>
      <c r="FI15" t="s">
        <v>253</v>
      </c>
      <c r="FJ15" t="s">
        <v>254</v>
      </c>
      <c r="FK15" t="s">
        <v>255</v>
      </c>
      <c r="FL15" t="s">
        <v>256</v>
      </c>
      <c r="FM15" t="s">
        <v>257</v>
      </c>
      <c r="FN15" t="s">
        <v>258</v>
      </c>
      <c r="FO15" t="s">
        <v>259</v>
      </c>
      <c r="FP15" t="s">
        <v>260</v>
      </c>
    </row>
    <row r="16" spans="1:172">
      <c r="B16" t="s">
        <v>261</v>
      </c>
      <c r="C16" t="s">
        <v>261</v>
      </c>
      <c r="F16" t="s">
        <v>261</v>
      </c>
      <c r="G16" t="s">
        <v>261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183</v>
      </c>
      <c r="N16" t="s">
        <v>183</v>
      </c>
      <c r="O16" t="s">
        <v>262</v>
      </c>
      <c r="P16" t="s">
        <v>262</v>
      </c>
      <c r="Q16" t="s">
        <v>262</v>
      </c>
      <c r="R16" t="s">
        <v>262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264</v>
      </c>
      <c r="AF16" t="s">
        <v>263</v>
      </c>
      <c r="AG16" t="s">
        <v>264</v>
      </c>
      <c r="AH16" t="s">
        <v>265</v>
      </c>
      <c r="AI16" t="s">
        <v>265</v>
      </c>
      <c r="AJ16" t="s">
        <v>270</v>
      </c>
      <c r="AK16" t="s">
        <v>271</v>
      </c>
      <c r="AL16" t="s">
        <v>263</v>
      </c>
      <c r="AM16" t="s">
        <v>272</v>
      </c>
      <c r="AN16" t="s">
        <v>272</v>
      </c>
      <c r="AO16" t="s">
        <v>273</v>
      </c>
      <c r="AP16" t="s">
        <v>271</v>
      </c>
      <c r="AQ16" t="s">
        <v>274</v>
      </c>
      <c r="AR16" t="s">
        <v>269</v>
      </c>
      <c r="AT16" t="s">
        <v>269</v>
      </c>
      <c r="AU16" t="s">
        <v>274</v>
      </c>
      <c r="BA16" t="s">
        <v>264</v>
      </c>
      <c r="BH16" t="s">
        <v>264</v>
      </c>
      <c r="BI16" t="s">
        <v>264</v>
      </c>
      <c r="BJ16" t="s">
        <v>264</v>
      </c>
      <c r="BK16" t="s">
        <v>275</v>
      </c>
      <c r="BX16" t="s">
        <v>264</v>
      </c>
      <c r="BY16" t="s">
        <v>264</v>
      </c>
      <c r="CA16" t="s">
        <v>276</v>
      </c>
      <c r="CB16" t="s">
        <v>277</v>
      </c>
      <c r="CE16" t="s">
        <v>262</v>
      </c>
      <c r="CG16" t="s">
        <v>261</v>
      </c>
      <c r="CH16" t="s">
        <v>265</v>
      </c>
      <c r="CI16" t="s">
        <v>265</v>
      </c>
      <c r="CJ16" t="s">
        <v>272</v>
      </c>
      <c r="CK16" t="s">
        <v>272</v>
      </c>
      <c r="CL16" t="s">
        <v>265</v>
      </c>
      <c r="CM16" t="s">
        <v>272</v>
      </c>
      <c r="CN16" t="s">
        <v>274</v>
      </c>
      <c r="CO16" t="s">
        <v>268</v>
      </c>
      <c r="CP16" t="s">
        <v>268</v>
      </c>
      <c r="CQ16" t="s">
        <v>267</v>
      </c>
      <c r="CR16" t="s">
        <v>267</v>
      </c>
      <c r="CS16" t="s">
        <v>267</v>
      </c>
      <c r="CT16" t="s">
        <v>267</v>
      </c>
      <c r="CU16" t="s">
        <v>267</v>
      </c>
      <c r="CV16" t="s">
        <v>278</v>
      </c>
      <c r="CW16" t="s">
        <v>264</v>
      </c>
      <c r="CX16" t="s">
        <v>264</v>
      </c>
      <c r="CY16" t="s">
        <v>264</v>
      </c>
      <c r="DD16" t="s">
        <v>264</v>
      </c>
      <c r="DG16" t="s">
        <v>267</v>
      </c>
      <c r="DH16" t="s">
        <v>267</v>
      </c>
      <c r="DI16" t="s">
        <v>267</v>
      </c>
      <c r="DJ16" t="s">
        <v>267</v>
      </c>
      <c r="DK16" t="s">
        <v>267</v>
      </c>
      <c r="DL16" t="s">
        <v>264</v>
      </c>
      <c r="DM16" t="s">
        <v>264</v>
      </c>
      <c r="DN16" t="s">
        <v>264</v>
      </c>
      <c r="DO16" t="s">
        <v>261</v>
      </c>
      <c r="DR16" t="s">
        <v>279</v>
      </c>
      <c r="DS16" t="s">
        <v>279</v>
      </c>
      <c r="DU16" t="s">
        <v>261</v>
      </c>
      <c r="DV16" t="s">
        <v>280</v>
      </c>
      <c r="DX16" t="s">
        <v>261</v>
      </c>
      <c r="DY16" t="s">
        <v>261</v>
      </c>
      <c r="EA16" t="s">
        <v>281</v>
      </c>
      <c r="EB16" t="s">
        <v>282</v>
      </c>
      <c r="EC16" t="s">
        <v>281</v>
      </c>
      <c r="ED16" t="s">
        <v>282</v>
      </c>
      <c r="EE16" t="s">
        <v>281</v>
      </c>
      <c r="EF16" t="s">
        <v>282</v>
      </c>
      <c r="EG16" t="s">
        <v>269</v>
      </c>
      <c r="EH16" t="s">
        <v>269</v>
      </c>
      <c r="EI16" t="s">
        <v>269</v>
      </c>
      <c r="EJ16" t="s">
        <v>269</v>
      </c>
      <c r="EK16" t="s">
        <v>281</v>
      </c>
      <c r="EL16" t="s">
        <v>282</v>
      </c>
      <c r="EM16" t="s">
        <v>282</v>
      </c>
      <c r="EQ16" t="s">
        <v>282</v>
      </c>
      <c r="EU16" t="s">
        <v>265</v>
      </c>
      <c r="EV16" t="s">
        <v>265</v>
      </c>
      <c r="EW16" t="s">
        <v>272</v>
      </c>
      <c r="EX16" t="s">
        <v>272</v>
      </c>
      <c r="EY16" t="s">
        <v>283</v>
      </c>
      <c r="EZ16" t="s">
        <v>283</v>
      </c>
      <c r="FB16" t="s">
        <v>274</v>
      </c>
      <c r="FC16" t="s">
        <v>274</v>
      </c>
      <c r="FD16" t="s">
        <v>267</v>
      </c>
      <c r="FE16" t="s">
        <v>267</v>
      </c>
      <c r="FF16" t="s">
        <v>267</v>
      </c>
      <c r="FG16" t="s">
        <v>267</v>
      </c>
      <c r="FH16" t="s">
        <v>267</v>
      </c>
      <c r="FI16" t="s">
        <v>269</v>
      </c>
      <c r="FJ16" t="s">
        <v>269</v>
      </c>
      <c r="FK16" t="s">
        <v>269</v>
      </c>
      <c r="FL16" t="s">
        <v>267</v>
      </c>
      <c r="FM16" t="s">
        <v>265</v>
      </c>
      <c r="FN16" t="s">
        <v>272</v>
      </c>
      <c r="FO16" t="s">
        <v>269</v>
      </c>
      <c r="FP16" t="s">
        <v>269</v>
      </c>
    </row>
    <row r="17" spans="1:172">
      <c r="A17">
        <v>1</v>
      </c>
      <c r="B17">
        <v>1617086178</v>
      </c>
      <c r="C17">
        <v>0</v>
      </c>
      <c r="D17" t="s">
        <v>284</v>
      </c>
      <c r="E17" t="s">
        <v>285</v>
      </c>
      <c r="F17">
        <v>4</v>
      </c>
      <c r="G17">
        <v>1617086176.75</v>
      </c>
      <c r="H17">
        <f>(I17)/1000</f>
        <v>0</v>
      </c>
      <c r="I17">
        <f>IF(CF17, AL17, AF17)</f>
        <v>0</v>
      </c>
      <c r="J17">
        <f>IF(CF17, AG17, AE17)</f>
        <v>0</v>
      </c>
      <c r="K17">
        <f>CH17 - IF(AS17&gt;1, J17*CB17*100.0/(AU17*CV17), 0)</f>
        <v>0</v>
      </c>
      <c r="L17">
        <f>((R17-H17/2)*K17-J17)/(R17+H17/2)</f>
        <v>0</v>
      </c>
      <c r="M17">
        <f>L17*(CO17+CP17)/1000.0</f>
        <v>0</v>
      </c>
      <c r="N17">
        <f>(CH17 - IF(AS17&gt;1, J17*CB17*100.0/(AU17*CV17), 0))*(CO17+CP17)/1000.0</f>
        <v>0</v>
      </c>
      <c r="O17">
        <f>2.0/((1/Q17-1/P17)+SIGN(Q17)*SQRT((1/Q17-1/P17)*(1/Q17-1/P17) + 4*CC17/((CC17+1)*(CC17+1))*(2*1/Q17*1/P17-1/P17*1/P17)))</f>
        <v>0</v>
      </c>
      <c r="P17">
        <f>IF(LEFT(CD17,1)&lt;&gt;"0",IF(LEFT(CD17,1)="1",3.0,CE17),$D$5+$E$5*(CV17*CO17/($K$5*1000))+$F$5*(CV17*CO17/($K$5*1000))*MAX(MIN(CB17,$J$5),$I$5)*MAX(MIN(CB17,$J$5),$I$5)+$G$5*MAX(MIN(CB17,$J$5),$I$5)*(CV17*CO17/($K$5*1000))+$H$5*(CV17*CO17/($K$5*1000))*(CV17*CO17/($K$5*1000)))</f>
        <v>0</v>
      </c>
      <c r="Q17">
        <f>H17*(1000-(1000*0.61365*exp(17.502*U17/(240.97+U17))/(CO17+CP17)+CJ17)/2)/(1000*0.61365*exp(17.502*U17/(240.97+U17))/(CO17+CP17)-CJ17)</f>
        <v>0</v>
      </c>
      <c r="R17">
        <f>1/((CC17+1)/(O17/1.6)+1/(P17/1.37)) + CC17/((CC17+1)/(O17/1.6) + CC17/(P17/1.37))</f>
        <v>0</v>
      </c>
      <c r="S17">
        <f>(BX17*CA17)</f>
        <v>0</v>
      </c>
      <c r="T17">
        <f>(CQ17+(S17+2*0.95*5.67E-8*(((CQ17+$B$7)+273)^4-(CQ17+273)^4)-44100*H17)/(1.84*29.3*P17+8*0.95*5.67E-8*(CQ17+273)^3))</f>
        <v>0</v>
      </c>
      <c r="U17">
        <f>($C$7*CR17+$D$7*CS17+$E$7*T17)</f>
        <v>0</v>
      </c>
      <c r="V17">
        <f>0.61365*exp(17.502*U17/(240.97+U17))</f>
        <v>0</v>
      </c>
      <c r="W17">
        <f>(X17/Y17*100)</f>
        <v>0</v>
      </c>
      <c r="X17">
        <f>CJ17*(CO17+CP17)/1000</f>
        <v>0</v>
      </c>
      <c r="Y17">
        <f>0.61365*exp(17.502*CQ17/(240.97+CQ17))</f>
        <v>0</v>
      </c>
      <c r="Z17">
        <f>(V17-CJ17*(CO17+CP17)/1000)</f>
        <v>0</v>
      </c>
      <c r="AA17">
        <f>(-H17*44100)</f>
        <v>0</v>
      </c>
      <c r="AB17">
        <f>2*29.3*P17*0.92*(CQ17-U17)</f>
        <v>0</v>
      </c>
      <c r="AC17">
        <f>2*0.95*5.67E-8*(((CQ17+$B$7)+273)^4-(U17+273)^4)</f>
        <v>0</v>
      </c>
      <c r="AD17">
        <f>S17+AC17+AA17+AB17</f>
        <v>0</v>
      </c>
      <c r="AE17">
        <f>CN17*AS17*(CI17-CH17*(1000-AS17*CK17)/(1000-AS17*CJ17))/(100*CB17)</f>
        <v>0</v>
      </c>
      <c r="AF17">
        <f>1000*CN17*AS17*(CJ17-CK17)/(100*CB17*(1000-AS17*CJ17))</f>
        <v>0</v>
      </c>
      <c r="AG17">
        <f>(AH17 - AI17 - CO17*1E3/(8.314*(CQ17+273.15)) * AK17/CN17 * AJ17) * CN17/(100*CB17) * (1000 - CK17)/1000</f>
        <v>0</v>
      </c>
      <c r="AH17">
        <v>20.4133677540105</v>
      </c>
      <c r="AI17">
        <v>22.40866</v>
      </c>
      <c r="AJ17">
        <v>0.000391872246383358</v>
      </c>
      <c r="AK17">
        <v>66.4999155448521</v>
      </c>
      <c r="AL17">
        <f>(AN17 - AM17 + CO17*1E3/(8.314*(CQ17+273.15)) * AP17/CN17 * AO17) * CN17/(100*CB17) * 1000/(1000 - AN17)</f>
        <v>0</v>
      </c>
      <c r="AM17">
        <v>20.0105643037229</v>
      </c>
      <c r="AN17">
        <v>21.31588</v>
      </c>
      <c r="AO17">
        <v>1.16807511741584e-05</v>
      </c>
      <c r="AP17">
        <v>79.88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MAX(0,($B$13+$C$13*CV17)/(1+$D$13*CV17)*CO17/(CQ17+273)*$E$13)</f>
        <v>0</v>
      </c>
      <c r="AV17" t="s">
        <v>286</v>
      </c>
      <c r="AW17" t="s">
        <v>286</v>
      </c>
      <c r="AX17">
        <v>0</v>
      </c>
      <c r="AY17">
        <v>0</v>
      </c>
      <c r="AZ17">
        <f>1-AX17/AY17</f>
        <v>0</v>
      </c>
      <c r="BA17">
        <v>0</v>
      </c>
      <c r="BB17" t="s">
        <v>286</v>
      </c>
      <c r="BC17" t="s">
        <v>286</v>
      </c>
      <c r="BD17">
        <v>0</v>
      </c>
      <c r="BE17">
        <v>0</v>
      </c>
      <c r="BF17">
        <f>1-BD17/BE17</f>
        <v>0</v>
      </c>
      <c r="BG17">
        <v>0.5</v>
      </c>
      <c r="BH17">
        <f>BY17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286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f>$B$11*CW17+$C$11*CX17+$F$11*CY17*(1-DB17)</f>
        <v>0</v>
      </c>
      <c r="BY17">
        <f>BX17*BZ17</f>
        <v>0</v>
      </c>
      <c r="BZ17">
        <f>($B$11*$D$9+$C$11*$D$9+$F$11*((DL17+DD17)/MAX(DL17+DD17+DM17, 0.1)*$I$9+DM17/MAX(DL17+DD17+DM17, 0.1)*$J$9))/($B$11+$C$11+$F$11)</f>
        <v>0</v>
      </c>
      <c r="CA17">
        <f>($B$11*$K$9+$C$11*$K$9+$F$11*((DL17+DD17)/MAX(DL17+DD17+DM17, 0.1)*$P$9+DM17/MAX(DL17+DD17+DM17, 0.1)*$Q$9))/($B$11+$C$11+$F$11)</f>
        <v>0</v>
      </c>
      <c r="CB17">
        <v>9</v>
      </c>
      <c r="CC17">
        <v>0.5</v>
      </c>
      <c r="CD17" t="s">
        <v>287</v>
      </c>
      <c r="CE17">
        <v>2</v>
      </c>
      <c r="CF17" t="b">
        <v>1</v>
      </c>
      <c r="CG17">
        <v>1617086176.75</v>
      </c>
      <c r="CH17">
        <v>21.925975</v>
      </c>
      <c r="CI17">
        <v>19.998475</v>
      </c>
      <c r="CJ17">
        <v>21.3159</v>
      </c>
      <c r="CK17">
        <v>20.010525</v>
      </c>
      <c r="CL17">
        <v>17.564275</v>
      </c>
      <c r="CM17">
        <v>21.333575</v>
      </c>
      <c r="CN17">
        <v>599.9895</v>
      </c>
      <c r="CO17">
        <v>101.115</v>
      </c>
      <c r="CP17">
        <v>0.04693995</v>
      </c>
      <c r="CQ17">
        <v>26.633675</v>
      </c>
      <c r="CR17">
        <v>26.352625</v>
      </c>
      <c r="CS17">
        <v>999.9</v>
      </c>
      <c r="CT17">
        <v>0</v>
      </c>
      <c r="CU17">
        <v>0</v>
      </c>
      <c r="CV17">
        <v>9985.47</v>
      </c>
      <c r="CW17">
        <v>0</v>
      </c>
      <c r="CX17">
        <v>42.751075</v>
      </c>
      <c r="CY17">
        <v>1200.155</v>
      </c>
      <c r="CZ17">
        <v>0.9669935</v>
      </c>
      <c r="DA17">
        <v>0.03300605</v>
      </c>
      <c r="DB17">
        <v>0</v>
      </c>
      <c r="DC17">
        <v>2.68105</v>
      </c>
      <c r="DD17">
        <v>0</v>
      </c>
      <c r="DE17">
        <v>3794.3975</v>
      </c>
      <c r="DF17">
        <v>10373.55</v>
      </c>
      <c r="DG17">
        <v>39.8905</v>
      </c>
      <c r="DH17">
        <v>42.75</v>
      </c>
      <c r="DI17">
        <v>41.5465</v>
      </c>
      <c r="DJ17">
        <v>40.85925</v>
      </c>
      <c r="DK17">
        <v>39.937</v>
      </c>
      <c r="DL17">
        <v>1160.5425</v>
      </c>
      <c r="DM17">
        <v>39.6125</v>
      </c>
      <c r="DN17">
        <v>0</v>
      </c>
      <c r="DO17">
        <v>1617086178.7</v>
      </c>
      <c r="DP17">
        <v>0</v>
      </c>
      <c r="DQ17">
        <v>2.62215769230769</v>
      </c>
      <c r="DR17">
        <v>0.215347004818597</v>
      </c>
      <c r="DS17">
        <v>-13.088205131878</v>
      </c>
      <c r="DT17">
        <v>3795.22269230769</v>
      </c>
      <c r="DU17">
        <v>15</v>
      </c>
      <c r="DV17">
        <v>1617085932.5</v>
      </c>
      <c r="DW17" t="s">
        <v>288</v>
      </c>
      <c r="DX17">
        <v>1617085932.5</v>
      </c>
      <c r="DY17">
        <v>1617085930.5</v>
      </c>
      <c r="DZ17">
        <v>3</v>
      </c>
      <c r="EA17">
        <v>0.041</v>
      </c>
      <c r="EB17">
        <v>0.004</v>
      </c>
      <c r="EC17">
        <v>4.362</v>
      </c>
      <c r="ED17">
        <v>-0.018</v>
      </c>
      <c r="EE17">
        <v>400</v>
      </c>
      <c r="EF17">
        <v>20</v>
      </c>
      <c r="EG17">
        <v>0.24</v>
      </c>
      <c r="EH17">
        <v>0.04</v>
      </c>
      <c r="EI17">
        <v>100</v>
      </c>
      <c r="EJ17">
        <v>100</v>
      </c>
      <c r="EK17">
        <v>4.362</v>
      </c>
      <c r="EL17">
        <v>-0.0176</v>
      </c>
      <c r="EM17">
        <v>4.36170000000004</v>
      </c>
      <c r="EN17">
        <v>0</v>
      </c>
      <c r="EO17">
        <v>0</v>
      </c>
      <c r="EP17">
        <v>0</v>
      </c>
      <c r="EQ17">
        <v>-0.017669999999999</v>
      </c>
      <c r="ER17">
        <v>0</v>
      </c>
      <c r="ES17">
        <v>0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4.1</v>
      </c>
      <c r="EZ17">
        <v>4.1</v>
      </c>
      <c r="FA17">
        <v>18</v>
      </c>
      <c r="FB17">
        <v>645.986</v>
      </c>
      <c r="FC17">
        <v>392.551</v>
      </c>
      <c r="FD17">
        <v>24.9998</v>
      </c>
      <c r="FE17">
        <v>26.9225</v>
      </c>
      <c r="FF17">
        <v>30.0001</v>
      </c>
      <c r="FG17">
        <v>26.9087</v>
      </c>
      <c r="FH17">
        <v>26.9509</v>
      </c>
      <c r="FI17">
        <v>4.04813</v>
      </c>
      <c r="FJ17">
        <v>16.6744</v>
      </c>
      <c r="FK17">
        <v>51.729</v>
      </c>
      <c r="FL17">
        <v>25</v>
      </c>
      <c r="FM17">
        <v>23.3426</v>
      </c>
      <c r="FN17">
        <v>20</v>
      </c>
      <c r="FO17">
        <v>97.0649</v>
      </c>
      <c r="FP17">
        <v>99.6308</v>
      </c>
    </row>
    <row r="18" spans="1:172">
      <c r="A18">
        <v>2</v>
      </c>
      <c r="B18">
        <v>1617086182</v>
      </c>
      <c r="C18">
        <v>4</v>
      </c>
      <c r="D18" t="s">
        <v>289</v>
      </c>
      <c r="E18" t="s">
        <v>290</v>
      </c>
      <c r="F18">
        <v>4</v>
      </c>
      <c r="G18">
        <v>1617086180</v>
      </c>
      <c r="H18">
        <f>(I18)/1000</f>
        <v>0</v>
      </c>
      <c r="I18">
        <f>IF(CF18, AL18, AF18)</f>
        <v>0</v>
      </c>
      <c r="J18">
        <f>IF(CF18, AG18, AE18)</f>
        <v>0</v>
      </c>
      <c r="K18">
        <f>CH18 - IF(AS18&gt;1, J18*CB18*100.0/(AU18*CV18), 0)</f>
        <v>0</v>
      </c>
      <c r="L18">
        <f>((R18-H18/2)*K18-J18)/(R18+H18/2)</f>
        <v>0</v>
      </c>
      <c r="M18">
        <f>L18*(CO18+CP18)/1000.0</f>
        <v>0</v>
      </c>
      <c r="N18">
        <f>(CH18 - IF(AS18&gt;1, J18*CB18*100.0/(AU18*CV18), 0))*(CO18+CP18)/1000.0</f>
        <v>0</v>
      </c>
      <c r="O18">
        <f>2.0/((1/Q18-1/P18)+SIGN(Q18)*SQRT((1/Q18-1/P18)*(1/Q18-1/P18) + 4*CC18/((CC18+1)*(CC18+1))*(2*1/Q18*1/P18-1/P18*1/P18)))</f>
        <v>0</v>
      </c>
      <c r="P18">
        <f>IF(LEFT(CD18,1)&lt;&gt;"0",IF(LEFT(CD18,1)="1",3.0,CE18),$D$5+$E$5*(CV18*CO18/($K$5*1000))+$F$5*(CV18*CO18/($K$5*1000))*MAX(MIN(CB18,$J$5),$I$5)*MAX(MIN(CB18,$J$5),$I$5)+$G$5*MAX(MIN(CB18,$J$5),$I$5)*(CV18*CO18/($K$5*1000))+$H$5*(CV18*CO18/($K$5*1000))*(CV18*CO18/($K$5*1000)))</f>
        <v>0</v>
      </c>
      <c r="Q18">
        <f>H18*(1000-(1000*0.61365*exp(17.502*U18/(240.97+U18))/(CO18+CP18)+CJ18)/2)/(1000*0.61365*exp(17.502*U18/(240.97+U18))/(CO18+CP18)-CJ18)</f>
        <v>0</v>
      </c>
      <c r="R18">
        <f>1/((CC18+1)/(O18/1.6)+1/(P18/1.37)) + CC18/((CC18+1)/(O18/1.6) + CC18/(P18/1.37))</f>
        <v>0</v>
      </c>
      <c r="S18">
        <f>(BX18*CA18)</f>
        <v>0</v>
      </c>
      <c r="T18">
        <f>(CQ18+(S18+2*0.95*5.67E-8*(((CQ18+$B$7)+273)^4-(CQ18+273)^4)-44100*H18)/(1.84*29.3*P18+8*0.95*5.67E-8*(CQ18+273)^3))</f>
        <v>0</v>
      </c>
      <c r="U18">
        <f>($C$7*CR18+$D$7*CS18+$E$7*T18)</f>
        <v>0</v>
      </c>
      <c r="V18">
        <f>0.61365*exp(17.502*U18/(240.97+U18))</f>
        <v>0</v>
      </c>
      <c r="W18">
        <f>(X18/Y18*100)</f>
        <v>0</v>
      </c>
      <c r="X18">
        <f>CJ18*(CO18+CP18)/1000</f>
        <v>0</v>
      </c>
      <c r="Y18">
        <f>0.61365*exp(17.502*CQ18/(240.97+CQ18))</f>
        <v>0</v>
      </c>
      <c r="Z18">
        <f>(V18-CJ18*(CO18+CP18)/1000)</f>
        <v>0</v>
      </c>
      <c r="AA18">
        <f>(-H18*44100)</f>
        <v>0</v>
      </c>
      <c r="AB18">
        <f>2*29.3*P18*0.92*(CQ18-U18)</f>
        <v>0</v>
      </c>
      <c r="AC18">
        <f>2*0.95*5.67E-8*(((CQ18+$B$7)+273)^4-(U18+273)^4)</f>
        <v>0</v>
      </c>
      <c r="AD18">
        <f>S18+AC18+AA18+AB18</f>
        <v>0</v>
      </c>
      <c r="AE18">
        <f>CN18*AS18*(CI18-CH18*(1000-AS18*CK18)/(1000-AS18*CJ18))/(100*CB18)</f>
        <v>0</v>
      </c>
      <c r="AF18">
        <f>1000*CN18*AS18*(CJ18-CK18)/(100*CB18*(1000-AS18*CJ18))</f>
        <v>0</v>
      </c>
      <c r="AG18">
        <f>(AH18 - AI18 - CO18*1E3/(8.314*(CQ18+273.15)) * AK18/CN18 * AJ18) * CN18/(100*CB18) * (1000 - CK18)/1000</f>
        <v>0</v>
      </c>
      <c r="AH18">
        <v>20.3854433131879</v>
      </c>
      <c r="AI18">
        <v>22.3696563636364</v>
      </c>
      <c r="AJ18">
        <v>-0.000502400321454239</v>
      </c>
      <c r="AK18">
        <v>66.4999155448521</v>
      </c>
      <c r="AL18">
        <f>(AN18 - AM18 + CO18*1E3/(8.314*(CQ18+273.15)) * AP18/CN18 * AO18) * CN18/(100*CB18) * 1000/(1000 - AN18)</f>
        <v>0</v>
      </c>
      <c r="AM18">
        <v>20.009563102684</v>
      </c>
      <c r="AN18">
        <v>21.3188690909091</v>
      </c>
      <c r="AO18">
        <v>4.33601841199285e-05</v>
      </c>
      <c r="AP18">
        <v>79.88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MAX(0,($B$13+$C$13*CV18)/(1+$D$13*CV18)*CO18/(CQ18+273)*$E$13)</f>
        <v>0</v>
      </c>
      <c r="AV18" t="s">
        <v>286</v>
      </c>
      <c r="AW18" t="s">
        <v>286</v>
      </c>
      <c r="AX18">
        <v>0</v>
      </c>
      <c r="AY18">
        <v>0</v>
      </c>
      <c r="AZ18">
        <f>1-AX18/AY18</f>
        <v>0</v>
      </c>
      <c r="BA18">
        <v>0</v>
      </c>
      <c r="BB18" t="s">
        <v>286</v>
      </c>
      <c r="BC18" t="s">
        <v>286</v>
      </c>
      <c r="BD18">
        <v>0</v>
      </c>
      <c r="BE18">
        <v>0</v>
      </c>
      <c r="BF18">
        <f>1-BD18/BE18</f>
        <v>0</v>
      </c>
      <c r="BG18">
        <v>0.5</v>
      </c>
      <c r="BH18">
        <f>BY18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286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f>$B$11*CW18+$C$11*CX18+$F$11*CY18*(1-DB18)</f>
        <v>0</v>
      </c>
      <c r="BY18">
        <f>BX18*BZ18</f>
        <v>0</v>
      </c>
      <c r="BZ18">
        <f>($B$11*$D$9+$C$11*$D$9+$F$11*((DL18+DD18)/MAX(DL18+DD18+DM18, 0.1)*$I$9+DM18/MAX(DL18+DD18+DM18, 0.1)*$J$9))/($B$11+$C$11+$F$11)</f>
        <v>0</v>
      </c>
      <c r="CA18">
        <f>($B$11*$K$9+$C$11*$K$9+$F$11*((DL18+DD18)/MAX(DL18+DD18+DM18, 0.1)*$P$9+DM18/MAX(DL18+DD18+DM18, 0.1)*$Q$9))/($B$11+$C$11+$F$11)</f>
        <v>0</v>
      </c>
      <c r="CB18">
        <v>9</v>
      </c>
      <c r="CC18">
        <v>0.5</v>
      </c>
      <c r="CD18" t="s">
        <v>287</v>
      </c>
      <c r="CE18">
        <v>2</v>
      </c>
      <c r="CF18" t="b">
        <v>1</v>
      </c>
      <c r="CG18">
        <v>1617086180</v>
      </c>
      <c r="CH18">
        <v>21.9050857142857</v>
      </c>
      <c r="CI18">
        <v>20.0037714285714</v>
      </c>
      <c r="CJ18">
        <v>21.3178428571429</v>
      </c>
      <c r="CK18">
        <v>20.0097714285714</v>
      </c>
      <c r="CL18">
        <v>17.5433857142857</v>
      </c>
      <c r="CM18">
        <v>21.3355285714286</v>
      </c>
      <c r="CN18">
        <v>599.987142857143</v>
      </c>
      <c r="CO18">
        <v>101.115</v>
      </c>
      <c r="CP18">
        <v>0.0458184714285714</v>
      </c>
      <c r="CQ18">
        <v>26.6327714285714</v>
      </c>
      <c r="CR18">
        <v>26.3529</v>
      </c>
      <c r="CS18">
        <v>999.9</v>
      </c>
      <c r="CT18">
        <v>0</v>
      </c>
      <c r="CU18">
        <v>0</v>
      </c>
      <c r="CV18">
        <v>10002.6742857143</v>
      </c>
      <c r="CW18">
        <v>0</v>
      </c>
      <c r="CX18">
        <v>43.0787857142857</v>
      </c>
      <c r="CY18">
        <v>1200.03285714286</v>
      </c>
      <c r="CZ18">
        <v>0.966991</v>
      </c>
      <c r="DA18">
        <v>0.0330085142857143</v>
      </c>
      <c r="DB18">
        <v>0</v>
      </c>
      <c r="DC18">
        <v>2.77318571428571</v>
      </c>
      <c r="DD18">
        <v>0</v>
      </c>
      <c r="DE18">
        <v>3793.65142857143</v>
      </c>
      <c r="DF18">
        <v>10372.5285714286</v>
      </c>
      <c r="DG18">
        <v>39.875</v>
      </c>
      <c r="DH18">
        <v>42.7854285714286</v>
      </c>
      <c r="DI18">
        <v>41.5711428571429</v>
      </c>
      <c r="DJ18">
        <v>40.8747142857143</v>
      </c>
      <c r="DK18">
        <v>39.937</v>
      </c>
      <c r="DL18">
        <v>1160.42142857143</v>
      </c>
      <c r="DM18">
        <v>39.6114285714286</v>
      </c>
      <c r="DN18">
        <v>0</v>
      </c>
      <c r="DO18">
        <v>1617086182.9</v>
      </c>
      <c r="DP18">
        <v>0</v>
      </c>
      <c r="DQ18">
        <v>2.65722</v>
      </c>
      <c r="DR18">
        <v>1.00222307559093</v>
      </c>
      <c r="DS18">
        <v>-9.50615382907843</v>
      </c>
      <c r="DT18">
        <v>3794.3432</v>
      </c>
      <c r="DU18">
        <v>15</v>
      </c>
      <c r="DV18">
        <v>1617085932.5</v>
      </c>
      <c r="DW18" t="s">
        <v>288</v>
      </c>
      <c r="DX18">
        <v>1617085932.5</v>
      </c>
      <c r="DY18">
        <v>1617085930.5</v>
      </c>
      <c r="DZ18">
        <v>3</v>
      </c>
      <c r="EA18">
        <v>0.041</v>
      </c>
      <c r="EB18">
        <v>0.004</v>
      </c>
      <c r="EC18">
        <v>4.362</v>
      </c>
      <c r="ED18">
        <v>-0.018</v>
      </c>
      <c r="EE18">
        <v>400</v>
      </c>
      <c r="EF18">
        <v>20</v>
      </c>
      <c r="EG18">
        <v>0.24</v>
      </c>
      <c r="EH18">
        <v>0.04</v>
      </c>
      <c r="EI18">
        <v>100</v>
      </c>
      <c r="EJ18">
        <v>100</v>
      </c>
      <c r="EK18">
        <v>4.362</v>
      </c>
      <c r="EL18">
        <v>-0.0177</v>
      </c>
      <c r="EM18">
        <v>4.36170000000004</v>
      </c>
      <c r="EN18">
        <v>0</v>
      </c>
      <c r="EO18">
        <v>0</v>
      </c>
      <c r="EP18">
        <v>0</v>
      </c>
      <c r="EQ18">
        <v>-0.017669999999999</v>
      </c>
      <c r="ER18">
        <v>0</v>
      </c>
      <c r="ES18">
        <v>0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4.2</v>
      </c>
      <c r="EZ18">
        <v>4.2</v>
      </c>
      <c r="FA18">
        <v>18</v>
      </c>
      <c r="FB18">
        <v>646.349</v>
      </c>
      <c r="FC18">
        <v>392.551</v>
      </c>
      <c r="FD18">
        <v>24.9999</v>
      </c>
      <c r="FE18">
        <v>26.9225</v>
      </c>
      <c r="FF18">
        <v>30.0001</v>
      </c>
      <c r="FG18">
        <v>26.91</v>
      </c>
      <c r="FH18">
        <v>26.9509</v>
      </c>
      <c r="FI18">
        <v>4.23934</v>
      </c>
      <c r="FJ18">
        <v>16.6744</v>
      </c>
      <c r="FK18">
        <v>51.729</v>
      </c>
      <c r="FL18">
        <v>25</v>
      </c>
      <c r="FM18">
        <v>26.7622</v>
      </c>
      <c r="FN18">
        <v>20</v>
      </c>
      <c r="FO18">
        <v>97.0652</v>
      </c>
      <c r="FP18">
        <v>99.6301</v>
      </c>
    </row>
    <row r="19" spans="1:172">
      <c r="A19">
        <v>3</v>
      </c>
      <c r="B19">
        <v>1617086186</v>
      </c>
      <c r="C19">
        <v>8</v>
      </c>
      <c r="D19" t="s">
        <v>291</v>
      </c>
      <c r="E19" t="s">
        <v>292</v>
      </c>
      <c r="F19">
        <v>4</v>
      </c>
      <c r="G19">
        <v>1617086183.6875</v>
      </c>
      <c r="H19">
        <f>(I19)/1000</f>
        <v>0</v>
      </c>
      <c r="I19">
        <f>IF(CF19, AL19, AF19)</f>
        <v>0</v>
      </c>
      <c r="J19">
        <f>IF(CF19, AG19, AE19)</f>
        <v>0</v>
      </c>
      <c r="K19">
        <f>CH19 - IF(AS19&gt;1, J19*CB19*100.0/(AU19*CV19), 0)</f>
        <v>0</v>
      </c>
      <c r="L19">
        <f>((R19-H19/2)*K19-J19)/(R19+H19/2)</f>
        <v>0</v>
      </c>
      <c r="M19">
        <f>L19*(CO19+CP19)/1000.0</f>
        <v>0</v>
      </c>
      <c r="N19">
        <f>(CH19 - IF(AS19&gt;1, J19*CB19*100.0/(AU19*CV19), 0))*(CO19+CP19)/1000.0</f>
        <v>0</v>
      </c>
      <c r="O19">
        <f>2.0/((1/Q19-1/P19)+SIGN(Q19)*SQRT((1/Q19-1/P19)*(1/Q19-1/P19) + 4*CC19/((CC19+1)*(CC19+1))*(2*1/Q19*1/P19-1/P19*1/P19)))</f>
        <v>0</v>
      </c>
      <c r="P19">
        <f>IF(LEFT(CD19,1)&lt;&gt;"0",IF(LEFT(CD19,1)="1",3.0,CE19),$D$5+$E$5*(CV19*CO19/($K$5*1000))+$F$5*(CV19*CO19/($K$5*1000))*MAX(MIN(CB19,$J$5),$I$5)*MAX(MIN(CB19,$J$5),$I$5)+$G$5*MAX(MIN(CB19,$J$5),$I$5)*(CV19*CO19/($K$5*1000))+$H$5*(CV19*CO19/($K$5*1000))*(CV19*CO19/($K$5*1000)))</f>
        <v>0</v>
      </c>
      <c r="Q19">
        <f>H19*(1000-(1000*0.61365*exp(17.502*U19/(240.97+U19))/(CO19+CP19)+CJ19)/2)/(1000*0.61365*exp(17.502*U19/(240.97+U19))/(CO19+CP19)-CJ19)</f>
        <v>0</v>
      </c>
      <c r="R19">
        <f>1/((CC19+1)/(O19/1.6)+1/(P19/1.37)) + CC19/((CC19+1)/(O19/1.6) + CC19/(P19/1.37))</f>
        <v>0</v>
      </c>
      <c r="S19">
        <f>(BX19*CA19)</f>
        <v>0</v>
      </c>
      <c r="T19">
        <f>(CQ19+(S19+2*0.95*5.67E-8*(((CQ19+$B$7)+273)^4-(CQ19+273)^4)-44100*H19)/(1.84*29.3*P19+8*0.95*5.67E-8*(CQ19+273)^3))</f>
        <v>0</v>
      </c>
      <c r="U19">
        <f>($C$7*CR19+$D$7*CS19+$E$7*T19)</f>
        <v>0</v>
      </c>
      <c r="V19">
        <f>0.61365*exp(17.502*U19/(240.97+U19))</f>
        <v>0</v>
      </c>
      <c r="W19">
        <f>(X19/Y19*100)</f>
        <v>0</v>
      </c>
      <c r="X19">
        <f>CJ19*(CO19+CP19)/1000</f>
        <v>0</v>
      </c>
      <c r="Y19">
        <f>0.61365*exp(17.502*CQ19/(240.97+CQ19))</f>
        <v>0</v>
      </c>
      <c r="Z19">
        <f>(V19-CJ19*(CO19+CP19)/1000)</f>
        <v>0</v>
      </c>
      <c r="AA19">
        <f>(-H19*44100)</f>
        <v>0</v>
      </c>
      <c r="AB19">
        <f>2*29.3*P19*0.92*(CQ19-U19)</f>
        <v>0</v>
      </c>
      <c r="AC19">
        <f>2*0.95*5.67E-8*(((CQ19+$B$7)+273)^4-(U19+273)^4)</f>
        <v>0</v>
      </c>
      <c r="AD19">
        <f>S19+AC19+AA19+AB19</f>
        <v>0</v>
      </c>
      <c r="AE19">
        <f>CN19*AS19*(CI19-CH19*(1000-AS19*CK19)/(1000-AS19*CJ19))/(100*CB19)</f>
        <v>0</v>
      </c>
      <c r="AF19">
        <f>1000*CN19*AS19*(CJ19-CK19)/(100*CB19*(1000-AS19*CJ19))</f>
        <v>0</v>
      </c>
      <c r="AG19">
        <f>(AH19 - AI19 - CO19*1E3/(8.314*(CQ19+273.15)) * AK19/CN19 * AJ19) * CN19/(100*CB19) * (1000 - CK19)/1000</f>
        <v>0</v>
      </c>
      <c r="AH19">
        <v>21.8702283815722</v>
      </c>
      <c r="AI19">
        <v>22.9310163636364</v>
      </c>
      <c r="AJ19">
        <v>0.211392196718333</v>
      </c>
      <c r="AK19">
        <v>66.4999155448521</v>
      </c>
      <c r="AL19">
        <f>(AN19 - AM19 + CO19*1E3/(8.314*(CQ19+273.15)) * AP19/CN19 * AO19) * CN19/(100*CB19) * 1000/(1000 - AN19)</f>
        <v>0</v>
      </c>
      <c r="AM19">
        <v>20.009841234632</v>
      </c>
      <c r="AN19">
        <v>21.3232878787879</v>
      </c>
      <c r="AO19">
        <v>5.09202368514405e-05</v>
      </c>
      <c r="AP19">
        <v>79.88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MAX(0,($B$13+$C$13*CV19)/(1+$D$13*CV19)*CO19/(CQ19+273)*$E$13)</f>
        <v>0</v>
      </c>
      <c r="AV19" t="s">
        <v>286</v>
      </c>
      <c r="AW19" t="s">
        <v>286</v>
      </c>
      <c r="AX19">
        <v>0</v>
      </c>
      <c r="AY19">
        <v>0</v>
      </c>
      <c r="AZ19">
        <f>1-AX19/AY19</f>
        <v>0</v>
      </c>
      <c r="BA19">
        <v>0</v>
      </c>
      <c r="BB19" t="s">
        <v>286</v>
      </c>
      <c r="BC19" t="s">
        <v>286</v>
      </c>
      <c r="BD19">
        <v>0</v>
      </c>
      <c r="BE19">
        <v>0</v>
      </c>
      <c r="BF19">
        <f>1-BD19/BE19</f>
        <v>0</v>
      </c>
      <c r="BG19">
        <v>0.5</v>
      </c>
      <c r="BH19">
        <f>BY19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286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f>$B$11*CW19+$C$11*CX19+$F$11*CY19*(1-DB19)</f>
        <v>0</v>
      </c>
      <c r="BY19">
        <f>BX19*BZ19</f>
        <v>0</v>
      </c>
      <c r="BZ19">
        <f>($B$11*$D$9+$C$11*$D$9+$F$11*((DL19+DD19)/MAX(DL19+DD19+DM19, 0.1)*$I$9+DM19/MAX(DL19+DD19+DM19, 0.1)*$J$9))/($B$11+$C$11+$F$11)</f>
        <v>0</v>
      </c>
      <c r="CA19">
        <f>($B$11*$K$9+$C$11*$K$9+$F$11*((DL19+DD19)/MAX(DL19+DD19+DM19, 0.1)*$P$9+DM19/MAX(DL19+DD19+DM19, 0.1)*$Q$9))/($B$11+$C$11+$F$11)</f>
        <v>0</v>
      </c>
      <c r="CB19">
        <v>9</v>
      </c>
      <c r="CC19">
        <v>0.5</v>
      </c>
      <c r="CD19" t="s">
        <v>287</v>
      </c>
      <c r="CE19">
        <v>2</v>
      </c>
      <c r="CF19" t="b">
        <v>1</v>
      </c>
      <c r="CG19">
        <v>1617086183.6875</v>
      </c>
      <c r="CH19">
        <v>22.1009875</v>
      </c>
      <c r="CI19">
        <v>21.3944875</v>
      </c>
      <c r="CJ19">
        <v>21.3216875</v>
      </c>
      <c r="CK19">
        <v>20.0099125</v>
      </c>
      <c r="CL19">
        <v>17.7392875</v>
      </c>
      <c r="CM19">
        <v>21.3393625</v>
      </c>
      <c r="CN19">
        <v>600.010625</v>
      </c>
      <c r="CO19">
        <v>101.115</v>
      </c>
      <c r="CP19">
        <v>0.045715775</v>
      </c>
      <c r="CQ19">
        <v>26.63215</v>
      </c>
      <c r="CR19">
        <v>26.34665</v>
      </c>
      <c r="CS19">
        <v>999.9</v>
      </c>
      <c r="CT19">
        <v>0</v>
      </c>
      <c r="CU19">
        <v>0</v>
      </c>
      <c r="CV19">
        <v>10007.35</v>
      </c>
      <c r="CW19">
        <v>0</v>
      </c>
      <c r="CX19">
        <v>43.0386</v>
      </c>
      <c r="CY19">
        <v>1200.00375</v>
      </c>
      <c r="CZ19">
        <v>0.966990875</v>
      </c>
      <c r="DA19">
        <v>0.0330086375</v>
      </c>
      <c r="DB19">
        <v>0</v>
      </c>
      <c r="DC19">
        <v>2.6323125</v>
      </c>
      <c r="DD19">
        <v>0</v>
      </c>
      <c r="DE19">
        <v>3791.77875</v>
      </c>
      <c r="DF19">
        <v>10372.2875</v>
      </c>
      <c r="DG19">
        <v>39.8905</v>
      </c>
      <c r="DH19">
        <v>42.7655</v>
      </c>
      <c r="DI19">
        <v>41.57</v>
      </c>
      <c r="DJ19">
        <v>40.875</v>
      </c>
      <c r="DK19">
        <v>39.944875</v>
      </c>
      <c r="DL19">
        <v>1160.39375</v>
      </c>
      <c r="DM19">
        <v>39.61</v>
      </c>
      <c r="DN19">
        <v>0</v>
      </c>
      <c r="DO19">
        <v>1617086186.5</v>
      </c>
      <c r="DP19">
        <v>0</v>
      </c>
      <c r="DQ19">
        <v>2.666652</v>
      </c>
      <c r="DR19">
        <v>0.00816922239226166</v>
      </c>
      <c r="DS19">
        <v>-13.4715384346813</v>
      </c>
      <c r="DT19">
        <v>3793.318</v>
      </c>
      <c r="DU19">
        <v>15</v>
      </c>
      <c r="DV19">
        <v>1617085932.5</v>
      </c>
      <c r="DW19" t="s">
        <v>288</v>
      </c>
      <c r="DX19">
        <v>1617085932.5</v>
      </c>
      <c r="DY19">
        <v>1617085930.5</v>
      </c>
      <c r="DZ19">
        <v>3</v>
      </c>
      <c r="EA19">
        <v>0.041</v>
      </c>
      <c r="EB19">
        <v>0.004</v>
      </c>
      <c r="EC19">
        <v>4.362</v>
      </c>
      <c r="ED19">
        <v>-0.018</v>
      </c>
      <c r="EE19">
        <v>400</v>
      </c>
      <c r="EF19">
        <v>20</v>
      </c>
      <c r="EG19">
        <v>0.24</v>
      </c>
      <c r="EH19">
        <v>0.04</v>
      </c>
      <c r="EI19">
        <v>100</v>
      </c>
      <c r="EJ19">
        <v>100</v>
      </c>
      <c r="EK19">
        <v>4.362</v>
      </c>
      <c r="EL19">
        <v>-0.0176</v>
      </c>
      <c r="EM19">
        <v>4.36170000000004</v>
      </c>
      <c r="EN19">
        <v>0</v>
      </c>
      <c r="EO19">
        <v>0</v>
      </c>
      <c r="EP19">
        <v>0</v>
      </c>
      <c r="EQ19">
        <v>-0.017669999999999</v>
      </c>
      <c r="ER19">
        <v>0</v>
      </c>
      <c r="ES19">
        <v>0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4.2</v>
      </c>
      <c r="EZ19">
        <v>4.3</v>
      </c>
      <c r="FA19">
        <v>18</v>
      </c>
      <c r="FB19">
        <v>646.168</v>
      </c>
      <c r="FC19">
        <v>392.551</v>
      </c>
      <c r="FD19">
        <v>25.0001</v>
      </c>
      <c r="FE19">
        <v>26.9225</v>
      </c>
      <c r="FF19">
        <v>30.0001</v>
      </c>
      <c r="FG19">
        <v>26.911</v>
      </c>
      <c r="FH19">
        <v>26.9509</v>
      </c>
      <c r="FI19">
        <v>4.51951</v>
      </c>
      <c r="FJ19">
        <v>16.6744</v>
      </c>
      <c r="FK19">
        <v>51.729</v>
      </c>
      <c r="FL19">
        <v>25</v>
      </c>
      <c r="FM19">
        <v>33.474</v>
      </c>
      <c r="FN19">
        <v>20</v>
      </c>
      <c r="FO19">
        <v>97.0656</v>
      </c>
      <c r="FP19">
        <v>99.6306</v>
      </c>
    </row>
    <row r="20" spans="1:172">
      <c r="A20">
        <v>4</v>
      </c>
      <c r="B20">
        <v>1617086190</v>
      </c>
      <c r="C20">
        <v>12</v>
      </c>
      <c r="D20" t="s">
        <v>293</v>
      </c>
      <c r="E20" t="s">
        <v>294</v>
      </c>
      <c r="F20">
        <v>4</v>
      </c>
      <c r="G20">
        <v>1617086188</v>
      </c>
      <c r="H20">
        <f>(I20)/1000</f>
        <v>0</v>
      </c>
      <c r="I20">
        <f>IF(CF20, AL20, AF20)</f>
        <v>0</v>
      </c>
      <c r="J20">
        <f>IF(CF20, AG20, AE20)</f>
        <v>0</v>
      </c>
      <c r="K20">
        <f>CH20 - IF(AS20&gt;1, J20*CB20*100.0/(AU20*CV20), 0)</f>
        <v>0</v>
      </c>
      <c r="L20">
        <f>((R20-H20/2)*K20-J20)/(R20+H20/2)</f>
        <v>0</v>
      </c>
      <c r="M20">
        <f>L20*(CO20+CP20)/1000.0</f>
        <v>0</v>
      </c>
      <c r="N20">
        <f>(CH20 - IF(AS20&gt;1, J20*CB20*100.0/(AU20*CV20), 0))*(CO20+CP20)/1000.0</f>
        <v>0</v>
      </c>
      <c r="O20">
        <f>2.0/((1/Q20-1/P20)+SIGN(Q20)*SQRT((1/Q20-1/P20)*(1/Q20-1/P20) + 4*CC20/((CC20+1)*(CC20+1))*(2*1/Q20*1/P20-1/P20*1/P20)))</f>
        <v>0</v>
      </c>
      <c r="P20">
        <f>IF(LEFT(CD20,1)&lt;&gt;"0",IF(LEFT(CD20,1)="1",3.0,CE20),$D$5+$E$5*(CV20*CO20/($K$5*1000))+$F$5*(CV20*CO20/($K$5*1000))*MAX(MIN(CB20,$J$5),$I$5)*MAX(MIN(CB20,$J$5),$I$5)+$G$5*MAX(MIN(CB20,$J$5),$I$5)*(CV20*CO20/($K$5*1000))+$H$5*(CV20*CO20/($K$5*1000))*(CV20*CO20/($K$5*1000)))</f>
        <v>0</v>
      </c>
      <c r="Q20">
        <f>H20*(1000-(1000*0.61365*exp(17.502*U20/(240.97+U20))/(CO20+CP20)+CJ20)/2)/(1000*0.61365*exp(17.502*U20/(240.97+U20))/(CO20+CP20)-CJ20)</f>
        <v>0</v>
      </c>
      <c r="R20">
        <f>1/((CC20+1)/(O20/1.6)+1/(P20/1.37)) + CC20/((CC20+1)/(O20/1.6) + CC20/(P20/1.37))</f>
        <v>0</v>
      </c>
      <c r="S20">
        <f>(BX20*CA20)</f>
        <v>0</v>
      </c>
      <c r="T20">
        <f>(CQ20+(S20+2*0.95*5.67E-8*(((CQ20+$B$7)+273)^4-(CQ20+273)^4)-44100*H20)/(1.84*29.3*P20+8*0.95*5.67E-8*(CQ20+273)^3))</f>
        <v>0</v>
      </c>
      <c r="U20">
        <f>($C$7*CR20+$D$7*CS20+$E$7*T20)</f>
        <v>0</v>
      </c>
      <c r="V20">
        <f>0.61365*exp(17.502*U20/(240.97+U20))</f>
        <v>0</v>
      </c>
      <c r="W20">
        <f>(X20/Y20*100)</f>
        <v>0</v>
      </c>
      <c r="X20">
        <f>CJ20*(CO20+CP20)/1000</f>
        <v>0</v>
      </c>
      <c r="Y20">
        <f>0.61365*exp(17.502*CQ20/(240.97+CQ20))</f>
        <v>0</v>
      </c>
      <c r="Z20">
        <f>(V20-CJ20*(CO20+CP20)/1000)</f>
        <v>0</v>
      </c>
      <c r="AA20">
        <f>(-H20*44100)</f>
        <v>0</v>
      </c>
      <c r="AB20">
        <f>2*29.3*P20*0.92*(CQ20-U20)</f>
        <v>0</v>
      </c>
      <c r="AC20">
        <f>2*0.95*5.67E-8*(((CQ20+$B$7)+273)^4-(U20+273)^4)</f>
        <v>0</v>
      </c>
      <c r="AD20">
        <f>S20+AC20+AA20+AB20</f>
        <v>0</v>
      </c>
      <c r="AE20">
        <f>CN20*AS20*(CI20-CH20*(1000-AS20*CK20)/(1000-AS20*CJ20))/(100*CB20)</f>
        <v>0</v>
      </c>
      <c r="AF20">
        <f>1000*CN20*AS20*(CJ20-CK20)/(100*CB20*(1000-AS20*CJ20))</f>
        <v>0</v>
      </c>
      <c r="AG20">
        <f>(AH20 - AI20 - CO20*1E3/(8.314*(CQ20+273.15)) * AK20/CN20 * AJ20) * CN20/(100*CB20) * (1000 - CK20)/1000</f>
        <v>0</v>
      </c>
      <c r="AH20">
        <v>26.8719531656296</v>
      </c>
      <c r="AI20">
        <v>25.41862</v>
      </c>
      <c r="AJ20">
        <v>0.747592972232823</v>
      </c>
      <c r="AK20">
        <v>66.4999155448521</v>
      </c>
      <c r="AL20">
        <f>(AN20 - AM20 + CO20*1E3/(8.314*(CQ20+273.15)) * AP20/CN20 * AO20) * CN20/(100*CB20) * 1000/(1000 - AN20)</f>
        <v>0</v>
      </c>
      <c r="AM20">
        <v>20.009501404329</v>
      </c>
      <c r="AN20">
        <v>21.3264987878788</v>
      </c>
      <c r="AO20">
        <v>2.93537480063198e-05</v>
      </c>
      <c r="AP20">
        <v>79.88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MAX(0,($B$13+$C$13*CV20)/(1+$D$13*CV20)*CO20/(CQ20+273)*$E$13)</f>
        <v>0</v>
      </c>
      <c r="AV20" t="s">
        <v>286</v>
      </c>
      <c r="AW20" t="s">
        <v>286</v>
      </c>
      <c r="AX20">
        <v>0</v>
      </c>
      <c r="AY20">
        <v>0</v>
      </c>
      <c r="AZ20">
        <f>1-AX20/AY20</f>
        <v>0</v>
      </c>
      <c r="BA20">
        <v>0</v>
      </c>
      <c r="BB20" t="s">
        <v>286</v>
      </c>
      <c r="BC20" t="s">
        <v>286</v>
      </c>
      <c r="BD20">
        <v>0</v>
      </c>
      <c r="BE20">
        <v>0</v>
      </c>
      <c r="BF20">
        <f>1-BD20/BE20</f>
        <v>0</v>
      </c>
      <c r="BG20">
        <v>0.5</v>
      </c>
      <c r="BH20">
        <f>BY20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286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f>$B$11*CW20+$C$11*CX20+$F$11*CY20*(1-DB20)</f>
        <v>0</v>
      </c>
      <c r="BY20">
        <f>BX20*BZ20</f>
        <v>0</v>
      </c>
      <c r="BZ20">
        <f>($B$11*$D$9+$C$11*$D$9+$F$11*((DL20+DD20)/MAX(DL20+DD20+DM20, 0.1)*$I$9+DM20/MAX(DL20+DD20+DM20, 0.1)*$J$9))/($B$11+$C$11+$F$11)</f>
        <v>0</v>
      </c>
      <c r="CA20">
        <f>($B$11*$K$9+$C$11*$K$9+$F$11*((DL20+DD20)/MAX(DL20+DD20+DM20, 0.1)*$P$9+DM20/MAX(DL20+DD20+DM20, 0.1)*$Q$9))/($B$11+$C$11+$F$11)</f>
        <v>0</v>
      </c>
      <c r="CB20">
        <v>9</v>
      </c>
      <c r="CC20">
        <v>0.5</v>
      </c>
      <c r="CD20" t="s">
        <v>287</v>
      </c>
      <c r="CE20">
        <v>2</v>
      </c>
      <c r="CF20" t="b">
        <v>1</v>
      </c>
      <c r="CG20">
        <v>1617086188</v>
      </c>
      <c r="CH20">
        <v>23.7752</v>
      </c>
      <c r="CI20">
        <v>26.3847571428571</v>
      </c>
      <c r="CJ20">
        <v>21.3251142857143</v>
      </c>
      <c r="CK20">
        <v>20.0090142857143</v>
      </c>
      <c r="CL20">
        <v>19.4135</v>
      </c>
      <c r="CM20">
        <v>21.3428</v>
      </c>
      <c r="CN20">
        <v>600.005571428571</v>
      </c>
      <c r="CO20">
        <v>101.113142857143</v>
      </c>
      <c r="CP20">
        <v>0.0458584428571429</v>
      </c>
      <c r="CQ20">
        <v>26.6346</v>
      </c>
      <c r="CR20">
        <v>26.3473285714286</v>
      </c>
      <c r="CS20">
        <v>999.9</v>
      </c>
      <c r="CT20">
        <v>0</v>
      </c>
      <c r="CU20">
        <v>0</v>
      </c>
      <c r="CV20">
        <v>10011.5</v>
      </c>
      <c r="CW20">
        <v>0</v>
      </c>
      <c r="CX20">
        <v>43.259</v>
      </c>
      <c r="CY20">
        <v>1199.97714285714</v>
      </c>
      <c r="CZ20">
        <v>0.96699</v>
      </c>
      <c r="DA20">
        <v>0.0330095</v>
      </c>
      <c r="DB20">
        <v>0</v>
      </c>
      <c r="DC20">
        <v>2.54274285714286</v>
      </c>
      <c r="DD20">
        <v>0</v>
      </c>
      <c r="DE20">
        <v>3787.21857142857</v>
      </c>
      <c r="DF20">
        <v>10372.0571428571</v>
      </c>
      <c r="DG20">
        <v>39.875</v>
      </c>
      <c r="DH20">
        <v>42.75</v>
      </c>
      <c r="DI20">
        <v>41.5442857142857</v>
      </c>
      <c r="DJ20">
        <v>40.8747142857143</v>
      </c>
      <c r="DK20">
        <v>39.955</v>
      </c>
      <c r="DL20">
        <v>1160.36714285714</v>
      </c>
      <c r="DM20">
        <v>39.61</v>
      </c>
      <c r="DN20">
        <v>0</v>
      </c>
      <c r="DO20">
        <v>1617086190.7</v>
      </c>
      <c r="DP20">
        <v>0</v>
      </c>
      <c r="DQ20">
        <v>2.64827307692308</v>
      </c>
      <c r="DR20">
        <v>-0.883299166741862</v>
      </c>
      <c r="DS20">
        <v>-37.8581196651518</v>
      </c>
      <c r="DT20">
        <v>3791.46884615385</v>
      </c>
      <c r="DU20">
        <v>15</v>
      </c>
      <c r="DV20">
        <v>1617085932.5</v>
      </c>
      <c r="DW20" t="s">
        <v>288</v>
      </c>
      <c r="DX20">
        <v>1617085932.5</v>
      </c>
      <c r="DY20">
        <v>1617085930.5</v>
      </c>
      <c r="DZ20">
        <v>3</v>
      </c>
      <c r="EA20">
        <v>0.041</v>
      </c>
      <c r="EB20">
        <v>0.004</v>
      </c>
      <c r="EC20">
        <v>4.362</v>
      </c>
      <c r="ED20">
        <v>-0.018</v>
      </c>
      <c r="EE20">
        <v>400</v>
      </c>
      <c r="EF20">
        <v>20</v>
      </c>
      <c r="EG20">
        <v>0.24</v>
      </c>
      <c r="EH20">
        <v>0.04</v>
      </c>
      <c r="EI20">
        <v>100</v>
      </c>
      <c r="EJ20">
        <v>100</v>
      </c>
      <c r="EK20">
        <v>4.362</v>
      </c>
      <c r="EL20">
        <v>-0.0177</v>
      </c>
      <c r="EM20">
        <v>4.36170000000004</v>
      </c>
      <c r="EN20">
        <v>0</v>
      </c>
      <c r="EO20">
        <v>0</v>
      </c>
      <c r="EP20">
        <v>0</v>
      </c>
      <c r="EQ20">
        <v>-0.017669999999999</v>
      </c>
      <c r="ER20">
        <v>0</v>
      </c>
      <c r="ES20">
        <v>0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4.3</v>
      </c>
      <c r="EZ20">
        <v>4.3</v>
      </c>
      <c r="FA20">
        <v>18</v>
      </c>
      <c r="FB20">
        <v>646.342</v>
      </c>
      <c r="FC20">
        <v>392.464</v>
      </c>
      <c r="FD20">
        <v>25.0002</v>
      </c>
      <c r="FE20">
        <v>26.9225</v>
      </c>
      <c r="FF20">
        <v>30.0001</v>
      </c>
      <c r="FG20">
        <v>26.911</v>
      </c>
      <c r="FH20">
        <v>26.9509</v>
      </c>
      <c r="FI20">
        <v>4.80374</v>
      </c>
      <c r="FJ20">
        <v>16.6744</v>
      </c>
      <c r="FK20">
        <v>51.729</v>
      </c>
      <c r="FL20">
        <v>25</v>
      </c>
      <c r="FM20">
        <v>40.2618</v>
      </c>
      <c r="FN20">
        <v>20</v>
      </c>
      <c r="FO20">
        <v>97.0662</v>
      </c>
      <c r="FP20">
        <v>99.6303</v>
      </c>
    </row>
    <row r="21" spans="1:172">
      <c r="A21">
        <v>5</v>
      </c>
      <c r="B21">
        <v>1617086194</v>
      </c>
      <c r="C21">
        <v>16</v>
      </c>
      <c r="D21" t="s">
        <v>295</v>
      </c>
      <c r="E21" t="s">
        <v>296</v>
      </c>
      <c r="F21">
        <v>4</v>
      </c>
      <c r="G21">
        <v>1617086191.6875</v>
      </c>
      <c r="H21">
        <f>(I21)/1000</f>
        <v>0</v>
      </c>
      <c r="I21">
        <f>IF(CF21, AL21, AF21)</f>
        <v>0</v>
      </c>
      <c r="J21">
        <f>IF(CF21, AG21, AE21)</f>
        <v>0</v>
      </c>
      <c r="K21">
        <f>CH21 - IF(AS21&gt;1, J21*CB21*100.0/(AU21*CV21), 0)</f>
        <v>0</v>
      </c>
      <c r="L21">
        <f>((R21-H21/2)*K21-J21)/(R21+H21/2)</f>
        <v>0</v>
      </c>
      <c r="M21">
        <f>L21*(CO21+CP21)/1000.0</f>
        <v>0</v>
      </c>
      <c r="N21">
        <f>(CH21 - IF(AS21&gt;1, J21*CB21*100.0/(AU21*CV21), 0))*(CO21+CP21)/1000.0</f>
        <v>0</v>
      </c>
      <c r="O21">
        <f>2.0/((1/Q21-1/P21)+SIGN(Q21)*SQRT((1/Q21-1/P21)*(1/Q21-1/P21) + 4*CC21/((CC21+1)*(CC21+1))*(2*1/Q21*1/P21-1/P21*1/P21)))</f>
        <v>0</v>
      </c>
      <c r="P21">
        <f>IF(LEFT(CD21,1)&lt;&gt;"0",IF(LEFT(CD21,1)="1",3.0,CE21),$D$5+$E$5*(CV21*CO21/($K$5*1000))+$F$5*(CV21*CO21/($K$5*1000))*MAX(MIN(CB21,$J$5),$I$5)*MAX(MIN(CB21,$J$5),$I$5)+$G$5*MAX(MIN(CB21,$J$5),$I$5)*(CV21*CO21/($K$5*1000))+$H$5*(CV21*CO21/($K$5*1000))*(CV21*CO21/($K$5*1000)))</f>
        <v>0</v>
      </c>
      <c r="Q21">
        <f>H21*(1000-(1000*0.61365*exp(17.502*U21/(240.97+U21))/(CO21+CP21)+CJ21)/2)/(1000*0.61365*exp(17.502*U21/(240.97+U21))/(CO21+CP21)-CJ21)</f>
        <v>0</v>
      </c>
      <c r="R21">
        <f>1/((CC21+1)/(O21/1.6)+1/(P21/1.37)) + CC21/((CC21+1)/(O21/1.6) + CC21/(P21/1.37))</f>
        <v>0</v>
      </c>
      <c r="S21">
        <f>(BX21*CA21)</f>
        <v>0</v>
      </c>
      <c r="T21">
        <f>(CQ21+(S21+2*0.95*5.67E-8*(((CQ21+$B$7)+273)^4-(CQ21+273)^4)-44100*H21)/(1.84*29.3*P21+8*0.95*5.67E-8*(CQ21+273)^3))</f>
        <v>0</v>
      </c>
      <c r="U21">
        <f>($C$7*CR21+$D$7*CS21+$E$7*T21)</f>
        <v>0</v>
      </c>
      <c r="V21">
        <f>0.61365*exp(17.502*U21/(240.97+U21))</f>
        <v>0</v>
      </c>
      <c r="W21">
        <f>(X21/Y21*100)</f>
        <v>0</v>
      </c>
      <c r="X21">
        <f>CJ21*(CO21+CP21)/1000</f>
        <v>0</v>
      </c>
      <c r="Y21">
        <f>0.61365*exp(17.502*CQ21/(240.97+CQ21))</f>
        <v>0</v>
      </c>
      <c r="Z21">
        <f>(V21-CJ21*(CO21+CP21)/1000)</f>
        <v>0</v>
      </c>
      <c r="AA21">
        <f>(-H21*44100)</f>
        <v>0</v>
      </c>
      <c r="AB21">
        <f>2*29.3*P21*0.92*(CQ21-U21)</f>
        <v>0</v>
      </c>
      <c r="AC21">
        <f>2*0.95*5.67E-8*(((CQ21+$B$7)+273)^4-(U21+273)^4)</f>
        <v>0</v>
      </c>
      <c r="AD21">
        <f>S21+AC21+AA21+AB21</f>
        <v>0</v>
      </c>
      <c r="AE21">
        <f>CN21*AS21*(CI21-CH21*(1000-AS21*CK21)/(1000-AS21*CJ21))/(100*CB21)</f>
        <v>0</v>
      </c>
      <c r="AF21">
        <f>1000*CN21*AS21*(CJ21-CK21)/(100*CB21*(1000-AS21*CJ21))</f>
        <v>0</v>
      </c>
      <c r="AG21">
        <f>(AH21 - AI21 - CO21*1E3/(8.314*(CQ21+273.15)) * AK21/CN21 * AJ21) * CN21/(100*CB21) * (1000 - CK21)/1000</f>
        <v>0</v>
      </c>
      <c r="AH21">
        <v>32.7937495208194</v>
      </c>
      <c r="AI21">
        <v>29.6469078787879</v>
      </c>
      <c r="AJ21">
        <v>1.12624076511351</v>
      </c>
      <c r="AK21">
        <v>66.4999155448521</v>
      </c>
      <c r="AL21">
        <f>(AN21 - AM21 + CO21*1E3/(8.314*(CQ21+273.15)) * AP21/CN21 * AO21) * CN21/(100*CB21) * 1000/(1000 - AN21)</f>
        <v>0</v>
      </c>
      <c r="AM21">
        <v>20.0081240301299</v>
      </c>
      <c r="AN21">
        <v>21.3284787878788</v>
      </c>
      <c r="AO21">
        <v>7.55280964995761e-06</v>
      </c>
      <c r="AP21">
        <v>79.88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MAX(0,($B$13+$C$13*CV21)/(1+$D$13*CV21)*CO21/(CQ21+273)*$E$13)</f>
        <v>0</v>
      </c>
      <c r="AV21" t="s">
        <v>286</v>
      </c>
      <c r="AW21" t="s">
        <v>286</v>
      </c>
      <c r="AX21">
        <v>0</v>
      </c>
      <c r="AY21">
        <v>0</v>
      </c>
      <c r="AZ21">
        <f>1-AX21/AY21</f>
        <v>0</v>
      </c>
      <c r="BA21">
        <v>0</v>
      </c>
      <c r="BB21" t="s">
        <v>286</v>
      </c>
      <c r="BC21" t="s">
        <v>286</v>
      </c>
      <c r="BD21">
        <v>0</v>
      </c>
      <c r="BE21">
        <v>0</v>
      </c>
      <c r="BF21">
        <f>1-BD21/BE21</f>
        <v>0</v>
      </c>
      <c r="BG21">
        <v>0.5</v>
      </c>
      <c r="BH21">
        <f>BY21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286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f>$B$11*CW21+$C$11*CX21+$F$11*CY21*(1-DB21)</f>
        <v>0</v>
      </c>
      <c r="BY21">
        <f>BX21*BZ21</f>
        <v>0</v>
      </c>
      <c r="BZ21">
        <f>($B$11*$D$9+$C$11*$D$9+$F$11*((DL21+DD21)/MAX(DL21+DD21+DM21, 0.1)*$I$9+DM21/MAX(DL21+DD21+DM21, 0.1)*$J$9))/($B$11+$C$11+$F$11)</f>
        <v>0</v>
      </c>
      <c r="CA21">
        <f>($B$11*$K$9+$C$11*$K$9+$F$11*((DL21+DD21)/MAX(DL21+DD21+DM21, 0.1)*$P$9+DM21/MAX(DL21+DD21+DM21, 0.1)*$Q$9))/($B$11+$C$11+$F$11)</f>
        <v>0</v>
      </c>
      <c r="CB21">
        <v>9</v>
      </c>
      <c r="CC21">
        <v>0.5</v>
      </c>
      <c r="CD21" t="s">
        <v>287</v>
      </c>
      <c r="CE21">
        <v>2</v>
      </c>
      <c r="CF21" t="b">
        <v>1</v>
      </c>
      <c r="CG21">
        <v>1617086191.6875</v>
      </c>
      <c r="CH21">
        <v>27.0488</v>
      </c>
      <c r="CI21">
        <v>31.7276</v>
      </c>
      <c r="CJ21">
        <v>21.327075</v>
      </c>
      <c r="CK21">
        <v>20.008525</v>
      </c>
      <c r="CL21">
        <v>22.6871</v>
      </c>
      <c r="CM21">
        <v>21.3447375</v>
      </c>
      <c r="CN21">
        <v>600.00675</v>
      </c>
      <c r="CO21">
        <v>101.114875</v>
      </c>
      <c r="CP21">
        <v>0.045791275</v>
      </c>
      <c r="CQ21">
        <v>26.633375</v>
      </c>
      <c r="CR21">
        <v>26.3420125</v>
      </c>
      <c r="CS21">
        <v>999.9</v>
      </c>
      <c r="CT21">
        <v>0</v>
      </c>
      <c r="CU21">
        <v>0</v>
      </c>
      <c r="CV21">
        <v>10003.75</v>
      </c>
      <c r="CW21">
        <v>0</v>
      </c>
      <c r="CX21">
        <v>43.238175</v>
      </c>
      <c r="CY21">
        <v>1199.975</v>
      </c>
      <c r="CZ21">
        <v>0.96699</v>
      </c>
      <c r="DA21">
        <v>0.0330095</v>
      </c>
      <c r="DB21">
        <v>0</v>
      </c>
      <c r="DC21">
        <v>2.668</v>
      </c>
      <c r="DD21">
        <v>0</v>
      </c>
      <c r="DE21">
        <v>3780.795</v>
      </c>
      <c r="DF21">
        <v>10372.025</v>
      </c>
      <c r="DG21">
        <v>39.88275</v>
      </c>
      <c r="DH21">
        <v>42.781</v>
      </c>
      <c r="DI21">
        <v>41.562</v>
      </c>
      <c r="DJ21">
        <v>40.89825</v>
      </c>
      <c r="DK21">
        <v>39.976375</v>
      </c>
      <c r="DL21">
        <v>1160.365</v>
      </c>
      <c r="DM21">
        <v>39.61</v>
      </c>
      <c r="DN21">
        <v>0</v>
      </c>
      <c r="DO21">
        <v>1617086194.9</v>
      </c>
      <c r="DP21">
        <v>0</v>
      </c>
      <c r="DQ21">
        <v>2.631352</v>
      </c>
      <c r="DR21">
        <v>-0.744661549286168</v>
      </c>
      <c r="DS21">
        <v>-74.1046152542623</v>
      </c>
      <c r="DT21">
        <v>3787.274</v>
      </c>
      <c r="DU21">
        <v>15</v>
      </c>
      <c r="DV21">
        <v>1617085932.5</v>
      </c>
      <c r="DW21" t="s">
        <v>288</v>
      </c>
      <c r="DX21">
        <v>1617085932.5</v>
      </c>
      <c r="DY21">
        <v>1617085930.5</v>
      </c>
      <c r="DZ21">
        <v>3</v>
      </c>
      <c r="EA21">
        <v>0.041</v>
      </c>
      <c r="EB21">
        <v>0.004</v>
      </c>
      <c r="EC21">
        <v>4.362</v>
      </c>
      <c r="ED21">
        <v>-0.018</v>
      </c>
      <c r="EE21">
        <v>400</v>
      </c>
      <c r="EF21">
        <v>20</v>
      </c>
      <c r="EG21">
        <v>0.24</v>
      </c>
      <c r="EH21">
        <v>0.04</v>
      </c>
      <c r="EI21">
        <v>100</v>
      </c>
      <c r="EJ21">
        <v>100</v>
      </c>
      <c r="EK21">
        <v>4.362</v>
      </c>
      <c r="EL21">
        <v>-0.0177</v>
      </c>
      <c r="EM21">
        <v>4.36170000000004</v>
      </c>
      <c r="EN21">
        <v>0</v>
      </c>
      <c r="EO21">
        <v>0</v>
      </c>
      <c r="EP21">
        <v>0</v>
      </c>
      <c r="EQ21">
        <v>-0.017669999999999</v>
      </c>
      <c r="ER21">
        <v>0</v>
      </c>
      <c r="ES21">
        <v>0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4.4</v>
      </c>
      <c r="EZ21">
        <v>4.4</v>
      </c>
      <c r="FA21">
        <v>18</v>
      </c>
      <c r="FB21">
        <v>646.187</v>
      </c>
      <c r="FC21">
        <v>392.459</v>
      </c>
      <c r="FD21">
        <v>25.0003</v>
      </c>
      <c r="FE21">
        <v>26.9232</v>
      </c>
      <c r="FF21">
        <v>30.0002</v>
      </c>
      <c r="FG21">
        <v>26.911</v>
      </c>
      <c r="FH21">
        <v>26.9521</v>
      </c>
      <c r="FI21">
        <v>5.10987</v>
      </c>
      <c r="FJ21">
        <v>16.6744</v>
      </c>
      <c r="FK21">
        <v>51.729</v>
      </c>
      <c r="FL21">
        <v>25</v>
      </c>
      <c r="FM21">
        <v>46.9971</v>
      </c>
      <c r="FN21">
        <v>20</v>
      </c>
      <c r="FO21">
        <v>97.0664</v>
      </c>
      <c r="FP21">
        <v>99.6311</v>
      </c>
    </row>
    <row r="22" spans="1:172">
      <c r="A22">
        <v>6</v>
      </c>
      <c r="B22">
        <v>1617086198</v>
      </c>
      <c r="C22">
        <v>20</v>
      </c>
      <c r="D22" t="s">
        <v>297</v>
      </c>
      <c r="E22" t="s">
        <v>298</v>
      </c>
      <c r="F22">
        <v>4</v>
      </c>
      <c r="G22">
        <v>1617086196</v>
      </c>
      <c r="H22">
        <f>(I22)/1000</f>
        <v>0</v>
      </c>
      <c r="I22">
        <f>IF(CF22, AL22, AF22)</f>
        <v>0</v>
      </c>
      <c r="J22">
        <f>IF(CF22, AG22, AE22)</f>
        <v>0</v>
      </c>
      <c r="K22">
        <f>CH22 - IF(AS22&gt;1, J22*CB22*100.0/(AU22*CV22), 0)</f>
        <v>0</v>
      </c>
      <c r="L22">
        <f>((R22-H22/2)*K22-J22)/(R22+H22/2)</f>
        <v>0</v>
      </c>
      <c r="M22">
        <f>L22*(CO22+CP22)/1000.0</f>
        <v>0</v>
      </c>
      <c r="N22">
        <f>(CH22 - IF(AS22&gt;1, J22*CB22*100.0/(AU22*CV22), 0))*(CO22+CP22)/1000.0</f>
        <v>0</v>
      </c>
      <c r="O22">
        <f>2.0/((1/Q22-1/P22)+SIGN(Q22)*SQRT((1/Q22-1/P22)*(1/Q22-1/P22) + 4*CC22/((CC22+1)*(CC22+1))*(2*1/Q22*1/P22-1/P22*1/P22)))</f>
        <v>0</v>
      </c>
      <c r="P22">
        <f>IF(LEFT(CD22,1)&lt;&gt;"0",IF(LEFT(CD22,1)="1",3.0,CE22),$D$5+$E$5*(CV22*CO22/($K$5*1000))+$F$5*(CV22*CO22/($K$5*1000))*MAX(MIN(CB22,$J$5),$I$5)*MAX(MIN(CB22,$J$5),$I$5)+$G$5*MAX(MIN(CB22,$J$5),$I$5)*(CV22*CO22/($K$5*1000))+$H$5*(CV22*CO22/($K$5*1000))*(CV22*CO22/($K$5*1000)))</f>
        <v>0</v>
      </c>
      <c r="Q22">
        <f>H22*(1000-(1000*0.61365*exp(17.502*U22/(240.97+U22))/(CO22+CP22)+CJ22)/2)/(1000*0.61365*exp(17.502*U22/(240.97+U22))/(CO22+CP22)-CJ22)</f>
        <v>0</v>
      </c>
      <c r="R22">
        <f>1/((CC22+1)/(O22/1.6)+1/(P22/1.37)) + CC22/((CC22+1)/(O22/1.6) + CC22/(P22/1.37))</f>
        <v>0</v>
      </c>
      <c r="S22">
        <f>(BX22*CA22)</f>
        <v>0</v>
      </c>
      <c r="T22">
        <f>(CQ22+(S22+2*0.95*5.67E-8*(((CQ22+$B$7)+273)^4-(CQ22+273)^4)-44100*H22)/(1.84*29.3*P22+8*0.95*5.67E-8*(CQ22+273)^3))</f>
        <v>0</v>
      </c>
      <c r="U22">
        <f>($C$7*CR22+$D$7*CS22+$E$7*T22)</f>
        <v>0</v>
      </c>
      <c r="V22">
        <f>0.61365*exp(17.502*U22/(240.97+U22))</f>
        <v>0</v>
      </c>
      <c r="W22">
        <f>(X22/Y22*100)</f>
        <v>0</v>
      </c>
      <c r="X22">
        <f>CJ22*(CO22+CP22)/1000</f>
        <v>0</v>
      </c>
      <c r="Y22">
        <f>0.61365*exp(17.502*CQ22/(240.97+CQ22))</f>
        <v>0</v>
      </c>
      <c r="Z22">
        <f>(V22-CJ22*(CO22+CP22)/1000)</f>
        <v>0</v>
      </c>
      <c r="AA22">
        <f>(-H22*44100)</f>
        <v>0</v>
      </c>
      <c r="AB22">
        <f>2*29.3*P22*0.92*(CQ22-U22)</f>
        <v>0</v>
      </c>
      <c r="AC22">
        <f>2*0.95*5.67E-8*(((CQ22+$B$7)+273)^4-(U22+273)^4)</f>
        <v>0</v>
      </c>
      <c r="AD22">
        <f>S22+AC22+AA22+AB22</f>
        <v>0</v>
      </c>
      <c r="AE22">
        <f>CN22*AS22*(CI22-CH22*(1000-AS22*CK22)/(1000-AS22*CJ22))/(100*CB22)</f>
        <v>0</v>
      </c>
      <c r="AF22">
        <f>1000*CN22*AS22*(CJ22-CK22)/(100*CB22*(1000-AS22*CJ22))</f>
        <v>0</v>
      </c>
      <c r="AG22">
        <f>(AH22 - AI22 - CO22*1E3/(8.314*(CQ22+273.15)) * AK22/CN22 * AJ22) * CN22/(100*CB22) * (1000 - CK22)/1000</f>
        <v>0</v>
      </c>
      <c r="AH22">
        <v>39.2486497617501</v>
      </c>
      <c r="AI22">
        <v>34.9311072727273</v>
      </c>
      <c r="AJ22">
        <v>1.3748149396602</v>
      </c>
      <c r="AK22">
        <v>66.4999155448521</v>
      </c>
      <c r="AL22">
        <f>(AN22 - AM22 + CO22*1E3/(8.314*(CQ22+273.15)) * AP22/CN22 * AO22) * CN22/(100*CB22) * 1000/(1000 - AN22)</f>
        <v>0</v>
      </c>
      <c r="AM22">
        <v>20.0102864072727</v>
      </c>
      <c r="AN22">
        <v>21.3325151515151</v>
      </c>
      <c r="AO22">
        <v>4.2904722905015e-05</v>
      </c>
      <c r="AP22">
        <v>79.88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MAX(0,($B$13+$C$13*CV22)/(1+$D$13*CV22)*CO22/(CQ22+273)*$E$13)</f>
        <v>0</v>
      </c>
      <c r="AV22" t="s">
        <v>286</v>
      </c>
      <c r="AW22" t="s">
        <v>286</v>
      </c>
      <c r="AX22">
        <v>0</v>
      </c>
      <c r="AY22">
        <v>0</v>
      </c>
      <c r="AZ22">
        <f>1-AX22/AY22</f>
        <v>0</v>
      </c>
      <c r="BA22">
        <v>0</v>
      </c>
      <c r="BB22" t="s">
        <v>286</v>
      </c>
      <c r="BC22" t="s">
        <v>286</v>
      </c>
      <c r="BD22">
        <v>0</v>
      </c>
      <c r="BE22">
        <v>0</v>
      </c>
      <c r="BF22">
        <f>1-BD22/BE22</f>
        <v>0</v>
      </c>
      <c r="BG22">
        <v>0.5</v>
      </c>
      <c r="BH22">
        <f>BY22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286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f>$B$11*CW22+$C$11*CX22+$F$11*CY22*(1-DB22)</f>
        <v>0</v>
      </c>
      <c r="BY22">
        <f>BX22*BZ22</f>
        <v>0</v>
      </c>
      <c r="BZ22">
        <f>($B$11*$D$9+$C$11*$D$9+$F$11*((DL22+DD22)/MAX(DL22+DD22+DM22, 0.1)*$I$9+DM22/MAX(DL22+DD22+DM22, 0.1)*$J$9))/($B$11+$C$11+$F$11)</f>
        <v>0</v>
      </c>
      <c r="CA22">
        <f>($B$11*$K$9+$C$11*$K$9+$F$11*((DL22+DD22)/MAX(DL22+DD22+DM22, 0.1)*$P$9+DM22/MAX(DL22+DD22+DM22, 0.1)*$Q$9))/($B$11+$C$11+$F$11)</f>
        <v>0</v>
      </c>
      <c r="CB22">
        <v>9</v>
      </c>
      <c r="CC22">
        <v>0.5</v>
      </c>
      <c r="CD22" t="s">
        <v>287</v>
      </c>
      <c r="CE22">
        <v>2</v>
      </c>
      <c r="CF22" t="b">
        <v>1</v>
      </c>
      <c r="CG22">
        <v>1617086196</v>
      </c>
      <c r="CH22">
        <v>32.1659142857143</v>
      </c>
      <c r="CI22">
        <v>38.5083428571429</v>
      </c>
      <c r="CJ22">
        <v>21.3312285714286</v>
      </c>
      <c r="CK22">
        <v>20.0102714285714</v>
      </c>
      <c r="CL22">
        <v>27.8042142857143</v>
      </c>
      <c r="CM22">
        <v>21.3489142857143</v>
      </c>
      <c r="CN22">
        <v>600.013428571428</v>
      </c>
      <c r="CO22">
        <v>101.113714285714</v>
      </c>
      <c r="CP22">
        <v>0.0455847571428571</v>
      </c>
      <c r="CQ22">
        <v>26.6365714285714</v>
      </c>
      <c r="CR22">
        <v>26.3419714285714</v>
      </c>
      <c r="CS22">
        <v>999.9</v>
      </c>
      <c r="CT22">
        <v>0</v>
      </c>
      <c r="CU22">
        <v>0</v>
      </c>
      <c r="CV22">
        <v>10000.1785714286</v>
      </c>
      <c r="CW22">
        <v>0</v>
      </c>
      <c r="CX22">
        <v>43.1957571428571</v>
      </c>
      <c r="CY22">
        <v>1200.01142857143</v>
      </c>
      <c r="CZ22">
        <v>0.96699</v>
      </c>
      <c r="DA22">
        <v>0.0330095</v>
      </c>
      <c r="DB22">
        <v>0</v>
      </c>
      <c r="DC22">
        <v>2.77291428571429</v>
      </c>
      <c r="DD22">
        <v>0</v>
      </c>
      <c r="DE22">
        <v>3772.24</v>
      </c>
      <c r="DF22">
        <v>10372.3428571429</v>
      </c>
      <c r="DG22">
        <v>39.857</v>
      </c>
      <c r="DH22">
        <v>42.75</v>
      </c>
      <c r="DI22">
        <v>41.589</v>
      </c>
      <c r="DJ22">
        <v>40.8837142857143</v>
      </c>
      <c r="DK22">
        <v>39.937</v>
      </c>
      <c r="DL22">
        <v>1160.4</v>
      </c>
      <c r="DM22">
        <v>39.6114285714286</v>
      </c>
      <c r="DN22">
        <v>0</v>
      </c>
      <c r="DO22">
        <v>1617086198.5</v>
      </c>
      <c r="DP22">
        <v>0</v>
      </c>
      <c r="DQ22">
        <v>2.641372</v>
      </c>
      <c r="DR22">
        <v>0.48637690440819</v>
      </c>
      <c r="DS22">
        <v>-99.5807690585133</v>
      </c>
      <c r="DT22">
        <v>3782.1784</v>
      </c>
      <c r="DU22">
        <v>15</v>
      </c>
      <c r="DV22">
        <v>1617085932.5</v>
      </c>
      <c r="DW22" t="s">
        <v>288</v>
      </c>
      <c r="DX22">
        <v>1617085932.5</v>
      </c>
      <c r="DY22">
        <v>1617085930.5</v>
      </c>
      <c r="DZ22">
        <v>3</v>
      </c>
      <c r="EA22">
        <v>0.041</v>
      </c>
      <c r="EB22">
        <v>0.004</v>
      </c>
      <c r="EC22">
        <v>4.362</v>
      </c>
      <c r="ED22">
        <v>-0.018</v>
      </c>
      <c r="EE22">
        <v>400</v>
      </c>
      <c r="EF22">
        <v>20</v>
      </c>
      <c r="EG22">
        <v>0.24</v>
      </c>
      <c r="EH22">
        <v>0.04</v>
      </c>
      <c r="EI22">
        <v>100</v>
      </c>
      <c r="EJ22">
        <v>100</v>
      </c>
      <c r="EK22">
        <v>4.362</v>
      </c>
      <c r="EL22">
        <v>-0.0177</v>
      </c>
      <c r="EM22">
        <v>4.36170000000004</v>
      </c>
      <c r="EN22">
        <v>0</v>
      </c>
      <c r="EO22">
        <v>0</v>
      </c>
      <c r="EP22">
        <v>0</v>
      </c>
      <c r="EQ22">
        <v>-0.017669999999999</v>
      </c>
      <c r="ER22">
        <v>0</v>
      </c>
      <c r="ES22">
        <v>0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4.4</v>
      </c>
      <c r="EZ22">
        <v>4.5</v>
      </c>
      <c r="FA22">
        <v>18</v>
      </c>
      <c r="FB22">
        <v>646.11</v>
      </c>
      <c r="FC22">
        <v>392.67</v>
      </c>
      <c r="FD22">
        <v>25.0004</v>
      </c>
      <c r="FE22">
        <v>26.9248</v>
      </c>
      <c r="FF22">
        <v>30.0002</v>
      </c>
      <c r="FG22">
        <v>26.911</v>
      </c>
      <c r="FH22">
        <v>26.9532</v>
      </c>
      <c r="FI22">
        <v>5.4187</v>
      </c>
      <c r="FJ22">
        <v>16.6744</v>
      </c>
      <c r="FK22">
        <v>51.729</v>
      </c>
      <c r="FL22">
        <v>25</v>
      </c>
      <c r="FM22">
        <v>53.7077</v>
      </c>
      <c r="FN22">
        <v>20</v>
      </c>
      <c r="FO22">
        <v>97.0665</v>
      </c>
      <c r="FP22">
        <v>99.6313</v>
      </c>
    </row>
    <row r="23" spans="1:172">
      <c r="A23">
        <v>7</v>
      </c>
      <c r="B23">
        <v>1617086202</v>
      </c>
      <c r="C23">
        <v>24</v>
      </c>
      <c r="D23" t="s">
        <v>299</v>
      </c>
      <c r="E23" t="s">
        <v>300</v>
      </c>
      <c r="F23">
        <v>4</v>
      </c>
      <c r="G23">
        <v>1617086199.6875</v>
      </c>
      <c r="H23">
        <f>(I23)/1000</f>
        <v>0</v>
      </c>
      <c r="I23">
        <f>IF(CF23, AL23, AF23)</f>
        <v>0</v>
      </c>
      <c r="J23">
        <f>IF(CF23, AG23, AE23)</f>
        <v>0</v>
      </c>
      <c r="K23">
        <f>CH23 - IF(AS23&gt;1, J23*CB23*100.0/(AU23*CV23), 0)</f>
        <v>0</v>
      </c>
      <c r="L23">
        <f>((R23-H23/2)*K23-J23)/(R23+H23/2)</f>
        <v>0</v>
      </c>
      <c r="M23">
        <f>L23*(CO23+CP23)/1000.0</f>
        <v>0</v>
      </c>
      <c r="N23">
        <f>(CH23 - IF(AS23&gt;1, J23*CB23*100.0/(AU23*CV23), 0))*(CO23+CP23)/1000.0</f>
        <v>0</v>
      </c>
      <c r="O23">
        <f>2.0/((1/Q23-1/P23)+SIGN(Q23)*SQRT((1/Q23-1/P23)*(1/Q23-1/P23) + 4*CC23/((CC23+1)*(CC23+1))*(2*1/Q23*1/P23-1/P23*1/P23)))</f>
        <v>0</v>
      </c>
      <c r="P23">
        <f>IF(LEFT(CD23,1)&lt;&gt;"0",IF(LEFT(CD23,1)="1",3.0,CE23),$D$5+$E$5*(CV23*CO23/($K$5*1000))+$F$5*(CV23*CO23/($K$5*1000))*MAX(MIN(CB23,$J$5),$I$5)*MAX(MIN(CB23,$J$5),$I$5)+$G$5*MAX(MIN(CB23,$J$5),$I$5)*(CV23*CO23/($K$5*1000))+$H$5*(CV23*CO23/($K$5*1000))*(CV23*CO23/($K$5*1000)))</f>
        <v>0</v>
      </c>
      <c r="Q23">
        <f>H23*(1000-(1000*0.61365*exp(17.502*U23/(240.97+U23))/(CO23+CP23)+CJ23)/2)/(1000*0.61365*exp(17.502*U23/(240.97+U23))/(CO23+CP23)-CJ23)</f>
        <v>0</v>
      </c>
      <c r="R23">
        <f>1/((CC23+1)/(O23/1.6)+1/(P23/1.37)) + CC23/((CC23+1)/(O23/1.6) + CC23/(P23/1.37))</f>
        <v>0</v>
      </c>
      <c r="S23">
        <f>(BX23*CA23)</f>
        <v>0</v>
      </c>
      <c r="T23">
        <f>(CQ23+(S23+2*0.95*5.67E-8*(((CQ23+$B$7)+273)^4-(CQ23+273)^4)-44100*H23)/(1.84*29.3*P23+8*0.95*5.67E-8*(CQ23+273)^3))</f>
        <v>0</v>
      </c>
      <c r="U23">
        <f>($C$7*CR23+$D$7*CS23+$E$7*T23)</f>
        <v>0</v>
      </c>
      <c r="V23">
        <f>0.61365*exp(17.502*U23/(240.97+U23))</f>
        <v>0</v>
      </c>
      <c r="W23">
        <f>(X23/Y23*100)</f>
        <v>0</v>
      </c>
      <c r="X23">
        <f>CJ23*(CO23+CP23)/1000</f>
        <v>0</v>
      </c>
      <c r="Y23">
        <f>0.61365*exp(17.502*CQ23/(240.97+CQ23))</f>
        <v>0</v>
      </c>
      <c r="Z23">
        <f>(V23-CJ23*(CO23+CP23)/1000)</f>
        <v>0</v>
      </c>
      <c r="AA23">
        <f>(-H23*44100)</f>
        <v>0</v>
      </c>
      <c r="AB23">
        <f>2*29.3*P23*0.92*(CQ23-U23)</f>
        <v>0</v>
      </c>
      <c r="AC23">
        <f>2*0.95*5.67E-8*(((CQ23+$B$7)+273)^4-(U23+273)^4)</f>
        <v>0</v>
      </c>
      <c r="AD23">
        <f>S23+AC23+AA23+AB23</f>
        <v>0</v>
      </c>
      <c r="AE23">
        <f>CN23*AS23*(CI23-CH23*(1000-AS23*CK23)/(1000-AS23*CJ23))/(100*CB23)</f>
        <v>0</v>
      </c>
      <c r="AF23">
        <f>1000*CN23*AS23*(CJ23-CK23)/(100*CB23*(1000-AS23*CJ23))</f>
        <v>0</v>
      </c>
      <c r="AG23">
        <f>(AH23 - AI23 - CO23*1E3/(8.314*(CQ23+273.15)) * AK23/CN23 * AJ23) * CN23/(100*CB23) * (1000 - CK23)/1000</f>
        <v>0</v>
      </c>
      <c r="AH23">
        <v>46.0394604146736</v>
      </c>
      <c r="AI23">
        <v>40.8749927272727</v>
      </c>
      <c r="AJ23">
        <v>1.51870180938398</v>
      </c>
      <c r="AK23">
        <v>66.4999155448521</v>
      </c>
      <c r="AL23">
        <f>(AN23 - AM23 + CO23*1E3/(8.314*(CQ23+273.15)) * AP23/CN23 * AO23) * CN23/(100*CB23) * 1000/(1000 - AN23)</f>
        <v>0</v>
      </c>
      <c r="AM23">
        <v>20.0093623411255</v>
      </c>
      <c r="AN23">
        <v>21.3349515151515</v>
      </c>
      <c r="AO23">
        <v>1.53969951617518e-05</v>
      </c>
      <c r="AP23">
        <v>79.88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MAX(0,($B$13+$C$13*CV23)/(1+$D$13*CV23)*CO23/(CQ23+273)*$E$13)</f>
        <v>0</v>
      </c>
      <c r="AV23" t="s">
        <v>286</v>
      </c>
      <c r="AW23" t="s">
        <v>286</v>
      </c>
      <c r="AX23">
        <v>0</v>
      </c>
      <c r="AY23">
        <v>0</v>
      </c>
      <c r="AZ23">
        <f>1-AX23/AY23</f>
        <v>0</v>
      </c>
      <c r="BA23">
        <v>0</v>
      </c>
      <c r="BB23" t="s">
        <v>286</v>
      </c>
      <c r="BC23" t="s">
        <v>286</v>
      </c>
      <c r="BD23">
        <v>0</v>
      </c>
      <c r="BE23">
        <v>0</v>
      </c>
      <c r="BF23">
        <f>1-BD23/BE23</f>
        <v>0</v>
      </c>
      <c r="BG23">
        <v>0.5</v>
      </c>
      <c r="BH23">
        <f>BY23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286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f>$B$11*CW23+$C$11*CX23+$F$11*CY23*(1-DB23)</f>
        <v>0</v>
      </c>
      <c r="BY23">
        <f>BX23*BZ23</f>
        <v>0</v>
      </c>
      <c r="BZ23">
        <f>($B$11*$D$9+$C$11*$D$9+$F$11*((DL23+DD23)/MAX(DL23+DD23+DM23, 0.1)*$I$9+DM23/MAX(DL23+DD23+DM23, 0.1)*$J$9))/($B$11+$C$11+$F$11)</f>
        <v>0</v>
      </c>
      <c r="CA23">
        <f>($B$11*$K$9+$C$11*$K$9+$F$11*((DL23+DD23)/MAX(DL23+DD23+DM23, 0.1)*$P$9+DM23/MAX(DL23+DD23+DM23, 0.1)*$Q$9))/($B$11+$C$11+$F$11)</f>
        <v>0</v>
      </c>
      <c r="CB23">
        <v>9</v>
      </c>
      <c r="CC23">
        <v>0.5</v>
      </c>
      <c r="CD23" t="s">
        <v>287</v>
      </c>
      <c r="CE23">
        <v>2</v>
      </c>
      <c r="CF23" t="b">
        <v>1</v>
      </c>
      <c r="CG23">
        <v>1617086199.6875</v>
      </c>
      <c r="CH23">
        <v>37.3231</v>
      </c>
      <c r="CI23">
        <v>44.629525</v>
      </c>
      <c r="CJ23">
        <v>21.3338</v>
      </c>
      <c r="CK23">
        <v>20.0096875</v>
      </c>
      <c r="CL23">
        <v>32.9614</v>
      </c>
      <c r="CM23">
        <v>21.351475</v>
      </c>
      <c r="CN23">
        <v>600.006875</v>
      </c>
      <c r="CO23">
        <v>101.112625</v>
      </c>
      <c r="CP23">
        <v>0.045802475</v>
      </c>
      <c r="CQ23">
        <v>26.6361125</v>
      </c>
      <c r="CR23">
        <v>26.3311375</v>
      </c>
      <c r="CS23">
        <v>999.9</v>
      </c>
      <c r="CT23">
        <v>0</v>
      </c>
      <c r="CU23">
        <v>0</v>
      </c>
      <c r="CV23">
        <v>10004.3775</v>
      </c>
      <c r="CW23">
        <v>0</v>
      </c>
      <c r="CX23">
        <v>43.1294375</v>
      </c>
      <c r="CY23">
        <v>1200.04</v>
      </c>
      <c r="CZ23">
        <v>0.966990875</v>
      </c>
      <c r="DA23">
        <v>0.0330086375</v>
      </c>
      <c r="DB23">
        <v>0</v>
      </c>
      <c r="DC23">
        <v>2.67135</v>
      </c>
      <c r="DD23">
        <v>0</v>
      </c>
      <c r="DE23">
        <v>3764.58125</v>
      </c>
      <c r="DF23">
        <v>10372.55</v>
      </c>
      <c r="DG23">
        <v>39.875</v>
      </c>
      <c r="DH23">
        <v>42.781</v>
      </c>
      <c r="DI23">
        <v>41.538875</v>
      </c>
      <c r="DJ23">
        <v>40.867125</v>
      </c>
      <c r="DK23">
        <v>39.976375</v>
      </c>
      <c r="DL23">
        <v>1160.42875</v>
      </c>
      <c r="DM23">
        <v>39.61125</v>
      </c>
      <c r="DN23">
        <v>0</v>
      </c>
      <c r="DO23">
        <v>1617086202.7</v>
      </c>
      <c r="DP23">
        <v>0</v>
      </c>
      <c r="DQ23">
        <v>2.64817692307692</v>
      </c>
      <c r="DR23">
        <v>0.987719649990615</v>
      </c>
      <c r="DS23">
        <v>-118.232478720072</v>
      </c>
      <c r="DT23">
        <v>3775.14153846154</v>
      </c>
      <c r="DU23">
        <v>15</v>
      </c>
      <c r="DV23">
        <v>1617085932.5</v>
      </c>
      <c r="DW23" t="s">
        <v>288</v>
      </c>
      <c r="DX23">
        <v>1617085932.5</v>
      </c>
      <c r="DY23">
        <v>1617085930.5</v>
      </c>
      <c r="DZ23">
        <v>3</v>
      </c>
      <c r="EA23">
        <v>0.041</v>
      </c>
      <c r="EB23">
        <v>0.004</v>
      </c>
      <c r="EC23">
        <v>4.362</v>
      </c>
      <c r="ED23">
        <v>-0.018</v>
      </c>
      <c r="EE23">
        <v>400</v>
      </c>
      <c r="EF23">
        <v>20</v>
      </c>
      <c r="EG23">
        <v>0.24</v>
      </c>
      <c r="EH23">
        <v>0.04</v>
      </c>
      <c r="EI23">
        <v>100</v>
      </c>
      <c r="EJ23">
        <v>100</v>
      </c>
      <c r="EK23">
        <v>4.362</v>
      </c>
      <c r="EL23">
        <v>-0.0177</v>
      </c>
      <c r="EM23">
        <v>4.36170000000004</v>
      </c>
      <c r="EN23">
        <v>0</v>
      </c>
      <c r="EO23">
        <v>0</v>
      </c>
      <c r="EP23">
        <v>0</v>
      </c>
      <c r="EQ23">
        <v>-0.017669999999999</v>
      </c>
      <c r="ER23">
        <v>0</v>
      </c>
      <c r="ES23">
        <v>0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4.5</v>
      </c>
      <c r="EZ23">
        <v>4.5</v>
      </c>
      <c r="FA23">
        <v>18</v>
      </c>
      <c r="FB23">
        <v>646.215</v>
      </c>
      <c r="FC23">
        <v>392.482</v>
      </c>
      <c r="FD23">
        <v>25.0001</v>
      </c>
      <c r="FE23">
        <v>26.9248</v>
      </c>
      <c r="FF23">
        <v>30.0002</v>
      </c>
      <c r="FG23">
        <v>26.9117</v>
      </c>
      <c r="FH23">
        <v>26.9532</v>
      </c>
      <c r="FI23">
        <v>5.72825</v>
      </c>
      <c r="FJ23">
        <v>16.6744</v>
      </c>
      <c r="FK23">
        <v>52.1176</v>
      </c>
      <c r="FL23">
        <v>25</v>
      </c>
      <c r="FM23">
        <v>60.3969</v>
      </c>
      <c r="FN23">
        <v>20</v>
      </c>
      <c r="FO23">
        <v>97.0665</v>
      </c>
      <c r="FP23">
        <v>99.6295</v>
      </c>
    </row>
    <row r="24" spans="1:172">
      <c r="A24">
        <v>8</v>
      </c>
      <c r="B24">
        <v>1617086206</v>
      </c>
      <c r="C24">
        <v>28</v>
      </c>
      <c r="D24" t="s">
        <v>301</v>
      </c>
      <c r="E24" t="s">
        <v>302</v>
      </c>
      <c r="F24">
        <v>4</v>
      </c>
      <c r="G24">
        <v>1617086204</v>
      </c>
      <c r="H24">
        <f>(I24)/1000</f>
        <v>0</v>
      </c>
      <c r="I24">
        <f>IF(CF24, AL24, AF24)</f>
        <v>0</v>
      </c>
      <c r="J24">
        <f>IF(CF24, AG24, AE24)</f>
        <v>0</v>
      </c>
      <c r="K24">
        <f>CH24 - IF(AS24&gt;1, J24*CB24*100.0/(AU24*CV24), 0)</f>
        <v>0</v>
      </c>
      <c r="L24">
        <f>((R24-H24/2)*K24-J24)/(R24+H24/2)</f>
        <v>0</v>
      </c>
      <c r="M24">
        <f>L24*(CO24+CP24)/1000.0</f>
        <v>0</v>
      </c>
      <c r="N24">
        <f>(CH24 - IF(AS24&gt;1, J24*CB24*100.0/(AU24*CV24), 0))*(CO24+CP24)/1000.0</f>
        <v>0</v>
      </c>
      <c r="O24">
        <f>2.0/((1/Q24-1/P24)+SIGN(Q24)*SQRT((1/Q24-1/P24)*(1/Q24-1/P24) + 4*CC24/((CC24+1)*(CC24+1))*(2*1/Q24*1/P24-1/P24*1/P24)))</f>
        <v>0</v>
      </c>
      <c r="P24">
        <f>IF(LEFT(CD24,1)&lt;&gt;"0",IF(LEFT(CD24,1)="1",3.0,CE24),$D$5+$E$5*(CV24*CO24/($K$5*1000))+$F$5*(CV24*CO24/($K$5*1000))*MAX(MIN(CB24,$J$5),$I$5)*MAX(MIN(CB24,$J$5),$I$5)+$G$5*MAX(MIN(CB24,$J$5),$I$5)*(CV24*CO24/($K$5*1000))+$H$5*(CV24*CO24/($K$5*1000))*(CV24*CO24/($K$5*1000)))</f>
        <v>0</v>
      </c>
      <c r="Q24">
        <f>H24*(1000-(1000*0.61365*exp(17.502*U24/(240.97+U24))/(CO24+CP24)+CJ24)/2)/(1000*0.61365*exp(17.502*U24/(240.97+U24))/(CO24+CP24)-CJ24)</f>
        <v>0</v>
      </c>
      <c r="R24">
        <f>1/((CC24+1)/(O24/1.6)+1/(P24/1.37)) + CC24/((CC24+1)/(O24/1.6) + CC24/(P24/1.37))</f>
        <v>0</v>
      </c>
      <c r="S24">
        <f>(BX24*CA24)</f>
        <v>0</v>
      </c>
      <c r="T24">
        <f>(CQ24+(S24+2*0.95*5.67E-8*(((CQ24+$B$7)+273)^4-(CQ24+273)^4)-44100*H24)/(1.84*29.3*P24+8*0.95*5.67E-8*(CQ24+273)^3))</f>
        <v>0</v>
      </c>
      <c r="U24">
        <f>($C$7*CR24+$D$7*CS24+$E$7*T24)</f>
        <v>0</v>
      </c>
      <c r="V24">
        <f>0.61365*exp(17.502*U24/(240.97+U24))</f>
        <v>0</v>
      </c>
      <c r="W24">
        <f>(X24/Y24*100)</f>
        <v>0</v>
      </c>
      <c r="X24">
        <f>CJ24*(CO24+CP24)/1000</f>
        <v>0</v>
      </c>
      <c r="Y24">
        <f>0.61365*exp(17.502*CQ24/(240.97+CQ24))</f>
        <v>0</v>
      </c>
      <c r="Z24">
        <f>(V24-CJ24*(CO24+CP24)/1000)</f>
        <v>0</v>
      </c>
      <c r="AA24">
        <f>(-H24*44100)</f>
        <v>0</v>
      </c>
      <c r="AB24">
        <f>2*29.3*P24*0.92*(CQ24-U24)</f>
        <v>0</v>
      </c>
      <c r="AC24">
        <f>2*0.95*5.67E-8*(((CQ24+$B$7)+273)^4-(U24+273)^4)</f>
        <v>0</v>
      </c>
      <c r="AD24">
        <f>S24+AC24+AA24+AB24</f>
        <v>0</v>
      </c>
      <c r="AE24">
        <f>CN24*AS24*(CI24-CH24*(1000-AS24*CK24)/(1000-AS24*CJ24))/(100*CB24)</f>
        <v>0</v>
      </c>
      <c r="AF24">
        <f>1000*CN24*AS24*(CJ24-CK24)/(100*CB24*(1000-AS24*CJ24))</f>
        <v>0</v>
      </c>
      <c r="AG24">
        <f>(AH24 - AI24 - CO24*1E3/(8.314*(CQ24+273.15)) * AK24/CN24 * AJ24) * CN24/(100*CB24) * (1000 - CK24)/1000</f>
        <v>0</v>
      </c>
      <c r="AH24">
        <v>52.8441049675267</v>
      </c>
      <c r="AI24">
        <v>47.2070824242424</v>
      </c>
      <c r="AJ24">
        <v>1.59310927607856</v>
      </c>
      <c r="AK24">
        <v>66.4999155448521</v>
      </c>
      <c r="AL24">
        <f>(AN24 - AM24 + CO24*1E3/(8.314*(CQ24+273.15)) * AP24/CN24 * AO24) * CN24/(100*CB24) * 1000/(1000 - AN24)</f>
        <v>0</v>
      </c>
      <c r="AM24">
        <v>20.0176851193074</v>
      </c>
      <c r="AN24">
        <v>21.3406303030303</v>
      </c>
      <c r="AO24">
        <v>3.00014316393709e-05</v>
      </c>
      <c r="AP24">
        <v>79.88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MAX(0,($B$13+$C$13*CV24)/(1+$D$13*CV24)*CO24/(CQ24+273)*$E$13)</f>
        <v>0</v>
      </c>
      <c r="AV24" t="s">
        <v>286</v>
      </c>
      <c r="AW24" t="s">
        <v>286</v>
      </c>
      <c r="AX24">
        <v>0</v>
      </c>
      <c r="AY24">
        <v>0</v>
      </c>
      <c r="AZ24">
        <f>1-AX24/AY24</f>
        <v>0</v>
      </c>
      <c r="BA24">
        <v>0</v>
      </c>
      <c r="BB24" t="s">
        <v>286</v>
      </c>
      <c r="BC24" t="s">
        <v>286</v>
      </c>
      <c r="BD24">
        <v>0</v>
      </c>
      <c r="BE24">
        <v>0</v>
      </c>
      <c r="BF24">
        <f>1-BD24/BE24</f>
        <v>0</v>
      </c>
      <c r="BG24">
        <v>0.5</v>
      </c>
      <c r="BH24">
        <f>BY24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286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f>$B$11*CW24+$C$11*CX24+$F$11*CY24*(1-DB24)</f>
        <v>0</v>
      </c>
      <c r="BY24">
        <f>BX24*BZ24</f>
        <v>0</v>
      </c>
      <c r="BZ24">
        <f>($B$11*$D$9+$C$11*$D$9+$F$11*((DL24+DD24)/MAX(DL24+DD24+DM24, 0.1)*$I$9+DM24/MAX(DL24+DD24+DM24, 0.1)*$J$9))/($B$11+$C$11+$F$11)</f>
        <v>0</v>
      </c>
      <c r="CA24">
        <f>($B$11*$K$9+$C$11*$K$9+$F$11*((DL24+DD24)/MAX(DL24+DD24+DM24, 0.1)*$P$9+DM24/MAX(DL24+DD24+DM24, 0.1)*$Q$9))/($B$11+$C$11+$F$11)</f>
        <v>0</v>
      </c>
      <c r="CB24">
        <v>9</v>
      </c>
      <c r="CC24">
        <v>0.5</v>
      </c>
      <c r="CD24" t="s">
        <v>287</v>
      </c>
      <c r="CE24">
        <v>2</v>
      </c>
      <c r="CF24" t="b">
        <v>1</v>
      </c>
      <c r="CG24">
        <v>1617086204</v>
      </c>
      <c r="CH24">
        <v>43.8607857142857</v>
      </c>
      <c r="CI24">
        <v>51.8186285714286</v>
      </c>
      <c r="CJ24">
        <v>21.3378285714286</v>
      </c>
      <c r="CK24">
        <v>20.0192571428571</v>
      </c>
      <c r="CL24">
        <v>39.4990857142857</v>
      </c>
      <c r="CM24">
        <v>21.3554714285714</v>
      </c>
      <c r="CN24">
        <v>600.041142857143</v>
      </c>
      <c r="CO24">
        <v>101.113142857143</v>
      </c>
      <c r="CP24">
        <v>0.0457004428571429</v>
      </c>
      <c r="CQ24">
        <v>26.6361</v>
      </c>
      <c r="CR24">
        <v>26.3176428571429</v>
      </c>
      <c r="CS24">
        <v>999.9</v>
      </c>
      <c r="CT24">
        <v>0</v>
      </c>
      <c r="CU24">
        <v>0</v>
      </c>
      <c r="CV24">
        <v>10001.0757142857</v>
      </c>
      <c r="CW24">
        <v>0</v>
      </c>
      <c r="CX24">
        <v>43.1239428571429</v>
      </c>
      <c r="CY24">
        <v>1199.97714285714</v>
      </c>
      <c r="CZ24">
        <v>0.96699</v>
      </c>
      <c r="DA24">
        <v>0.0330095</v>
      </c>
      <c r="DB24">
        <v>0</v>
      </c>
      <c r="DC24">
        <v>2.86997142857143</v>
      </c>
      <c r="DD24">
        <v>0</v>
      </c>
      <c r="DE24">
        <v>3755.01857142857</v>
      </c>
      <c r="DF24">
        <v>10372.0571428571</v>
      </c>
      <c r="DG24">
        <v>39.875</v>
      </c>
      <c r="DH24">
        <v>42.75</v>
      </c>
      <c r="DI24">
        <v>41.5622857142857</v>
      </c>
      <c r="DJ24">
        <v>40.8747142857143</v>
      </c>
      <c r="DK24">
        <v>39.937</v>
      </c>
      <c r="DL24">
        <v>1160.36714285714</v>
      </c>
      <c r="DM24">
        <v>39.61</v>
      </c>
      <c r="DN24">
        <v>0</v>
      </c>
      <c r="DO24">
        <v>1617086206.9</v>
      </c>
      <c r="DP24">
        <v>0</v>
      </c>
      <c r="DQ24">
        <v>2.724668</v>
      </c>
      <c r="DR24">
        <v>0.672299993399175</v>
      </c>
      <c r="DS24">
        <v>-128.995384419829</v>
      </c>
      <c r="DT24">
        <v>3766.0164</v>
      </c>
      <c r="DU24">
        <v>15</v>
      </c>
      <c r="DV24">
        <v>1617085932.5</v>
      </c>
      <c r="DW24" t="s">
        <v>288</v>
      </c>
      <c r="DX24">
        <v>1617085932.5</v>
      </c>
      <c r="DY24">
        <v>1617085930.5</v>
      </c>
      <c r="DZ24">
        <v>3</v>
      </c>
      <c r="EA24">
        <v>0.041</v>
      </c>
      <c r="EB24">
        <v>0.004</v>
      </c>
      <c r="EC24">
        <v>4.362</v>
      </c>
      <c r="ED24">
        <v>-0.018</v>
      </c>
      <c r="EE24">
        <v>400</v>
      </c>
      <c r="EF24">
        <v>20</v>
      </c>
      <c r="EG24">
        <v>0.24</v>
      </c>
      <c r="EH24">
        <v>0.04</v>
      </c>
      <c r="EI24">
        <v>100</v>
      </c>
      <c r="EJ24">
        <v>100</v>
      </c>
      <c r="EK24">
        <v>4.362</v>
      </c>
      <c r="EL24">
        <v>-0.0177</v>
      </c>
      <c r="EM24">
        <v>4.36170000000004</v>
      </c>
      <c r="EN24">
        <v>0</v>
      </c>
      <c r="EO24">
        <v>0</v>
      </c>
      <c r="EP24">
        <v>0</v>
      </c>
      <c r="EQ24">
        <v>-0.017669999999999</v>
      </c>
      <c r="ER24">
        <v>0</v>
      </c>
      <c r="ES24">
        <v>0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4.6</v>
      </c>
      <c r="EZ24">
        <v>4.6</v>
      </c>
      <c r="FA24">
        <v>18</v>
      </c>
      <c r="FB24">
        <v>646.466</v>
      </c>
      <c r="FC24">
        <v>392.598</v>
      </c>
      <c r="FD24">
        <v>25.0002</v>
      </c>
      <c r="FE24">
        <v>26.9248</v>
      </c>
      <c r="FF24">
        <v>30.0003</v>
      </c>
      <c r="FG24">
        <v>26.9133</v>
      </c>
      <c r="FH24">
        <v>26.9532</v>
      </c>
      <c r="FI24">
        <v>6.03714</v>
      </c>
      <c r="FJ24">
        <v>16.6744</v>
      </c>
      <c r="FK24">
        <v>52.1176</v>
      </c>
      <c r="FL24">
        <v>25</v>
      </c>
      <c r="FM24">
        <v>67.1179</v>
      </c>
      <c r="FN24">
        <v>20</v>
      </c>
      <c r="FO24">
        <v>97.0674</v>
      </c>
      <c r="FP24">
        <v>99.6304</v>
      </c>
    </row>
    <row r="25" spans="1:172">
      <c r="A25">
        <v>9</v>
      </c>
      <c r="B25">
        <v>1617086210</v>
      </c>
      <c r="C25">
        <v>32</v>
      </c>
      <c r="D25" t="s">
        <v>303</v>
      </c>
      <c r="E25" t="s">
        <v>304</v>
      </c>
      <c r="F25">
        <v>4</v>
      </c>
      <c r="G25">
        <v>1617086207.6875</v>
      </c>
      <c r="H25">
        <f>(I25)/1000</f>
        <v>0</v>
      </c>
      <c r="I25">
        <f>IF(CF25, AL25, AF25)</f>
        <v>0</v>
      </c>
      <c r="J25">
        <f>IF(CF25, AG25, AE25)</f>
        <v>0</v>
      </c>
      <c r="K25">
        <f>CH25 - IF(AS25&gt;1, J25*CB25*100.0/(AU25*CV25), 0)</f>
        <v>0</v>
      </c>
      <c r="L25">
        <f>((R25-H25/2)*K25-J25)/(R25+H25/2)</f>
        <v>0</v>
      </c>
      <c r="M25">
        <f>L25*(CO25+CP25)/1000.0</f>
        <v>0</v>
      </c>
      <c r="N25">
        <f>(CH25 - IF(AS25&gt;1, J25*CB25*100.0/(AU25*CV25), 0))*(CO25+CP25)/1000.0</f>
        <v>0</v>
      </c>
      <c r="O25">
        <f>2.0/((1/Q25-1/P25)+SIGN(Q25)*SQRT((1/Q25-1/P25)*(1/Q25-1/P25) + 4*CC25/((CC25+1)*(CC25+1))*(2*1/Q25*1/P25-1/P25*1/P25)))</f>
        <v>0</v>
      </c>
      <c r="P25">
        <f>IF(LEFT(CD25,1)&lt;&gt;"0",IF(LEFT(CD25,1)="1",3.0,CE25),$D$5+$E$5*(CV25*CO25/($K$5*1000))+$F$5*(CV25*CO25/($K$5*1000))*MAX(MIN(CB25,$J$5),$I$5)*MAX(MIN(CB25,$J$5),$I$5)+$G$5*MAX(MIN(CB25,$J$5),$I$5)*(CV25*CO25/($K$5*1000))+$H$5*(CV25*CO25/($K$5*1000))*(CV25*CO25/($K$5*1000)))</f>
        <v>0</v>
      </c>
      <c r="Q25">
        <f>H25*(1000-(1000*0.61365*exp(17.502*U25/(240.97+U25))/(CO25+CP25)+CJ25)/2)/(1000*0.61365*exp(17.502*U25/(240.97+U25))/(CO25+CP25)-CJ25)</f>
        <v>0</v>
      </c>
      <c r="R25">
        <f>1/((CC25+1)/(O25/1.6)+1/(P25/1.37)) + CC25/((CC25+1)/(O25/1.6) + CC25/(P25/1.37))</f>
        <v>0</v>
      </c>
      <c r="S25">
        <f>(BX25*CA25)</f>
        <v>0</v>
      </c>
      <c r="T25">
        <f>(CQ25+(S25+2*0.95*5.67E-8*(((CQ25+$B$7)+273)^4-(CQ25+273)^4)-44100*H25)/(1.84*29.3*P25+8*0.95*5.67E-8*(CQ25+273)^3))</f>
        <v>0</v>
      </c>
      <c r="U25">
        <f>($C$7*CR25+$D$7*CS25+$E$7*T25)</f>
        <v>0</v>
      </c>
      <c r="V25">
        <f>0.61365*exp(17.502*U25/(240.97+U25))</f>
        <v>0</v>
      </c>
      <c r="W25">
        <f>(X25/Y25*100)</f>
        <v>0</v>
      </c>
      <c r="X25">
        <f>CJ25*(CO25+CP25)/1000</f>
        <v>0</v>
      </c>
      <c r="Y25">
        <f>0.61365*exp(17.502*CQ25/(240.97+CQ25))</f>
        <v>0</v>
      </c>
      <c r="Z25">
        <f>(V25-CJ25*(CO25+CP25)/1000)</f>
        <v>0</v>
      </c>
      <c r="AA25">
        <f>(-H25*44100)</f>
        <v>0</v>
      </c>
      <c r="AB25">
        <f>2*29.3*P25*0.92*(CQ25-U25)</f>
        <v>0</v>
      </c>
      <c r="AC25">
        <f>2*0.95*5.67E-8*(((CQ25+$B$7)+273)^4-(U25+273)^4)</f>
        <v>0</v>
      </c>
      <c r="AD25">
        <f>S25+AC25+AA25+AB25</f>
        <v>0</v>
      </c>
      <c r="AE25">
        <f>CN25*AS25*(CI25-CH25*(1000-AS25*CK25)/(1000-AS25*CJ25))/(100*CB25)</f>
        <v>0</v>
      </c>
      <c r="AF25">
        <f>1000*CN25*AS25*(CJ25-CK25)/(100*CB25*(1000-AS25*CJ25))</f>
        <v>0</v>
      </c>
      <c r="AG25">
        <f>(AH25 - AI25 - CO25*1E3/(8.314*(CQ25+273.15)) * AK25/CN25 * AJ25) * CN25/(100*CB25) * (1000 - CK25)/1000</f>
        <v>0</v>
      </c>
      <c r="AH25">
        <v>59.6795702808848</v>
      </c>
      <c r="AI25">
        <v>53.7035284848485</v>
      </c>
      <c r="AJ25">
        <v>1.62329152384584</v>
      </c>
      <c r="AK25">
        <v>66.4999155448521</v>
      </c>
      <c r="AL25">
        <f>(AN25 - AM25 + CO25*1E3/(8.314*(CQ25+273.15)) * AP25/CN25 * AO25) * CN25/(100*CB25) * 1000/(1000 - AN25)</f>
        <v>0</v>
      </c>
      <c r="AM25">
        <v>20.0251532820779</v>
      </c>
      <c r="AN25">
        <v>21.3496133333333</v>
      </c>
      <c r="AO25">
        <v>0.00250066666667166</v>
      </c>
      <c r="AP25">
        <v>79.88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MAX(0,($B$13+$C$13*CV25)/(1+$D$13*CV25)*CO25/(CQ25+273)*$E$13)</f>
        <v>0</v>
      </c>
      <c r="AV25" t="s">
        <v>286</v>
      </c>
      <c r="AW25" t="s">
        <v>286</v>
      </c>
      <c r="AX25">
        <v>0</v>
      </c>
      <c r="AY25">
        <v>0</v>
      </c>
      <c r="AZ25">
        <f>1-AX25/AY25</f>
        <v>0</v>
      </c>
      <c r="BA25">
        <v>0</v>
      </c>
      <c r="BB25" t="s">
        <v>286</v>
      </c>
      <c r="BC25" t="s">
        <v>286</v>
      </c>
      <c r="BD25">
        <v>0</v>
      </c>
      <c r="BE25">
        <v>0</v>
      </c>
      <c r="BF25">
        <f>1-BD25/BE25</f>
        <v>0</v>
      </c>
      <c r="BG25">
        <v>0.5</v>
      </c>
      <c r="BH25">
        <f>BY25</f>
        <v>0</v>
      </c>
      <c r="BI25">
        <f>J25</f>
        <v>0</v>
      </c>
      <c r="BJ25">
        <f>BF25*BG25*BH25</f>
        <v>0</v>
      </c>
      <c r="BK25">
        <f>(BI25-BA25)/BH25</f>
        <v>0</v>
      </c>
      <c r="BL25">
        <f>(AY25-BE25)/BE25</f>
        <v>0</v>
      </c>
      <c r="BM25">
        <f>AX25/(AZ25+AX25/BE25)</f>
        <v>0</v>
      </c>
      <c r="BN25" t="s">
        <v>286</v>
      </c>
      <c r="BO25">
        <v>0</v>
      </c>
      <c r="BP25">
        <f>IF(BO25&lt;&gt;0, BO25, BM25)</f>
        <v>0</v>
      </c>
      <c r="BQ25">
        <f>1-BP25/BE25</f>
        <v>0</v>
      </c>
      <c r="BR25">
        <f>(BE25-BD25)/(BE25-BP25)</f>
        <v>0</v>
      </c>
      <c r="BS25">
        <f>(AY25-BE25)/(AY25-BP25)</f>
        <v>0</v>
      </c>
      <c r="BT25">
        <f>(BE25-BD25)/(BE25-AX25)</f>
        <v>0</v>
      </c>
      <c r="BU25">
        <f>(AY25-BE25)/(AY25-AX25)</f>
        <v>0</v>
      </c>
      <c r="BV25">
        <f>(BR25*BP25/BD25)</f>
        <v>0</v>
      </c>
      <c r="BW25">
        <f>(1-BV25)</f>
        <v>0</v>
      </c>
      <c r="BX25">
        <f>$B$11*CW25+$C$11*CX25+$F$11*CY25*(1-DB25)</f>
        <v>0</v>
      </c>
      <c r="BY25">
        <f>BX25*BZ25</f>
        <v>0</v>
      </c>
      <c r="BZ25">
        <f>($B$11*$D$9+$C$11*$D$9+$F$11*((DL25+DD25)/MAX(DL25+DD25+DM25, 0.1)*$I$9+DM25/MAX(DL25+DD25+DM25, 0.1)*$J$9))/($B$11+$C$11+$F$11)</f>
        <v>0</v>
      </c>
      <c r="CA25">
        <f>($B$11*$K$9+$C$11*$K$9+$F$11*((DL25+DD25)/MAX(DL25+DD25+DM25, 0.1)*$P$9+DM25/MAX(DL25+DD25+DM25, 0.1)*$Q$9))/($B$11+$C$11+$F$11)</f>
        <v>0</v>
      </c>
      <c r="CB25">
        <v>9</v>
      </c>
      <c r="CC25">
        <v>0.5</v>
      </c>
      <c r="CD25" t="s">
        <v>287</v>
      </c>
      <c r="CE25">
        <v>2</v>
      </c>
      <c r="CF25" t="b">
        <v>1</v>
      </c>
      <c r="CG25">
        <v>1617086207.6875</v>
      </c>
      <c r="CH25">
        <v>49.677425</v>
      </c>
      <c r="CI25">
        <v>57.9925875</v>
      </c>
      <c r="CJ25">
        <v>21.3456625</v>
      </c>
      <c r="CK25">
        <v>20.0254625</v>
      </c>
      <c r="CL25">
        <v>45.315725</v>
      </c>
      <c r="CM25">
        <v>21.363325</v>
      </c>
      <c r="CN25">
        <v>600.0405</v>
      </c>
      <c r="CO25">
        <v>101.11325</v>
      </c>
      <c r="CP25">
        <v>0.04535</v>
      </c>
      <c r="CQ25">
        <v>26.635025</v>
      </c>
      <c r="CR25">
        <v>26.3167375</v>
      </c>
      <c r="CS25">
        <v>999.9</v>
      </c>
      <c r="CT25">
        <v>0</v>
      </c>
      <c r="CU25">
        <v>0</v>
      </c>
      <c r="CV25">
        <v>9996.08625</v>
      </c>
      <c r="CW25">
        <v>0</v>
      </c>
      <c r="CX25">
        <v>43.0616</v>
      </c>
      <c r="CY25">
        <v>1200.0075</v>
      </c>
      <c r="CZ25">
        <v>0.966990875</v>
      </c>
      <c r="DA25">
        <v>0.0330086375</v>
      </c>
      <c r="DB25">
        <v>0</v>
      </c>
      <c r="DC25">
        <v>2.7152</v>
      </c>
      <c r="DD25">
        <v>0</v>
      </c>
      <c r="DE25">
        <v>3746.35875</v>
      </c>
      <c r="DF25">
        <v>10372.3375</v>
      </c>
      <c r="DG25">
        <v>39.875</v>
      </c>
      <c r="DH25">
        <v>42.75</v>
      </c>
      <c r="DI25">
        <v>41.562</v>
      </c>
      <c r="DJ25">
        <v>40.8905</v>
      </c>
      <c r="DK25">
        <v>39.95275</v>
      </c>
      <c r="DL25">
        <v>1160.3975</v>
      </c>
      <c r="DM25">
        <v>39.61</v>
      </c>
      <c r="DN25">
        <v>0</v>
      </c>
      <c r="DO25">
        <v>1617086210.5</v>
      </c>
      <c r="DP25">
        <v>0</v>
      </c>
      <c r="DQ25">
        <v>2.72958</v>
      </c>
      <c r="DR25">
        <v>0.0808538353019621</v>
      </c>
      <c r="DS25">
        <v>-135.131538273462</v>
      </c>
      <c r="DT25">
        <v>3758.1268</v>
      </c>
      <c r="DU25">
        <v>15</v>
      </c>
      <c r="DV25">
        <v>1617085932.5</v>
      </c>
      <c r="DW25" t="s">
        <v>288</v>
      </c>
      <c r="DX25">
        <v>1617085932.5</v>
      </c>
      <c r="DY25">
        <v>1617085930.5</v>
      </c>
      <c r="DZ25">
        <v>3</v>
      </c>
      <c r="EA25">
        <v>0.041</v>
      </c>
      <c r="EB25">
        <v>0.004</v>
      </c>
      <c r="EC25">
        <v>4.362</v>
      </c>
      <c r="ED25">
        <v>-0.018</v>
      </c>
      <c r="EE25">
        <v>400</v>
      </c>
      <c r="EF25">
        <v>20</v>
      </c>
      <c r="EG25">
        <v>0.24</v>
      </c>
      <c r="EH25">
        <v>0.04</v>
      </c>
      <c r="EI25">
        <v>100</v>
      </c>
      <c r="EJ25">
        <v>100</v>
      </c>
      <c r="EK25">
        <v>4.362</v>
      </c>
      <c r="EL25">
        <v>-0.0177</v>
      </c>
      <c r="EM25">
        <v>4.36170000000004</v>
      </c>
      <c r="EN25">
        <v>0</v>
      </c>
      <c r="EO25">
        <v>0</v>
      </c>
      <c r="EP25">
        <v>0</v>
      </c>
      <c r="EQ25">
        <v>-0.017669999999999</v>
      </c>
      <c r="ER25">
        <v>0</v>
      </c>
      <c r="ES25">
        <v>0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4.6</v>
      </c>
      <c r="EZ25">
        <v>4.7</v>
      </c>
      <c r="FA25">
        <v>18</v>
      </c>
      <c r="FB25">
        <v>646.234</v>
      </c>
      <c r="FC25">
        <v>392.746</v>
      </c>
      <c r="FD25">
        <v>25</v>
      </c>
      <c r="FE25">
        <v>26.9267</v>
      </c>
      <c r="FF25">
        <v>30.0001</v>
      </c>
      <c r="FG25">
        <v>26.9133</v>
      </c>
      <c r="FH25">
        <v>26.9555</v>
      </c>
      <c r="FI25">
        <v>6.34674</v>
      </c>
      <c r="FJ25">
        <v>16.6744</v>
      </c>
      <c r="FK25">
        <v>52.1176</v>
      </c>
      <c r="FL25">
        <v>25</v>
      </c>
      <c r="FM25">
        <v>73.8401</v>
      </c>
      <c r="FN25">
        <v>20</v>
      </c>
      <c r="FO25">
        <v>97.0672</v>
      </c>
      <c r="FP25">
        <v>99.6302</v>
      </c>
    </row>
    <row r="26" spans="1:172">
      <c r="A26">
        <v>10</v>
      </c>
      <c r="B26">
        <v>1617086214</v>
      </c>
      <c r="C26">
        <v>36</v>
      </c>
      <c r="D26" t="s">
        <v>305</v>
      </c>
      <c r="E26" t="s">
        <v>306</v>
      </c>
      <c r="F26">
        <v>4</v>
      </c>
      <c r="G26">
        <v>1617086212</v>
      </c>
      <c r="H26">
        <f>(I26)/1000</f>
        <v>0</v>
      </c>
      <c r="I26">
        <f>IF(CF26, AL26, AF26)</f>
        <v>0</v>
      </c>
      <c r="J26">
        <f>IF(CF26, AG26, AE26)</f>
        <v>0</v>
      </c>
      <c r="K26">
        <f>CH26 - IF(AS26&gt;1, J26*CB26*100.0/(AU26*CV26), 0)</f>
        <v>0</v>
      </c>
      <c r="L26">
        <f>((R26-H26/2)*K26-J26)/(R26+H26/2)</f>
        <v>0</v>
      </c>
      <c r="M26">
        <f>L26*(CO26+CP26)/1000.0</f>
        <v>0</v>
      </c>
      <c r="N26">
        <f>(CH26 - IF(AS26&gt;1, J26*CB26*100.0/(AU26*CV26), 0))*(CO26+CP26)/1000.0</f>
        <v>0</v>
      </c>
      <c r="O26">
        <f>2.0/((1/Q26-1/P26)+SIGN(Q26)*SQRT((1/Q26-1/P26)*(1/Q26-1/P26) + 4*CC26/((CC26+1)*(CC26+1))*(2*1/Q26*1/P26-1/P26*1/P26)))</f>
        <v>0</v>
      </c>
      <c r="P26">
        <f>IF(LEFT(CD26,1)&lt;&gt;"0",IF(LEFT(CD26,1)="1",3.0,CE26),$D$5+$E$5*(CV26*CO26/($K$5*1000))+$F$5*(CV26*CO26/($K$5*1000))*MAX(MIN(CB26,$J$5),$I$5)*MAX(MIN(CB26,$J$5),$I$5)+$G$5*MAX(MIN(CB26,$J$5),$I$5)*(CV26*CO26/($K$5*1000))+$H$5*(CV26*CO26/($K$5*1000))*(CV26*CO26/($K$5*1000)))</f>
        <v>0</v>
      </c>
      <c r="Q26">
        <f>H26*(1000-(1000*0.61365*exp(17.502*U26/(240.97+U26))/(CO26+CP26)+CJ26)/2)/(1000*0.61365*exp(17.502*U26/(240.97+U26))/(CO26+CP26)-CJ26)</f>
        <v>0</v>
      </c>
      <c r="R26">
        <f>1/((CC26+1)/(O26/1.6)+1/(P26/1.37)) + CC26/((CC26+1)/(O26/1.6) + CC26/(P26/1.37))</f>
        <v>0</v>
      </c>
      <c r="S26">
        <f>(BX26*CA26)</f>
        <v>0</v>
      </c>
      <c r="T26">
        <f>(CQ26+(S26+2*0.95*5.67E-8*(((CQ26+$B$7)+273)^4-(CQ26+273)^4)-44100*H26)/(1.84*29.3*P26+8*0.95*5.67E-8*(CQ26+273)^3))</f>
        <v>0</v>
      </c>
      <c r="U26">
        <f>($C$7*CR26+$D$7*CS26+$E$7*T26)</f>
        <v>0</v>
      </c>
      <c r="V26">
        <f>0.61365*exp(17.502*U26/(240.97+U26))</f>
        <v>0</v>
      </c>
      <c r="W26">
        <f>(X26/Y26*100)</f>
        <v>0</v>
      </c>
      <c r="X26">
        <f>CJ26*(CO26+CP26)/1000</f>
        <v>0</v>
      </c>
      <c r="Y26">
        <f>0.61365*exp(17.502*CQ26/(240.97+CQ26))</f>
        <v>0</v>
      </c>
      <c r="Z26">
        <f>(V26-CJ26*(CO26+CP26)/1000)</f>
        <v>0</v>
      </c>
      <c r="AA26">
        <f>(-H26*44100)</f>
        <v>0</v>
      </c>
      <c r="AB26">
        <f>2*29.3*P26*0.92*(CQ26-U26)</f>
        <v>0</v>
      </c>
      <c r="AC26">
        <f>2*0.95*5.67E-8*(((CQ26+$B$7)+273)^4-(U26+273)^4)</f>
        <v>0</v>
      </c>
      <c r="AD26">
        <f>S26+AC26+AA26+AB26</f>
        <v>0</v>
      </c>
      <c r="AE26">
        <f>CN26*AS26*(CI26-CH26*(1000-AS26*CK26)/(1000-AS26*CJ26))/(100*CB26)</f>
        <v>0</v>
      </c>
      <c r="AF26">
        <f>1000*CN26*AS26*(CJ26-CK26)/(100*CB26*(1000-AS26*CJ26))</f>
        <v>0</v>
      </c>
      <c r="AG26">
        <f>(AH26 - AI26 - CO26*1E3/(8.314*(CQ26+273.15)) * AK26/CN26 * AJ26) * CN26/(100*CB26) * (1000 - CK26)/1000</f>
        <v>0</v>
      </c>
      <c r="AH26">
        <v>66.6063924183513</v>
      </c>
      <c r="AI26">
        <v>60.3260369696969</v>
      </c>
      <c r="AJ26">
        <v>1.66628798543773</v>
      </c>
      <c r="AK26">
        <v>66.4999155448521</v>
      </c>
      <c r="AL26">
        <f>(AN26 - AM26 + CO26*1E3/(8.314*(CQ26+273.15)) * AP26/CN26 * AO26) * CN26/(100*CB26) * 1000/(1000 - AN26)</f>
        <v>0</v>
      </c>
      <c r="AM26">
        <v>20.0299417000866</v>
      </c>
      <c r="AN26">
        <v>21.3546042424242</v>
      </c>
      <c r="AO26">
        <v>0.000639792207795011</v>
      </c>
      <c r="AP26">
        <v>79.88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MAX(0,($B$13+$C$13*CV26)/(1+$D$13*CV26)*CO26/(CQ26+273)*$E$13)</f>
        <v>0</v>
      </c>
      <c r="AV26" t="s">
        <v>286</v>
      </c>
      <c r="AW26" t="s">
        <v>286</v>
      </c>
      <c r="AX26">
        <v>0</v>
      </c>
      <c r="AY26">
        <v>0</v>
      </c>
      <c r="AZ26">
        <f>1-AX26/AY26</f>
        <v>0</v>
      </c>
      <c r="BA26">
        <v>0</v>
      </c>
      <c r="BB26" t="s">
        <v>286</v>
      </c>
      <c r="BC26" t="s">
        <v>286</v>
      </c>
      <c r="BD26">
        <v>0</v>
      </c>
      <c r="BE26">
        <v>0</v>
      </c>
      <c r="BF26">
        <f>1-BD26/BE26</f>
        <v>0</v>
      </c>
      <c r="BG26">
        <v>0.5</v>
      </c>
      <c r="BH26">
        <f>BY26</f>
        <v>0</v>
      </c>
      <c r="BI26">
        <f>J26</f>
        <v>0</v>
      </c>
      <c r="BJ26">
        <f>BF26*BG26*BH26</f>
        <v>0</v>
      </c>
      <c r="BK26">
        <f>(BI26-BA26)/BH26</f>
        <v>0</v>
      </c>
      <c r="BL26">
        <f>(AY26-BE26)/BE26</f>
        <v>0</v>
      </c>
      <c r="BM26">
        <f>AX26/(AZ26+AX26/BE26)</f>
        <v>0</v>
      </c>
      <c r="BN26" t="s">
        <v>286</v>
      </c>
      <c r="BO26">
        <v>0</v>
      </c>
      <c r="BP26">
        <f>IF(BO26&lt;&gt;0, BO26, BM26)</f>
        <v>0</v>
      </c>
      <c r="BQ26">
        <f>1-BP26/BE26</f>
        <v>0</v>
      </c>
      <c r="BR26">
        <f>(BE26-BD26)/(BE26-BP26)</f>
        <v>0</v>
      </c>
      <c r="BS26">
        <f>(AY26-BE26)/(AY26-BP26)</f>
        <v>0</v>
      </c>
      <c r="BT26">
        <f>(BE26-BD26)/(BE26-AX26)</f>
        <v>0</v>
      </c>
      <c r="BU26">
        <f>(AY26-BE26)/(AY26-AX26)</f>
        <v>0</v>
      </c>
      <c r="BV26">
        <f>(BR26*BP26/BD26)</f>
        <v>0</v>
      </c>
      <c r="BW26">
        <f>(1-BV26)</f>
        <v>0</v>
      </c>
      <c r="BX26">
        <f>$B$11*CW26+$C$11*CX26+$F$11*CY26*(1-DB26)</f>
        <v>0</v>
      </c>
      <c r="BY26">
        <f>BX26*BZ26</f>
        <v>0</v>
      </c>
      <c r="BZ26">
        <f>($B$11*$D$9+$C$11*$D$9+$F$11*((DL26+DD26)/MAX(DL26+DD26+DM26, 0.1)*$I$9+DM26/MAX(DL26+DD26+DM26, 0.1)*$J$9))/($B$11+$C$11+$F$11)</f>
        <v>0</v>
      </c>
      <c r="CA26">
        <f>($B$11*$K$9+$C$11*$K$9+$F$11*((DL26+DD26)/MAX(DL26+DD26+DM26, 0.1)*$P$9+DM26/MAX(DL26+DD26+DM26, 0.1)*$Q$9))/($B$11+$C$11+$F$11)</f>
        <v>0</v>
      </c>
      <c r="CB26">
        <v>9</v>
      </c>
      <c r="CC26">
        <v>0.5</v>
      </c>
      <c r="CD26" t="s">
        <v>287</v>
      </c>
      <c r="CE26">
        <v>2</v>
      </c>
      <c r="CF26" t="b">
        <v>1</v>
      </c>
      <c r="CG26">
        <v>1617086212</v>
      </c>
      <c r="CH26">
        <v>56.5912571428571</v>
      </c>
      <c r="CI26">
        <v>65.2936428571428</v>
      </c>
      <c r="CJ26">
        <v>21.3528571428571</v>
      </c>
      <c r="CK26">
        <v>20.0300714285714</v>
      </c>
      <c r="CL26">
        <v>52.2295571428571</v>
      </c>
      <c r="CM26">
        <v>21.3705428571429</v>
      </c>
      <c r="CN26">
        <v>599.986857142857</v>
      </c>
      <c r="CO26">
        <v>101.111857142857</v>
      </c>
      <c r="CP26">
        <v>0.0456518142857143</v>
      </c>
      <c r="CQ26">
        <v>26.6359428571429</v>
      </c>
      <c r="CR26">
        <v>26.3145142857143</v>
      </c>
      <c r="CS26">
        <v>999.9</v>
      </c>
      <c r="CT26">
        <v>0</v>
      </c>
      <c r="CU26">
        <v>0</v>
      </c>
      <c r="CV26">
        <v>9997.22857142857</v>
      </c>
      <c r="CW26">
        <v>0</v>
      </c>
      <c r="CX26">
        <v>40.3177571428571</v>
      </c>
      <c r="CY26">
        <v>1199.97142857143</v>
      </c>
      <c r="CZ26">
        <v>0.96699</v>
      </c>
      <c r="DA26">
        <v>0.0330095</v>
      </c>
      <c r="DB26">
        <v>0</v>
      </c>
      <c r="DC26">
        <v>2.83211428571429</v>
      </c>
      <c r="DD26">
        <v>0</v>
      </c>
      <c r="DE26">
        <v>3735.12142857143</v>
      </c>
      <c r="DF26">
        <v>10372.0142857143</v>
      </c>
      <c r="DG26">
        <v>39.9104285714286</v>
      </c>
      <c r="DH26">
        <v>42.7854285714286</v>
      </c>
      <c r="DI26">
        <v>41.5531428571429</v>
      </c>
      <c r="DJ26">
        <v>40.8927142857143</v>
      </c>
      <c r="DK26">
        <v>39.937</v>
      </c>
      <c r="DL26">
        <v>1160.36142857143</v>
      </c>
      <c r="DM26">
        <v>39.61</v>
      </c>
      <c r="DN26">
        <v>0</v>
      </c>
      <c r="DO26">
        <v>1617086214.7</v>
      </c>
      <c r="DP26">
        <v>0</v>
      </c>
      <c r="DQ26">
        <v>2.75245</v>
      </c>
      <c r="DR26">
        <v>0.26385981417498</v>
      </c>
      <c r="DS26">
        <v>-143.768888984651</v>
      </c>
      <c r="DT26">
        <v>3748.88923076923</v>
      </c>
      <c r="DU26">
        <v>15</v>
      </c>
      <c r="DV26">
        <v>1617085932.5</v>
      </c>
      <c r="DW26" t="s">
        <v>288</v>
      </c>
      <c r="DX26">
        <v>1617085932.5</v>
      </c>
      <c r="DY26">
        <v>1617085930.5</v>
      </c>
      <c r="DZ26">
        <v>3</v>
      </c>
      <c r="EA26">
        <v>0.041</v>
      </c>
      <c r="EB26">
        <v>0.004</v>
      </c>
      <c r="EC26">
        <v>4.362</v>
      </c>
      <c r="ED26">
        <v>-0.018</v>
      </c>
      <c r="EE26">
        <v>400</v>
      </c>
      <c r="EF26">
        <v>20</v>
      </c>
      <c r="EG26">
        <v>0.24</v>
      </c>
      <c r="EH26">
        <v>0.04</v>
      </c>
      <c r="EI26">
        <v>100</v>
      </c>
      <c r="EJ26">
        <v>100</v>
      </c>
      <c r="EK26">
        <v>4.362</v>
      </c>
      <c r="EL26">
        <v>-0.0177</v>
      </c>
      <c r="EM26">
        <v>4.36170000000004</v>
      </c>
      <c r="EN26">
        <v>0</v>
      </c>
      <c r="EO26">
        <v>0</v>
      </c>
      <c r="EP26">
        <v>0</v>
      </c>
      <c r="EQ26">
        <v>-0.017669999999999</v>
      </c>
      <c r="ER26">
        <v>0</v>
      </c>
      <c r="ES26">
        <v>0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4.7</v>
      </c>
      <c r="EZ26">
        <v>4.7</v>
      </c>
      <c r="FA26">
        <v>18</v>
      </c>
      <c r="FB26">
        <v>646.539</v>
      </c>
      <c r="FC26">
        <v>392.659</v>
      </c>
      <c r="FD26">
        <v>25</v>
      </c>
      <c r="FE26">
        <v>26.9271</v>
      </c>
      <c r="FF26">
        <v>30</v>
      </c>
      <c r="FG26">
        <v>26.9145</v>
      </c>
      <c r="FH26">
        <v>26.9555</v>
      </c>
      <c r="FI26">
        <v>6.65584</v>
      </c>
      <c r="FJ26">
        <v>16.6744</v>
      </c>
      <c r="FK26">
        <v>52.1176</v>
      </c>
      <c r="FL26">
        <v>25</v>
      </c>
      <c r="FM26">
        <v>80.5349</v>
      </c>
      <c r="FN26">
        <v>20</v>
      </c>
      <c r="FO26">
        <v>97.0664</v>
      </c>
      <c r="FP26">
        <v>99.6306</v>
      </c>
    </row>
    <row r="27" spans="1:172">
      <c r="A27">
        <v>11</v>
      </c>
      <c r="B27">
        <v>1617086218.5</v>
      </c>
      <c r="C27">
        <v>40.5</v>
      </c>
      <c r="D27" t="s">
        <v>307</v>
      </c>
      <c r="E27" t="s">
        <v>308</v>
      </c>
      <c r="F27">
        <v>4</v>
      </c>
      <c r="G27">
        <v>1617086216.25</v>
      </c>
      <c r="H27">
        <f>(I27)/1000</f>
        <v>0</v>
      </c>
      <c r="I27">
        <f>IF(CF27, AL27, AF27)</f>
        <v>0</v>
      </c>
      <c r="J27">
        <f>IF(CF27, AG27, AE27)</f>
        <v>0</v>
      </c>
      <c r="K27">
        <f>CH27 - IF(AS27&gt;1, J27*CB27*100.0/(AU27*CV27), 0)</f>
        <v>0</v>
      </c>
      <c r="L27">
        <f>((R27-H27/2)*K27-J27)/(R27+H27/2)</f>
        <v>0</v>
      </c>
      <c r="M27">
        <f>L27*(CO27+CP27)/1000.0</f>
        <v>0</v>
      </c>
      <c r="N27">
        <f>(CH27 - IF(AS27&gt;1, J27*CB27*100.0/(AU27*CV27), 0))*(CO27+CP27)/1000.0</f>
        <v>0</v>
      </c>
      <c r="O27">
        <f>2.0/((1/Q27-1/P27)+SIGN(Q27)*SQRT((1/Q27-1/P27)*(1/Q27-1/P27) + 4*CC27/((CC27+1)*(CC27+1))*(2*1/Q27*1/P27-1/P27*1/P27)))</f>
        <v>0</v>
      </c>
      <c r="P27">
        <f>IF(LEFT(CD27,1)&lt;&gt;"0",IF(LEFT(CD27,1)="1",3.0,CE27),$D$5+$E$5*(CV27*CO27/($K$5*1000))+$F$5*(CV27*CO27/($K$5*1000))*MAX(MIN(CB27,$J$5),$I$5)*MAX(MIN(CB27,$J$5),$I$5)+$G$5*MAX(MIN(CB27,$J$5),$I$5)*(CV27*CO27/($K$5*1000))+$H$5*(CV27*CO27/($K$5*1000))*(CV27*CO27/($K$5*1000)))</f>
        <v>0</v>
      </c>
      <c r="Q27">
        <f>H27*(1000-(1000*0.61365*exp(17.502*U27/(240.97+U27))/(CO27+CP27)+CJ27)/2)/(1000*0.61365*exp(17.502*U27/(240.97+U27))/(CO27+CP27)-CJ27)</f>
        <v>0</v>
      </c>
      <c r="R27">
        <f>1/((CC27+1)/(O27/1.6)+1/(P27/1.37)) + CC27/((CC27+1)/(O27/1.6) + CC27/(P27/1.37))</f>
        <v>0</v>
      </c>
      <c r="S27">
        <f>(BX27*CA27)</f>
        <v>0</v>
      </c>
      <c r="T27">
        <f>(CQ27+(S27+2*0.95*5.67E-8*(((CQ27+$B$7)+273)^4-(CQ27+273)^4)-44100*H27)/(1.84*29.3*P27+8*0.95*5.67E-8*(CQ27+273)^3))</f>
        <v>0</v>
      </c>
      <c r="U27">
        <f>($C$7*CR27+$D$7*CS27+$E$7*T27)</f>
        <v>0</v>
      </c>
      <c r="V27">
        <f>0.61365*exp(17.502*U27/(240.97+U27))</f>
        <v>0</v>
      </c>
      <c r="W27">
        <f>(X27/Y27*100)</f>
        <v>0</v>
      </c>
      <c r="X27">
        <f>CJ27*(CO27+CP27)/1000</f>
        <v>0</v>
      </c>
      <c r="Y27">
        <f>0.61365*exp(17.502*CQ27/(240.97+CQ27))</f>
        <v>0</v>
      </c>
      <c r="Z27">
        <f>(V27-CJ27*(CO27+CP27)/1000)</f>
        <v>0</v>
      </c>
      <c r="AA27">
        <f>(-H27*44100)</f>
        <v>0</v>
      </c>
      <c r="AB27">
        <f>2*29.3*P27*0.92*(CQ27-U27)</f>
        <v>0</v>
      </c>
      <c r="AC27">
        <f>2*0.95*5.67E-8*(((CQ27+$B$7)+273)^4-(U27+273)^4)</f>
        <v>0</v>
      </c>
      <c r="AD27">
        <f>S27+AC27+AA27+AB27</f>
        <v>0</v>
      </c>
      <c r="AE27">
        <f>CN27*AS27*(CI27-CH27*(1000-AS27*CK27)/(1000-AS27*CJ27))/(100*CB27)</f>
        <v>0</v>
      </c>
      <c r="AF27">
        <f>1000*CN27*AS27*(CJ27-CK27)/(100*CB27*(1000-AS27*CJ27))</f>
        <v>0</v>
      </c>
      <c r="AG27">
        <f>(AH27 - AI27 - CO27*1E3/(8.314*(CQ27+273.15)) * AK27/CN27 * AJ27) * CN27/(100*CB27) * (1000 - CK27)/1000</f>
        <v>0</v>
      </c>
      <c r="AH27">
        <v>74.1701906191701</v>
      </c>
      <c r="AI27">
        <v>67.7648781818182</v>
      </c>
      <c r="AJ27">
        <v>1.65298882718194</v>
      </c>
      <c r="AK27">
        <v>66.4999155448521</v>
      </c>
      <c r="AL27">
        <f>(AN27 - AM27 + CO27*1E3/(8.314*(CQ27+273.15)) * AP27/CN27 * AO27) * CN27/(100*CB27) * 1000/(1000 - AN27)</f>
        <v>0</v>
      </c>
      <c r="AM27">
        <v>20.0300156470996</v>
      </c>
      <c r="AN27">
        <v>21.3612260606061</v>
      </c>
      <c r="AO27">
        <v>0.00158792727273171</v>
      </c>
      <c r="AP27">
        <v>79.88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MAX(0,($B$13+$C$13*CV27)/(1+$D$13*CV27)*CO27/(CQ27+273)*$E$13)</f>
        <v>0</v>
      </c>
      <c r="AV27" t="s">
        <v>286</v>
      </c>
      <c r="AW27" t="s">
        <v>286</v>
      </c>
      <c r="AX27">
        <v>0</v>
      </c>
      <c r="AY27">
        <v>0</v>
      </c>
      <c r="AZ27">
        <f>1-AX27/AY27</f>
        <v>0</v>
      </c>
      <c r="BA27">
        <v>0</v>
      </c>
      <c r="BB27" t="s">
        <v>286</v>
      </c>
      <c r="BC27" t="s">
        <v>286</v>
      </c>
      <c r="BD27">
        <v>0</v>
      </c>
      <c r="BE27">
        <v>0</v>
      </c>
      <c r="BF27">
        <f>1-BD27/BE27</f>
        <v>0</v>
      </c>
      <c r="BG27">
        <v>0.5</v>
      </c>
      <c r="BH27">
        <f>BY27</f>
        <v>0</v>
      </c>
      <c r="BI27">
        <f>J27</f>
        <v>0</v>
      </c>
      <c r="BJ27">
        <f>BF27*BG27*BH27</f>
        <v>0</v>
      </c>
      <c r="BK27">
        <f>(BI27-BA27)/BH27</f>
        <v>0</v>
      </c>
      <c r="BL27">
        <f>(AY27-BE27)/BE27</f>
        <v>0</v>
      </c>
      <c r="BM27">
        <f>AX27/(AZ27+AX27/BE27)</f>
        <v>0</v>
      </c>
      <c r="BN27" t="s">
        <v>286</v>
      </c>
      <c r="BO27">
        <v>0</v>
      </c>
      <c r="BP27">
        <f>IF(BO27&lt;&gt;0, BO27, BM27)</f>
        <v>0</v>
      </c>
      <c r="BQ27">
        <f>1-BP27/BE27</f>
        <v>0</v>
      </c>
      <c r="BR27">
        <f>(BE27-BD27)/(BE27-BP27)</f>
        <v>0</v>
      </c>
      <c r="BS27">
        <f>(AY27-BE27)/(AY27-BP27)</f>
        <v>0</v>
      </c>
      <c r="BT27">
        <f>(BE27-BD27)/(BE27-AX27)</f>
        <v>0</v>
      </c>
      <c r="BU27">
        <f>(AY27-BE27)/(AY27-AX27)</f>
        <v>0</v>
      </c>
      <c r="BV27">
        <f>(BR27*BP27/BD27)</f>
        <v>0</v>
      </c>
      <c r="BW27">
        <f>(1-BV27)</f>
        <v>0</v>
      </c>
      <c r="BX27">
        <f>$B$11*CW27+$C$11*CX27+$F$11*CY27*(1-DB27)</f>
        <v>0</v>
      </c>
      <c r="BY27">
        <f>BX27*BZ27</f>
        <v>0</v>
      </c>
      <c r="BZ27">
        <f>($B$11*$D$9+$C$11*$D$9+$F$11*((DL27+DD27)/MAX(DL27+DD27+DM27, 0.1)*$I$9+DM27/MAX(DL27+DD27+DM27, 0.1)*$J$9))/($B$11+$C$11+$F$11)</f>
        <v>0</v>
      </c>
      <c r="CA27">
        <f>($B$11*$K$9+$C$11*$K$9+$F$11*((DL27+DD27)/MAX(DL27+DD27+DM27, 0.1)*$P$9+DM27/MAX(DL27+DD27+DM27, 0.1)*$Q$9))/($B$11+$C$11+$F$11)</f>
        <v>0</v>
      </c>
      <c r="CB27">
        <v>9</v>
      </c>
      <c r="CC27">
        <v>0.5</v>
      </c>
      <c r="CD27" t="s">
        <v>287</v>
      </c>
      <c r="CE27">
        <v>2</v>
      </c>
      <c r="CF27" t="b">
        <v>1</v>
      </c>
      <c r="CG27">
        <v>1617086216.25</v>
      </c>
      <c r="CH27">
        <v>63.48585</v>
      </c>
      <c r="CI27">
        <v>72.31155</v>
      </c>
      <c r="CJ27">
        <v>21.3593125</v>
      </c>
      <c r="CK27">
        <v>20.0300625</v>
      </c>
      <c r="CL27">
        <v>59.1241375</v>
      </c>
      <c r="CM27">
        <v>21.376975</v>
      </c>
      <c r="CN27">
        <v>600.0335</v>
      </c>
      <c r="CO27">
        <v>101.113625</v>
      </c>
      <c r="CP27">
        <v>0.0456887125</v>
      </c>
      <c r="CQ27">
        <v>26.635175</v>
      </c>
      <c r="CR27">
        <v>26.3075875</v>
      </c>
      <c r="CS27">
        <v>999.9</v>
      </c>
      <c r="CT27">
        <v>0</v>
      </c>
      <c r="CU27">
        <v>0</v>
      </c>
      <c r="CV27">
        <v>9997.64625</v>
      </c>
      <c r="CW27">
        <v>0</v>
      </c>
      <c r="CX27">
        <v>39.8118375</v>
      </c>
      <c r="CY27">
        <v>1200.0275</v>
      </c>
      <c r="CZ27">
        <v>0.966990875</v>
      </c>
      <c r="DA27">
        <v>0.0330086375</v>
      </c>
      <c r="DB27">
        <v>0</v>
      </c>
      <c r="DC27">
        <v>2.5687875</v>
      </c>
      <c r="DD27">
        <v>0</v>
      </c>
      <c r="DE27">
        <v>3725.08625</v>
      </c>
      <c r="DF27">
        <v>10372.475</v>
      </c>
      <c r="DG27">
        <v>39.87475</v>
      </c>
      <c r="DH27">
        <v>42.75</v>
      </c>
      <c r="DI27">
        <v>41.562</v>
      </c>
      <c r="DJ27">
        <v>40.875</v>
      </c>
      <c r="DK27">
        <v>39.9685</v>
      </c>
      <c r="DL27">
        <v>1160.41625</v>
      </c>
      <c r="DM27">
        <v>39.61125</v>
      </c>
      <c r="DN27">
        <v>0</v>
      </c>
      <c r="DO27">
        <v>1617086219.5</v>
      </c>
      <c r="DP27">
        <v>0</v>
      </c>
      <c r="DQ27">
        <v>2.71054230769231</v>
      </c>
      <c r="DR27">
        <v>-0.912611971899678</v>
      </c>
      <c r="DS27">
        <v>-149.023247654618</v>
      </c>
      <c r="DT27">
        <v>3737.43346153846</v>
      </c>
      <c r="DU27">
        <v>15</v>
      </c>
      <c r="DV27">
        <v>1617085932.5</v>
      </c>
      <c r="DW27" t="s">
        <v>288</v>
      </c>
      <c r="DX27">
        <v>1617085932.5</v>
      </c>
      <c r="DY27">
        <v>1617085930.5</v>
      </c>
      <c r="DZ27">
        <v>3</v>
      </c>
      <c r="EA27">
        <v>0.041</v>
      </c>
      <c r="EB27">
        <v>0.004</v>
      </c>
      <c r="EC27">
        <v>4.362</v>
      </c>
      <c r="ED27">
        <v>-0.018</v>
      </c>
      <c r="EE27">
        <v>400</v>
      </c>
      <c r="EF27">
        <v>20</v>
      </c>
      <c r="EG27">
        <v>0.24</v>
      </c>
      <c r="EH27">
        <v>0.04</v>
      </c>
      <c r="EI27">
        <v>100</v>
      </c>
      <c r="EJ27">
        <v>100</v>
      </c>
      <c r="EK27">
        <v>4.362</v>
      </c>
      <c r="EL27">
        <v>-0.0177</v>
      </c>
      <c r="EM27">
        <v>4.36170000000004</v>
      </c>
      <c r="EN27">
        <v>0</v>
      </c>
      <c r="EO27">
        <v>0</v>
      </c>
      <c r="EP27">
        <v>0</v>
      </c>
      <c r="EQ27">
        <v>-0.017669999999999</v>
      </c>
      <c r="ER27">
        <v>0</v>
      </c>
      <c r="ES27">
        <v>0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4.8</v>
      </c>
      <c r="EZ27">
        <v>4.8</v>
      </c>
      <c r="FA27">
        <v>18</v>
      </c>
      <c r="FB27">
        <v>646.377</v>
      </c>
      <c r="FC27">
        <v>392.733</v>
      </c>
      <c r="FD27">
        <v>25.0002</v>
      </c>
      <c r="FE27">
        <v>26.9274</v>
      </c>
      <c r="FF27">
        <v>30.0001</v>
      </c>
      <c r="FG27">
        <v>26.9155</v>
      </c>
      <c r="FH27">
        <v>26.9557</v>
      </c>
      <c r="FI27">
        <v>6.99802</v>
      </c>
      <c r="FJ27">
        <v>16.6744</v>
      </c>
      <c r="FK27">
        <v>52.1176</v>
      </c>
      <c r="FL27">
        <v>25</v>
      </c>
      <c r="FM27">
        <v>90.5837</v>
      </c>
      <c r="FN27">
        <v>20</v>
      </c>
      <c r="FO27">
        <v>97.0661</v>
      </c>
      <c r="FP27">
        <v>99.6299</v>
      </c>
    </row>
    <row r="28" spans="1:172">
      <c r="A28">
        <v>12</v>
      </c>
      <c r="B28">
        <v>1617086222.5</v>
      </c>
      <c r="C28">
        <v>44.5</v>
      </c>
      <c r="D28" t="s">
        <v>309</v>
      </c>
      <c r="E28" t="s">
        <v>310</v>
      </c>
      <c r="F28">
        <v>4</v>
      </c>
      <c r="G28">
        <v>1617086220.5</v>
      </c>
      <c r="H28">
        <f>(I28)/1000</f>
        <v>0</v>
      </c>
      <c r="I28">
        <f>IF(CF28, AL28, AF28)</f>
        <v>0</v>
      </c>
      <c r="J28">
        <f>IF(CF28, AG28, AE28)</f>
        <v>0</v>
      </c>
      <c r="K28">
        <f>CH28 - IF(AS28&gt;1, J28*CB28*100.0/(AU28*CV28), 0)</f>
        <v>0</v>
      </c>
      <c r="L28">
        <f>((R28-H28/2)*K28-J28)/(R28+H28/2)</f>
        <v>0</v>
      </c>
      <c r="M28">
        <f>L28*(CO28+CP28)/1000.0</f>
        <v>0</v>
      </c>
      <c r="N28">
        <f>(CH28 - IF(AS28&gt;1, J28*CB28*100.0/(AU28*CV28), 0))*(CO28+CP28)/1000.0</f>
        <v>0</v>
      </c>
      <c r="O28">
        <f>2.0/((1/Q28-1/P28)+SIGN(Q28)*SQRT((1/Q28-1/P28)*(1/Q28-1/P28) + 4*CC28/((CC28+1)*(CC28+1))*(2*1/Q28*1/P28-1/P28*1/P28)))</f>
        <v>0</v>
      </c>
      <c r="P28">
        <f>IF(LEFT(CD28,1)&lt;&gt;"0",IF(LEFT(CD28,1)="1",3.0,CE28),$D$5+$E$5*(CV28*CO28/($K$5*1000))+$F$5*(CV28*CO28/($K$5*1000))*MAX(MIN(CB28,$J$5),$I$5)*MAX(MIN(CB28,$J$5),$I$5)+$G$5*MAX(MIN(CB28,$J$5),$I$5)*(CV28*CO28/($K$5*1000))+$H$5*(CV28*CO28/($K$5*1000))*(CV28*CO28/($K$5*1000)))</f>
        <v>0</v>
      </c>
      <c r="Q28">
        <f>H28*(1000-(1000*0.61365*exp(17.502*U28/(240.97+U28))/(CO28+CP28)+CJ28)/2)/(1000*0.61365*exp(17.502*U28/(240.97+U28))/(CO28+CP28)-CJ28)</f>
        <v>0</v>
      </c>
      <c r="R28">
        <f>1/((CC28+1)/(O28/1.6)+1/(P28/1.37)) + CC28/((CC28+1)/(O28/1.6) + CC28/(P28/1.37))</f>
        <v>0</v>
      </c>
      <c r="S28">
        <f>(BX28*CA28)</f>
        <v>0</v>
      </c>
      <c r="T28">
        <f>(CQ28+(S28+2*0.95*5.67E-8*(((CQ28+$B$7)+273)^4-(CQ28+273)^4)-44100*H28)/(1.84*29.3*P28+8*0.95*5.67E-8*(CQ28+273)^3))</f>
        <v>0</v>
      </c>
      <c r="U28">
        <f>($C$7*CR28+$D$7*CS28+$E$7*T28)</f>
        <v>0</v>
      </c>
      <c r="V28">
        <f>0.61365*exp(17.502*U28/(240.97+U28))</f>
        <v>0</v>
      </c>
      <c r="W28">
        <f>(X28/Y28*100)</f>
        <v>0</v>
      </c>
      <c r="X28">
        <f>CJ28*(CO28+CP28)/1000</f>
        <v>0</v>
      </c>
      <c r="Y28">
        <f>0.61365*exp(17.502*CQ28/(240.97+CQ28))</f>
        <v>0</v>
      </c>
      <c r="Z28">
        <f>(V28-CJ28*(CO28+CP28)/1000)</f>
        <v>0</v>
      </c>
      <c r="AA28">
        <f>(-H28*44100)</f>
        <v>0</v>
      </c>
      <c r="AB28">
        <f>2*29.3*P28*0.92*(CQ28-U28)</f>
        <v>0</v>
      </c>
      <c r="AC28">
        <f>2*0.95*5.67E-8*(((CQ28+$B$7)+273)^4-(U28+273)^4)</f>
        <v>0</v>
      </c>
      <c r="AD28">
        <f>S28+AC28+AA28+AB28</f>
        <v>0</v>
      </c>
      <c r="AE28">
        <f>CN28*AS28*(CI28-CH28*(1000-AS28*CK28)/(1000-AS28*CJ28))/(100*CB28)</f>
        <v>0</v>
      </c>
      <c r="AF28">
        <f>1000*CN28*AS28*(CJ28-CK28)/(100*CB28*(1000-AS28*CJ28))</f>
        <v>0</v>
      </c>
      <c r="AG28">
        <f>(AH28 - AI28 - CO28*1E3/(8.314*(CQ28+273.15)) * AK28/CN28 * AJ28) * CN28/(100*CB28) * (1000 - CK28)/1000</f>
        <v>0</v>
      </c>
      <c r="AH28">
        <v>80.9839518290902</v>
      </c>
      <c r="AI28">
        <v>74.3819472727273</v>
      </c>
      <c r="AJ28">
        <v>1.65308062212743</v>
      </c>
      <c r="AK28">
        <v>66.4999155448521</v>
      </c>
      <c r="AL28">
        <f>(AN28 - AM28 + CO28*1E3/(8.314*(CQ28+273.15)) * AP28/CN28 * AO28) * CN28/(100*CB28) * 1000/(1000 - AN28)</f>
        <v>0</v>
      </c>
      <c r="AM28">
        <v>20.0315062891775</v>
      </c>
      <c r="AN28">
        <v>21.3642036363636</v>
      </c>
      <c r="AO28">
        <v>0.000127552447552442</v>
      </c>
      <c r="AP28">
        <v>79.88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MAX(0,($B$13+$C$13*CV28)/(1+$D$13*CV28)*CO28/(CQ28+273)*$E$13)</f>
        <v>0</v>
      </c>
      <c r="AV28" t="s">
        <v>286</v>
      </c>
      <c r="AW28" t="s">
        <v>286</v>
      </c>
      <c r="AX28">
        <v>0</v>
      </c>
      <c r="AY28">
        <v>0</v>
      </c>
      <c r="AZ28">
        <f>1-AX28/AY28</f>
        <v>0</v>
      </c>
      <c r="BA28">
        <v>0</v>
      </c>
      <c r="BB28" t="s">
        <v>286</v>
      </c>
      <c r="BC28" t="s">
        <v>286</v>
      </c>
      <c r="BD28">
        <v>0</v>
      </c>
      <c r="BE28">
        <v>0</v>
      </c>
      <c r="BF28">
        <f>1-BD28/BE28</f>
        <v>0</v>
      </c>
      <c r="BG28">
        <v>0.5</v>
      </c>
      <c r="BH28">
        <f>BY28</f>
        <v>0</v>
      </c>
      <c r="BI28">
        <f>J28</f>
        <v>0</v>
      </c>
      <c r="BJ28">
        <f>BF28*BG28*BH28</f>
        <v>0</v>
      </c>
      <c r="BK28">
        <f>(BI28-BA28)/BH28</f>
        <v>0</v>
      </c>
      <c r="BL28">
        <f>(AY28-BE28)/BE28</f>
        <v>0</v>
      </c>
      <c r="BM28">
        <f>AX28/(AZ28+AX28/BE28)</f>
        <v>0</v>
      </c>
      <c r="BN28" t="s">
        <v>286</v>
      </c>
      <c r="BO28">
        <v>0</v>
      </c>
      <c r="BP28">
        <f>IF(BO28&lt;&gt;0, BO28, BM28)</f>
        <v>0</v>
      </c>
      <c r="BQ28">
        <f>1-BP28/BE28</f>
        <v>0</v>
      </c>
      <c r="BR28">
        <f>(BE28-BD28)/(BE28-BP28)</f>
        <v>0</v>
      </c>
      <c r="BS28">
        <f>(AY28-BE28)/(AY28-BP28)</f>
        <v>0</v>
      </c>
      <c r="BT28">
        <f>(BE28-BD28)/(BE28-AX28)</f>
        <v>0</v>
      </c>
      <c r="BU28">
        <f>(AY28-BE28)/(AY28-AX28)</f>
        <v>0</v>
      </c>
      <c r="BV28">
        <f>(BR28*BP28/BD28)</f>
        <v>0</v>
      </c>
      <c r="BW28">
        <f>(1-BV28)</f>
        <v>0</v>
      </c>
      <c r="BX28">
        <f>$B$11*CW28+$C$11*CX28+$F$11*CY28*(1-DB28)</f>
        <v>0</v>
      </c>
      <c r="BY28">
        <f>BX28*BZ28</f>
        <v>0</v>
      </c>
      <c r="BZ28">
        <f>($B$11*$D$9+$C$11*$D$9+$F$11*((DL28+DD28)/MAX(DL28+DD28+DM28, 0.1)*$I$9+DM28/MAX(DL28+DD28+DM28, 0.1)*$J$9))/($B$11+$C$11+$F$11)</f>
        <v>0</v>
      </c>
      <c r="CA28">
        <f>($B$11*$K$9+$C$11*$K$9+$F$11*((DL28+DD28)/MAX(DL28+DD28+DM28, 0.1)*$P$9+DM28/MAX(DL28+DD28+DM28, 0.1)*$Q$9))/($B$11+$C$11+$F$11)</f>
        <v>0</v>
      </c>
      <c r="CB28">
        <v>9</v>
      </c>
      <c r="CC28">
        <v>0.5</v>
      </c>
      <c r="CD28" t="s">
        <v>287</v>
      </c>
      <c r="CE28">
        <v>2</v>
      </c>
      <c r="CF28" t="b">
        <v>1</v>
      </c>
      <c r="CG28">
        <v>1617086220.5</v>
      </c>
      <c r="CH28">
        <v>70.3662142857143</v>
      </c>
      <c r="CI28">
        <v>79.4075</v>
      </c>
      <c r="CJ28">
        <v>21.3627142857143</v>
      </c>
      <c r="CK28">
        <v>20.0316714285714</v>
      </c>
      <c r="CL28">
        <v>66.0045142857143</v>
      </c>
      <c r="CM28">
        <v>21.3804</v>
      </c>
      <c r="CN28">
        <v>600.020714285714</v>
      </c>
      <c r="CO28">
        <v>101.113571428571</v>
      </c>
      <c r="CP28">
        <v>0.0455165428571429</v>
      </c>
      <c r="CQ28">
        <v>26.6342</v>
      </c>
      <c r="CR28">
        <v>26.3012714285714</v>
      </c>
      <c r="CS28">
        <v>999.9</v>
      </c>
      <c r="CT28">
        <v>0</v>
      </c>
      <c r="CU28">
        <v>0</v>
      </c>
      <c r="CV28">
        <v>9995.53285714286</v>
      </c>
      <c r="CW28">
        <v>0</v>
      </c>
      <c r="CX28">
        <v>40.9643285714286</v>
      </c>
      <c r="CY28">
        <v>1199.99571428571</v>
      </c>
      <c r="CZ28">
        <v>0.966991</v>
      </c>
      <c r="DA28">
        <v>0.0330085142857143</v>
      </c>
      <c r="DB28">
        <v>0</v>
      </c>
      <c r="DC28">
        <v>2.59092857142857</v>
      </c>
      <c r="DD28">
        <v>0</v>
      </c>
      <c r="DE28">
        <v>3715.02571428571</v>
      </c>
      <c r="DF28">
        <v>10372.2142857143</v>
      </c>
      <c r="DG28">
        <v>39.875</v>
      </c>
      <c r="DH28">
        <v>42.7677142857143</v>
      </c>
      <c r="DI28">
        <v>41.5265714285714</v>
      </c>
      <c r="DJ28">
        <v>40.875</v>
      </c>
      <c r="DK28">
        <v>39.964</v>
      </c>
      <c r="DL28">
        <v>1160.38571428571</v>
      </c>
      <c r="DM28">
        <v>39.61</v>
      </c>
      <c r="DN28">
        <v>0</v>
      </c>
      <c r="DO28">
        <v>1617086223.1</v>
      </c>
      <c r="DP28">
        <v>0</v>
      </c>
      <c r="DQ28">
        <v>2.69321538461538</v>
      </c>
      <c r="DR28">
        <v>-0.654256416955334</v>
      </c>
      <c r="DS28">
        <v>-146.690598299737</v>
      </c>
      <c r="DT28">
        <v>3728.55461538462</v>
      </c>
      <c r="DU28">
        <v>15</v>
      </c>
      <c r="DV28">
        <v>1617085932.5</v>
      </c>
      <c r="DW28" t="s">
        <v>288</v>
      </c>
      <c r="DX28">
        <v>1617085932.5</v>
      </c>
      <c r="DY28">
        <v>1617085930.5</v>
      </c>
      <c r="DZ28">
        <v>3</v>
      </c>
      <c r="EA28">
        <v>0.041</v>
      </c>
      <c r="EB28">
        <v>0.004</v>
      </c>
      <c r="EC28">
        <v>4.362</v>
      </c>
      <c r="ED28">
        <v>-0.018</v>
      </c>
      <c r="EE28">
        <v>400</v>
      </c>
      <c r="EF28">
        <v>20</v>
      </c>
      <c r="EG28">
        <v>0.24</v>
      </c>
      <c r="EH28">
        <v>0.04</v>
      </c>
      <c r="EI28">
        <v>100</v>
      </c>
      <c r="EJ28">
        <v>100</v>
      </c>
      <c r="EK28">
        <v>4.362</v>
      </c>
      <c r="EL28">
        <v>-0.0177</v>
      </c>
      <c r="EM28">
        <v>4.36170000000004</v>
      </c>
      <c r="EN28">
        <v>0</v>
      </c>
      <c r="EO28">
        <v>0</v>
      </c>
      <c r="EP28">
        <v>0</v>
      </c>
      <c r="EQ28">
        <v>-0.017669999999999</v>
      </c>
      <c r="ER28">
        <v>0</v>
      </c>
      <c r="ES28">
        <v>0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4.8</v>
      </c>
      <c r="EZ28">
        <v>4.9</v>
      </c>
      <c r="FA28">
        <v>18</v>
      </c>
      <c r="FB28">
        <v>646.299</v>
      </c>
      <c r="FC28">
        <v>392.72</v>
      </c>
      <c r="FD28">
        <v>25.0005</v>
      </c>
      <c r="FE28">
        <v>26.9294</v>
      </c>
      <c r="FF28">
        <v>30</v>
      </c>
      <c r="FG28">
        <v>26.9155</v>
      </c>
      <c r="FH28">
        <v>26.9577</v>
      </c>
      <c r="FI28">
        <v>7.31886</v>
      </c>
      <c r="FJ28">
        <v>16.6744</v>
      </c>
      <c r="FK28">
        <v>52.1176</v>
      </c>
      <c r="FL28">
        <v>25</v>
      </c>
      <c r="FM28">
        <v>97.3148</v>
      </c>
      <c r="FN28">
        <v>20</v>
      </c>
      <c r="FO28">
        <v>97.0659</v>
      </c>
      <c r="FP28">
        <v>99.6294</v>
      </c>
    </row>
    <row r="29" spans="1:172">
      <c r="A29">
        <v>13</v>
      </c>
      <c r="B29">
        <v>1617086226.5</v>
      </c>
      <c r="C29">
        <v>48.5</v>
      </c>
      <c r="D29" t="s">
        <v>311</v>
      </c>
      <c r="E29" t="s">
        <v>312</v>
      </c>
      <c r="F29">
        <v>4</v>
      </c>
      <c r="G29">
        <v>1617086224.1875</v>
      </c>
      <c r="H29">
        <f>(I29)/1000</f>
        <v>0</v>
      </c>
      <c r="I29">
        <f>IF(CF29, AL29, AF29)</f>
        <v>0</v>
      </c>
      <c r="J29">
        <f>IF(CF29, AG29, AE29)</f>
        <v>0</v>
      </c>
      <c r="K29">
        <f>CH29 - IF(AS29&gt;1, J29*CB29*100.0/(AU29*CV29), 0)</f>
        <v>0</v>
      </c>
      <c r="L29">
        <f>((R29-H29/2)*K29-J29)/(R29+H29/2)</f>
        <v>0</v>
      </c>
      <c r="M29">
        <f>L29*(CO29+CP29)/1000.0</f>
        <v>0</v>
      </c>
      <c r="N29">
        <f>(CH29 - IF(AS29&gt;1, J29*CB29*100.0/(AU29*CV29), 0))*(CO29+CP29)/1000.0</f>
        <v>0</v>
      </c>
      <c r="O29">
        <f>2.0/((1/Q29-1/P29)+SIGN(Q29)*SQRT((1/Q29-1/P29)*(1/Q29-1/P29) + 4*CC29/((CC29+1)*(CC29+1))*(2*1/Q29*1/P29-1/P29*1/P29)))</f>
        <v>0</v>
      </c>
      <c r="P29">
        <f>IF(LEFT(CD29,1)&lt;&gt;"0",IF(LEFT(CD29,1)="1",3.0,CE29),$D$5+$E$5*(CV29*CO29/($K$5*1000))+$F$5*(CV29*CO29/($K$5*1000))*MAX(MIN(CB29,$J$5),$I$5)*MAX(MIN(CB29,$J$5),$I$5)+$G$5*MAX(MIN(CB29,$J$5),$I$5)*(CV29*CO29/($K$5*1000))+$H$5*(CV29*CO29/($K$5*1000))*(CV29*CO29/($K$5*1000)))</f>
        <v>0</v>
      </c>
      <c r="Q29">
        <f>H29*(1000-(1000*0.61365*exp(17.502*U29/(240.97+U29))/(CO29+CP29)+CJ29)/2)/(1000*0.61365*exp(17.502*U29/(240.97+U29))/(CO29+CP29)-CJ29)</f>
        <v>0</v>
      </c>
      <c r="R29">
        <f>1/((CC29+1)/(O29/1.6)+1/(P29/1.37)) + CC29/((CC29+1)/(O29/1.6) + CC29/(P29/1.37))</f>
        <v>0</v>
      </c>
      <c r="S29">
        <f>(BX29*CA29)</f>
        <v>0</v>
      </c>
      <c r="T29">
        <f>(CQ29+(S29+2*0.95*5.67E-8*(((CQ29+$B$7)+273)^4-(CQ29+273)^4)-44100*H29)/(1.84*29.3*P29+8*0.95*5.67E-8*(CQ29+273)^3))</f>
        <v>0</v>
      </c>
      <c r="U29">
        <f>($C$7*CR29+$D$7*CS29+$E$7*T29)</f>
        <v>0</v>
      </c>
      <c r="V29">
        <f>0.61365*exp(17.502*U29/(240.97+U29))</f>
        <v>0</v>
      </c>
      <c r="W29">
        <f>(X29/Y29*100)</f>
        <v>0</v>
      </c>
      <c r="X29">
        <f>CJ29*(CO29+CP29)/1000</f>
        <v>0</v>
      </c>
      <c r="Y29">
        <f>0.61365*exp(17.502*CQ29/(240.97+CQ29))</f>
        <v>0</v>
      </c>
      <c r="Z29">
        <f>(V29-CJ29*(CO29+CP29)/1000)</f>
        <v>0</v>
      </c>
      <c r="AA29">
        <f>(-H29*44100)</f>
        <v>0</v>
      </c>
      <c r="AB29">
        <f>2*29.3*P29*0.92*(CQ29-U29)</f>
        <v>0</v>
      </c>
      <c r="AC29">
        <f>2*0.95*5.67E-8*(((CQ29+$B$7)+273)^4-(U29+273)^4)</f>
        <v>0</v>
      </c>
      <c r="AD29">
        <f>S29+AC29+AA29+AB29</f>
        <v>0</v>
      </c>
      <c r="AE29">
        <f>CN29*AS29*(CI29-CH29*(1000-AS29*CK29)/(1000-AS29*CJ29))/(100*CB29)</f>
        <v>0</v>
      </c>
      <c r="AF29">
        <f>1000*CN29*AS29*(CJ29-CK29)/(100*CB29*(1000-AS29*CJ29))</f>
        <v>0</v>
      </c>
      <c r="AG29">
        <f>(AH29 - AI29 - CO29*1E3/(8.314*(CQ29+273.15)) * AK29/CN29 * AJ29) * CN29/(100*CB29) * (1000 - CK29)/1000</f>
        <v>0</v>
      </c>
      <c r="AH29">
        <v>88.0664528457292</v>
      </c>
      <c r="AI29">
        <v>81.1146090909091</v>
      </c>
      <c r="AJ29">
        <v>1.69456607553513</v>
      </c>
      <c r="AK29">
        <v>66.4999155448521</v>
      </c>
      <c r="AL29">
        <f>(AN29 - AM29 + CO29*1E3/(8.314*(CQ29+273.15)) * AP29/CN29 * AO29) * CN29/(100*CB29) * 1000/(1000 - AN29)</f>
        <v>0</v>
      </c>
      <c r="AM29">
        <v>20.0308781658874</v>
      </c>
      <c r="AN29">
        <v>21.3684690909091</v>
      </c>
      <c r="AO29">
        <v>0.000232323232323726</v>
      </c>
      <c r="AP29">
        <v>79.88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MAX(0,($B$13+$C$13*CV29)/(1+$D$13*CV29)*CO29/(CQ29+273)*$E$13)</f>
        <v>0</v>
      </c>
      <c r="AV29" t="s">
        <v>286</v>
      </c>
      <c r="AW29" t="s">
        <v>286</v>
      </c>
      <c r="AX29">
        <v>0</v>
      </c>
      <c r="AY29">
        <v>0</v>
      </c>
      <c r="AZ29">
        <f>1-AX29/AY29</f>
        <v>0</v>
      </c>
      <c r="BA29">
        <v>0</v>
      </c>
      <c r="BB29" t="s">
        <v>286</v>
      </c>
      <c r="BC29" t="s">
        <v>286</v>
      </c>
      <c r="BD29">
        <v>0</v>
      </c>
      <c r="BE29">
        <v>0</v>
      </c>
      <c r="BF29">
        <f>1-BD29/BE29</f>
        <v>0</v>
      </c>
      <c r="BG29">
        <v>0.5</v>
      </c>
      <c r="BH29">
        <f>BY29</f>
        <v>0</v>
      </c>
      <c r="BI29">
        <f>J29</f>
        <v>0</v>
      </c>
      <c r="BJ29">
        <f>BF29*BG29*BH29</f>
        <v>0</v>
      </c>
      <c r="BK29">
        <f>(BI29-BA29)/BH29</f>
        <v>0</v>
      </c>
      <c r="BL29">
        <f>(AY29-BE29)/BE29</f>
        <v>0</v>
      </c>
      <c r="BM29">
        <f>AX29/(AZ29+AX29/BE29)</f>
        <v>0</v>
      </c>
      <c r="BN29" t="s">
        <v>286</v>
      </c>
      <c r="BO29">
        <v>0</v>
      </c>
      <c r="BP29">
        <f>IF(BO29&lt;&gt;0, BO29, BM29)</f>
        <v>0</v>
      </c>
      <c r="BQ29">
        <f>1-BP29/BE29</f>
        <v>0</v>
      </c>
      <c r="BR29">
        <f>(BE29-BD29)/(BE29-BP29)</f>
        <v>0</v>
      </c>
      <c r="BS29">
        <f>(AY29-BE29)/(AY29-BP29)</f>
        <v>0</v>
      </c>
      <c r="BT29">
        <f>(BE29-BD29)/(BE29-AX29)</f>
        <v>0</v>
      </c>
      <c r="BU29">
        <f>(AY29-BE29)/(AY29-AX29)</f>
        <v>0</v>
      </c>
      <c r="BV29">
        <f>(BR29*BP29/BD29)</f>
        <v>0</v>
      </c>
      <c r="BW29">
        <f>(1-BV29)</f>
        <v>0</v>
      </c>
      <c r="BX29">
        <f>$B$11*CW29+$C$11*CX29+$F$11*CY29*(1-DB29)</f>
        <v>0</v>
      </c>
      <c r="BY29">
        <f>BX29*BZ29</f>
        <v>0</v>
      </c>
      <c r="BZ29">
        <f>($B$11*$D$9+$C$11*$D$9+$F$11*((DL29+DD29)/MAX(DL29+DD29+DM29, 0.1)*$I$9+DM29/MAX(DL29+DD29+DM29, 0.1)*$J$9))/($B$11+$C$11+$F$11)</f>
        <v>0</v>
      </c>
      <c r="CA29">
        <f>($B$11*$K$9+$C$11*$K$9+$F$11*((DL29+DD29)/MAX(DL29+DD29+DM29, 0.1)*$P$9+DM29/MAX(DL29+DD29+DM29, 0.1)*$Q$9))/($B$11+$C$11+$F$11)</f>
        <v>0</v>
      </c>
      <c r="CB29">
        <v>9</v>
      </c>
      <c r="CC29">
        <v>0.5</v>
      </c>
      <c r="CD29" t="s">
        <v>287</v>
      </c>
      <c r="CE29">
        <v>2</v>
      </c>
      <c r="CF29" t="b">
        <v>1</v>
      </c>
      <c r="CG29">
        <v>1617086224.1875</v>
      </c>
      <c r="CH29">
        <v>76.381025</v>
      </c>
      <c r="CI29">
        <v>85.790875</v>
      </c>
      <c r="CJ29">
        <v>21.3666625</v>
      </c>
      <c r="CK29">
        <v>20.030825</v>
      </c>
      <c r="CL29">
        <v>72.019325</v>
      </c>
      <c r="CM29">
        <v>21.384325</v>
      </c>
      <c r="CN29">
        <v>599.984625</v>
      </c>
      <c r="CO29">
        <v>101.1135</v>
      </c>
      <c r="CP29">
        <v>0.0457581</v>
      </c>
      <c r="CQ29">
        <v>26.6337125</v>
      </c>
      <c r="CR29">
        <v>26.2872375</v>
      </c>
      <c r="CS29">
        <v>999.9</v>
      </c>
      <c r="CT29">
        <v>0</v>
      </c>
      <c r="CU29">
        <v>0</v>
      </c>
      <c r="CV29">
        <v>9999.4525</v>
      </c>
      <c r="CW29">
        <v>0</v>
      </c>
      <c r="CX29">
        <v>42.066625</v>
      </c>
      <c r="CY29">
        <v>1199.99</v>
      </c>
      <c r="CZ29">
        <v>0.966990875</v>
      </c>
      <c r="DA29">
        <v>0.0330086375</v>
      </c>
      <c r="DB29">
        <v>0</v>
      </c>
      <c r="DC29">
        <v>2.6920125</v>
      </c>
      <c r="DD29">
        <v>0</v>
      </c>
      <c r="DE29">
        <v>3705.15</v>
      </c>
      <c r="DF29">
        <v>10372.1625</v>
      </c>
      <c r="DG29">
        <v>39.87475</v>
      </c>
      <c r="DH29">
        <v>42.75</v>
      </c>
      <c r="DI29">
        <v>41.577875</v>
      </c>
      <c r="DJ29">
        <v>40.906</v>
      </c>
      <c r="DK29">
        <v>39.960625</v>
      </c>
      <c r="DL29">
        <v>1160.38</v>
      </c>
      <c r="DM29">
        <v>39.61</v>
      </c>
      <c r="DN29">
        <v>0</v>
      </c>
      <c r="DO29">
        <v>1617086227.3</v>
      </c>
      <c r="DP29">
        <v>0</v>
      </c>
      <c r="DQ29">
        <v>2.695668</v>
      </c>
      <c r="DR29">
        <v>0.0207846139852302</v>
      </c>
      <c r="DS29">
        <v>-150.386154089481</v>
      </c>
      <c r="DT29">
        <v>3717.314</v>
      </c>
      <c r="DU29">
        <v>15</v>
      </c>
      <c r="DV29">
        <v>1617085932.5</v>
      </c>
      <c r="DW29" t="s">
        <v>288</v>
      </c>
      <c r="DX29">
        <v>1617085932.5</v>
      </c>
      <c r="DY29">
        <v>1617085930.5</v>
      </c>
      <c r="DZ29">
        <v>3</v>
      </c>
      <c r="EA29">
        <v>0.041</v>
      </c>
      <c r="EB29">
        <v>0.004</v>
      </c>
      <c r="EC29">
        <v>4.362</v>
      </c>
      <c r="ED29">
        <v>-0.018</v>
      </c>
      <c r="EE29">
        <v>400</v>
      </c>
      <c r="EF29">
        <v>20</v>
      </c>
      <c r="EG29">
        <v>0.24</v>
      </c>
      <c r="EH29">
        <v>0.04</v>
      </c>
      <c r="EI29">
        <v>100</v>
      </c>
      <c r="EJ29">
        <v>100</v>
      </c>
      <c r="EK29">
        <v>4.362</v>
      </c>
      <c r="EL29">
        <v>-0.0177</v>
      </c>
      <c r="EM29">
        <v>4.36170000000004</v>
      </c>
      <c r="EN29">
        <v>0</v>
      </c>
      <c r="EO29">
        <v>0</v>
      </c>
      <c r="EP29">
        <v>0</v>
      </c>
      <c r="EQ29">
        <v>-0.017669999999999</v>
      </c>
      <c r="ER29">
        <v>0</v>
      </c>
      <c r="ES29">
        <v>0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4.9</v>
      </c>
      <c r="EZ29">
        <v>4.9</v>
      </c>
      <c r="FA29">
        <v>18</v>
      </c>
      <c r="FB29">
        <v>646.165</v>
      </c>
      <c r="FC29">
        <v>392.647</v>
      </c>
      <c r="FD29">
        <v>25.0003</v>
      </c>
      <c r="FE29">
        <v>26.9294</v>
      </c>
      <c r="FF29">
        <v>30.0001</v>
      </c>
      <c r="FG29">
        <v>26.9155</v>
      </c>
      <c r="FH29">
        <v>26.9577</v>
      </c>
      <c r="FI29">
        <v>7.63395</v>
      </c>
      <c r="FJ29">
        <v>16.6744</v>
      </c>
      <c r="FK29">
        <v>52.1176</v>
      </c>
      <c r="FL29">
        <v>25</v>
      </c>
      <c r="FM29">
        <v>104.008</v>
      </c>
      <c r="FN29">
        <v>20</v>
      </c>
      <c r="FO29">
        <v>97.0655</v>
      </c>
      <c r="FP29">
        <v>99.6294</v>
      </c>
    </row>
    <row r="30" spans="1:172">
      <c r="A30">
        <v>14</v>
      </c>
      <c r="B30">
        <v>1617086230.5</v>
      </c>
      <c r="C30">
        <v>52.5</v>
      </c>
      <c r="D30" t="s">
        <v>313</v>
      </c>
      <c r="E30" t="s">
        <v>314</v>
      </c>
      <c r="F30">
        <v>4</v>
      </c>
      <c r="G30">
        <v>1617086228.5</v>
      </c>
      <c r="H30">
        <f>(I30)/1000</f>
        <v>0</v>
      </c>
      <c r="I30">
        <f>IF(CF30, AL30, AF30)</f>
        <v>0</v>
      </c>
      <c r="J30">
        <f>IF(CF30, AG30, AE30)</f>
        <v>0</v>
      </c>
      <c r="K30">
        <f>CH30 - IF(AS30&gt;1, J30*CB30*100.0/(AU30*CV30), 0)</f>
        <v>0</v>
      </c>
      <c r="L30">
        <f>((R30-H30/2)*K30-J30)/(R30+H30/2)</f>
        <v>0</v>
      </c>
      <c r="M30">
        <f>L30*(CO30+CP30)/1000.0</f>
        <v>0</v>
      </c>
      <c r="N30">
        <f>(CH30 - IF(AS30&gt;1, J30*CB30*100.0/(AU30*CV30), 0))*(CO30+CP30)/1000.0</f>
        <v>0</v>
      </c>
      <c r="O30">
        <f>2.0/((1/Q30-1/P30)+SIGN(Q30)*SQRT((1/Q30-1/P30)*(1/Q30-1/P30) + 4*CC30/((CC30+1)*(CC30+1))*(2*1/Q30*1/P30-1/P30*1/P30)))</f>
        <v>0</v>
      </c>
      <c r="P30">
        <f>IF(LEFT(CD30,1)&lt;&gt;"0",IF(LEFT(CD30,1)="1",3.0,CE30),$D$5+$E$5*(CV30*CO30/($K$5*1000))+$F$5*(CV30*CO30/($K$5*1000))*MAX(MIN(CB30,$J$5),$I$5)*MAX(MIN(CB30,$J$5),$I$5)+$G$5*MAX(MIN(CB30,$J$5),$I$5)*(CV30*CO30/($K$5*1000))+$H$5*(CV30*CO30/($K$5*1000))*(CV30*CO30/($K$5*1000)))</f>
        <v>0</v>
      </c>
      <c r="Q30">
        <f>H30*(1000-(1000*0.61365*exp(17.502*U30/(240.97+U30))/(CO30+CP30)+CJ30)/2)/(1000*0.61365*exp(17.502*U30/(240.97+U30))/(CO30+CP30)-CJ30)</f>
        <v>0</v>
      </c>
      <c r="R30">
        <f>1/((CC30+1)/(O30/1.6)+1/(P30/1.37)) + CC30/((CC30+1)/(O30/1.6) + CC30/(P30/1.37))</f>
        <v>0</v>
      </c>
      <c r="S30">
        <f>(BX30*CA30)</f>
        <v>0</v>
      </c>
      <c r="T30">
        <f>(CQ30+(S30+2*0.95*5.67E-8*(((CQ30+$B$7)+273)^4-(CQ30+273)^4)-44100*H30)/(1.84*29.3*P30+8*0.95*5.67E-8*(CQ30+273)^3))</f>
        <v>0</v>
      </c>
      <c r="U30">
        <f>($C$7*CR30+$D$7*CS30+$E$7*T30)</f>
        <v>0</v>
      </c>
      <c r="V30">
        <f>0.61365*exp(17.502*U30/(240.97+U30))</f>
        <v>0</v>
      </c>
      <c r="W30">
        <f>(X30/Y30*100)</f>
        <v>0</v>
      </c>
      <c r="X30">
        <f>CJ30*(CO30+CP30)/1000</f>
        <v>0</v>
      </c>
      <c r="Y30">
        <f>0.61365*exp(17.502*CQ30/(240.97+CQ30))</f>
        <v>0</v>
      </c>
      <c r="Z30">
        <f>(V30-CJ30*(CO30+CP30)/1000)</f>
        <v>0</v>
      </c>
      <c r="AA30">
        <f>(-H30*44100)</f>
        <v>0</v>
      </c>
      <c r="AB30">
        <f>2*29.3*P30*0.92*(CQ30-U30)</f>
        <v>0</v>
      </c>
      <c r="AC30">
        <f>2*0.95*5.67E-8*(((CQ30+$B$7)+273)^4-(U30+273)^4)</f>
        <v>0</v>
      </c>
      <c r="AD30">
        <f>S30+AC30+AA30+AB30</f>
        <v>0</v>
      </c>
      <c r="AE30">
        <f>CN30*AS30*(CI30-CH30*(1000-AS30*CK30)/(1000-AS30*CJ30))/(100*CB30)</f>
        <v>0</v>
      </c>
      <c r="AF30">
        <f>1000*CN30*AS30*(CJ30-CK30)/(100*CB30*(1000-AS30*CJ30))</f>
        <v>0</v>
      </c>
      <c r="AG30">
        <f>(AH30 - AI30 - CO30*1E3/(8.314*(CQ30+273.15)) * AK30/CN30 * AJ30) * CN30/(100*CB30) * (1000 - CK30)/1000</f>
        <v>0</v>
      </c>
      <c r="AH30">
        <v>95.0506237067767</v>
      </c>
      <c r="AI30">
        <v>87.9097521212121</v>
      </c>
      <c r="AJ30">
        <v>1.69375510949007</v>
      </c>
      <c r="AK30">
        <v>66.4999155448521</v>
      </c>
      <c r="AL30">
        <f>(AN30 - AM30 + CO30*1E3/(8.314*(CQ30+273.15)) * AP30/CN30 * AO30) * CN30/(100*CB30) * 1000/(1000 - AN30)</f>
        <v>0</v>
      </c>
      <c r="AM30">
        <v>20.0314775328139</v>
      </c>
      <c r="AN30">
        <v>21.3746872727273</v>
      </c>
      <c r="AO30">
        <v>0.000218633228839868</v>
      </c>
      <c r="AP30">
        <v>79.88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MAX(0,($B$13+$C$13*CV30)/(1+$D$13*CV30)*CO30/(CQ30+273)*$E$13)</f>
        <v>0</v>
      </c>
      <c r="AV30" t="s">
        <v>286</v>
      </c>
      <c r="AW30" t="s">
        <v>286</v>
      </c>
      <c r="AX30">
        <v>0</v>
      </c>
      <c r="AY30">
        <v>0</v>
      </c>
      <c r="AZ30">
        <f>1-AX30/AY30</f>
        <v>0</v>
      </c>
      <c r="BA30">
        <v>0</v>
      </c>
      <c r="BB30" t="s">
        <v>286</v>
      </c>
      <c r="BC30" t="s">
        <v>286</v>
      </c>
      <c r="BD30">
        <v>0</v>
      </c>
      <c r="BE30">
        <v>0</v>
      </c>
      <c r="BF30">
        <f>1-BD30/BE30</f>
        <v>0</v>
      </c>
      <c r="BG30">
        <v>0.5</v>
      </c>
      <c r="BH30">
        <f>BY30</f>
        <v>0</v>
      </c>
      <c r="BI30">
        <f>J30</f>
        <v>0</v>
      </c>
      <c r="BJ30">
        <f>BF30*BG30*BH30</f>
        <v>0</v>
      </c>
      <c r="BK30">
        <f>(BI30-BA30)/BH30</f>
        <v>0</v>
      </c>
      <c r="BL30">
        <f>(AY30-BE30)/BE30</f>
        <v>0</v>
      </c>
      <c r="BM30">
        <f>AX30/(AZ30+AX30/BE30)</f>
        <v>0</v>
      </c>
      <c r="BN30" t="s">
        <v>286</v>
      </c>
      <c r="BO30">
        <v>0</v>
      </c>
      <c r="BP30">
        <f>IF(BO30&lt;&gt;0, BO30, BM30)</f>
        <v>0</v>
      </c>
      <c r="BQ30">
        <f>1-BP30/BE30</f>
        <v>0</v>
      </c>
      <c r="BR30">
        <f>(BE30-BD30)/(BE30-BP30)</f>
        <v>0</v>
      </c>
      <c r="BS30">
        <f>(AY30-BE30)/(AY30-BP30)</f>
        <v>0</v>
      </c>
      <c r="BT30">
        <f>(BE30-BD30)/(BE30-AX30)</f>
        <v>0</v>
      </c>
      <c r="BU30">
        <f>(AY30-BE30)/(AY30-AX30)</f>
        <v>0</v>
      </c>
      <c r="BV30">
        <f>(BR30*BP30/BD30)</f>
        <v>0</v>
      </c>
      <c r="BW30">
        <f>(1-BV30)</f>
        <v>0</v>
      </c>
      <c r="BX30">
        <f>$B$11*CW30+$C$11*CX30+$F$11*CY30*(1-DB30)</f>
        <v>0</v>
      </c>
      <c r="BY30">
        <f>BX30*BZ30</f>
        <v>0</v>
      </c>
      <c r="BZ30">
        <f>($B$11*$D$9+$C$11*$D$9+$F$11*((DL30+DD30)/MAX(DL30+DD30+DM30, 0.1)*$I$9+DM30/MAX(DL30+DD30+DM30, 0.1)*$J$9))/($B$11+$C$11+$F$11)</f>
        <v>0</v>
      </c>
      <c r="CA30">
        <f>($B$11*$K$9+$C$11*$K$9+$F$11*((DL30+DD30)/MAX(DL30+DD30+DM30, 0.1)*$P$9+DM30/MAX(DL30+DD30+DM30, 0.1)*$Q$9))/($B$11+$C$11+$F$11)</f>
        <v>0</v>
      </c>
      <c r="CB30">
        <v>9</v>
      </c>
      <c r="CC30">
        <v>0.5</v>
      </c>
      <c r="CD30" t="s">
        <v>287</v>
      </c>
      <c r="CE30">
        <v>2</v>
      </c>
      <c r="CF30" t="b">
        <v>1</v>
      </c>
      <c r="CG30">
        <v>1617086228.5</v>
      </c>
      <c r="CH30">
        <v>83.5445714285714</v>
      </c>
      <c r="CI30">
        <v>93.1722571428571</v>
      </c>
      <c r="CJ30">
        <v>21.3723</v>
      </c>
      <c r="CK30">
        <v>20.032</v>
      </c>
      <c r="CL30">
        <v>79.1828714285714</v>
      </c>
      <c r="CM30">
        <v>21.3899285714286</v>
      </c>
      <c r="CN30">
        <v>600.042142857143</v>
      </c>
      <c r="CO30">
        <v>101.111428571429</v>
      </c>
      <c r="CP30">
        <v>0.0454054857142857</v>
      </c>
      <c r="CQ30">
        <v>26.6328285714286</v>
      </c>
      <c r="CR30">
        <v>26.2793857142857</v>
      </c>
      <c r="CS30">
        <v>999.9</v>
      </c>
      <c r="CT30">
        <v>0</v>
      </c>
      <c r="CU30">
        <v>0</v>
      </c>
      <c r="CV30">
        <v>10008.0257142857</v>
      </c>
      <c r="CW30">
        <v>0</v>
      </c>
      <c r="CX30">
        <v>41.6796142857143</v>
      </c>
      <c r="CY30">
        <v>1199.96428571429</v>
      </c>
      <c r="CZ30">
        <v>0.96699</v>
      </c>
      <c r="DA30">
        <v>0.0330095</v>
      </c>
      <c r="DB30">
        <v>0</v>
      </c>
      <c r="DC30">
        <v>2.78131428571429</v>
      </c>
      <c r="DD30">
        <v>0</v>
      </c>
      <c r="DE30">
        <v>3692.62285714286</v>
      </c>
      <c r="DF30">
        <v>10371.9428571429</v>
      </c>
      <c r="DG30">
        <v>39.8927142857143</v>
      </c>
      <c r="DH30">
        <v>42.7765714285714</v>
      </c>
      <c r="DI30">
        <v>41.58</v>
      </c>
      <c r="DJ30">
        <v>40.8927142857143</v>
      </c>
      <c r="DK30">
        <v>39.946</v>
      </c>
      <c r="DL30">
        <v>1160.35428571429</v>
      </c>
      <c r="DM30">
        <v>39.61</v>
      </c>
      <c r="DN30">
        <v>0</v>
      </c>
      <c r="DO30">
        <v>1617086231.5</v>
      </c>
      <c r="DP30">
        <v>0</v>
      </c>
      <c r="DQ30">
        <v>2.70702307692308</v>
      </c>
      <c r="DR30">
        <v>1.00647522114628</v>
      </c>
      <c r="DS30">
        <v>-159.84102544311</v>
      </c>
      <c r="DT30">
        <v>3707.10115384615</v>
      </c>
      <c r="DU30">
        <v>15</v>
      </c>
      <c r="DV30">
        <v>1617085932.5</v>
      </c>
      <c r="DW30" t="s">
        <v>288</v>
      </c>
      <c r="DX30">
        <v>1617085932.5</v>
      </c>
      <c r="DY30">
        <v>1617085930.5</v>
      </c>
      <c r="DZ30">
        <v>3</v>
      </c>
      <c r="EA30">
        <v>0.041</v>
      </c>
      <c r="EB30">
        <v>0.004</v>
      </c>
      <c r="EC30">
        <v>4.362</v>
      </c>
      <c r="ED30">
        <v>-0.018</v>
      </c>
      <c r="EE30">
        <v>400</v>
      </c>
      <c r="EF30">
        <v>20</v>
      </c>
      <c r="EG30">
        <v>0.24</v>
      </c>
      <c r="EH30">
        <v>0.04</v>
      </c>
      <c r="EI30">
        <v>100</v>
      </c>
      <c r="EJ30">
        <v>100</v>
      </c>
      <c r="EK30">
        <v>4.362</v>
      </c>
      <c r="EL30">
        <v>-0.0177</v>
      </c>
      <c r="EM30">
        <v>4.36170000000004</v>
      </c>
      <c r="EN30">
        <v>0</v>
      </c>
      <c r="EO30">
        <v>0</v>
      </c>
      <c r="EP30">
        <v>0</v>
      </c>
      <c r="EQ30">
        <v>-0.017669999999999</v>
      </c>
      <c r="ER30">
        <v>0</v>
      </c>
      <c r="ES30">
        <v>0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5</v>
      </c>
      <c r="EZ30">
        <v>5</v>
      </c>
      <c r="FA30">
        <v>18</v>
      </c>
      <c r="FB30">
        <v>646.228</v>
      </c>
      <c r="FC30">
        <v>392.691</v>
      </c>
      <c r="FD30">
        <v>25.0003</v>
      </c>
      <c r="FE30">
        <v>26.9309</v>
      </c>
      <c r="FF30">
        <v>30.0002</v>
      </c>
      <c r="FG30">
        <v>26.9176</v>
      </c>
      <c r="FH30">
        <v>26.9577</v>
      </c>
      <c r="FI30">
        <v>7.94799</v>
      </c>
      <c r="FJ30">
        <v>16.6744</v>
      </c>
      <c r="FK30">
        <v>52.1176</v>
      </c>
      <c r="FL30">
        <v>25</v>
      </c>
      <c r="FM30">
        <v>110.74</v>
      </c>
      <c r="FN30">
        <v>20</v>
      </c>
      <c r="FO30">
        <v>97.066</v>
      </c>
      <c r="FP30">
        <v>99.6285</v>
      </c>
    </row>
    <row r="31" spans="1:172">
      <c r="A31">
        <v>15</v>
      </c>
      <c r="B31">
        <v>1617086234.5</v>
      </c>
      <c r="C31">
        <v>56.5</v>
      </c>
      <c r="D31" t="s">
        <v>315</v>
      </c>
      <c r="E31" t="s">
        <v>316</v>
      </c>
      <c r="F31">
        <v>4</v>
      </c>
      <c r="G31">
        <v>1617086232.1875</v>
      </c>
      <c r="H31">
        <f>(I31)/1000</f>
        <v>0</v>
      </c>
      <c r="I31">
        <f>IF(CF31, AL31, AF31)</f>
        <v>0</v>
      </c>
      <c r="J31">
        <f>IF(CF31, AG31, AE31)</f>
        <v>0</v>
      </c>
      <c r="K31">
        <f>CH31 - IF(AS31&gt;1, J31*CB31*100.0/(AU31*CV31), 0)</f>
        <v>0</v>
      </c>
      <c r="L31">
        <f>((R31-H31/2)*K31-J31)/(R31+H31/2)</f>
        <v>0</v>
      </c>
      <c r="M31">
        <f>L31*(CO31+CP31)/1000.0</f>
        <v>0</v>
      </c>
      <c r="N31">
        <f>(CH31 - IF(AS31&gt;1, J31*CB31*100.0/(AU31*CV31), 0))*(CO31+CP31)/1000.0</f>
        <v>0</v>
      </c>
      <c r="O31">
        <f>2.0/((1/Q31-1/P31)+SIGN(Q31)*SQRT((1/Q31-1/P31)*(1/Q31-1/P31) + 4*CC31/((CC31+1)*(CC31+1))*(2*1/Q31*1/P31-1/P31*1/P31)))</f>
        <v>0</v>
      </c>
      <c r="P31">
        <f>IF(LEFT(CD31,1)&lt;&gt;"0",IF(LEFT(CD31,1)="1",3.0,CE31),$D$5+$E$5*(CV31*CO31/($K$5*1000))+$F$5*(CV31*CO31/($K$5*1000))*MAX(MIN(CB31,$J$5),$I$5)*MAX(MIN(CB31,$J$5),$I$5)+$G$5*MAX(MIN(CB31,$J$5),$I$5)*(CV31*CO31/($K$5*1000))+$H$5*(CV31*CO31/($K$5*1000))*(CV31*CO31/($K$5*1000)))</f>
        <v>0</v>
      </c>
      <c r="Q31">
        <f>H31*(1000-(1000*0.61365*exp(17.502*U31/(240.97+U31))/(CO31+CP31)+CJ31)/2)/(1000*0.61365*exp(17.502*U31/(240.97+U31))/(CO31+CP31)-CJ31)</f>
        <v>0</v>
      </c>
      <c r="R31">
        <f>1/((CC31+1)/(O31/1.6)+1/(P31/1.37)) + CC31/((CC31+1)/(O31/1.6) + CC31/(P31/1.37))</f>
        <v>0</v>
      </c>
      <c r="S31">
        <f>(BX31*CA31)</f>
        <v>0</v>
      </c>
      <c r="T31">
        <f>(CQ31+(S31+2*0.95*5.67E-8*(((CQ31+$B$7)+273)^4-(CQ31+273)^4)-44100*H31)/(1.84*29.3*P31+8*0.95*5.67E-8*(CQ31+273)^3))</f>
        <v>0</v>
      </c>
      <c r="U31">
        <f>($C$7*CR31+$D$7*CS31+$E$7*T31)</f>
        <v>0</v>
      </c>
      <c r="V31">
        <f>0.61365*exp(17.502*U31/(240.97+U31))</f>
        <v>0</v>
      </c>
      <c r="W31">
        <f>(X31/Y31*100)</f>
        <v>0</v>
      </c>
      <c r="X31">
        <f>CJ31*(CO31+CP31)/1000</f>
        <v>0</v>
      </c>
      <c r="Y31">
        <f>0.61365*exp(17.502*CQ31/(240.97+CQ31))</f>
        <v>0</v>
      </c>
      <c r="Z31">
        <f>(V31-CJ31*(CO31+CP31)/1000)</f>
        <v>0</v>
      </c>
      <c r="AA31">
        <f>(-H31*44100)</f>
        <v>0</v>
      </c>
      <c r="AB31">
        <f>2*29.3*P31*0.92*(CQ31-U31)</f>
        <v>0</v>
      </c>
      <c r="AC31">
        <f>2*0.95*5.67E-8*(((CQ31+$B$7)+273)^4-(U31+273)^4)</f>
        <v>0</v>
      </c>
      <c r="AD31">
        <f>S31+AC31+AA31+AB31</f>
        <v>0</v>
      </c>
      <c r="AE31">
        <f>CN31*AS31*(CI31-CH31*(1000-AS31*CK31)/(1000-AS31*CJ31))/(100*CB31)</f>
        <v>0</v>
      </c>
      <c r="AF31">
        <f>1000*CN31*AS31*(CJ31-CK31)/(100*CB31*(1000-AS31*CJ31))</f>
        <v>0</v>
      </c>
      <c r="AG31">
        <f>(AH31 - AI31 - CO31*1E3/(8.314*(CQ31+273.15)) * AK31/CN31 * AJ31) * CN31/(100*CB31) * (1000 - CK31)/1000</f>
        <v>0</v>
      </c>
      <c r="AH31">
        <v>101.946931334684</v>
      </c>
      <c r="AI31">
        <v>94.6733339393939</v>
      </c>
      <c r="AJ31">
        <v>1.69318115328702</v>
      </c>
      <c r="AK31">
        <v>66.4999155448521</v>
      </c>
      <c r="AL31">
        <f>(AN31 - AM31 + CO31*1E3/(8.314*(CQ31+273.15)) * AP31/CN31 * AO31) * CN31/(100*CB31) * 1000/(1000 - AN31)</f>
        <v>0</v>
      </c>
      <c r="AM31">
        <v>20.0338773083983</v>
      </c>
      <c r="AN31">
        <v>21.3773690909091</v>
      </c>
      <c r="AO31">
        <v>0.000103895167894238</v>
      </c>
      <c r="AP31">
        <v>79.88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MAX(0,($B$13+$C$13*CV31)/(1+$D$13*CV31)*CO31/(CQ31+273)*$E$13)</f>
        <v>0</v>
      </c>
      <c r="AV31" t="s">
        <v>286</v>
      </c>
      <c r="AW31" t="s">
        <v>286</v>
      </c>
      <c r="AX31">
        <v>0</v>
      </c>
      <c r="AY31">
        <v>0</v>
      </c>
      <c r="AZ31">
        <f>1-AX31/AY31</f>
        <v>0</v>
      </c>
      <c r="BA31">
        <v>0</v>
      </c>
      <c r="BB31" t="s">
        <v>286</v>
      </c>
      <c r="BC31" t="s">
        <v>286</v>
      </c>
      <c r="BD31">
        <v>0</v>
      </c>
      <c r="BE31">
        <v>0</v>
      </c>
      <c r="BF31">
        <f>1-BD31/BE31</f>
        <v>0</v>
      </c>
      <c r="BG31">
        <v>0.5</v>
      </c>
      <c r="BH31">
        <f>BY31</f>
        <v>0</v>
      </c>
      <c r="BI31">
        <f>J31</f>
        <v>0</v>
      </c>
      <c r="BJ31">
        <f>BF31*BG31*BH31</f>
        <v>0</v>
      </c>
      <c r="BK31">
        <f>(BI31-BA31)/BH31</f>
        <v>0</v>
      </c>
      <c r="BL31">
        <f>(AY31-BE31)/BE31</f>
        <v>0</v>
      </c>
      <c r="BM31">
        <f>AX31/(AZ31+AX31/BE31)</f>
        <v>0</v>
      </c>
      <c r="BN31" t="s">
        <v>286</v>
      </c>
      <c r="BO31">
        <v>0</v>
      </c>
      <c r="BP31">
        <f>IF(BO31&lt;&gt;0, BO31, BM31)</f>
        <v>0</v>
      </c>
      <c r="BQ31">
        <f>1-BP31/BE31</f>
        <v>0</v>
      </c>
      <c r="BR31">
        <f>(BE31-BD31)/(BE31-BP31)</f>
        <v>0</v>
      </c>
      <c r="BS31">
        <f>(AY31-BE31)/(AY31-BP31)</f>
        <v>0</v>
      </c>
      <c r="BT31">
        <f>(BE31-BD31)/(BE31-AX31)</f>
        <v>0</v>
      </c>
      <c r="BU31">
        <f>(AY31-BE31)/(AY31-AX31)</f>
        <v>0</v>
      </c>
      <c r="BV31">
        <f>(BR31*BP31/BD31)</f>
        <v>0</v>
      </c>
      <c r="BW31">
        <f>(1-BV31)</f>
        <v>0</v>
      </c>
      <c r="BX31">
        <f>$B$11*CW31+$C$11*CX31+$F$11*CY31*(1-DB31)</f>
        <v>0</v>
      </c>
      <c r="BY31">
        <f>BX31*BZ31</f>
        <v>0</v>
      </c>
      <c r="BZ31">
        <f>($B$11*$D$9+$C$11*$D$9+$F$11*((DL31+DD31)/MAX(DL31+DD31+DM31, 0.1)*$I$9+DM31/MAX(DL31+DD31+DM31, 0.1)*$J$9))/($B$11+$C$11+$F$11)</f>
        <v>0</v>
      </c>
      <c r="CA31">
        <f>($B$11*$K$9+$C$11*$K$9+$F$11*((DL31+DD31)/MAX(DL31+DD31+DM31, 0.1)*$P$9+DM31/MAX(DL31+DD31+DM31, 0.1)*$Q$9))/($B$11+$C$11+$F$11)</f>
        <v>0</v>
      </c>
      <c r="CB31">
        <v>9</v>
      </c>
      <c r="CC31">
        <v>0.5</v>
      </c>
      <c r="CD31" t="s">
        <v>287</v>
      </c>
      <c r="CE31">
        <v>2</v>
      </c>
      <c r="CF31" t="b">
        <v>1</v>
      </c>
      <c r="CG31">
        <v>1617086232.1875</v>
      </c>
      <c r="CH31">
        <v>89.647275</v>
      </c>
      <c r="CI31">
        <v>99.4043625</v>
      </c>
      <c r="CJ31">
        <v>21.37625</v>
      </c>
      <c r="CK31">
        <v>20.0340375</v>
      </c>
      <c r="CL31">
        <v>85.285575</v>
      </c>
      <c r="CM31">
        <v>21.3938875</v>
      </c>
      <c r="CN31">
        <v>600.01375</v>
      </c>
      <c r="CO31">
        <v>101.11175</v>
      </c>
      <c r="CP31">
        <v>0.0455151</v>
      </c>
      <c r="CQ31">
        <v>26.6362875</v>
      </c>
      <c r="CR31">
        <v>26.2862</v>
      </c>
      <c r="CS31">
        <v>999.9</v>
      </c>
      <c r="CT31">
        <v>0</v>
      </c>
      <c r="CU31">
        <v>0</v>
      </c>
      <c r="CV31">
        <v>9996.95</v>
      </c>
      <c r="CW31">
        <v>0</v>
      </c>
      <c r="CX31">
        <v>42.202475</v>
      </c>
      <c r="CY31">
        <v>1200</v>
      </c>
      <c r="CZ31">
        <v>0.966990875</v>
      </c>
      <c r="DA31">
        <v>0.0330086375</v>
      </c>
      <c r="DB31">
        <v>0</v>
      </c>
      <c r="DC31">
        <v>2.6745125</v>
      </c>
      <c r="DD31">
        <v>0</v>
      </c>
      <c r="DE31">
        <v>3682.655</v>
      </c>
      <c r="DF31">
        <v>10372.2375</v>
      </c>
      <c r="DG31">
        <v>39.875</v>
      </c>
      <c r="DH31">
        <v>42.77325</v>
      </c>
      <c r="DI31">
        <v>41.5465</v>
      </c>
      <c r="DJ31">
        <v>40.88275</v>
      </c>
      <c r="DK31">
        <v>39.937</v>
      </c>
      <c r="DL31">
        <v>1160.39</v>
      </c>
      <c r="DM31">
        <v>39.61</v>
      </c>
      <c r="DN31">
        <v>0</v>
      </c>
      <c r="DO31">
        <v>1617086235.7</v>
      </c>
      <c r="DP31">
        <v>0</v>
      </c>
      <c r="DQ31">
        <v>2.69934</v>
      </c>
      <c r="DR31">
        <v>-0.429823077483053</v>
      </c>
      <c r="DS31">
        <v>-168.890769238645</v>
      </c>
      <c r="DT31">
        <v>3694.9108</v>
      </c>
      <c r="DU31">
        <v>15</v>
      </c>
      <c r="DV31">
        <v>1617085932.5</v>
      </c>
      <c r="DW31" t="s">
        <v>288</v>
      </c>
      <c r="DX31">
        <v>1617085932.5</v>
      </c>
      <c r="DY31">
        <v>1617085930.5</v>
      </c>
      <c r="DZ31">
        <v>3</v>
      </c>
      <c r="EA31">
        <v>0.041</v>
      </c>
      <c r="EB31">
        <v>0.004</v>
      </c>
      <c r="EC31">
        <v>4.362</v>
      </c>
      <c r="ED31">
        <v>-0.018</v>
      </c>
      <c r="EE31">
        <v>400</v>
      </c>
      <c r="EF31">
        <v>20</v>
      </c>
      <c r="EG31">
        <v>0.24</v>
      </c>
      <c r="EH31">
        <v>0.04</v>
      </c>
      <c r="EI31">
        <v>100</v>
      </c>
      <c r="EJ31">
        <v>100</v>
      </c>
      <c r="EK31">
        <v>4.362</v>
      </c>
      <c r="EL31">
        <v>-0.0177</v>
      </c>
      <c r="EM31">
        <v>4.36170000000004</v>
      </c>
      <c r="EN31">
        <v>0</v>
      </c>
      <c r="EO31">
        <v>0</v>
      </c>
      <c r="EP31">
        <v>0</v>
      </c>
      <c r="EQ31">
        <v>-0.017669999999999</v>
      </c>
      <c r="ER31">
        <v>0</v>
      </c>
      <c r="ES31">
        <v>0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5</v>
      </c>
      <c r="EZ31">
        <v>5.1</v>
      </c>
      <c r="FA31">
        <v>18</v>
      </c>
      <c r="FB31">
        <v>646.269</v>
      </c>
      <c r="FC31">
        <v>392.585</v>
      </c>
      <c r="FD31">
        <v>25.0003</v>
      </c>
      <c r="FE31">
        <v>26.9316</v>
      </c>
      <c r="FF31">
        <v>30.0002</v>
      </c>
      <c r="FG31">
        <v>26.9178</v>
      </c>
      <c r="FH31">
        <v>26.9591</v>
      </c>
      <c r="FI31">
        <v>8.26062</v>
      </c>
      <c r="FJ31">
        <v>16.6744</v>
      </c>
      <c r="FK31">
        <v>52.1176</v>
      </c>
      <c r="FL31">
        <v>25</v>
      </c>
      <c r="FM31">
        <v>117.466</v>
      </c>
      <c r="FN31">
        <v>20</v>
      </c>
      <c r="FO31">
        <v>97.066</v>
      </c>
      <c r="FP31">
        <v>99.6288</v>
      </c>
    </row>
    <row r="32" spans="1:172">
      <c r="A32">
        <v>16</v>
      </c>
      <c r="B32">
        <v>1617086238.5</v>
      </c>
      <c r="C32">
        <v>60.5</v>
      </c>
      <c r="D32" t="s">
        <v>317</v>
      </c>
      <c r="E32" t="s">
        <v>318</v>
      </c>
      <c r="F32">
        <v>4</v>
      </c>
      <c r="G32">
        <v>1617086236.5</v>
      </c>
      <c r="H32">
        <f>(I32)/1000</f>
        <v>0</v>
      </c>
      <c r="I32">
        <f>IF(CF32, AL32, AF32)</f>
        <v>0</v>
      </c>
      <c r="J32">
        <f>IF(CF32, AG32, AE32)</f>
        <v>0</v>
      </c>
      <c r="K32">
        <f>CH32 - IF(AS32&gt;1, J32*CB32*100.0/(AU32*CV32), 0)</f>
        <v>0</v>
      </c>
      <c r="L32">
        <f>((R32-H32/2)*K32-J32)/(R32+H32/2)</f>
        <v>0</v>
      </c>
      <c r="M32">
        <f>L32*(CO32+CP32)/1000.0</f>
        <v>0</v>
      </c>
      <c r="N32">
        <f>(CH32 - IF(AS32&gt;1, J32*CB32*100.0/(AU32*CV32), 0))*(CO32+CP32)/1000.0</f>
        <v>0</v>
      </c>
      <c r="O32">
        <f>2.0/((1/Q32-1/P32)+SIGN(Q32)*SQRT((1/Q32-1/P32)*(1/Q32-1/P32) + 4*CC32/((CC32+1)*(CC32+1))*(2*1/Q32*1/P32-1/P32*1/P32)))</f>
        <v>0</v>
      </c>
      <c r="P32">
        <f>IF(LEFT(CD32,1)&lt;&gt;"0",IF(LEFT(CD32,1)="1",3.0,CE32),$D$5+$E$5*(CV32*CO32/($K$5*1000))+$F$5*(CV32*CO32/($K$5*1000))*MAX(MIN(CB32,$J$5),$I$5)*MAX(MIN(CB32,$J$5),$I$5)+$G$5*MAX(MIN(CB32,$J$5),$I$5)*(CV32*CO32/($K$5*1000))+$H$5*(CV32*CO32/($K$5*1000))*(CV32*CO32/($K$5*1000)))</f>
        <v>0</v>
      </c>
      <c r="Q32">
        <f>H32*(1000-(1000*0.61365*exp(17.502*U32/(240.97+U32))/(CO32+CP32)+CJ32)/2)/(1000*0.61365*exp(17.502*U32/(240.97+U32))/(CO32+CP32)-CJ32)</f>
        <v>0</v>
      </c>
      <c r="R32">
        <f>1/((CC32+1)/(O32/1.6)+1/(P32/1.37)) + CC32/((CC32+1)/(O32/1.6) + CC32/(P32/1.37))</f>
        <v>0</v>
      </c>
      <c r="S32">
        <f>(BX32*CA32)</f>
        <v>0</v>
      </c>
      <c r="T32">
        <f>(CQ32+(S32+2*0.95*5.67E-8*(((CQ32+$B$7)+273)^4-(CQ32+273)^4)-44100*H32)/(1.84*29.3*P32+8*0.95*5.67E-8*(CQ32+273)^3))</f>
        <v>0</v>
      </c>
      <c r="U32">
        <f>($C$7*CR32+$D$7*CS32+$E$7*T32)</f>
        <v>0</v>
      </c>
      <c r="V32">
        <f>0.61365*exp(17.502*U32/(240.97+U32))</f>
        <v>0</v>
      </c>
      <c r="W32">
        <f>(X32/Y32*100)</f>
        <v>0</v>
      </c>
      <c r="X32">
        <f>CJ32*(CO32+CP32)/1000</f>
        <v>0</v>
      </c>
      <c r="Y32">
        <f>0.61365*exp(17.502*CQ32/(240.97+CQ32))</f>
        <v>0</v>
      </c>
      <c r="Z32">
        <f>(V32-CJ32*(CO32+CP32)/1000)</f>
        <v>0</v>
      </c>
      <c r="AA32">
        <f>(-H32*44100)</f>
        <v>0</v>
      </c>
      <c r="AB32">
        <f>2*29.3*P32*0.92*(CQ32-U32)</f>
        <v>0</v>
      </c>
      <c r="AC32">
        <f>2*0.95*5.67E-8*(((CQ32+$B$7)+273)^4-(U32+273)^4)</f>
        <v>0</v>
      </c>
      <c r="AD32">
        <f>S32+AC32+AA32+AB32</f>
        <v>0</v>
      </c>
      <c r="AE32">
        <f>CN32*AS32*(CI32-CH32*(1000-AS32*CK32)/(1000-AS32*CJ32))/(100*CB32)</f>
        <v>0</v>
      </c>
      <c r="AF32">
        <f>1000*CN32*AS32*(CJ32-CK32)/(100*CB32*(1000-AS32*CJ32))</f>
        <v>0</v>
      </c>
      <c r="AG32">
        <f>(AH32 - AI32 - CO32*1E3/(8.314*(CQ32+273.15)) * AK32/CN32 * AJ32) * CN32/(100*CB32) * (1000 - CK32)/1000</f>
        <v>0</v>
      </c>
      <c r="AH32">
        <v>108.76461341601</v>
      </c>
      <c r="AI32">
        <v>101.38171030303</v>
      </c>
      <c r="AJ32">
        <v>1.67238923903193</v>
      </c>
      <c r="AK32">
        <v>66.4999155448521</v>
      </c>
      <c r="AL32">
        <f>(AN32 - AM32 + CO32*1E3/(8.314*(CQ32+273.15)) * AP32/CN32 * AO32) * CN32/(100*CB32) * 1000/(1000 - AN32)</f>
        <v>0</v>
      </c>
      <c r="AM32">
        <v>20.0351272557576</v>
      </c>
      <c r="AN32">
        <v>21.3808078787879</v>
      </c>
      <c r="AO32">
        <v>6.64457912460258e-05</v>
      </c>
      <c r="AP32">
        <v>79.88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MAX(0,($B$13+$C$13*CV32)/(1+$D$13*CV32)*CO32/(CQ32+273)*$E$13)</f>
        <v>0</v>
      </c>
      <c r="AV32" t="s">
        <v>286</v>
      </c>
      <c r="AW32" t="s">
        <v>286</v>
      </c>
      <c r="AX32">
        <v>0</v>
      </c>
      <c r="AY32">
        <v>0</v>
      </c>
      <c r="AZ32">
        <f>1-AX32/AY32</f>
        <v>0</v>
      </c>
      <c r="BA32">
        <v>0</v>
      </c>
      <c r="BB32" t="s">
        <v>286</v>
      </c>
      <c r="BC32" t="s">
        <v>286</v>
      </c>
      <c r="BD32">
        <v>0</v>
      </c>
      <c r="BE32">
        <v>0</v>
      </c>
      <c r="BF32">
        <f>1-BD32/BE32</f>
        <v>0</v>
      </c>
      <c r="BG32">
        <v>0.5</v>
      </c>
      <c r="BH32">
        <f>BY32</f>
        <v>0</v>
      </c>
      <c r="BI32">
        <f>J32</f>
        <v>0</v>
      </c>
      <c r="BJ32">
        <f>BF32*BG32*BH32</f>
        <v>0</v>
      </c>
      <c r="BK32">
        <f>(BI32-BA32)/BH32</f>
        <v>0</v>
      </c>
      <c r="BL32">
        <f>(AY32-BE32)/BE32</f>
        <v>0</v>
      </c>
      <c r="BM32">
        <f>AX32/(AZ32+AX32/BE32)</f>
        <v>0</v>
      </c>
      <c r="BN32" t="s">
        <v>286</v>
      </c>
      <c r="BO32">
        <v>0</v>
      </c>
      <c r="BP32">
        <f>IF(BO32&lt;&gt;0, BO32, BM32)</f>
        <v>0</v>
      </c>
      <c r="BQ32">
        <f>1-BP32/BE32</f>
        <v>0</v>
      </c>
      <c r="BR32">
        <f>(BE32-BD32)/(BE32-BP32)</f>
        <v>0</v>
      </c>
      <c r="BS32">
        <f>(AY32-BE32)/(AY32-BP32)</f>
        <v>0</v>
      </c>
      <c r="BT32">
        <f>(BE32-BD32)/(BE32-AX32)</f>
        <v>0</v>
      </c>
      <c r="BU32">
        <f>(AY32-BE32)/(AY32-AX32)</f>
        <v>0</v>
      </c>
      <c r="BV32">
        <f>(BR32*BP32/BD32)</f>
        <v>0</v>
      </c>
      <c r="BW32">
        <f>(1-BV32)</f>
        <v>0</v>
      </c>
      <c r="BX32">
        <f>$B$11*CW32+$C$11*CX32+$F$11*CY32*(1-DB32)</f>
        <v>0</v>
      </c>
      <c r="BY32">
        <f>BX32*BZ32</f>
        <v>0</v>
      </c>
      <c r="BZ32">
        <f>($B$11*$D$9+$C$11*$D$9+$F$11*((DL32+DD32)/MAX(DL32+DD32+DM32, 0.1)*$I$9+DM32/MAX(DL32+DD32+DM32, 0.1)*$J$9))/($B$11+$C$11+$F$11)</f>
        <v>0</v>
      </c>
      <c r="CA32">
        <f>($B$11*$K$9+$C$11*$K$9+$F$11*((DL32+DD32)/MAX(DL32+DD32+DM32, 0.1)*$P$9+DM32/MAX(DL32+DD32+DM32, 0.1)*$Q$9))/($B$11+$C$11+$F$11)</f>
        <v>0</v>
      </c>
      <c r="CB32">
        <v>9</v>
      </c>
      <c r="CC32">
        <v>0.5</v>
      </c>
      <c r="CD32" t="s">
        <v>287</v>
      </c>
      <c r="CE32">
        <v>2</v>
      </c>
      <c r="CF32" t="b">
        <v>1</v>
      </c>
      <c r="CG32">
        <v>1617086236.5</v>
      </c>
      <c r="CH32">
        <v>96.7594428571429</v>
      </c>
      <c r="CI32">
        <v>106.620142857143</v>
      </c>
      <c r="CJ32">
        <v>21.3795</v>
      </c>
      <c r="CK32">
        <v>20.0352428571429</v>
      </c>
      <c r="CL32">
        <v>92.3977428571428</v>
      </c>
      <c r="CM32">
        <v>21.3971714285714</v>
      </c>
      <c r="CN32">
        <v>600.029285714286</v>
      </c>
      <c r="CO32">
        <v>101.111857142857</v>
      </c>
      <c r="CP32">
        <v>0.0451312285714286</v>
      </c>
      <c r="CQ32">
        <v>26.6356714285714</v>
      </c>
      <c r="CR32">
        <v>26.2831285714286</v>
      </c>
      <c r="CS32">
        <v>999.9</v>
      </c>
      <c r="CT32">
        <v>0</v>
      </c>
      <c r="CU32">
        <v>0</v>
      </c>
      <c r="CV32">
        <v>10005.2642857143</v>
      </c>
      <c r="CW32">
        <v>0</v>
      </c>
      <c r="CX32">
        <v>43.7010285714286</v>
      </c>
      <c r="CY32">
        <v>1200.00714285714</v>
      </c>
      <c r="CZ32">
        <v>0.966991</v>
      </c>
      <c r="DA32">
        <v>0.0330085142857143</v>
      </c>
      <c r="DB32">
        <v>0</v>
      </c>
      <c r="DC32">
        <v>2.63518571428571</v>
      </c>
      <c r="DD32">
        <v>0</v>
      </c>
      <c r="DE32">
        <v>3669.65</v>
      </c>
      <c r="DF32">
        <v>10372.3142857143</v>
      </c>
      <c r="DG32">
        <v>39.8927142857143</v>
      </c>
      <c r="DH32">
        <v>42.7677142857143</v>
      </c>
      <c r="DI32">
        <v>41.589</v>
      </c>
      <c r="DJ32">
        <v>40.9104285714286</v>
      </c>
      <c r="DK32">
        <v>39.937</v>
      </c>
      <c r="DL32">
        <v>1160.39714285714</v>
      </c>
      <c r="DM32">
        <v>39.61</v>
      </c>
      <c r="DN32">
        <v>0</v>
      </c>
      <c r="DO32">
        <v>1617086239.3</v>
      </c>
      <c r="DP32">
        <v>0</v>
      </c>
      <c r="DQ32">
        <v>2.693156</v>
      </c>
      <c r="DR32">
        <v>-0.0915230756910108</v>
      </c>
      <c r="DS32">
        <v>-174.141538734685</v>
      </c>
      <c r="DT32">
        <v>3684.5888</v>
      </c>
      <c r="DU32">
        <v>15</v>
      </c>
      <c r="DV32">
        <v>1617085932.5</v>
      </c>
      <c r="DW32" t="s">
        <v>288</v>
      </c>
      <c r="DX32">
        <v>1617085932.5</v>
      </c>
      <c r="DY32">
        <v>1617085930.5</v>
      </c>
      <c r="DZ32">
        <v>3</v>
      </c>
      <c r="EA32">
        <v>0.041</v>
      </c>
      <c r="EB32">
        <v>0.004</v>
      </c>
      <c r="EC32">
        <v>4.362</v>
      </c>
      <c r="ED32">
        <v>-0.018</v>
      </c>
      <c r="EE32">
        <v>400</v>
      </c>
      <c r="EF32">
        <v>20</v>
      </c>
      <c r="EG32">
        <v>0.24</v>
      </c>
      <c r="EH32">
        <v>0.04</v>
      </c>
      <c r="EI32">
        <v>100</v>
      </c>
      <c r="EJ32">
        <v>100</v>
      </c>
      <c r="EK32">
        <v>4.362</v>
      </c>
      <c r="EL32">
        <v>-0.0176</v>
      </c>
      <c r="EM32">
        <v>4.36170000000004</v>
      </c>
      <c r="EN32">
        <v>0</v>
      </c>
      <c r="EO32">
        <v>0</v>
      </c>
      <c r="EP32">
        <v>0</v>
      </c>
      <c r="EQ32">
        <v>-0.017669999999999</v>
      </c>
      <c r="ER32">
        <v>0</v>
      </c>
      <c r="ES32">
        <v>0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5.1</v>
      </c>
      <c r="EZ32">
        <v>5.1</v>
      </c>
      <c r="FA32">
        <v>18</v>
      </c>
      <c r="FB32">
        <v>646.135</v>
      </c>
      <c r="FC32">
        <v>392.838</v>
      </c>
      <c r="FD32">
        <v>25.0002</v>
      </c>
      <c r="FE32">
        <v>26.9326</v>
      </c>
      <c r="FF32">
        <v>30.0003</v>
      </c>
      <c r="FG32">
        <v>26.9178</v>
      </c>
      <c r="FH32">
        <v>26.9599</v>
      </c>
      <c r="FI32">
        <v>8.57655</v>
      </c>
      <c r="FJ32">
        <v>16.6744</v>
      </c>
      <c r="FK32">
        <v>52.1176</v>
      </c>
      <c r="FL32">
        <v>25</v>
      </c>
      <c r="FM32">
        <v>124.174</v>
      </c>
      <c r="FN32">
        <v>20</v>
      </c>
      <c r="FO32">
        <v>97.0653</v>
      </c>
      <c r="FP32">
        <v>99.6283</v>
      </c>
    </row>
    <row r="33" spans="1:172">
      <c r="A33">
        <v>17</v>
      </c>
      <c r="B33">
        <v>1617086242.5</v>
      </c>
      <c r="C33">
        <v>64.5</v>
      </c>
      <c r="D33" t="s">
        <v>319</v>
      </c>
      <c r="E33" t="s">
        <v>320</v>
      </c>
      <c r="F33">
        <v>4</v>
      </c>
      <c r="G33">
        <v>1617086240.1875</v>
      </c>
      <c r="H33">
        <f>(I33)/1000</f>
        <v>0</v>
      </c>
      <c r="I33">
        <f>IF(CF33, AL33, AF33)</f>
        <v>0</v>
      </c>
      <c r="J33">
        <f>IF(CF33, AG33, AE33)</f>
        <v>0</v>
      </c>
      <c r="K33">
        <f>CH33 - IF(AS33&gt;1, J33*CB33*100.0/(AU33*CV33), 0)</f>
        <v>0</v>
      </c>
      <c r="L33">
        <f>((R33-H33/2)*K33-J33)/(R33+H33/2)</f>
        <v>0</v>
      </c>
      <c r="M33">
        <f>L33*(CO33+CP33)/1000.0</f>
        <v>0</v>
      </c>
      <c r="N33">
        <f>(CH33 - IF(AS33&gt;1, J33*CB33*100.0/(AU33*CV33), 0))*(CO33+CP33)/1000.0</f>
        <v>0</v>
      </c>
      <c r="O33">
        <f>2.0/((1/Q33-1/P33)+SIGN(Q33)*SQRT((1/Q33-1/P33)*(1/Q33-1/P33) + 4*CC33/((CC33+1)*(CC33+1))*(2*1/Q33*1/P33-1/P33*1/P33)))</f>
        <v>0</v>
      </c>
      <c r="P33">
        <f>IF(LEFT(CD33,1)&lt;&gt;"0",IF(LEFT(CD33,1)="1",3.0,CE33),$D$5+$E$5*(CV33*CO33/($K$5*1000))+$F$5*(CV33*CO33/($K$5*1000))*MAX(MIN(CB33,$J$5),$I$5)*MAX(MIN(CB33,$J$5),$I$5)+$G$5*MAX(MIN(CB33,$J$5),$I$5)*(CV33*CO33/($K$5*1000))+$H$5*(CV33*CO33/($K$5*1000))*(CV33*CO33/($K$5*1000)))</f>
        <v>0</v>
      </c>
      <c r="Q33">
        <f>H33*(1000-(1000*0.61365*exp(17.502*U33/(240.97+U33))/(CO33+CP33)+CJ33)/2)/(1000*0.61365*exp(17.502*U33/(240.97+U33))/(CO33+CP33)-CJ33)</f>
        <v>0</v>
      </c>
      <c r="R33">
        <f>1/((CC33+1)/(O33/1.6)+1/(P33/1.37)) + CC33/((CC33+1)/(O33/1.6) + CC33/(P33/1.37))</f>
        <v>0</v>
      </c>
      <c r="S33">
        <f>(BX33*CA33)</f>
        <v>0</v>
      </c>
      <c r="T33">
        <f>(CQ33+(S33+2*0.95*5.67E-8*(((CQ33+$B$7)+273)^4-(CQ33+273)^4)-44100*H33)/(1.84*29.3*P33+8*0.95*5.67E-8*(CQ33+273)^3))</f>
        <v>0</v>
      </c>
      <c r="U33">
        <f>($C$7*CR33+$D$7*CS33+$E$7*T33)</f>
        <v>0</v>
      </c>
      <c r="V33">
        <f>0.61365*exp(17.502*U33/(240.97+U33))</f>
        <v>0</v>
      </c>
      <c r="W33">
        <f>(X33/Y33*100)</f>
        <v>0</v>
      </c>
      <c r="X33">
        <f>CJ33*(CO33+CP33)/1000</f>
        <v>0</v>
      </c>
      <c r="Y33">
        <f>0.61365*exp(17.502*CQ33/(240.97+CQ33))</f>
        <v>0</v>
      </c>
      <c r="Z33">
        <f>(V33-CJ33*(CO33+CP33)/1000)</f>
        <v>0</v>
      </c>
      <c r="AA33">
        <f>(-H33*44100)</f>
        <v>0</v>
      </c>
      <c r="AB33">
        <f>2*29.3*P33*0.92*(CQ33-U33)</f>
        <v>0</v>
      </c>
      <c r="AC33">
        <f>2*0.95*5.67E-8*(((CQ33+$B$7)+273)^4-(U33+273)^4)</f>
        <v>0</v>
      </c>
      <c r="AD33">
        <f>S33+AC33+AA33+AB33</f>
        <v>0</v>
      </c>
      <c r="AE33">
        <f>CN33*AS33*(CI33-CH33*(1000-AS33*CK33)/(1000-AS33*CJ33))/(100*CB33)</f>
        <v>0</v>
      </c>
      <c r="AF33">
        <f>1000*CN33*AS33*(CJ33-CK33)/(100*CB33*(1000-AS33*CJ33))</f>
        <v>0</v>
      </c>
      <c r="AG33">
        <f>(AH33 - AI33 - CO33*1E3/(8.314*(CQ33+273.15)) * AK33/CN33 * AJ33) * CN33/(100*CB33) * (1000 - CK33)/1000</f>
        <v>0</v>
      </c>
      <c r="AH33">
        <v>115.656899670191</v>
      </c>
      <c r="AI33">
        <v>108.079321212121</v>
      </c>
      <c r="AJ33">
        <v>1.6783000668729</v>
      </c>
      <c r="AK33">
        <v>66.4999155448521</v>
      </c>
      <c r="AL33">
        <f>(AN33 - AM33 + CO33*1E3/(8.314*(CQ33+273.15)) * AP33/CN33 * AO33) * CN33/(100*CB33) * 1000/(1000 - AN33)</f>
        <v>0</v>
      </c>
      <c r="AM33">
        <v>20.0352926240693</v>
      </c>
      <c r="AN33">
        <v>21.3870018181818</v>
      </c>
      <c r="AO33">
        <v>0.000129605488851462</v>
      </c>
      <c r="AP33">
        <v>79.88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MAX(0,($B$13+$C$13*CV33)/(1+$D$13*CV33)*CO33/(CQ33+273)*$E$13)</f>
        <v>0</v>
      </c>
      <c r="AV33" t="s">
        <v>286</v>
      </c>
      <c r="AW33" t="s">
        <v>286</v>
      </c>
      <c r="AX33">
        <v>0</v>
      </c>
      <c r="AY33">
        <v>0</v>
      </c>
      <c r="AZ33">
        <f>1-AX33/AY33</f>
        <v>0</v>
      </c>
      <c r="BA33">
        <v>0</v>
      </c>
      <c r="BB33" t="s">
        <v>286</v>
      </c>
      <c r="BC33" t="s">
        <v>286</v>
      </c>
      <c r="BD33">
        <v>0</v>
      </c>
      <c r="BE33">
        <v>0</v>
      </c>
      <c r="BF33">
        <f>1-BD33/BE33</f>
        <v>0</v>
      </c>
      <c r="BG33">
        <v>0.5</v>
      </c>
      <c r="BH33">
        <f>BY33</f>
        <v>0</v>
      </c>
      <c r="BI33">
        <f>J33</f>
        <v>0</v>
      </c>
      <c r="BJ33">
        <f>BF33*BG33*BH33</f>
        <v>0</v>
      </c>
      <c r="BK33">
        <f>(BI33-BA33)/BH33</f>
        <v>0</v>
      </c>
      <c r="BL33">
        <f>(AY33-BE33)/BE33</f>
        <v>0</v>
      </c>
      <c r="BM33">
        <f>AX33/(AZ33+AX33/BE33)</f>
        <v>0</v>
      </c>
      <c r="BN33" t="s">
        <v>286</v>
      </c>
      <c r="BO33">
        <v>0</v>
      </c>
      <c r="BP33">
        <f>IF(BO33&lt;&gt;0, BO33, BM33)</f>
        <v>0</v>
      </c>
      <c r="BQ33">
        <f>1-BP33/BE33</f>
        <v>0</v>
      </c>
      <c r="BR33">
        <f>(BE33-BD33)/(BE33-BP33)</f>
        <v>0</v>
      </c>
      <c r="BS33">
        <f>(AY33-BE33)/(AY33-BP33)</f>
        <v>0</v>
      </c>
      <c r="BT33">
        <f>(BE33-BD33)/(BE33-AX33)</f>
        <v>0</v>
      </c>
      <c r="BU33">
        <f>(AY33-BE33)/(AY33-AX33)</f>
        <v>0</v>
      </c>
      <c r="BV33">
        <f>(BR33*BP33/BD33)</f>
        <v>0</v>
      </c>
      <c r="BW33">
        <f>(1-BV33)</f>
        <v>0</v>
      </c>
      <c r="BX33">
        <f>$B$11*CW33+$C$11*CX33+$F$11*CY33*(1-DB33)</f>
        <v>0</v>
      </c>
      <c r="BY33">
        <f>BX33*BZ33</f>
        <v>0</v>
      </c>
      <c r="BZ33">
        <f>($B$11*$D$9+$C$11*$D$9+$F$11*((DL33+DD33)/MAX(DL33+DD33+DM33, 0.1)*$I$9+DM33/MAX(DL33+DD33+DM33, 0.1)*$J$9))/($B$11+$C$11+$F$11)</f>
        <v>0</v>
      </c>
      <c r="CA33">
        <f>($B$11*$K$9+$C$11*$K$9+$F$11*((DL33+DD33)/MAX(DL33+DD33+DM33, 0.1)*$P$9+DM33/MAX(DL33+DD33+DM33, 0.1)*$Q$9))/($B$11+$C$11+$F$11)</f>
        <v>0</v>
      </c>
      <c r="CB33">
        <v>9</v>
      </c>
      <c r="CC33">
        <v>0.5</v>
      </c>
      <c r="CD33" t="s">
        <v>287</v>
      </c>
      <c r="CE33">
        <v>2</v>
      </c>
      <c r="CF33" t="b">
        <v>1</v>
      </c>
      <c r="CG33">
        <v>1617086240.1875</v>
      </c>
      <c r="CH33">
        <v>102.7932375</v>
      </c>
      <c r="CI33">
        <v>112.83775</v>
      </c>
      <c r="CJ33">
        <v>21.3844375</v>
      </c>
      <c r="CK33">
        <v>20.035375</v>
      </c>
      <c r="CL33">
        <v>98.43135</v>
      </c>
      <c r="CM33">
        <v>21.4021125</v>
      </c>
      <c r="CN33">
        <v>600.005625</v>
      </c>
      <c r="CO33">
        <v>101.113</v>
      </c>
      <c r="CP33">
        <v>0.0451959375</v>
      </c>
      <c r="CQ33">
        <v>26.633675</v>
      </c>
      <c r="CR33">
        <v>26.2724875</v>
      </c>
      <c r="CS33">
        <v>999.9</v>
      </c>
      <c r="CT33">
        <v>0</v>
      </c>
      <c r="CU33">
        <v>0</v>
      </c>
      <c r="CV33">
        <v>9990.8575</v>
      </c>
      <c r="CW33">
        <v>0</v>
      </c>
      <c r="CX33">
        <v>42.4931125</v>
      </c>
      <c r="CY33">
        <v>1199.9625</v>
      </c>
      <c r="CZ33">
        <v>0.96699</v>
      </c>
      <c r="DA33">
        <v>0.0330095</v>
      </c>
      <c r="DB33">
        <v>0</v>
      </c>
      <c r="DC33">
        <v>2.7075125</v>
      </c>
      <c r="DD33">
        <v>0</v>
      </c>
      <c r="DE33">
        <v>3657.29</v>
      </c>
      <c r="DF33">
        <v>10371.925</v>
      </c>
      <c r="DG33">
        <v>39.85925</v>
      </c>
      <c r="DH33">
        <v>42.7655</v>
      </c>
      <c r="DI33">
        <v>41.554375</v>
      </c>
      <c r="DJ33">
        <v>40.89025</v>
      </c>
      <c r="DK33">
        <v>39.976375</v>
      </c>
      <c r="DL33">
        <v>1160.3525</v>
      </c>
      <c r="DM33">
        <v>39.61</v>
      </c>
      <c r="DN33">
        <v>0</v>
      </c>
      <c r="DO33">
        <v>1617086243.5</v>
      </c>
      <c r="DP33">
        <v>0</v>
      </c>
      <c r="DQ33">
        <v>2.6761</v>
      </c>
      <c r="DR33">
        <v>-0.205661532318715</v>
      </c>
      <c r="DS33">
        <v>-181.52512795123</v>
      </c>
      <c r="DT33">
        <v>3672.89192307692</v>
      </c>
      <c r="DU33">
        <v>15</v>
      </c>
      <c r="DV33">
        <v>1617085932.5</v>
      </c>
      <c r="DW33" t="s">
        <v>288</v>
      </c>
      <c r="DX33">
        <v>1617085932.5</v>
      </c>
      <c r="DY33">
        <v>1617085930.5</v>
      </c>
      <c r="DZ33">
        <v>3</v>
      </c>
      <c r="EA33">
        <v>0.041</v>
      </c>
      <c r="EB33">
        <v>0.004</v>
      </c>
      <c r="EC33">
        <v>4.362</v>
      </c>
      <c r="ED33">
        <v>-0.018</v>
      </c>
      <c r="EE33">
        <v>400</v>
      </c>
      <c r="EF33">
        <v>20</v>
      </c>
      <c r="EG33">
        <v>0.24</v>
      </c>
      <c r="EH33">
        <v>0.04</v>
      </c>
      <c r="EI33">
        <v>100</v>
      </c>
      <c r="EJ33">
        <v>100</v>
      </c>
      <c r="EK33">
        <v>4.362</v>
      </c>
      <c r="EL33">
        <v>-0.0176</v>
      </c>
      <c r="EM33">
        <v>4.36170000000004</v>
      </c>
      <c r="EN33">
        <v>0</v>
      </c>
      <c r="EO33">
        <v>0</v>
      </c>
      <c r="EP33">
        <v>0</v>
      </c>
      <c r="EQ33">
        <v>-0.017669999999999</v>
      </c>
      <c r="ER33">
        <v>0</v>
      </c>
      <c r="ES33">
        <v>0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5.2</v>
      </c>
      <c r="EZ33">
        <v>5.2</v>
      </c>
      <c r="FA33">
        <v>18</v>
      </c>
      <c r="FB33">
        <v>646.288</v>
      </c>
      <c r="FC33">
        <v>392.751</v>
      </c>
      <c r="FD33">
        <v>24.9999</v>
      </c>
      <c r="FE33">
        <v>26.9339</v>
      </c>
      <c r="FF33">
        <v>30.0003</v>
      </c>
      <c r="FG33">
        <v>26.9193</v>
      </c>
      <c r="FH33">
        <v>26.9599</v>
      </c>
      <c r="FI33">
        <v>8.88927</v>
      </c>
      <c r="FJ33">
        <v>16.6744</v>
      </c>
      <c r="FK33">
        <v>52.1176</v>
      </c>
      <c r="FL33">
        <v>25</v>
      </c>
      <c r="FM33">
        <v>130.89</v>
      </c>
      <c r="FN33">
        <v>20</v>
      </c>
      <c r="FO33">
        <v>97.0648</v>
      </c>
      <c r="FP33">
        <v>99.6289</v>
      </c>
    </row>
    <row r="34" spans="1:172">
      <c r="A34">
        <v>18</v>
      </c>
      <c r="B34">
        <v>1617086246.5</v>
      </c>
      <c r="C34">
        <v>68.5</v>
      </c>
      <c r="D34" t="s">
        <v>321</v>
      </c>
      <c r="E34" t="s">
        <v>322</v>
      </c>
      <c r="F34">
        <v>4</v>
      </c>
      <c r="G34">
        <v>1617086244.5</v>
      </c>
      <c r="H34">
        <f>(I34)/1000</f>
        <v>0</v>
      </c>
      <c r="I34">
        <f>IF(CF34, AL34, AF34)</f>
        <v>0</v>
      </c>
      <c r="J34">
        <f>IF(CF34, AG34, AE34)</f>
        <v>0</v>
      </c>
      <c r="K34">
        <f>CH34 - IF(AS34&gt;1, J34*CB34*100.0/(AU34*CV34), 0)</f>
        <v>0</v>
      </c>
      <c r="L34">
        <f>((R34-H34/2)*K34-J34)/(R34+H34/2)</f>
        <v>0</v>
      </c>
      <c r="M34">
        <f>L34*(CO34+CP34)/1000.0</f>
        <v>0</v>
      </c>
      <c r="N34">
        <f>(CH34 - IF(AS34&gt;1, J34*CB34*100.0/(AU34*CV34), 0))*(CO34+CP34)/1000.0</f>
        <v>0</v>
      </c>
      <c r="O34">
        <f>2.0/((1/Q34-1/P34)+SIGN(Q34)*SQRT((1/Q34-1/P34)*(1/Q34-1/P34) + 4*CC34/((CC34+1)*(CC34+1))*(2*1/Q34*1/P34-1/P34*1/P34)))</f>
        <v>0</v>
      </c>
      <c r="P34">
        <f>IF(LEFT(CD34,1)&lt;&gt;"0",IF(LEFT(CD34,1)="1",3.0,CE34),$D$5+$E$5*(CV34*CO34/($K$5*1000))+$F$5*(CV34*CO34/($K$5*1000))*MAX(MIN(CB34,$J$5),$I$5)*MAX(MIN(CB34,$J$5),$I$5)+$G$5*MAX(MIN(CB34,$J$5),$I$5)*(CV34*CO34/($K$5*1000))+$H$5*(CV34*CO34/($K$5*1000))*(CV34*CO34/($K$5*1000)))</f>
        <v>0</v>
      </c>
      <c r="Q34">
        <f>H34*(1000-(1000*0.61365*exp(17.502*U34/(240.97+U34))/(CO34+CP34)+CJ34)/2)/(1000*0.61365*exp(17.502*U34/(240.97+U34))/(CO34+CP34)-CJ34)</f>
        <v>0</v>
      </c>
      <c r="R34">
        <f>1/((CC34+1)/(O34/1.6)+1/(P34/1.37)) + CC34/((CC34+1)/(O34/1.6) + CC34/(P34/1.37))</f>
        <v>0</v>
      </c>
      <c r="S34">
        <f>(BX34*CA34)</f>
        <v>0</v>
      </c>
      <c r="T34">
        <f>(CQ34+(S34+2*0.95*5.67E-8*(((CQ34+$B$7)+273)^4-(CQ34+273)^4)-44100*H34)/(1.84*29.3*P34+8*0.95*5.67E-8*(CQ34+273)^3))</f>
        <v>0</v>
      </c>
      <c r="U34">
        <f>($C$7*CR34+$D$7*CS34+$E$7*T34)</f>
        <v>0</v>
      </c>
      <c r="V34">
        <f>0.61365*exp(17.502*U34/(240.97+U34))</f>
        <v>0</v>
      </c>
      <c r="W34">
        <f>(X34/Y34*100)</f>
        <v>0</v>
      </c>
      <c r="X34">
        <f>CJ34*(CO34+CP34)/1000</f>
        <v>0</v>
      </c>
      <c r="Y34">
        <f>0.61365*exp(17.502*CQ34/(240.97+CQ34))</f>
        <v>0</v>
      </c>
      <c r="Z34">
        <f>(V34-CJ34*(CO34+CP34)/1000)</f>
        <v>0</v>
      </c>
      <c r="AA34">
        <f>(-H34*44100)</f>
        <v>0</v>
      </c>
      <c r="AB34">
        <f>2*29.3*P34*0.92*(CQ34-U34)</f>
        <v>0</v>
      </c>
      <c r="AC34">
        <f>2*0.95*5.67E-8*(((CQ34+$B$7)+273)^4-(U34+273)^4)</f>
        <v>0</v>
      </c>
      <c r="AD34">
        <f>S34+AC34+AA34+AB34</f>
        <v>0</v>
      </c>
      <c r="AE34">
        <f>CN34*AS34*(CI34-CH34*(1000-AS34*CK34)/(1000-AS34*CJ34))/(100*CB34)</f>
        <v>0</v>
      </c>
      <c r="AF34">
        <f>1000*CN34*AS34*(CJ34-CK34)/(100*CB34*(1000-AS34*CJ34))</f>
        <v>0</v>
      </c>
      <c r="AG34">
        <f>(AH34 - AI34 - CO34*1E3/(8.314*(CQ34+273.15)) * AK34/CN34 * AJ34) * CN34/(100*CB34) * (1000 - CK34)/1000</f>
        <v>0</v>
      </c>
      <c r="AH34">
        <v>122.580419542352</v>
      </c>
      <c r="AI34">
        <v>114.741006060606</v>
      </c>
      <c r="AJ34">
        <v>1.66239530193477</v>
      </c>
      <c r="AK34">
        <v>66.4999155448521</v>
      </c>
      <c r="AL34">
        <f>(AN34 - AM34 + CO34*1E3/(8.314*(CQ34+273.15)) * AP34/CN34 * AO34) * CN34/(100*CB34) * 1000/(1000 - AN34)</f>
        <v>0</v>
      </c>
      <c r="AM34">
        <v>20.0363996845022</v>
      </c>
      <c r="AN34">
        <v>21.3907684848485</v>
      </c>
      <c r="AO34">
        <v>6.12856433179764e-05</v>
      </c>
      <c r="AP34">
        <v>79.88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MAX(0,($B$13+$C$13*CV34)/(1+$D$13*CV34)*CO34/(CQ34+273)*$E$13)</f>
        <v>0</v>
      </c>
      <c r="AV34" t="s">
        <v>286</v>
      </c>
      <c r="AW34" t="s">
        <v>286</v>
      </c>
      <c r="AX34">
        <v>0</v>
      </c>
      <c r="AY34">
        <v>0</v>
      </c>
      <c r="AZ34">
        <f>1-AX34/AY34</f>
        <v>0</v>
      </c>
      <c r="BA34">
        <v>0</v>
      </c>
      <c r="BB34" t="s">
        <v>286</v>
      </c>
      <c r="BC34" t="s">
        <v>286</v>
      </c>
      <c r="BD34">
        <v>0</v>
      </c>
      <c r="BE34">
        <v>0</v>
      </c>
      <c r="BF34">
        <f>1-BD34/BE34</f>
        <v>0</v>
      </c>
      <c r="BG34">
        <v>0.5</v>
      </c>
      <c r="BH34">
        <f>BY34</f>
        <v>0</v>
      </c>
      <c r="BI34">
        <f>J34</f>
        <v>0</v>
      </c>
      <c r="BJ34">
        <f>BF34*BG34*BH34</f>
        <v>0</v>
      </c>
      <c r="BK34">
        <f>(BI34-BA34)/BH34</f>
        <v>0</v>
      </c>
      <c r="BL34">
        <f>(AY34-BE34)/BE34</f>
        <v>0</v>
      </c>
      <c r="BM34">
        <f>AX34/(AZ34+AX34/BE34)</f>
        <v>0</v>
      </c>
      <c r="BN34" t="s">
        <v>286</v>
      </c>
      <c r="BO34">
        <v>0</v>
      </c>
      <c r="BP34">
        <f>IF(BO34&lt;&gt;0, BO34, BM34)</f>
        <v>0</v>
      </c>
      <c r="BQ34">
        <f>1-BP34/BE34</f>
        <v>0</v>
      </c>
      <c r="BR34">
        <f>(BE34-BD34)/(BE34-BP34)</f>
        <v>0</v>
      </c>
      <c r="BS34">
        <f>(AY34-BE34)/(AY34-BP34)</f>
        <v>0</v>
      </c>
      <c r="BT34">
        <f>(BE34-BD34)/(BE34-AX34)</f>
        <v>0</v>
      </c>
      <c r="BU34">
        <f>(AY34-BE34)/(AY34-AX34)</f>
        <v>0</v>
      </c>
      <c r="BV34">
        <f>(BR34*BP34/BD34)</f>
        <v>0</v>
      </c>
      <c r="BW34">
        <f>(1-BV34)</f>
        <v>0</v>
      </c>
      <c r="BX34">
        <f>$B$11*CW34+$C$11*CX34+$F$11*CY34*(1-DB34)</f>
        <v>0</v>
      </c>
      <c r="BY34">
        <f>BX34*BZ34</f>
        <v>0</v>
      </c>
      <c r="BZ34">
        <f>($B$11*$D$9+$C$11*$D$9+$F$11*((DL34+DD34)/MAX(DL34+DD34+DM34, 0.1)*$I$9+DM34/MAX(DL34+DD34+DM34, 0.1)*$J$9))/($B$11+$C$11+$F$11)</f>
        <v>0</v>
      </c>
      <c r="CA34">
        <f>($B$11*$K$9+$C$11*$K$9+$F$11*((DL34+DD34)/MAX(DL34+DD34+DM34, 0.1)*$P$9+DM34/MAX(DL34+DD34+DM34, 0.1)*$Q$9))/($B$11+$C$11+$F$11)</f>
        <v>0</v>
      </c>
      <c r="CB34">
        <v>9</v>
      </c>
      <c r="CC34">
        <v>0.5</v>
      </c>
      <c r="CD34" t="s">
        <v>287</v>
      </c>
      <c r="CE34">
        <v>2</v>
      </c>
      <c r="CF34" t="b">
        <v>1</v>
      </c>
      <c r="CG34">
        <v>1617086244.5</v>
      </c>
      <c r="CH34">
        <v>109.847</v>
      </c>
      <c r="CI34">
        <v>120.151142857143</v>
      </c>
      <c r="CJ34">
        <v>21.3894571428571</v>
      </c>
      <c r="CK34">
        <v>20.0363</v>
      </c>
      <c r="CL34">
        <v>105.485571428571</v>
      </c>
      <c r="CM34">
        <v>21.4071142857143</v>
      </c>
      <c r="CN34">
        <v>600.008428571429</v>
      </c>
      <c r="CO34">
        <v>101.112571428571</v>
      </c>
      <c r="CP34">
        <v>0.0454173285714286</v>
      </c>
      <c r="CQ34">
        <v>26.6342571428571</v>
      </c>
      <c r="CR34">
        <v>26.2785428571429</v>
      </c>
      <c r="CS34">
        <v>999.9</v>
      </c>
      <c r="CT34">
        <v>0</v>
      </c>
      <c r="CU34">
        <v>0</v>
      </c>
      <c r="CV34">
        <v>9987.85857142857</v>
      </c>
      <c r="CW34">
        <v>0</v>
      </c>
      <c r="CX34">
        <v>42.6377</v>
      </c>
      <c r="CY34">
        <v>1200.02142857143</v>
      </c>
      <c r="CZ34">
        <v>0.966991</v>
      </c>
      <c r="DA34">
        <v>0.0330085142857143</v>
      </c>
      <c r="DB34">
        <v>0</v>
      </c>
      <c r="DC34">
        <v>2.59322857142857</v>
      </c>
      <c r="DD34">
        <v>0</v>
      </c>
      <c r="DE34">
        <v>3644.9</v>
      </c>
      <c r="DF34">
        <v>10372.4428571429</v>
      </c>
      <c r="DG34">
        <v>39.857</v>
      </c>
      <c r="DH34">
        <v>42.7588571428571</v>
      </c>
      <c r="DI34">
        <v>41.598</v>
      </c>
      <c r="DJ34">
        <v>40.8927142857143</v>
      </c>
      <c r="DK34">
        <v>39.955</v>
      </c>
      <c r="DL34">
        <v>1160.41</v>
      </c>
      <c r="DM34">
        <v>39.6114285714286</v>
      </c>
      <c r="DN34">
        <v>0</v>
      </c>
      <c r="DO34">
        <v>1617086247.1</v>
      </c>
      <c r="DP34">
        <v>0</v>
      </c>
      <c r="DQ34">
        <v>2.63163461538462</v>
      </c>
      <c r="DR34">
        <v>0.0799965897571999</v>
      </c>
      <c r="DS34">
        <v>-185.782564105598</v>
      </c>
      <c r="DT34">
        <v>3662.03692307692</v>
      </c>
      <c r="DU34">
        <v>15</v>
      </c>
      <c r="DV34">
        <v>1617085932.5</v>
      </c>
      <c r="DW34" t="s">
        <v>288</v>
      </c>
      <c r="DX34">
        <v>1617085932.5</v>
      </c>
      <c r="DY34">
        <v>1617085930.5</v>
      </c>
      <c r="DZ34">
        <v>3</v>
      </c>
      <c r="EA34">
        <v>0.041</v>
      </c>
      <c r="EB34">
        <v>0.004</v>
      </c>
      <c r="EC34">
        <v>4.362</v>
      </c>
      <c r="ED34">
        <v>-0.018</v>
      </c>
      <c r="EE34">
        <v>400</v>
      </c>
      <c r="EF34">
        <v>20</v>
      </c>
      <c r="EG34">
        <v>0.24</v>
      </c>
      <c r="EH34">
        <v>0.04</v>
      </c>
      <c r="EI34">
        <v>100</v>
      </c>
      <c r="EJ34">
        <v>100</v>
      </c>
      <c r="EK34">
        <v>4.362</v>
      </c>
      <c r="EL34">
        <v>-0.0177</v>
      </c>
      <c r="EM34">
        <v>4.36170000000004</v>
      </c>
      <c r="EN34">
        <v>0</v>
      </c>
      <c r="EO34">
        <v>0</v>
      </c>
      <c r="EP34">
        <v>0</v>
      </c>
      <c r="EQ34">
        <v>-0.017669999999999</v>
      </c>
      <c r="ER34">
        <v>0</v>
      </c>
      <c r="ES34">
        <v>0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5.2</v>
      </c>
      <c r="EZ34">
        <v>5.3</v>
      </c>
      <c r="FA34">
        <v>18</v>
      </c>
      <c r="FB34">
        <v>646.239</v>
      </c>
      <c r="FC34">
        <v>392.69</v>
      </c>
      <c r="FD34">
        <v>25</v>
      </c>
      <c r="FE34">
        <v>26.9339</v>
      </c>
      <c r="FF34">
        <v>30.0002</v>
      </c>
      <c r="FG34">
        <v>26.92</v>
      </c>
      <c r="FH34">
        <v>26.9614</v>
      </c>
      <c r="FI34">
        <v>9.19969</v>
      </c>
      <c r="FJ34">
        <v>16.6744</v>
      </c>
      <c r="FK34">
        <v>52.1176</v>
      </c>
      <c r="FL34">
        <v>25</v>
      </c>
      <c r="FM34">
        <v>134.252</v>
      </c>
      <c r="FN34">
        <v>20</v>
      </c>
      <c r="FO34">
        <v>97.0652</v>
      </c>
      <c r="FP34">
        <v>99.6286</v>
      </c>
    </row>
    <row r="35" spans="1:172">
      <c r="A35">
        <v>19</v>
      </c>
      <c r="B35">
        <v>1617086250.5</v>
      </c>
      <c r="C35">
        <v>72.5</v>
      </c>
      <c r="D35" t="s">
        <v>323</v>
      </c>
      <c r="E35" t="s">
        <v>324</v>
      </c>
      <c r="F35">
        <v>4</v>
      </c>
      <c r="G35">
        <v>1617086248.1875</v>
      </c>
      <c r="H35">
        <f>(I35)/1000</f>
        <v>0</v>
      </c>
      <c r="I35">
        <f>IF(CF35, AL35, AF35)</f>
        <v>0</v>
      </c>
      <c r="J35">
        <f>IF(CF35, AG35, AE35)</f>
        <v>0</v>
      </c>
      <c r="K35">
        <f>CH35 - IF(AS35&gt;1, J35*CB35*100.0/(AU35*CV35), 0)</f>
        <v>0</v>
      </c>
      <c r="L35">
        <f>((R35-H35/2)*K35-J35)/(R35+H35/2)</f>
        <v>0</v>
      </c>
      <c r="M35">
        <f>L35*(CO35+CP35)/1000.0</f>
        <v>0</v>
      </c>
      <c r="N35">
        <f>(CH35 - IF(AS35&gt;1, J35*CB35*100.0/(AU35*CV35), 0))*(CO35+CP35)/1000.0</f>
        <v>0</v>
      </c>
      <c r="O35">
        <f>2.0/((1/Q35-1/P35)+SIGN(Q35)*SQRT((1/Q35-1/P35)*(1/Q35-1/P35) + 4*CC35/((CC35+1)*(CC35+1))*(2*1/Q35*1/P35-1/P35*1/P35)))</f>
        <v>0</v>
      </c>
      <c r="P35">
        <f>IF(LEFT(CD35,1)&lt;&gt;"0",IF(LEFT(CD35,1)="1",3.0,CE35),$D$5+$E$5*(CV35*CO35/($K$5*1000))+$F$5*(CV35*CO35/($K$5*1000))*MAX(MIN(CB35,$J$5),$I$5)*MAX(MIN(CB35,$J$5),$I$5)+$G$5*MAX(MIN(CB35,$J$5),$I$5)*(CV35*CO35/($K$5*1000))+$H$5*(CV35*CO35/($K$5*1000))*(CV35*CO35/($K$5*1000)))</f>
        <v>0</v>
      </c>
      <c r="Q35">
        <f>H35*(1000-(1000*0.61365*exp(17.502*U35/(240.97+U35))/(CO35+CP35)+CJ35)/2)/(1000*0.61365*exp(17.502*U35/(240.97+U35))/(CO35+CP35)-CJ35)</f>
        <v>0</v>
      </c>
      <c r="R35">
        <f>1/((CC35+1)/(O35/1.6)+1/(P35/1.37)) + CC35/((CC35+1)/(O35/1.6) + CC35/(P35/1.37))</f>
        <v>0</v>
      </c>
      <c r="S35">
        <f>(BX35*CA35)</f>
        <v>0</v>
      </c>
      <c r="T35">
        <f>(CQ35+(S35+2*0.95*5.67E-8*(((CQ35+$B$7)+273)^4-(CQ35+273)^4)-44100*H35)/(1.84*29.3*P35+8*0.95*5.67E-8*(CQ35+273)^3))</f>
        <v>0</v>
      </c>
      <c r="U35">
        <f>($C$7*CR35+$D$7*CS35+$E$7*T35)</f>
        <v>0</v>
      </c>
      <c r="V35">
        <f>0.61365*exp(17.502*U35/(240.97+U35))</f>
        <v>0</v>
      </c>
      <c r="W35">
        <f>(X35/Y35*100)</f>
        <v>0</v>
      </c>
      <c r="X35">
        <f>CJ35*(CO35+CP35)/1000</f>
        <v>0</v>
      </c>
      <c r="Y35">
        <f>0.61365*exp(17.502*CQ35/(240.97+CQ35))</f>
        <v>0</v>
      </c>
      <c r="Z35">
        <f>(V35-CJ35*(CO35+CP35)/1000)</f>
        <v>0</v>
      </c>
      <c r="AA35">
        <f>(-H35*44100)</f>
        <v>0</v>
      </c>
      <c r="AB35">
        <f>2*29.3*P35*0.92*(CQ35-U35)</f>
        <v>0</v>
      </c>
      <c r="AC35">
        <f>2*0.95*5.67E-8*(((CQ35+$B$7)+273)^4-(U35+273)^4)</f>
        <v>0</v>
      </c>
      <c r="AD35">
        <f>S35+AC35+AA35+AB35</f>
        <v>0</v>
      </c>
      <c r="AE35">
        <f>CN35*AS35*(CI35-CH35*(1000-AS35*CK35)/(1000-AS35*CJ35))/(100*CB35)</f>
        <v>0</v>
      </c>
      <c r="AF35">
        <f>1000*CN35*AS35*(CJ35-CK35)/(100*CB35*(1000-AS35*CJ35))</f>
        <v>0</v>
      </c>
      <c r="AG35">
        <f>(AH35 - AI35 - CO35*1E3/(8.314*(CQ35+273.15)) * AK35/CN35 * AJ35) * CN35/(100*CB35) * (1000 - CK35)/1000</f>
        <v>0</v>
      </c>
      <c r="AH35">
        <v>129.427734550366</v>
      </c>
      <c r="AI35">
        <v>121.428642424242</v>
      </c>
      <c r="AJ35">
        <v>1.6701852137268</v>
      </c>
      <c r="AK35">
        <v>66.4999155448521</v>
      </c>
      <c r="AL35">
        <f>(AN35 - AM35 + CO35*1E3/(8.314*(CQ35+273.15)) * AP35/CN35 * AO35) * CN35/(100*CB35) * 1000/(1000 - AN35)</f>
        <v>0</v>
      </c>
      <c r="AM35">
        <v>20.0349223473593</v>
      </c>
      <c r="AN35">
        <v>21.3950775757576</v>
      </c>
      <c r="AO35">
        <v>5.50513833994559e-05</v>
      </c>
      <c r="AP35">
        <v>79.88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MAX(0,($B$13+$C$13*CV35)/(1+$D$13*CV35)*CO35/(CQ35+273)*$E$13)</f>
        <v>0</v>
      </c>
      <c r="AV35" t="s">
        <v>286</v>
      </c>
      <c r="AW35" t="s">
        <v>286</v>
      </c>
      <c r="AX35">
        <v>0</v>
      </c>
      <c r="AY35">
        <v>0</v>
      </c>
      <c r="AZ35">
        <f>1-AX35/AY35</f>
        <v>0</v>
      </c>
      <c r="BA35">
        <v>0</v>
      </c>
      <c r="BB35" t="s">
        <v>286</v>
      </c>
      <c r="BC35" t="s">
        <v>286</v>
      </c>
      <c r="BD35">
        <v>0</v>
      </c>
      <c r="BE35">
        <v>0</v>
      </c>
      <c r="BF35">
        <f>1-BD35/BE35</f>
        <v>0</v>
      </c>
      <c r="BG35">
        <v>0.5</v>
      </c>
      <c r="BH35">
        <f>BY35</f>
        <v>0</v>
      </c>
      <c r="BI35">
        <f>J35</f>
        <v>0</v>
      </c>
      <c r="BJ35">
        <f>BF35*BG35*BH35</f>
        <v>0</v>
      </c>
      <c r="BK35">
        <f>(BI35-BA35)/BH35</f>
        <v>0</v>
      </c>
      <c r="BL35">
        <f>(AY35-BE35)/BE35</f>
        <v>0</v>
      </c>
      <c r="BM35">
        <f>AX35/(AZ35+AX35/BE35)</f>
        <v>0</v>
      </c>
      <c r="BN35" t="s">
        <v>286</v>
      </c>
      <c r="BO35">
        <v>0</v>
      </c>
      <c r="BP35">
        <f>IF(BO35&lt;&gt;0, BO35, BM35)</f>
        <v>0</v>
      </c>
      <c r="BQ35">
        <f>1-BP35/BE35</f>
        <v>0</v>
      </c>
      <c r="BR35">
        <f>(BE35-BD35)/(BE35-BP35)</f>
        <v>0</v>
      </c>
      <c r="BS35">
        <f>(AY35-BE35)/(AY35-BP35)</f>
        <v>0</v>
      </c>
      <c r="BT35">
        <f>(BE35-BD35)/(BE35-AX35)</f>
        <v>0</v>
      </c>
      <c r="BU35">
        <f>(AY35-BE35)/(AY35-AX35)</f>
        <v>0</v>
      </c>
      <c r="BV35">
        <f>(BR35*BP35/BD35)</f>
        <v>0</v>
      </c>
      <c r="BW35">
        <f>(1-BV35)</f>
        <v>0</v>
      </c>
      <c r="BX35">
        <f>$B$11*CW35+$C$11*CX35+$F$11*CY35*(1-DB35)</f>
        <v>0</v>
      </c>
      <c r="BY35">
        <f>BX35*BZ35</f>
        <v>0</v>
      </c>
      <c r="BZ35">
        <f>($B$11*$D$9+$C$11*$D$9+$F$11*((DL35+DD35)/MAX(DL35+DD35+DM35, 0.1)*$I$9+DM35/MAX(DL35+DD35+DM35, 0.1)*$J$9))/($B$11+$C$11+$F$11)</f>
        <v>0</v>
      </c>
      <c r="CA35">
        <f>($B$11*$K$9+$C$11*$K$9+$F$11*((DL35+DD35)/MAX(DL35+DD35+DM35, 0.1)*$P$9+DM35/MAX(DL35+DD35+DM35, 0.1)*$Q$9))/($B$11+$C$11+$F$11)</f>
        <v>0</v>
      </c>
      <c r="CB35">
        <v>9</v>
      </c>
      <c r="CC35">
        <v>0.5</v>
      </c>
      <c r="CD35" t="s">
        <v>287</v>
      </c>
      <c r="CE35">
        <v>2</v>
      </c>
      <c r="CF35" t="b">
        <v>1</v>
      </c>
      <c r="CG35">
        <v>1617086248.1875</v>
      </c>
      <c r="CH35">
        <v>115.8675</v>
      </c>
      <c r="CI35">
        <v>126.346125</v>
      </c>
      <c r="CJ35">
        <v>21.392875</v>
      </c>
      <c r="CK35">
        <v>20.035075</v>
      </c>
      <c r="CL35">
        <v>111.505875</v>
      </c>
      <c r="CM35">
        <v>21.41055</v>
      </c>
      <c r="CN35">
        <v>600.0065</v>
      </c>
      <c r="CO35">
        <v>101.111875</v>
      </c>
      <c r="CP35">
        <v>0.04549055</v>
      </c>
      <c r="CQ35">
        <v>26.6358875</v>
      </c>
      <c r="CR35">
        <v>26.2756125</v>
      </c>
      <c r="CS35">
        <v>999.9</v>
      </c>
      <c r="CT35">
        <v>0</v>
      </c>
      <c r="CU35">
        <v>0</v>
      </c>
      <c r="CV35">
        <v>9995.8525</v>
      </c>
      <c r="CW35">
        <v>0</v>
      </c>
      <c r="CX35">
        <v>43.531175</v>
      </c>
      <c r="CY35">
        <v>1199.9825</v>
      </c>
      <c r="CZ35">
        <v>0.966990875</v>
      </c>
      <c r="DA35">
        <v>0.0330086375</v>
      </c>
      <c r="DB35">
        <v>0</v>
      </c>
      <c r="DC35">
        <v>2.680875</v>
      </c>
      <c r="DD35">
        <v>0</v>
      </c>
      <c r="DE35">
        <v>3632.94875</v>
      </c>
      <c r="DF35">
        <v>10372.0875</v>
      </c>
      <c r="DG35">
        <v>39.85925</v>
      </c>
      <c r="DH35">
        <v>42.7655</v>
      </c>
      <c r="DI35">
        <v>41.569875</v>
      </c>
      <c r="DJ35">
        <v>40.906</v>
      </c>
      <c r="DK35">
        <v>39.937</v>
      </c>
      <c r="DL35">
        <v>1160.3725</v>
      </c>
      <c r="DM35">
        <v>39.61</v>
      </c>
      <c r="DN35">
        <v>0</v>
      </c>
      <c r="DO35">
        <v>1617086251.3</v>
      </c>
      <c r="DP35">
        <v>0</v>
      </c>
      <c r="DQ35">
        <v>2.67288</v>
      </c>
      <c r="DR35">
        <v>0.169892320965778</v>
      </c>
      <c r="DS35">
        <v>-188.440000292029</v>
      </c>
      <c r="DT35">
        <v>3647.9868</v>
      </c>
      <c r="DU35">
        <v>15</v>
      </c>
      <c r="DV35">
        <v>1617085932.5</v>
      </c>
      <c r="DW35" t="s">
        <v>288</v>
      </c>
      <c r="DX35">
        <v>1617085932.5</v>
      </c>
      <c r="DY35">
        <v>1617085930.5</v>
      </c>
      <c r="DZ35">
        <v>3</v>
      </c>
      <c r="EA35">
        <v>0.041</v>
      </c>
      <c r="EB35">
        <v>0.004</v>
      </c>
      <c r="EC35">
        <v>4.362</v>
      </c>
      <c r="ED35">
        <v>-0.018</v>
      </c>
      <c r="EE35">
        <v>400</v>
      </c>
      <c r="EF35">
        <v>20</v>
      </c>
      <c r="EG35">
        <v>0.24</v>
      </c>
      <c r="EH35">
        <v>0.04</v>
      </c>
      <c r="EI35">
        <v>100</v>
      </c>
      <c r="EJ35">
        <v>100</v>
      </c>
      <c r="EK35">
        <v>4.362</v>
      </c>
      <c r="EL35">
        <v>-0.0177</v>
      </c>
      <c r="EM35">
        <v>4.36170000000004</v>
      </c>
      <c r="EN35">
        <v>0</v>
      </c>
      <c r="EO35">
        <v>0</v>
      </c>
      <c r="EP35">
        <v>0</v>
      </c>
      <c r="EQ35">
        <v>-0.017669999999999</v>
      </c>
      <c r="ER35">
        <v>0</v>
      </c>
      <c r="ES35">
        <v>0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5.3</v>
      </c>
      <c r="EZ35">
        <v>5.3</v>
      </c>
      <c r="FA35">
        <v>18</v>
      </c>
      <c r="FB35">
        <v>646.335</v>
      </c>
      <c r="FC35">
        <v>392.653</v>
      </c>
      <c r="FD35">
        <v>25.0003</v>
      </c>
      <c r="FE35">
        <v>26.936</v>
      </c>
      <c r="FF35">
        <v>30</v>
      </c>
      <c r="FG35">
        <v>26.92</v>
      </c>
      <c r="FH35">
        <v>26.9622</v>
      </c>
      <c r="FI35">
        <v>9.49712</v>
      </c>
      <c r="FJ35">
        <v>16.6744</v>
      </c>
      <c r="FK35">
        <v>52.1176</v>
      </c>
      <c r="FL35">
        <v>25</v>
      </c>
      <c r="FM35">
        <v>140.958</v>
      </c>
      <c r="FN35">
        <v>20</v>
      </c>
      <c r="FO35">
        <v>97.0648</v>
      </c>
      <c r="FP35">
        <v>99.627</v>
      </c>
    </row>
    <row r="36" spans="1:172">
      <c r="A36">
        <v>20</v>
      </c>
      <c r="B36">
        <v>1617086254.5</v>
      </c>
      <c r="C36">
        <v>76.5</v>
      </c>
      <c r="D36" t="s">
        <v>325</v>
      </c>
      <c r="E36" t="s">
        <v>326</v>
      </c>
      <c r="F36">
        <v>4</v>
      </c>
      <c r="G36">
        <v>1617086252.5</v>
      </c>
      <c r="H36">
        <f>(I36)/1000</f>
        <v>0</v>
      </c>
      <c r="I36">
        <f>IF(CF36, AL36, AF36)</f>
        <v>0</v>
      </c>
      <c r="J36">
        <f>IF(CF36, AG36, AE36)</f>
        <v>0</v>
      </c>
      <c r="K36">
        <f>CH36 - IF(AS36&gt;1, J36*CB36*100.0/(AU36*CV36), 0)</f>
        <v>0</v>
      </c>
      <c r="L36">
        <f>((R36-H36/2)*K36-J36)/(R36+H36/2)</f>
        <v>0</v>
      </c>
      <c r="M36">
        <f>L36*(CO36+CP36)/1000.0</f>
        <v>0</v>
      </c>
      <c r="N36">
        <f>(CH36 - IF(AS36&gt;1, J36*CB36*100.0/(AU36*CV36), 0))*(CO36+CP36)/1000.0</f>
        <v>0</v>
      </c>
      <c r="O36">
        <f>2.0/((1/Q36-1/P36)+SIGN(Q36)*SQRT((1/Q36-1/P36)*(1/Q36-1/P36) + 4*CC36/((CC36+1)*(CC36+1))*(2*1/Q36*1/P36-1/P36*1/P36)))</f>
        <v>0</v>
      </c>
      <c r="P36">
        <f>IF(LEFT(CD36,1)&lt;&gt;"0",IF(LEFT(CD36,1)="1",3.0,CE36),$D$5+$E$5*(CV36*CO36/($K$5*1000))+$F$5*(CV36*CO36/($K$5*1000))*MAX(MIN(CB36,$J$5),$I$5)*MAX(MIN(CB36,$J$5),$I$5)+$G$5*MAX(MIN(CB36,$J$5),$I$5)*(CV36*CO36/($K$5*1000))+$H$5*(CV36*CO36/($K$5*1000))*(CV36*CO36/($K$5*1000)))</f>
        <v>0</v>
      </c>
      <c r="Q36">
        <f>H36*(1000-(1000*0.61365*exp(17.502*U36/(240.97+U36))/(CO36+CP36)+CJ36)/2)/(1000*0.61365*exp(17.502*U36/(240.97+U36))/(CO36+CP36)-CJ36)</f>
        <v>0</v>
      </c>
      <c r="R36">
        <f>1/((CC36+1)/(O36/1.6)+1/(P36/1.37)) + CC36/((CC36+1)/(O36/1.6) + CC36/(P36/1.37))</f>
        <v>0</v>
      </c>
      <c r="S36">
        <f>(BX36*CA36)</f>
        <v>0</v>
      </c>
      <c r="T36">
        <f>(CQ36+(S36+2*0.95*5.67E-8*(((CQ36+$B$7)+273)^4-(CQ36+273)^4)-44100*H36)/(1.84*29.3*P36+8*0.95*5.67E-8*(CQ36+273)^3))</f>
        <v>0</v>
      </c>
      <c r="U36">
        <f>($C$7*CR36+$D$7*CS36+$E$7*T36)</f>
        <v>0</v>
      </c>
      <c r="V36">
        <f>0.61365*exp(17.502*U36/(240.97+U36))</f>
        <v>0</v>
      </c>
      <c r="W36">
        <f>(X36/Y36*100)</f>
        <v>0</v>
      </c>
      <c r="X36">
        <f>CJ36*(CO36+CP36)/1000</f>
        <v>0</v>
      </c>
      <c r="Y36">
        <f>0.61365*exp(17.502*CQ36/(240.97+CQ36))</f>
        <v>0</v>
      </c>
      <c r="Z36">
        <f>(V36-CJ36*(CO36+CP36)/1000)</f>
        <v>0</v>
      </c>
      <c r="AA36">
        <f>(-H36*44100)</f>
        <v>0</v>
      </c>
      <c r="AB36">
        <f>2*29.3*P36*0.92*(CQ36-U36)</f>
        <v>0</v>
      </c>
      <c r="AC36">
        <f>2*0.95*5.67E-8*(((CQ36+$B$7)+273)^4-(U36+273)^4)</f>
        <v>0</v>
      </c>
      <c r="AD36">
        <f>S36+AC36+AA36+AB36</f>
        <v>0</v>
      </c>
      <c r="AE36">
        <f>CN36*AS36*(CI36-CH36*(1000-AS36*CK36)/(1000-AS36*CJ36))/(100*CB36)</f>
        <v>0</v>
      </c>
      <c r="AF36">
        <f>1000*CN36*AS36*(CJ36-CK36)/(100*CB36*(1000-AS36*CJ36))</f>
        <v>0</v>
      </c>
      <c r="AG36">
        <f>(AH36 - AI36 - CO36*1E3/(8.314*(CQ36+273.15)) * AK36/CN36 * AJ36) * CN36/(100*CB36) * (1000 - CK36)/1000</f>
        <v>0</v>
      </c>
      <c r="AH36">
        <v>136.221290351923</v>
      </c>
      <c r="AI36">
        <v>128.102509090909</v>
      </c>
      <c r="AJ36">
        <v>1.66316868664307</v>
      </c>
      <c r="AK36">
        <v>66.4999155448521</v>
      </c>
      <c r="AL36">
        <f>(AN36 - AM36 + CO36*1E3/(8.314*(CQ36+273.15)) * AP36/CN36 * AO36) * CN36/(100*CB36) * 1000/(1000 - AN36)</f>
        <v>0</v>
      </c>
      <c r="AM36">
        <v>20.0359837139394</v>
      </c>
      <c r="AN36">
        <v>21.3962503030303</v>
      </c>
      <c r="AO36">
        <v>2.90279417563645e-06</v>
      </c>
      <c r="AP36">
        <v>79.88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MAX(0,($B$13+$C$13*CV36)/(1+$D$13*CV36)*CO36/(CQ36+273)*$E$13)</f>
        <v>0</v>
      </c>
      <c r="AV36" t="s">
        <v>286</v>
      </c>
      <c r="AW36" t="s">
        <v>286</v>
      </c>
      <c r="AX36">
        <v>0</v>
      </c>
      <c r="AY36">
        <v>0</v>
      </c>
      <c r="AZ36">
        <f>1-AX36/AY36</f>
        <v>0</v>
      </c>
      <c r="BA36">
        <v>0</v>
      </c>
      <c r="BB36" t="s">
        <v>286</v>
      </c>
      <c r="BC36" t="s">
        <v>286</v>
      </c>
      <c r="BD36">
        <v>0</v>
      </c>
      <c r="BE36">
        <v>0</v>
      </c>
      <c r="BF36">
        <f>1-BD36/BE36</f>
        <v>0</v>
      </c>
      <c r="BG36">
        <v>0.5</v>
      </c>
      <c r="BH36">
        <f>BY36</f>
        <v>0</v>
      </c>
      <c r="BI36">
        <f>J36</f>
        <v>0</v>
      </c>
      <c r="BJ36">
        <f>BF36*BG36*BH36</f>
        <v>0</v>
      </c>
      <c r="BK36">
        <f>(BI36-BA36)/BH36</f>
        <v>0</v>
      </c>
      <c r="BL36">
        <f>(AY36-BE36)/BE36</f>
        <v>0</v>
      </c>
      <c r="BM36">
        <f>AX36/(AZ36+AX36/BE36)</f>
        <v>0</v>
      </c>
      <c r="BN36" t="s">
        <v>286</v>
      </c>
      <c r="BO36">
        <v>0</v>
      </c>
      <c r="BP36">
        <f>IF(BO36&lt;&gt;0, BO36, BM36)</f>
        <v>0</v>
      </c>
      <c r="BQ36">
        <f>1-BP36/BE36</f>
        <v>0</v>
      </c>
      <c r="BR36">
        <f>(BE36-BD36)/(BE36-BP36)</f>
        <v>0</v>
      </c>
      <c r="BS36">
        <f>(AY36-BE36)/(AY36-BP36)</f>
        <v>0</v>
      </c>
      <c r="BT36">
        <f>(BE36-BD36)/(BE36-AX36)</f>
        <v>0</v>
      </c>
      <c r="BU36">
        <f>(AY36-BE36)/(AY36-AX36)</f>
        <v>0</v>
      </c>
      <c r="BV36">
        <f>(BR36*BP36/BD36)</f>
        <v>0</v>
      </c>
      <c r="BW36">
        <f>(1-BV36)</f>
        <v>0</v>
      </c>
      <c r="BX36">
        <f>$B$11*CW36+$C$11*CX36+$F$11*CY36*(1-DB36)</f>
        <v>0</v>
      </c>
      <c r="BY36">
        <f>BX36*BZ36</f>
        <v>0</v>
      </c>
      <c r="BZ36">
        <f>($B$11*$D$9+$C$11*$D$9+$F$11*((DL36+DD36)/MAX(DL36+DD36+DM36, 0.1)*$I$9+DM36/MAX(DL36+DD36+DM36, 0.1)*$J$9))/($B$11+$C$11+$F$11)</f>
        <v>0</v>
      </c>
      <c r="CA36">
        <f>($B$11*$K$9+$C$11*$K$9+$F$11*((DL36+DD36)/MAX(DL36+DD36+DM36, 0.1)*$P$9+DM36/MAX(DL36+DD36+DM36, 0.1)*$Q$9))/($B$11+$C$11+$F$11)</f>
        <v>0</v>
      </c>
      <c r="CB36">
        <v>9</v>
      </c>
      <c r="CC36">
        <v>0.5</v>
      </c>
      <c r="CD36" t="s">
        <v>287</v>
      </c>
      <c r="CE36">
        <v>2</v>
      </c>
      <c r="CF36" t="b">
        <v>1</v>
      </c>
      <c r="CG36">
        <v>1617086252.5</v>
      </c>
      <c r="CH36">
        <v>122.921142857143</v>
      </c>
      <c r="CI36">
        <v>133.489428571429</v>
      </c>
      <c r="CJ36">
        <v>21.3958</v>
      </c>
      <c r="CK36">
        <v>20.0359714285714</v>
      </c>
      <c r="CL36">
        <v>118.559285714286</v>
      </c>
      <c r="CM36">
        <v>21.4134571428571</v>
      </c>
      <c r="CN36">
        <v>600.028</v>
      </c>
      <c r="CO36">
        <v>101.111571428571</v>
      </c>
      <c r="CP36">
        <v>0.0452454571428571</v>
      </c>
      <c r="CQ36">
        <v>26.6357428571429</v>
      </c>
      <c r="CR36">
        <v>26.2663</v>
      </c>
      <c r="CS36">
        <v>999.9</v>
      </c>
      <c r="CT36">
        <v>0</v>
      </c>
      <c r="CU36">
        <v>0</v>
      </c>
      <c r="CV36">
        <v>10002.3228571429</v>
      </c>
      <c r="CW36">
        <v>0</v>
      </c>
      <c r="CX36">
        <v>43.5573428571429</v>
      </c>
      <c r="CY36">
        <v>1200.02428571429</v>
      </c>
      <c r="CZ36">
        <v>0.966992</v>
      </c>
      <c r="DA36">
        <v>0.0330075285714286</v>
      </c>
      <c r="DB36">
        <v>0</v>
      </c>
      <c r="DC36">
        <v>2.84037142857143</v>
      </c>
      <c r="DD36">
        <v>0</v>
      </c>
      <c r="DE36">
        <v>3618.34428571429</v>
      </c>
      <c r="DF36">
        <v>10372.4571428571</v>
      </c>
      <c r="DG36">
        <v>39.875</v>
      </c>
      <c r="DH36">
        <v>42.7854285714286</v>
      </c>
      <c r="DI36">
        <v>41.5531428571429</v>
      </c>
      <c r="DJ36">
        <v>40.8924285714286</v>
      </c>
      <c r="DK36">
        <v>39.973</v>
      </c>
      <c r="DL36">
        <v>1160.41428571429</v>
      </c>
      <c r="DM36">
        <v>39.61</v>
      </c>
      <c r="DN36">
        <v>0</v>
      </c>
      <c r="DO36">
        <v>1617086255.5</v>
      </c>
      <c r="DP36">
        <v>0</v>
      </c>
      <c r="DQ36">
        <v>2.70014615384615</v>
      </c>
      <c r="DR36">
        <v>1.56161368183774</v>
      </c>
      <c r="DS36">
        <v>-193.55965784197</v>
      </c>
      <c r="DT36">
        <v>3635.50076923077</v>
      </c>
      <c r="DU36">
        <v>15</v>
      </c>
      <c r="DV36">
        <v>1617085932.5</v>
      </c>
      <c r="DW36" t="s">
        <v>288</v>
      </c>
      <c r="DX36">
        <v>1617085932.5</v>
      </c>
      <c r="DY36">
        <v>1617085930.5</v>
      </c>
      <c r="DZ36">
        <v>3</v>
      </c>
      <c r="EA36">
        <v>0.041</v>
      </c>
      <c r="EB36">
        <v>0.004</v>
      </c>
      <c r="EC36">
        <v>4.362</v>
      </c>
      <c r="ED36">
        <v>-0.018</v>
      </c>
      <c r="EE36">
        <v>400</v>
      </c>
      <c r="EF36">
        <v>20</v>
      </c>
      <c r="EG36">
        <v>0.24</v>
      </c>
      <c r="EH36">
        <v>0.04</v>
      </c>
      <c r="EI36">
        <v>100</v>
      </c>
      <c r="EJ36">
        <v>100</v>
      </c>
      <c r="EK36">
        <v>4.362</v>
      </c>
      <c r="EL36">
        <v>-0.0176</v>
      </c>
      <c r="EM36">
        <v>4.36170000000004</v>
      </c>
      <c r="EN36">
        <v>0</v>
      </c>
      <c r="EO36">
        <v>0</v>
      </c>
      <c r="EP36">
        <v>0</v>
      </c>
      <c r="EQ36">
        <v>-0.017669999999999</v>
      </c>
      <c r="ER36">
        <v>0</v>
      </c>
      <c r="ES36">
        <v>0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5.4</v>
      </c>
      <c r="EZ36">
        <v>5.4</v>
      </c>
      <c r="FA36">
        <v>18</v>
      </c>
      <c r="FB36">
        <v>646.276</v>
      </c>
      <c r="FC36">
        <v>392.653</v>
      </c>
      <c r="FD36">
        <v>25.0002</v>
      </c>
      <c r="FE36">
        <v>26.9362</v>
      </c>
      <c r="FF36">
        <v>30.0001</v>
      </c>
      <c r="FG36">
        <v>26.9216</v>
      </c>
      <c r="FH36">
        <v>26.9622</v>
      </c>
      <c r="FI36">
        <v>9.78588</v>
      </c>
      <c r="FJ36">
        <v>16.6744</v>
      </c>
      <c r="FK36">
        <v>52.1176</v>
      </c>
      <c r="FL36">
        <v>25</v>
      </c>
      <c r="FM36">
        <v>147.724</v>
      </c>
      <c r="FN36">
        <v>20</v>
      </c>
      <c r="FO36">
        <v>97.0645</v>
      </c>
      <c r="FP36">
        <v>99.6274</v>
      </c>
    </row>
    <row r="37" spans="1:172">
      <c r="A37">
        <v>21</v>
      </c>
      <c r="B37">
        <v>1617086258.5</v>
      </c>
      <c r="C37">
        <v>80.5</v>
      </c>
      <c r="D37" t="s">
        <v>327</v>
      </c>
      <c r="E37" t="s">
        <v>328</v>
      </c>
      <c r="F37">
        <v>4</v>
      </c>
      <c r="G37">
        <v>1617086256.1875</v>
      </c>
      <c r="H37">
        <f>(I37)/1000</f>
        <v>0</v>
      </c>
      <c r="I37">
        <f>IF(CF37, AL37, AF37)</f>
        <v>0</v>
      </c>
      <c r="J37">
        <f>IF(CF37, AG37, AE37)</f>
        <v>0</v>
      </c>
      <c r="K37">
        <f>CH37 - IF(AS37&gt;1, J37*CB37*100.0/(AU37*CV37), 0)</f>
        <v>0</v>
      </c>
      <c r="L37">
        <f>((R37-H37/2)*K37-J37)/(R37+H37/2)</f>
        <v>0</v>
      </c>
      <c r="M37">
        <f>L37*(CO37+CP37)/1000.0</f>
        <v>0</v>
      </c>
      <c r="N37">
        <f>(CH37 - IF(AS37&gt;1, J37*CB37*100.0/(AU37*CV37), 0))*(CO37+CP37)/1000.0</f>
        <v>0</v>
      </c>
      <c r="O37">
        <f>2.0/((1/Q37-1/P37)+SIGN(Q37)*SQRT((1/Q37-1/P37)*(1/Q37-1/P37) + 4*CC37/((CC37+1)*(CC37+1))*(2*1/Q37*1/P37-1/P37*1/P37)))</f>
        <v>0</v>
      </c>
      <c r="P37">
        <f>IF(LEFT(CD37,1)&lt;&gt;"0",IF(LEFT(CD37,1)="1",3.0,CE37),$D$5+$E$5*(CV37*CO37/($K$5*1000))+$F$5*(CV37*CO37/($K$5*1000))*MAX(MIN(CB37,$J$5),$I$5)*MAX(MIN(CB37,$J$5),$I$5)+$G$5*MAX(MIN(CB37,$J$5),$I$5)*(CV37*CO37/($K$5*1000))+$H$5*(CV37*CO37/($K$5*1000))*(CV37*CO37/($K$5*1000)))</f>
        <v>0</v>
      </c>
      <c r="Q37">
        <f>H37*(1000-(1000*0.61365*exp(17.502*U37/(240.97+U37))/(CO37+CP37)+CJ37)/2)/(1000*0.61365*exp(17.502*U37/(240.97+U37))/(CO37+CP37)-CJ37)</f>
        <v>0</v>
      </c>
      <c r="R37">
        <f>1/((CC37+1)/(O37/1.6)+1/(P37/1.37)) + CC37/((CC37+1)/(O37/1.6) + CC37/(P37/1.37))</f>
        <v>0</v>
      </c>
      <c r="S37">
        <f>(BX37*CA37)</f>
        <v>0</v>
      </c>
      <c r="T37">
        <f>(CQ37+(S37+2*0.95*5.67E-8*(((CQ37+$B$7)+273)^4-(CQ37+273)^4)-44100*H37)/(1.84*29.3*P37+8*0.95*5.67E-8*(CQ37+273)^3))</f>
        <v>0</v>
      </c>
      <c r="U37">
        <f>($C$7*CR37+$D$7*CS37+$E$7*T37)</f>
        <v>0</v>
      </c>
      <c r="V37">
        <f>0.61365*exp(17.502*U37/(240.97+U37))</f>
        <v>0</v>
      </c>
      <c r="W37">
        <f>(X37/Y37*100)</f>
        <v>0</v>
      </c>
      <c r="X37">
        <f>CJ37*(CO37+CP37)/1000</f>
        <v>0</v>
      </c>
      <c r="Y37">
        <f>0.61365*exp(17.502*CQ37/(240.97+CQ37))</f>
        <v>0</v>
      </c>
      <c r="Z37">
        <f>(V37-CJ37*(CO37+CP37)/1000)</f>
        <v>0</v>
      </c>
      <c r="AA37">
        <f>(-H37*44100)</f>
        <v>0</v>
      </c>
      <c r="AB37">
        <f>2*29.3*P37*0.92*(CQ37-U37)</f>
        <v>0</v>
      </c>
      <c r="AC37">
        <f>2*0.95*5.67E-8*(((CQ37+$B$7)+273)^4-(U37+273)^4)</f>
        <v>0</v>
      </c>
      <c r="AD37">
        <f>S37+AC37+AA37+AB37</f>
        <v>0</v>
      </c>
      <c r="AE37">
        <f>CN37*AS37*(CI37-CH37*(1000-AS37*CK37)/(1000-AS37*CJ37))/(100*CB37)</f>
        <v>0</v>
      </c>
      <c r="AF37">
        <f>1000*CN37*AS37*(CJ37-CK37)/(100*CB37*(1000-AS37*CJ37))</f>
        <v>0</v>
      </c>
      <c r="AG37">
        <f>(AH37 - AI37 - CO37*1E3/(8.314*(CQ37+273.15)) * AK37/CN37 * AJ37) * CN37/(100*CB37) * (1000 - CK37)/1000</f>
        <v>0</v>
      </c>
      <c r="AH37">
        <v>142.362460024739</v>
      </c>
      <c r="AI37">
        <v>134.474127272727</v>
      </c>
      <c r="AJ37">
        <v>1.57490179706659</v>
      </c>
      <c r="AK37">
        <v>66.4999155448521</v>
      </c>
      <c r="AL37">
        <f>(AN37 - AM37 + CO37*1E3/(8.314*(CQ37+273.15)) * AP37/CN37 * AO37) * CN37/(100*CB37) * 1000/(1000 - AN37)</f>
        <v>0</v>
      </c>
      <c r="AM37">
        <v>20.0353656502165</v>
      </c>
      <c r="AN37">
        <v>21.4008260606061</v>
      </c>
      <c r="AO37">
        <v>5.36270944742549e-05</v>
      </c>
      <c r="AP37">
        <v>79.88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MAX(0,($B$13+$C$13*CV37)/(1+$D$13*CV37)*CO37/(CQ37+273)*$E$13)</f>
        <v>0</v>
      </c>
      <c r="AV37" t="s">
        <v>286</v>
      </c>
      <c r="AW37" t="s">
        <v>286</v>
      </c>
      <c r="AX37">
        <v>0</v>
      </c>
      <c r="AY37">
        <v>0</v>
      </c>
      <c r="AZ37">
        <f>1-AX37/AY37</f>
        <v>0</v>
      </c>
      <c r="BA37">
        <v>0</v>
      </c>
      <c r="BB37" t="s">
        <v>286</v>
      </c>
      <c r="BC37" t="s">
        <v>286</v>
      </c>
      <c r="BD37">
        <v>0</v>
      </c>
      <c r="BE37">
        <v>0</v>
      </c>
      <c r="BF37">
        <f>1-BD37/BE37</f>
        <v>0</v>
      </c>
      <c r="BG37">
        <v>0.5</v>
      </c>
      <c r="BH37">
        <f>BY37</f>
        <v>0</v>
      </c>
      <c r="BI37">
        <f>J37</f>
        <v>0</v>
      </c>
      <c r="BJ37">
        <f>BF37*BG37*BH37</f>
        <v>0</v>
      </c>
      <c r="BK37">
        <f>(BI37-BA37)/BH37</f>
        <v>0</v>
      </c>
      <c r="BL37">
        <f>(AY37-BE37)/BE37</f>
        <v>0</v>
      </c>
      <c r="BM37">
        <f>AX37/(AZ37+AX37/BE37)</f>
        <v>0</v>
      </c>
      <c r="BN37" t="s">
        <v>286</v>
      </c>
      <c r="BO37">
        <v>0</v>
      </c>
      <c r="BP37">
        <f>IF(BO37&lt;&gt;0, BO37, BM37)</f>
        <v>0</v>
      </c>
      <c r="BQ37">
        <f>1-BP37/BE37</f>
        <v>0</v>
      </c>
      <c r="BR37">
        <f>(BE37-BD37)/(BE37-BP37)</f>
        <v>0</v>
      </c>
      <c r="BS37">
        <f>(AY37-BE37)/(AY37-BP37)</f>
        <v>0</v>
      </c>
      <c r="BT37">
        <f>(BE37-BD37)/(BE37-AX37)</f>
        <v>0</v>
      </c>
      <c r="BU37">
        <f>(AY37-BE37)/(AY37-AX37)</f>
        <v>0</v>
      </c>
      <c r="BV37">
        <f>(BR37*BP37/BD37)</f>
        <v>0</v>
      </c>
      <c r="BW37">
        <f>(1-BV37)</f>
        <v>0</v>
      </c>
      <c r="BX37">
        <f>$B$11*CW37+$C$11*CX37+$F$11*CY37*(1-DB37)</f>
        <v>0</v>
      </c>
      <c r="BY37">
        <f>BX37*BZ37</f>
        <v>0</v>
      </c>
      <c r="BZ37">
        <f>($B$11*$D$9+$C$11*$D$9+$F$11*((DL37+DD37)/MAX(DL37+DD37+DM37, 0.1)*$I$9+DM37/MAX(DL37+DD37+DM37, 0.1)*$J$9))/($B$11+$C$11+$F$11)</f>
        <v>0</v>
      </c>
      <c r="CA37">
        <f>($B$11*$K$9+$C$11*$K$9+$F$11*((DL37+DD37)/MAX(DL37+DD37+DM37, 0.1)*$P$9+DM37/MAX(DL37+DD37+DM37, 0.1)*$Q$9))/($B$11+$C$11+$F$11)</f>
        <v>0</v>
      </c>
      <c r="CB37">
        <v>9</v>
      </c>
      <c r="CC37">
        <v>0.5</v>
      </c>
      <c r="CD37" t="s">
        <v>287</v>
      </c>
      <c r="CE37">
        <v>2</v>
      </c>
      <c r="CF37" t="b">
        <v>1</v>
      </c>
      <c r="CG37">
        <v>1617086256.1875</v>
      </c>
      <c r="CH37">
        <v>128.795</v>
      </c>
      <c r="CI37">
        <v>139.08775</v>
      </c>
      <c r="CJ37">
        <v>21.39855</v>
      </c>
      <c r="CK37">
        <v>20.0351375</v>
      </c>
      <c r="CL37">
        <v>124.433375</v>
      </c>
      <c r="CM37">
        <v>21.4162375</v>
      </c>
      <c r="CN37">
        <v>600.003875</v>
      </c>
      <c r="CO37">
        <v>101.113625</v>
      </c>
      <c r="CP37">
        <v>0.04522645</v>
      </c>
      <c r="CQ37">
        <v>26.634825</v>
      </c>
      <c r="CR37">
        <v>26.256425</v>
      </c>
      <c r="CS37">
        <v>999.9</v>
      </c>
      <c r="CT37">
        <v>0</v>
      </c>
      <c r="CU37">
        <v>0</v>
      </c>
      <c r="CV37">
        <v>9996.01</v>
      </c>
      <c r="CW37">
        <v>0</v>
      </c>
      <c r="CX37">
        <v>43.5938875</v>
      </c>
      <c r="CY37">
        <v>1200.02</v>
      </c>
      <c r="CZ37">
        <v>0.966990875</v>
      </c>
      <c r="DA37">
        <v>0.0330086375</v>
      </c>
      <c r="DB37">
        <v>0</v>
      </c>
      <c r="DC37">
        <v>2.7603625</v>
      </c>
      <c r="DD37">
        <v>0</v>
      </c>
      <c r="DE37">
        <v>3606.96875</v>
      </c>
      <c r="DF37">
        <v>10372.4375</v>
      </c>
      <c r="DG37">
        <v>39.8905</v>
      </c>
      <c r="DH37">
        <v>42.75</v>
      </c>
      <c r="DI37">
        <v>41.523125</v>
      </c>
      <c r="DJ37">
        <v>40.89825</v>
      </c>
      <c r="DK37">
        <v>39.960625</v>
      </c>
      <c r="DL37">
        <v>1160.40875</v>
      </c>
      <c r="DM37">
        <v>39.61125</v>
      </c>
      <c r="DN37">
        <v>0</v>
      </c>
      <c r="DO37">
        <v>1617086259.1</v>
      </c>
      <c r="DP37">
        <v>0</v>
      </c>
      <c r="DQ37">
        <v>2.71931923076923</v>
      </c>
      <c r="DR37">
        <v>0.659312831726715</v>
      </c>
      <c r="DS37">
        <v>-194.998974362835</v>
      </c>
      <c r="DT37">
        <v>3624.09461538462</v>
      </c>
      <c r="DU37">
        <v>15</v>
      </c>
      <c r="DV37">
        <v>1617085932.5</v>
      </c>
      <c r="DW37" t="s">
        <v>288</v>
      </c>
      <c r="DX37">
        <v>1617085932.5</v>
      </c>
      <c r="DY37">
        <v>1617085930.5</v>
      </c>
      <c r="DZ37">
        <v>3</v>
      </c>
      <c r="EA37">
        <v>0.041</v>
      </c>
      <c r="EB37">
        <v>0.004</v>
      </c>
      <c r="EC37">
        <v>4.362</v>
      </c>
      <c r="ED37">
        <v>-0.018</v>
      </c>
      <c r="EE37">
        <v>400</v>
      </c>
      <c r="EF37">
        <v>20</v>
      </c>
      <c r="EG37">
        <v>0.24</v>
      </c>
      <c r="EH37">
        <v>0.04</v>
      </c>
      <c r="EI37">
        <v>100</v>
      </c>
      <c r="EJ37">
        <v>100</v>
      </c>
      <c r="EK37">
        <v>4.362</v>
      </c>
      <c r="EL37">
        <v>-0.0176</v>
      </c>
      <c r="EM37">
        <v>4.36170000000004</v>
      </c>
      <c r="EN37">
        <v>0</v>
      </c>
      <c r="EO37">
        <v>0</v>
      </c>
      <c r="EP37">
        <v>0</v>
      </c>
      <c r="EQ37">
        <v>-0.017669999999999</v>
      </c>
      <c r="ER37">
        <v>0</v>
      </c>
      <c r="ES37">
        <v>0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5.4</v>
      </c>
      <c r="EZ37">
        <v>5.5</v>
      </c>
      <c r="FA37">
        <v>18</v>
      </c>
      <c r="FB37">
        <v>646.305</v>
      </c>
      <c r="FC37">
        <v>392.703</v>
      </c>
      <c r="FD37">
        <v>25.0001</v>
      </c>
      <c r="FE37">
        <v>26.9383</v>
      </c>
      <c r="FF37">
        <v>30.0002</v>
      </c>
      <c r="FG37">
        <v>26.9223</v>
      </c>
      <c r="FH37">
        <v>26.9631</v>
      </c>
      <c r="FI37">
        <v>10.0935</v>
      </c>
      <c r="FJ37">
        <v>16.6744</v>
      </c>
      <c r="FK37">
        <v>52.1176</v>
      </c>
      <c r="FL37">
        <v>25</v>
      </c>
      <c r="FM37">
        <v>154.482</v>
      </c>
      <c r="FN37">
        <v>20</v>
      </c>
      <c r="FO37">
        <v>97.0652</v>
      </c>
      <c r="FP37">
        <v>99.6283</v>
      </c>
    </row>
    <row r="38" spans="1:172">
      <c r="A38">
        <v>22</v>
      </c>
      <c r="B38">
        <v>1617086262.5</v>
      </c>
      <c r="C38">
        <v>84.5</v>
      </c>
      <c r="D38" t="s">
        <v>329</v>
      </c>
      <c r="E38" t="s">
        <v>330</v>
      </c>
      <c r="F38">
        <v>4</v>
      </c>
      <c r="G38">
        <v>1617086260.5</v>
      </c>
      <c r="H38">
        <f>(I38)/1000</f>
        <v>0</v>
      </c>
      <c r="I38">
        <f>IF(CF38, AL38, AF38)</f>
        <v>0</v>
      </c>
      <c r="J38">
        <f>IF(CF38, AG38, AE38)</f>
        <v>0</v>
      </c>
      <c r="K38">
        <f>CH38 - IF(AS38&gt;1, J38*CB38*100.0/(AU38*CV38), 0)</f>
        <v>0</v>
      </c>
      <c r="L38">
        <f>((R38-H38/2)*K38-J38)/(R38+H38/2)</f>
        <v>0</v>
      </c>
      <c r="M38">
        <f>L38*(CO38+CP38)/1000.0</f>
        <v>0</v>
      </c>
      <c r="N38">
        <f>(CH38 - IF(AS38&gt;1, J38*CB38*100.0/(AU38*CV38), 0))*(CO38+CP38)/1000.0</f>
        <v>0</v>
      </c>
      <c r="O38">
        <f>2.0/((1/Q38-1/P38)+SIGN(Q38)*SQRT((1/Q38-1/P38)*(1/Q38-1/P38) + 4*CC38/((CC38+1)*(CC38+1))*(2*1/Q38*1/P38-1/P38*1/P38)))</f>
        <v>0</v>
      </c>
      <c r="P38">
        <f>IF(LEFT(CD38,1)&lt;&gt;"0",IF(LEFT(CD38,1)="1",3.0,CE38),$D$5+$E$5*(CV38*CO38/($K$5*1000))+$F$5*(CV38*CO38/($K$5*1000))*MAX(MIN(CB38,$J$5),$I$5)*MAX(MIN(CB38,$J$5),$I$5)+$G$5*MAX(MIN(CB38,$J$5),$I$5)*(CV38*CO38/($K$5*1000))+$H$5*(CV38*CO38/($K$5*1000))*(CV38*CO38/($K$5*1000)))</f>
        <v>0</v>
      </c>
      <c r="Q38">
        <f>H38*(1000-(1000*0.61365*exp(17.502*U38/(240.97+U38))/(CO38+CP38)+CJ38)/2)/(1000*0.61365*exp(17.502*U38/(240.97+U38))/(CO38+CP38)-CJ38)</f>
        <v>0</v>
      </c>
      <c r="R38">
        <f>1/((CC38+1)/(O38/1.6)+1/(P38/1.37)) + CC38/((CC38+1)/(O38/1.6) + CC38/(P38/1.37))</f>
        <v>0</v>
      </c>
      <c r="S38">
        <f>(BX38*CA38)</f>
        <v>0</v>
      </c>
      <c r="T38">
        <f>(CQ38+(S38+2*0.95*5.67E-8*(((CQ38+$B$7)+273)^4-(CQ38+273)^4)-44100*H38)/(1.84*29.3*P38+8*0.95*5.67E-8*(CQ38+273)^3))</f>
        <v>0</v>
      </c>
      <c r="U38">
        <f>($C$7*CR38+$D$7*CS38+$E$7*T38)</f>
        <v>0</v>
      </c>
      <c r="V38">
        <f>0.61365*exp(17.502*U38/(240.97+U38))</f>
        <v>0</v>
      </c>
      <c r="W38">
        <f>(X38/Y38*100)</f>
        <v>0</v>
      </c>
      <c r="X38">
        <f>CJ38*(CO38+CP38)/1000</f>
        <v>0</v>
      </c>
      <c r="Y38">
        <f>0.61365*exp(17.502*CQ38/(240.97+CQ38))</f>
        <v>0</v>
      </c>
      <c r="Z38">
        <f>(V38-CJ38*(CO38+CP38)/1000)</f>
        <v>0</v>
      </c>
      <c r="AA38">
        <f>(-H38*44100)</f>
        <v>0</v>
      </c>
      <c r="AB38">
        <f>2*29.3*P38*0.92*(CQ38-U38)</f>
        <v>0</v>
      </c>
      <c r="AC38">
        <f>2*0.95*5.67E-8*(((CQ38+$B$7)+273)^4-(U38+273)^4)</f>
        <v>0</v>
      </c>
      <c r="AD38">
        <f>S38+AC38+AA38+AB38</f>
        <v>0</v>
      </c>
      <c r="AE38">
        <f>CN38*AS38*(CI38-CH38*(1000-AS38*CK38)/(1000-AS38*CJ38))/(100*CB38)</f>
        <v>0</v>
      </c>
      <c r="AF38">
        <f>1000*CN38*AS38*(CJ38-CK38)/(100*CB38*(1000-AS38*CJ38))</f>
        <v>0</v>
      </c>
      <c r="AG38">
        <f>(AH38 - AI38 - CO38*1E3/(8.314*(CQ38+273.15)) * AK38/CN38 * AJ38) * CN38/(100*CB38) * (1000 - CK38)/1000</f>
        <v>0</v>
      </c>
      <c r="AH38">
        <v>148.906284904497</v>
      </c>
      <c r="AI38">
        <v>140.757466666667</v>
      </c>
      <c r="AJ38">
        <v>1.57507706163981</v>
      </c>
      <c r="AK38">
        <v>66.4999155448521</v>
      </c>
      <c r="AL38">
        <f>(AN38 - AM38 + CO38*1E3/(8.314*(CQ38+273.15)) * AP38/CN38 * AO38) * CN38/(100*CB38) * 1000/(1000 - AN38)</f>
        <v>0</v>
      </c>
      <c r="AM38">
        <v>20.0338319293507</v>
      </c>
      <c r="AN38">
        <v>21.4027090909091</v>
      </c>
      <c r="AO38">
        <v>2.37002280872722e-05</v>
      </c>
      <c r="AP38">
        <v>79.88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MAX(0,($B$13+$C$13*CV38)/(1+$D$13*CV38)*CO38/(CQ38+273)*$E$13)</f>
        <v>0</v>
      </c>
      <c r="AV38" t="s">
        <v>286</v>
      </c>
      <c r="AW38" t="s">
        <v>286</v>
      </c>
      <c r="AX38">
        <v>0</v>
      </c>
      <c r="AY38">
        <v>0</v>
      </c>
      <c r="AZ38">
        <f>1-AX38/AY38</f>
        <v>0</v>
      </c>
      <c r="BA38">
        <v>0</v>
      </c>
      <c r="BB38" t="s">
        <v>286</v>
      </c>
      <c r="BC38" t="s">
        <v>286</v>
      </c>
      <c r="BD38">
        <v>0</v>
      </c>
      <c r="BE38">
        <v>0</v>
      </c>
      <c r="BF38">
        <f>1-BD38/BE38</f>
        <v>0</v>
      </c>
      <c r="BG38">
        <v>0.5</v>
      </c>
      <c r="BH38">
        <f>BY38</f>
        <v>0</v>
      </c>
      <c r="BI38">
        <f>J38</f>
        <v>0</v>
      </c>
      <c r="BJ38">
        <f>BF38*BG38*BH38</f>
        <v>0</v>
      </c>
      <c r="BK38">
        <f>(BI38-BA38)/BH38</f>
        <v>0</v>
      </c>
      <c r="BL38">
        <f>(AY38-BE38)/BE38</f>
        <v>0</v>
      </c>
      <c r="BM38">
        <f>AX38/(AZ38+AX38/BE38)</f>
        <v>0</v>
      </c>
      <c r="BN38" t="s">
        <v>286</v>
      </c>
      <c r="BO38">
        <v>0</v>
      </c>
      <c r="BP38">
        <f>IF(BO38&lt;&gt;0, BO38, BM38)</f>
        <v>0</v>
      </c>
      <c r="BQ38">
        <f>1-BP38/BE38</f>
        <v>0</v>
      </c>
      <c r="BR38">
        <f>(BE38-BD38)/(BE38-BP38)</f>
        <v>0</v>
      </c>
      <c r="BS38">
        <f>(AY38-BE38)/(AY38-BP38)</f>
        <v>0</v>
      </c>
      <c r="BT38">
        <f>(BE38-BD38)/(BE38-AX38)</f>
        <v>0</v>
      </c>
      <c r="BU38">
        <f>(AY38-BE38)/(AY38-AX38)</f>
        <v>0</v>
      </c>
      <c r="BV38">
        <f>(BR38*BP38/BD38)</f>
        <v>0</v>
      </c>
      <c r="BW38">
        <f>(1-BV38)</f>
        <v>0</v>
      </c>
      <c r="BX38">
        <f>$B$11*CW38+$C$11*CX38+$F$11*CY38*(1-DB38)</f>
        <v>0</v>
      </c>
      <c r="BY38">
        <f>BX38*BZ38</f>
        <v>0</v>
      </c>
      <c r="BZ38">
        <f>($B$11*$D$9+$C$11*$D$9+$F$11*((DL38+DD38)/MAX(DL38+DD38+DM38, 0.1)*$I$9+DM38/MAX(DL38+DD38+DM38, 0.1)*$J$9))/($B$11+$C$11+$F$11)</f>
        <v>0</v>
      </c>
      <c r="CA38">
        <f>($B$11*$K$9+$C$11*$K$9+$F$11*((DL38+DD38)/MAX(DL38+DD38+DM38, 0.1)*$P$9+DM38/MAX(DL38+DD38+DM38, 0.1)*$Q$9))/($B$11+$C$11+$F$11)</f>
        <v>0</v>
      </c>
      <c r="CB38">
        <v>9</v>
      </c>
      <c r="CC38">
        <v>0.5</v>
      </c>
      <c r="CD38" t="s">
        <v>287</v>
      </c>
      <c r="CE38">
        <v>2</v>
      </c>
      <c r="CF38" t="b">
        <v>1</v>
      </c>
      <c r="CG38">
        <v>1617086260.5</v>
      </c>
      <c r="CH38">
        <v>135.432857142857</v>
      </c>
      <c r="CI38">
        <v>145.959142857143</v>
      </c>
      <c r="CJ38">
        <v>21.4023428571429</v>
      </c>
      <c r="CK38">
        <v>20.0338857142857</v>
      </c>
      <c r="CL38">
        <v>131.071142857143</v>
      </c>
      <c r="CM38">
        <v>21.4200142857143</v>
      </c>
      <c r="CN38">
        <v>600.010142857143</v>
      </c>
      <c r="CO38">
        <v>101.112571428571</v>
      </c>
      <c r="CP38">
        <v>0.0451567428571428</v>
      </c>
      <c r="CQ38">
        <v>26.6350142857143</v>
      </c>
      <c r="CR38">
        <v>26.2562857142857</v>
      </c>
      <c r="CS38">
        <v>999.9</v>
      </c>
      <c r="CT38">
        <v>0</v>
      </c>
      <c r="CU38">
        <v>0</v>
      </c>
      <c r="CV38">
        <v>10001.5257142857</v>
      </c>
      <c r="CW38">
        <v>0</v>
      </c>
      <c r="CX38">
        <v>43.5771714285714</v>
      </c>
      <c r="CY38">
        <v>1200.06571428571</v>
      </c>
      <c r="CZ38">
        <v>0.966992</v>
      </c>
      <c r="DA38">
        <v>0.0330075285714286</v>
      </c>
      <c r="DB38">
        <v>0</v>
      </c>
      <c r="DC38">
        <v>2.80125714285714</v>
      </c>
      <c r="DD38">
        <v>0</v>
      </c>
      <c r="DE38">
        <v>3593.08428571429</v>
      </c>
      <c r="DF38">
        <v>10372.8428571429</v>
      </c>
      <c r="DG38">
        <v>39.857</v>
      </c>
      <c r="DH38">
        <v>42.7677142857143</v>
      </c>
      <c r="DI38">
        <v>41.5442857142857</v>
      </c>
      <c r="DJ38">
        <v>40.8927142857143</v>
      </c>
      <c r="DK38">
        <v>39.937</v>
      </c>
      <c r="DL38">
        <v>1160.45428571429</v>
      </c>
      <c r="DM38">
        <v>39.6114285714286</v>
      </c>
      <c r="DN38">
        <v>0</v>
      </c>
      <c r="DO38">
        <v>1617086263.3</v>
      </c>
      <c r="DP38">
        <v>0</v>
      </c>
      <c r="DQ38">
        <v>2.771372</v>
      </c>
      <c r="DR38">
        <v>0.350415389104414</v>
      </c>
      <c r="DS38">
        <v>-193.309231048206</v>
      </c>
      <c r="DT38">
        <v>3609.4684</v>
      </c>
      <c r="DU38">
        <v>15</v>
      </c>
      <c r="DV38">
        <v>1617085932.5</v>
      </c>
      <c r="DW38" t="s">
        <v>288</v>
      </c>
      <c r="DX38">
        <v>1617085932.5</v>
      </c>
      <c r="DY38">
        <v>1617085930.5</v>
      </c>
      <c r="DZ38">
        <v>3</v>
      </c>
      <c r="EA38">
        <v>0.041</v>
      </c>
      <c r="EB38">
        <v>0.004</v>
      </c>
      <c r="EC38">
        <v>4.362</v>
      </c>
      <c r="ED38">
        <v>-0.018</v>
      </c>
      <c r="EE38">
        <v>400</v>
      </c>
      <c r="EF38">
        <v>20</v>
      </c>
      <c r="EG38">
        <v>0.24</v>
      </c>
      <c r="EH38">
        <v>0.04</v>
      </c>
      <c r="EI38">
        <v>100</v>
      </c>
      <c r="EJ38">
        <v>100</v>
      </c>
      <c r="EK38">
        <v>4.361</v>
      </c>
      <c r="EL38">
        <v>-0.0176</v>
      </c>
      <c r="EM38">
        <v>4.36170000000004</v>
      </c>
      <c r="EN38">
        <v>0</v>
      </c>
      <c r="EO38">
        <v>0</v>
      </c>
      <c r="EP38">
        <v>0</v>
      </c>
      <c r="EQ38">
        <v>-0.017669999999999</v>
      </c>
      <c r="ER38">
        <v>0</v>
      </c>
      <c r="ES38">
        <v>0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5.5</v>
      </c>
      <c r="EZ38">
        <v>5.5</v>
      </c>
      <c r="FA38">
        <v>18</v>
      </c>
      <c r="FB38">
        <v>646.459</v>
      </c>
      <c r="FC38">
        <v>392.685</v>
      </c>
      <c r="FD38">
        <v>25.0001</v>
      </c>
      <c r="FE38">
        <v>26.9384</v>
      </c>
      <c r="FF38">
        <v>30.0002</v>
      </c>
      <c r="FG38">
        <v>26.9223</v>
      </c>
      <c r="FH38">
        <v>26.9644</v>
      </c>
      <c r="FI38">
        <v>10.4025</v>
      </c>
      <c r="FJ38">
        <v>16.6744</v>
      </c>
      <c r="FK38">
        <v>52.1176</v>
      </c>
      <c r="FL38">
        <v>25</v>
      </c>
      <c r="FM38">
        <v>161.214</v>
      </c>
      <c r="FN38">
        <v>20</v>
      </c>
      <c r="FO38">
        <v>97.0645</v>
      </c>
      <c r="FP38">
        <v>99.6277</v>
      </c>
    </row>
    <row r="39" spans="1:172">
      <c r="A39">
        <v>23</v>
      </c>
      <c r="B39">
        <v>1617086266.5</v>
      </c>
      <c r="C39">
        <v>88.5</v>
      </c>
      <c r="D39" t="s">
        <v>331</v>
      </c>
      <c r="E39" t="s">
        <v>332</v>
      </c>
      <c r="F39">
        <v>4</v>
      </c>
      <c r="G39">
        <v>1617086264.1875</v>
      </c>
      <c r="H39">
        <f>(I39)/1000</f>
        <v>0</v>
      </c>
      <c r="I39">
        <f>IF(CF39, AL39, AF39)</f>
        <v>0</v>
      </c>
      <c r="J39">
        <f>IF(CF39, AG39, AE39)</f>
        <v>0</v>
      </c>
      <c r="K39">
        <f>CH39 - IF(AS39&gt;1, J39*CB39*100.0/(AU39*CV39), 0)</f>
        <v>0</v>
      </c>
      <c r="L39">
        <f>((R39-H39/2)*K39-J39)/(R39+H39/2)</f>
        <v>0</v>
      </c>
      <c r="M39">
        <f>L39*(CO39+CP39)/1000.0</f>
        <v>0</v>
      </c>
      <c r="N39">
        <f>(CH39 - IF(AS39&gt;1, J39*CB39*100.0/(AU39*CV39), 0))*(CO39+CP39)/1000.0</f>
        <v>0</v>
      </c>
      <c r="O39">
        <f>2.0/((1/Q39-1/P39)+SIGN(Q39)*SQRT((1/Q39-1/P39)*(1/Q39-1/P39) + 4*CC39/((CC39+1)*(CC39+1))*(2*1/Q39*1/P39-1/P39*1/P39)))</f>
        <v>0</v>
      </c>
      <c r="P39">
        <f>IF(LEFT(CD39,1)&lt;&gt;"0",IF(LEFT(CD39,1)="1",3.0,CE39),$D$5+$E$5*(CV39*CO39/($K$5*1000))+$F$5*(CV39*CO39/($K$5*1000))*MAX(MIN(CB39,$J$5),$I$5)*MAX(MIN(CB39,$J$5),$I$5)+$G$5*MAX(MIN(CB39,$J$5),$I$5)*(CV39*CO39/($K$5*1000))+$H$5*(CV39*CO39/($K$5*1000))*(CV39*CO39/($K$5*1000)))</f>
        <v>0</v>
      </c>
      <c r="Q39">
        <f>H39*(1000-(1000*0.61365*exp(17.502*U39/(240.97+U39))/(CO39+CP39)+CJ39)/2)/(1000*0.61365*exp(17.502*U39/(240.97+U39))/(CO39+CP39)-CJ39)</f>
        <v>0</v>
      </c>
      <c r="R39">
        <f>1/((CC39+1)/(O39/1.6)+1/(P39/1.37)) + CC39/((CC39+1)/(O39/1.6) + CC39/(P39/1.37))</f>
        <v>0</v>
      </c>
      <c r="S39">
        <f>(BX39*CA39)</f>
        <v>0</v>
      </c>
      <c r="T39">
        <f>(CQ39+(S39+2*0.95*5.67E-8*(((CQ39+$B$7)+273)^4-(CQ39+273)^4)-44100*H39)/(1.84*29.3*P39+8*0.95*5.67E-8*(CQ39+273)^3))</f>
        <v>0</v>
      </c>
      <c r="U39">
        <f>($C$7*CR39+$D$7*CS39+$E$7*T39)</f>
        <v>0</v>
      </c>
      <c r="V39">
        <f>0.61365*exp(17.502*U39/(240.97+U39))</f>
        <v>0</v>
      </c>
      <c r="W39">
        <f>(X39/Y39*100)</f>
        <v>0</v>
      </c>
      <c r="X39">
        <f>CJ39*(CO39+CP39)/1000</f>
        <v>0</v>
      </c>
      <c r="Y39">
        <f>0.61365*exp(17.502*CQ39/(240.97+CQ39))</f>
        <v>0</v>
      </c>
      <c r="Z39">
        <f>(V39-CJ39*(CO39+CP39)/1000)</f>
        <v>0</v>
      </c>
      <c r="AA39">
        <f>(-H39*44100)</f>
        <v>0</v>
      </c>
      <c r="AB39">
        <f>2*29.3*P39*0.92*(CQ39-U39)</f>
        <v>0</v>
      </c>
      <c r="AC39">
        <f>2*0.95*5.67E-8*(((CQ39+$B$7)+273)^4-(U39+273)^4)</f>
        <v>0</v>
      </c>
      <c r="AD39">
        <f>S39+AC39+AA39+AB39</f>
        <v>0</v>
      </c>
      <c r="AE39">
        <f>CN39*AS39*(CI39-CH39*(1000-AS39*CK39)/(1000-AS39*CJ39))/(100*CB39)</f>
        <v>0</v>
      </c>
      <c r="AF39">
        <f>1000*CN39*AS39*(CJ39-CK39)/(100*CB39*(1000-AS39*CJ39))</f>
        <v>0</v>
      </c>
      <c r="AG39">
        <f>(AH39 - AI39 - CO39*1E3/(8.314*(CQ39+273.15)) * AK39/CN39 * AJ39) * CN39/(100*CB39) * (1000 - CK39)/1000</f>
        <v>0</v>
      </c>
      <c r="AH39">
        <v>155.708121931725</v>
      </c>
      <c r="AI39">
        <v>147.167715151515</v>
      </c>
      <c r="AJ39">
        <v>1.60807436656845</v>
      </c>
      <c r="AK39">
        <v>66.4999155448521</v>
      </c>
      <c r="AL39">
        <f>(AN39 - AM39 + CO39*1E3/(8.314*(CQ39+273.15)) * AP39/CN39 * AO39) * CN39/(100*CB39) * 1000/(1000 - AN39)</f>
        <v>0</v>
      </c>
      <c r="AM39">
        <v>20.0337220619913</v>
      </c>
      <c r="AN39">
        <v>21.4084054545454</v>
      </c>
      <c r="AO39">
        <v>5.61512151215906e-05</v>
      </c>
      <c r="AP39">
        <v>79.88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MAX(0,($B$13+$C$13*CV39)/(1+$D$13*CV39)*CO39/(CQ39+273)*$E$13)</f>
        <v>0</v>
      </c>
      <c r="AV39" t="s">
        <v>286</v>
      </c>
      <c r="AW39" t="s">
        <v>286</v>
      </c>
      <c r="AX39">
        <v>0</v>
      </c>
      <c r="AY39">
        <v>0</v>
      </c>
      <c r="AZ39">
        <f>1-AX39/AY39</f>
        <v>0</v>
      </c>
      <c r="BA39">
        <v>0</v>
      </c>
      <c r="BB39" t="s">
        <v>286</v>
      </c>
      <c r="BC39" t="s">
        <v>286</v>
      </c>
      <c r="BD39">
        <v>0</v>
      </c>
      <c r="BE39">
        <v>0</v>
      </c>
      <c r="BF39">
        <f>1-BD39/BE39</f>
        <v>0</v>
      </c>
      <c r="BG39">
        <v>0.5</v>
      </c>
      <c r="BH39">
        <f>BY39</f>
        <v>0</v>
      </c>
      <c r="BI39">
        <f>J39</f>
        <v>0</v>
      </c>
      <c r="BJ39">
        <f>BF39*BG39*BH39</f>
        <v>0</v>
      </c>
      <c r="BK39">
        <f>(BI39-BA39)/BH39</f>
        <v>0</v>
      </c>
      <c r="BL39">
        <f>(AY39-BE39)/BE39</f>
        <v>0</v>
      </c>
      <c r="BM39">
        <f>AX39/(AZ39+AX39/BE39)</f>
        <v>0</v>
      </c>
      <c r="BN39" t="s">
        <v>286</v>
      </c>
      <c r="BO39">
        <v>0</v>
      </c>
      <c r="BP39">
        <f>IF(BO39&lt;&gt;0, BO39, BM39)</f>
        <v>0</v>
      </c>
      <c r="BQ39">
        <f>1-BP39/BE39</f>
        <v>0</v>
      </c>
      <c r="BR39">
        <f>(BE39-BD39)/(BE39-BP39)</f>
        <v>0</v>
      </c>
      <c r="BS39">
        <f>(AY39-BE39)/(AY39-BP39)</f>
        <v>0</v>
      </c>
      <c r="BT39">
        <f>(BE39-BD39)/(BE39-AX39)</f>
        <v>0</v>
      </c>
      <c r="BU39">
        <f>(AY39-BE39)/(AY39-AX39)</f>
        <v>0</v>
      </c>
      <c r="BV39">
        <f>(BR39*BP39/BD39)</f>
        <v>0</v>
      </c>
      <c r="BW39">
        <f>(1-BV39)</f>
        <v>0</v>
      </c>
      <c r="BX39">
        <f>$B$11*CW39+$C$11*CX39+$F$11*CY39*(1-DB39)</f>
        <v>0</v>
      </c>
      <c r="BY39">
        <f>BX39*BZ39</f>
        <v>0</v>
      </c>
      <c r="BZ39">
        <f>($B$11*$D$9+$C$11*$D$9+$F$11*((DL39+DD39)/MAX(DL39+DD39+DM39, 0.1)*$I$9+DM39/MAX(DL39+DD39+DM39, 0.1)*$J$9))/($B$11+$C$11+$F$11)</f>
        <v>0</v>
      </c>
      <c r="CA39">
        <f>($B$11*$K$9+$C$11*$K$9+$F$11*((DL39+DD39)/MAX(DL39+DD39+DM39, 0.1)*$P$9+DM39/MAX(DL39+DD39+DM39, 0.1)*$Q$9))/($B$11+$C$11+$F$11)</f>
        <v>0</v>
      </c>
      <c r="CB39">
        <v>9</v>
      </c>
      <c r="CC39">
        <v>0.5</v>
      </c>
      <c r="CD39" t="s">
        <v>287</v>
      </c>
      <c r="CE39">
        <v>2</v>
      </c>
      <c r="CF39" t="b">
        <v>1</v>
      </c>
      <c r="CG39">
        <v>1617086264.1875</v>
      </c>
      <c r="CH39">
        <v>141.16825</v>
      </c>
      <c r="CI39">
        <v>152.097375</v>
      </c>
      <c r="CJ39">
        <v>21.40575</v>
      </c>
      <c r="CK39">
        <v>20.0336125</v>
      </c>
      <c r="CL39">
        <v>136.806625</v>
      </c>
      <c r="CM39">
        <v>21.423425</v>
      </c>
      <c r="CN39">
        <v>599.993375</v>
      </c>
      <c r="CO39">
        <v>101.112875</v>
      </c>
      <c r="CP39">
        <v>0.0453786</v>
      </c>
      <c r="CQ39">
        <v>26.6337625</v>
      </c>
      <c r="CR39">
        <v>26.25235</v>
      </c>
      <c r="CS39">
        <v>999.9</v>
      </c>
      <c r="CT39">
        <v>0</v>
      </c>
      <c r="CU39">
        <v>0</v>
      </c>
      <c r="CV39">
        <v>9999.62</v>
      </c>
      <c r="CW39">
        <v>0</v>
      </c>
      <c r="CX39">
        <v>43.621875</v>
      </c>
      <c r="CY39">
        <v>1200.01625</v>
      </c>
      <c r="CZ39">
        <v>0.966990875</v>
      </c>
      <c r="DA39">
        <v>0.0330086375</v>
      </c>
      <c r="DB39">
        <v>0</v>
      </c>
      <c r="DC39">
        <v>2.654175</v>
      </c>
      <c r="DD39">
        <v>0</v>
      </c>
      <c r="DE39">
        <v>3580.28625</v>
      </c>
      <c r="DF39">
        <v>10372.3875</v>
      </c>
      <c r="DG39">
        <v>39.882625</v>
      </c>
      <c r="DH39">
        <v>42.7655</v>
      </c>
      <c r="DI39">
        <v>41.562125</v>
      </c>
      <c r="DJ39">
        <v>40.90625</v>
      </c>
      <c r="DK39">
        <v>39.95275</v>
      </c>
      <c r="DL39">
        <v>1160.405</v>
      </c>
      <c r="DM39">
        <v>39.61125</v>
      </c>
      <c r="DN39">
        <v>0</v>
      </c>
      <c r="DO39">
        <v>1617086267.5</v>
      </c>
      <c r="DP39">
        <v>0</v>
      </c>
      <c r="DQ39">
        <v>2.73744615384615</v>
      </c>
      <c r="DR39">
        <v>-1.0435487082105</v>
      </c>
      <c r="DS39">
        <v>-196.550427083195</v>
      </c>
      <c r="DT39">
        <v>3596.70076923077</v>
      </c>
      <c r="DU39">
        <v>15</v>
      </c>
      <c r="DV39">
        <v>1617085932.5</v>
      </c>
      <c r="DW39" t="s">
        <v>288</v>
      </c>
      <c r="DX39">
        <v>1617085932.5</v>
      </c>
      <c r="DY39">
        <v>1617085930.5</v>
      </c>
      <c r="DZ39">
        <v>3</v>
      </c>
      <c r="EA39">
        <v>0.041</v>
      </c>
      <c r="EB39">
        <v>0.004</v>
      </c>
      <c r="EC39">
        <v>4.362</v>
      </c>
      <c r="ED39">
        <v>-0.018</v>
      </c>
      <c r="EE39">
        <v>400</v>
      </c>
      <c r="EF39">
        <v>20</v>
      </c>
      <c r="EG39">
        <v>0.24</v>
      </c>
      <c r="EH39">
        <v>0.04</v>
      </c>
      <c r="EI39">
        <v>100</v>
      </c>
      <c r="EJ39">
        <v>100</v>
      </c>
      <c r="EK39">
        <v>4.362</v>
      </c>
      <c r="EL39">
        <v>-0.0176</v>
      </c>
      <c r="EM39">
        <v>4.36170000000004</v>
      </c>
      <c r="EN39">
        <v>0</v>
      </c>
      <c r="EO39">
        <v>0</v>
      </c>
      <c r="EP39">
        <v>0</v>
      </c>
      <c r="EQ39">
        <v>-0.017669999999999</v>
      </c>
      <c r="ER39">
        <v>0</v>
      </c>
      <c r="ES39">
        <v>0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5.6</v>
      </c>
      <c r="EZ39">
        <v>5.6</v>
      </c>
      <c r="FA39">
        <v>18</v>
      </c>
      <c r="FB39">
        <v>646.188</v>
      </c>
      <c r="FC39">
        <v>392.743</v>
      </c>
      <c r="FD39">
        <v>25.0002</v>
      </c>
      <c r="FE39">
        <v>26.9401</v>
      </c>
      <c r="FF39">
        <v>30.0002</v>
      </c>
      <c r="FG39">
        <v>26.9239</v>
      </c>
      <c r="FH39">
        <v>26.9644</v>
      </c>
      <c r="FI39">
        <v>10.7139</v>
      </c>
      <c r="FJ39">
        <v>16.6744</v>
      </c>
      <c r="FK39">
        <v>52.1176</v>
      </c>
      <c r="FL39">
        <v>25</v>
      </c>
      <c r="FM39">
        <v>167.93</v>
      </c>
      <c r="FN39">
        <v>20</v>
      </c>
      <c r="FO39">
        <v>97.0645</v>
      </c>
      <c r="FP39">
        <v>99.6262</v>
      </c>
    </row>
    <row r="40" spans="1:172">
      <c r="A40">
        <v>24</v>
      </c>
      <c r="B40">
        <v>1617086270.5</v>
      </c>
      <c r="C40">
        <v>92.5</v>
      </c>
      <c r="D40" t="s">
        <v>333</v>
      </c>
      <c r="E40" t="s">
        <v>334</v>
      </c>
      <c r="F40">
        <v>4</v>
      </c>
      <c r="G40">
        <v>1617086268.5</v>
      </c>
      <c r="H40">
        <f>(I40)/1000</f>
        <v>0</v>
      </c>
      <c r="I40">
        <f>IF(CF40, AL40, AF40)</f>
        <v>0</v>
      </c>
      <c r="J40">
        <f>IF(CF40, AG40, AE40)</f>
        <v>0</v>
      </c>
      <c r="K40">
        <f>CH40 - IF(AS40&gt;1, J40*CB40*100.0/(AU40*CV40), 0)</f>
        <v>0</v>
      </c>
      <c r="L40">
        <f>((R40-H40/2)*K40-J40)/(R40+H40/2)</f>
        <v>0</v>
      </c>
      <c r="M40">
        <f>L40*(CO40+CP40)/1000.0</f>
        <v>0</v>
      </c>
      <c r="N40">
        <f>(CH40 - IF(AS40&gt;1, J40*CB40*100.0/(AU40*CV40), 0))*(CO40+CP40)/1000.0</f>
        <v>0</v>
      </c>
      <c r="O40">
        <f>2.0/((1/Q40-1/P40)+SIGN(Q40)*SQRT((1/Q40-1/P40)*(1/Q40-1/P40) + 4*CC40/((CC40+1)*(CC40+1))*(2*1/Q40*1/P40-1/P40*1/P40)))</f>
        <v>0</v>
      </c>
      <c r="P40">
        <f>IF(LEFT(CD40,1)&lt;&gt;"0",IF(LEFT(CD40,1)="1",3.0,CE40),$D$5+$E$5*(CV40*CO40/($K$5*1000))+$F$5*(CV40*CO40/($K$5*1000))*MAX(MIN(CB40,$J$5),$I$5)*MAX(MIN(CB40,$J$5),$I$5)+$G$5*MAX(MIN(CB40,$J$5),$I$5)*(CV40*CO40/($K$5*1000))+$H$5*(CV40*CO40/($K$5*1000))*(CV40*CO40/($K$5*1000)))</f>
        <v>0</v>
      </c>
      <c r="Q40">
        <f>H40*(1000-(1000*0.61365*exp(17.502*U40/(240.97+U40))/(CO40+CP40)+CJ40)/2)/(1000*0.61365*exp(17.502*U40/(240.97+U40))/(CO40+CP40)-CJ40)</f>
        <v>0</v>
      </c>
      <c r="R40">
        <f>1/((CC40+1)/(O40/1.6)+1/(P40/1.37)) + CC40/((CC40+1)/(O40/1.6) + CC40/(P40/1.37))</f>
        <v>0</v>
      </c>
      <c r="S40">
        <f>(BX40*CA40)</f>
        <v>0</v>
      </c>
      <c r="T40">
        <f>(CQ40+(S40+2*0.95*5.67E-8*(((CQ40+$B$7)+273)^4-(CQ40+273)^4)-44100*H40)/(1.84*29.3*P40+8*0.95*5.67E-8*(CQ40+273)^3))</f>
        <v>0</v>
      </c>
      <c r="U40">
        <f>($C$7*CR40+$D$7*CS40+$E$7*T40)</f>
        <v>0</v>
      </c>
      <c r="V40">
        <f>0.61365*exp(17.502*U40/(240.97+U40))</f>
        <v>0</v>
      </c>
      <c r="W40">
        <f>(X40/Y40*100)</f>
        <v>0</v>
      </c>
      <c r="X40">
        <f>CJ40*(CO40+CP40)/1000</f>
        <v>0</v>
      </c>
      <c r="Y40">
        <f>0.61365*exp(17.502*CQ40/(240.97+CQ40))</f>
        <v>0</v>
      </c>
      <c r="Z40">
        <f>(V40-CJ40*(CO40+CP40)/1000)</f>
        <v>0</v>
      </c>
      <c r="AA40">
        <f>(-H40*44100)</f>
        <v>0</v>
      </c>
      <c r="AB40">
        <f>2*29.3*P40*0.92*(CQ40-U40)</f>
        <v>0</v>
      </c>
      <c r="AC40">
        <f>2*0.95*5.67E-8*(((CQ40+$B$7)+273)^4-(U40+273)^4)</f>
        <v>0</v>
      </c>
      <c r="AD40">
        <f>S40+AC40+AA40+AB40</f>
        <v>0</v>
      </c>
      <c r="AE40">
        <f>CN40*AS40*(CI40-CH40*(1000-AS40*CK40)/(1000-AS40*CJ40))/(100*CB40)</f>
        <v>0</v>
      </c>
      <c r="AF40">
        <f>1000*CN40*AS40*(CJ40-CK40)/(100*CB40*(1000-AS40*CJ40))</f>
        <v>0</v>
      </c>
      <c r="AG40">
        <f>(AH40 - AI40 - CO40*1E3/(8.314*(CQ40+273.15)) * AK40/CN40 * AJ40) * CN40/(100*CB40) * (1000 - CK40)/1000</f>
        <v>0</v>
      </c>
      <c r="AH40">
        <v>162.526930614814</v>
      </c>
      <c r="AI40">
        <v>153.730896969697</v>
      </c>
      <c r="AJ40">
        <v>1.64835647231229</v>
      </c>
      <c r="AK40">
        <v>66.4999155448521</v>
      </c>
      <c r="AL40">
        <f>(AN40 - AM40 + CO40*1E3/(8.314*(CQ40+273.15)) * AP40/CN40 * AO40) * CN40/(100*CB40) * 1000/(1000 - AN40)</f>
        <v>0</v>
      </c>
      <c r="AM40">
        <v>20.0336930098701</v>
      </c>
      <c r="AN40">
        <v>21.4083624242424</v>
      </c>
      <c r="AO40">
        <v>9.28551570720752e-06</v>
      </c>
      <c r="AP40">
        <v>79.88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MAX(0,($B$13+$C$13*CV40)/(1+$D$13*CV40)*CO40/(CQ40+273)*$E$13)</f>
        <v>0</v>
      </c>
      <c r="AV40" t="s">
        <v>286</v>
      </c>
      <c r="AW40" t="s">
        <v>286</v>
      </c>
      <c r="AX40">
        <v>0</v>
      </c>
      <c r="AY40">
        <v>0</v>
      </c>
      <c r="AZ40">
        <f>1-AX40/AY40</f>
        <v>0</v>
      </c>
      <c r="BA40">
        <v>0</v>
      </c>
      <c r="BB40" t="s">
        <v>286</v>
      </c>
      <c r="BC40" t="s">
        <v>286</v>
      </c>
      <c r="BD40">
        <v>0</v>
      </c>
      <c r="BE40">
        <v>0</v>
      </c>
      <c r="BF40">
        <f>1-BD40/BE40</f>
        <v>0</v>
      </c>
      <c r="BG40">
        <v>0.5</v>
      </c>
      <c r="BH40">
        <f>BY40</f>
        <v>0</v>
      </c>
      <c r="BI40">
        <f>J40</f>
        <v>0</v>
      </c>
      <c r="BJ40">
        <f>BF40*BG40*BH40</f>
        <v>0</v>
      </c>
      <c r="BK40">
        <f>(BI40-BA40)/BH40</f>
        <v>0</v>
      </c>
      <c r="BL40">
        <f>(AY40-BE40)/BE40</f>
        <v>0</v>
      </c>
      <c r="BM40">
        <f>AX40/(AZ40+AX40/BE40)</f>
        <v>0</v>
      </c>
      <c r="BN40" t="s">
        <v>286</v>
      </c>
      <c r="BO40">
        <v>0</v>
      </c>
      <c r="BP40">
        <f>IF(BO40&lt;&gt;0, BO40, BM40)</f>
        <v>0</v>
      </c>
      <c r="BQ40">
        <f>1-BP40/BE40</f>
        <v>0</v>
      </c>
      <c r="BR40">
        <f>(BE40-BD40)/(BE40-BP40)</f>
        <v>0</v>
      </c>
      <c r="BS40">
        <f>(AY40-BE40)/(AY40-BP40)</f>
        <v>0</v>
      </c>
      <c r="BT40">
        <f>(BE40-BD40)/(BE40-AX40)</f>
        <v>0</v>
      </c>
      <c r="BU40">
        <f>(AY40-BE40)/(AY40-AX40)</f>
        <v>0</v>
      </c>
      <c r="BV40">
        <f>(BR40*BP40/BD40)</f>
        <v>0</v>
      </c>
      <c r="BW40">
        <f>(1-BV40)</f>
        <v>0</v>
      </c>
      <c r="BX40">
        <f>$B$11*CW40+$C$11*CX40+$F$11*CY40*(1-DB40)</f>
        <v>0</v>
      </c>
      <c r="BY40">
        <f>BX40*BZ40</f>
        <v>0</v>
      </c>
      <c r="BZ40">
        <f>($B$11*$D$9+$C$11*$D$9+$F$11*((DL40+DD40)/MAX(DL40+DD40+DM40, 0.1)*$I$9+DM40/MAX(DL40+DD40+DM40, 0.1)*$J$9))/($B$11+$C$11+$F$11)</f>
        <v>0</v>
      </c>
      <c r="CA40">
        <f>($B$11*$K$9+$C$11*$K$9+$F$11*((DL40+DD40)/MAX(DL40+DD40+DM40, 0.1)*$P$9+DM40/MAX(DL40+DD40+DM40, 0.1)*$Q$9))/($B$11+$C$11+$F$11)</f>
        <v>0</v>
      </c>
      <c r="CB40">
        <v>9</v>
      </c>
      <c r="CC40">
        <v>0.5</v>
      </c>
      <c r="CD40" t="s">
        <v>287</v>
      </c>
      <c r="CE40">
        <v>2</v>
      </c>
      <c r="CF40" t="b">
        <v>1</v>
      </c>
      <c r="CG40">
        <v>1617086268.5</v>
      </c>
      <c r="CH40">
        <v>148.02</v>
      </c>
      <c r="CI40">
        <v>159.312857142857</v>
      </c>
      <c r="CJ40">
        <v>21.4088857142857</v>
      </c>
      <c r="CK40">
        <v>20.0337857142857</v>
      </c>
      <c r="CL40">
        <v>143.658285714286</v>
      </c>
      <c r="CM40">
        <v>21.4265571428571</v>
      </c>
      <c r="CN40">
        <v>600.040285714286</v>
      </c>
      <c r="CO40">
        <v>101.113857142857</v>
      </c>
      <c r="CP40">
        <v>0.0453971857142857</v>
      </c>
      <c r="CQ40">
        <v>26.6336142857143</v>
      </c>
      <c r="CR40">
        <v>26.2445142857143</v>
      </c>
      <c r="CS40">
        <v>999.9</v>
      </c>
      <c r="CT40">
        <v>0</v>
      </c>
      <c r="CU40">
        <v>0</v>
      </c>
      <c r="CV40">
        <v>10027.6857142857</v>
      </c>
      <c r="CW40">
        <v>0</v>
      </c>
      <c r="CX40">
        <v>43.6598</v>
      </c>
      <c r="CY40">
        <v>1199.98714285714</v>
      </c>
      <c r="CZ40">
        <v>0.966991</v>
      </c>
      <c r="DA40">
        <v>0.0330085142857143</v>
      </c>
      <c r="DB40">
        <v>0</v>
      </c>
      <c r="DC40">
        <v>2.64412857142857</v>
      </c>
      <c r="DD40">
        <v>0</v>
      </c>
      <c r="DE40">
        <v>3566.66142857143</v>
      </c>
      <c r="DF40">
        <v>10372.1428571429</v>
      </c>
      <c r="DG40">
        <v>39.857</v>
      </c>
      <c r="DH40">
        <v>42.7677142857143</v>
      </c>
      <c r="DI40">
        <v>41.5442857142857</v>
      </c>
      <c r="DJ40">
        <v>40.9641428571429</v>
      </c>
      <c r="DK40">
        <v>39.9642857142857</v>
      </c>
      <c r="DL40">
        <v>1160.37714285714</v>
      </c>
      <c r="DM40">
        <v>39.61</v>
      </c>
      <c r="DN40">
        <v>0</v>
      </c>
      <c r="DO40">
        <v>1617086271.1</v>
      </c>
      <c r="DP40">
        <v>0</v>
      </c>
      <c r="DQ40">
        <v>2.70669230769231</v>
      </c>
      <c r="DR40">
        <v>0.100170937993969</v>
      </c>
      <c r="DS40">
        <v>-198.894017078041</v>
      </c>
      <c r="DT40">
        <v>3585.06115384615</v>
      </c>
      <c r="DU40">
        <v>15</v>
      </c>
      <c r="DV40">
        <v>1617085932.5</v>
      </c>
      <c r="DW40" t="s">
        <v>288</v>
      </c>
      <c r="DX40">
        <v>1617085932.5</v>
      </c>
      <c r="DY40">
        <v>1617085930.5</v>
      </c>
      <c r="DZ40">
        <v>3</v>
      </c>
      <c r="EA40">
        <v>0.041</v>
      </c>
      <c r="EB40">
        <v>0.004</v>
      </c>
      <c r="EC40">
        <v>4.362</v>
      </c>
      <c r="ED40">
        <v>-0.018</v>
      </c>
      <c r="EE40">
        <v>400</v>
      </c>
      <c r="EF40">
        <v>20</v>
      </c>
      <c r="EG40">
        <v>0.24</v>
      </c>
      <c r="EH40">
        <v>0.04</v>
      </c>
      <c r="EI40">
        <v>100</v>
      </c>
      <c r="EJ40">
        <v>100</v>
      </c>
      <c r="EK40">
        <v>4.362</v>
      </c>
      <c r="EL40">
        <v>-0.0177</v>
      </c>
      <c r="EM40">
        <v>4.36170000000004</v>
      </c>
      <c r="EN40">
        <v>0</v>
      </c>
      <c r="EO40">
        <v>0</v>
      </c>
      <c r="EP40">
        <v>0</v>
      </c>
      <c r="EQ40">
        <v>-0.017669999999999</v>
      </c>
      <c r="ER40">
        <v>0</v>
      </c>
      <c r="ES40">
        <v>0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5.6</v>
      </c>
      <c r="EZ40">
        <v>5.7</v>
      </c>
      <c r="FA40">
        <v>18</v>
      </c>
      <c r="FB40">
        <v>646.467</v>
      </c>
      <c r="FC40">
        <v>392.783</v>
      </c>
      <c r="FD40">
        <v>25</v>
      </c>
      <c r="FE40">
        <v>26.9408</v>
      </c>
      <c r="FF40">
        <v>30.0003</v>
      </c>
      <c r="FG40">
        <v>26.9245</v>
      </c>
      <c r="FH40">
        <v>26.9659</v>
      </c>
      <c r="FI40">
        <v>11.0209</v>
      </c>
      <c r="FJ40">
        <v>16.6744</v>
      </c>
      <c r="FK40">
        <v>52.1176</v>
      </c>
      <c r="FL40">
        <v>25</v>
      </c>
      <c r="FM40">
        <v>174.648</v>
      </c>
      <c r="FN40">
        <v>20</v>
      </c>
      <c r="FO40">
        <v>97.0641</v>
      </c>
      <c r="FP40">
        <v>99.6275</v>
      </c>
    </row>
    <row r="41" spans="1:172">
      <c r="A41">
        <v>25</v>
      </c>
      <c r="B41">
        <v>1617086274.5</v>
      </c>
      <c r="C41">
        <v>96.5</v>
      </c>
      <c r="D41" t="s">
        <v>335</v>
      </c>
      <c r="E41" t="s">
        <v>336</v>
      </c>
      <c r="F41">
        <v>4</v>
      </c>
      <c r="G41">
        <v>1617086272.1875</v>
      </c>
      <c r="H41">
        <f>(I41)/1000</f>
        <v>0</v>
      </c>
      <c r="I41">
        <f>IF(CF41, AL41, AF41)</f>
        <v>0</v>
      </c>
      <c r="J41">
        <f>IF(CF41, AG41, AE41)</f>
        <v>0</v>
      </c>
      <c r="K41">
        <f>CH41 - IF(AS41&gt;1, J41*CB41*100.0/(AU41*CV41), 0)</f>
        <v>0</v>
      </c>
      <c r="L41">
        <f>((R41-H41/2)*K41-J41)/(R41+H41/2)</f>
        <v>0</v>
      </c>
      <c r="M41">
        <f>L41*(CO41+CP41)/1000.0</f>
        <v>0</v>
      </c>
      <c r="N41">
        <f>(CH41 - IF(AS41&gt;1, J41*CB41*100.0/(AU41*CV41), 0))*(CO41+CP41)/1000.0</f>
        <v>0</v>
      </c>
      <c r="O41">
        <f>2.0/((1/Q41-1/P41)+SIGN(Q41)*SQRT((1/Q41-1/P41)*(1/Q41-1/P41) + 4*CC41/((CC41+1)*(CC41+1))*(2*1/Q41*1/P41-1/P41*1/P41)))</f>
        <v>0</v>
      </c>
      <c r="P41">
        <f>IF(LEFT(CD41,1)&lt;&gt;"0",IF(LEFT(CD41,1)="1",3.0,CE41),$D$5+$E$5*(CV41*CO41/($K$5*1000))+$F$5*(CV41*CO41/($K$5*1000))*MAX(MIN(CB41,$J$5),$I$5)*MAX(MIN(CB41,$J$5),$I$5)+$G$5*MAX(MIN(CB41,$J$5),$I$5)*(CV41*CO41/($K$5*1000))+$H$5*(CV41*CO41/($K$5*1000))*(CV41*CO41/($K$5*1000)))</f>
        <v>0</v>
      </c>
      <c r="Q41">
        <f>H41*(1000-(1000*0.61365*exp(17.502*U41/(240.97+U41))/(CO41+CP41)+CJ41)/2)/(1000*0.61365*exp(17.502*U41/(240.97+U41))/(CO41+CP41)-CJ41)</f>
        <v>0</v>
      </c>
      <c r="R41">
        <f>1/((CC41+1)/(O41/1.6)+1/(P41/1.37)) + CC41/((CC41+1)/(O41/1.6) + CC41/(P41/1.37))</f>
        <v>0</v>
      </c>
      <c r="S41">
        <f>(BX41*CA41)</f>
        <v>0</v>
      </c>
      <c r="T41">
        <f>(CQ41+(S41+2*0.95*5.67E-8*(((CQ41+$B$7)+273)^4-(CQ41+273)^4)-44100*H41)/(1.84*29.3*P41+8*0.95*5.67E-8*(CQ41+273)^3))</f>
        <v>0</v>
      </c>
      <c r="U41">
        <f>($C$7*CR41+$D$7*CS41+$E$7*T41)</f>
        <v>0</v>
      </c>
      <c r="V41">
        <f>0.61365*exp(17.502*U41/(240.97+U41))</f>
        <v>0</v>
      </c>
      <c r="W41">
        <f>(X41/Y41*100)</f>
        <v>0</v>
      </c>
      <c r="X41">
        <f>CJ41*(CO41+CP41)/1000</f>
        <v>0</v>
      </c>
      <c r="Y41">
        <f>0.61365*exp(17.502*CQ41/(240.97+CQ41))</f>
        <v>0</v>
      </c>
      <c r="Z41">
        <f>(V41-CJ41*(CO41+CP41)/1000)</f>
        <v>0</v>
      </c>
      <c r="AA41">
        <f>(-H41*44100)</f>
        <v>0</v>
      </c>
      <c r="AB41">
        <f>2*29.3*P41*0.92*(CQ41-U41)</f>
        <v>0</v>
      </c>
      <c r="AC41">
        <f>2*0.95*5.67E-8*(((CQ41+$B$7)+273)^4-(U41+273)^4)</f>
        <v>0</v>
      </c>
      <c r="AD41">
        <f>S41+AC41+AA41+AB41</f>
        <v>0</v>
      </c>
      <c r="AE41">
        <f>CN41*AS41*(CI41-CH41*(1000-AS41*CK41)/(1000-AS41*CJ41))/(100*CB41)</f>
        <v>0</v>
      </c>
      <c r="AF41">
        <f>1000*CN41*AS41*(CJ41-CK41)/(100*CB41*(1000-AS41*CJ41))</f>
        <v>0</v>
      </c>
      <c r="AG41">
        <f>(AH41 - AI41 - CO41*1E3/(8.314*(CQ41+273.15)) * AK41/CN41 * AJ41) * CN41/(100*CB41) * (1000 - CK41)/1000</f>
        <v>0</v>
      </c>
      <c r="AH41">
        <v>169.482711896648</v>
      </c>
      <c r="AI41">
        <v>160.369945454545</v>
      </c>
      <c r="AJ41">
        <v>1.65582313367047</v>
      </c>
      <c r="AK41">
        <v>66.4999155448521</v>
      </c>
      <c r="AL41">
        <f>(AN41 - AM41 + CO41*1E3/(8.314*(CQ41+273.15)) * AP41/CN41 * AO41) * CN41/(100*CB41) * 1000/(1000 - AN41)</f>
        <v>0</v>
      </c>
      <c r="AM41">
        <v>20.0339664834632</v>
      </c>
      <c r="AN41">
        <v>21.4105618181818</v>
      </c>
      <c r="AO41">
        <v>1.02999222998811e-05</v>
      </c>
      <c r="AP41">
        <v>79.88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MAX(0,($B$13+$C$13*CV41)/(1+$D$13*CV41)*CO41/(CQ41+273)*$E$13)</f>
        <v>0</v>
      </c>
      <c r="AV41" t="s">
        <v>286</v>
      </c>
      <c r="AW41" t="s">
        <v>286</v>
      </c>
      <c r="AX41">
        <v>0</v>
      </c>
      <c r="AY41">
        <v>0</v>
      </c>
      <c r="AZ41">
        <f>1-AX41/AY41</f>
        <v>0</v>
      </c>
      <c r="BA41">
        <v>0</v>
      </c>
      <c r="BB41" t="s">
        <v>286</v>
      </c>
      <c r="BC41" t="s">
        <v>286</v>
      </c>
      <c r="BD41">
        <v>0</v>
      </c>
      <c r="BE41">
        <v>0</v>
      </c>
      <c r="BF41">
        <f>1-BD41/BE41</f>
        <v>0</v>
      </c>
      <c r="BG41">
        <v>0.5</v>
      </c>
      <c r="BH41">
        <f>BY41</f>
        <v>0</v>
      </c>
      <c r="BI41">
        <f>J41</f>
        <v>0</v>
      </c>
      <c r="BJ41">
        <f>BF41*BG41*BH41</f>
        <v>0</v>
      </c>
      <c r="BK41">
        <f>(BI41-BA41)/BH41</f>
        <v>0</v>
      </c>
      <c r="BL41">
        <f>(AY41-BE41)/BE41</f>
        <v>0</v>
      </c>
      <c r="BM41">
        <f>AX41/(AZ41+AX41/BE41)</f>
        <v>0</v>
      </c>
      <c r="BN41" t="s">
        <v>286</v>
      </c>
      <c r="BO41">
        <v>0</v>
      </c>
      <c r="BP41">
        <f>IF(BO41&lt;&gt;0, BO41, BM41)</f>
        <v>0</v>
      </c>
      <c r="BQ41">
        <f>1-BP41/BE41</f>
        <v>0</v>
      </c>
      <c r="BR41">
        <f>(BE41-BD41)/(BE41-BP41)</f>
        <v>0</v>
      </c>
      <c r="BS41">
        <f>(AY41-BE41)/(AY41-BP41)</f>
        <v>0</v>
      </c>
      <c r="BT41">
        <f>(BE41-BD41)/(BE41-AX41)</f>
        <v>0</v>
      </c>
      <c r="BU41">
        <f>(AY41-BE41)/(AY41-AX41)</f>
        <v>0</v>
      </c>
      <c r="BV41">
        <f>(BR41*BP41/BD41)</f>
        <v>0</v>
      </c>
      <c r="BW41">
        <f>(1-BV41)</f>
        <v>0</v>
      </c>
      <c r="BX41">
        <f>$B$11*CW41+$C$11*CX41+$F$11*CY41*(1-DB41)</f>
        <v>0</v>
      </c>
      <c r="BY41">
        <f>BX41*BZ41</f>
        <v>0</v>
      </c>
      <c r="BZ41">
        <f>($B$11*$D$9+$C$11*$D$9+$F$11*((DL41+DD41)/MAX(DL41+DD41+DM41, 0.1)*$I$9+DM41/MAX(DL41+DD41+DM41, 0.1)*$J$9))/($B$11+$C$11+$F$11)</f>
        <v>0</v>
      </c>
      <c r="CA41">
        <f>($B$11*$K$9+$C$11*$K$9+$F$11*((DL41+DD41)/MAX(DL41+DD41+DM41, 0.1)*$P$9+DM41/MAX(DL41+DD41+DM41, 0.1)*$Q$9))/($B$11+$C$11+$F$11)</f>
        <v>0</v>
      </c>
      <c r="CB41">
        <v>9</v>
      </c>
      <c r="CC41">
        <v>0.5</v>
      </c>
      <c r="CD41" t="s">
        <v>287</v>
      </c>
      <c r="CE41">
        <v>2</v>
      </c>
      <c r="CF41" t="b">
        <v>1</v>
      </c>
      <c r="CG41">
        <v>1617086272.1875</v>
      </c>
      <c r="CH41">
        <v>153.998</v>
      </c>
      <c r="CI41">
        <v>165.5815</v>
      </c>
      <c r="CJ41">
        <v>21.409275</v>
      </c>
      <c r="CK41">
        <v>20.0341375</v>
      </c>
      <c r="CL41">
        <v>149.636375</v>
      </c>
      <c r="CM41">
        <v>21.4269375</v>
      </c>
      <c r="CN41">
        <v>600.021125</v>
      </c>
      <c r="CO41">
        <v>101.1145</v>
      </c>
      <c r="CP41">
        <v>0.045546875</v>
      </c>
      <c r="CQ41">
        <v>26.63565</v>
      </c>
      <c r="CR41">
        <v>26.23665</v>
      </c>
      <c r="CS41">
        <v>999.9</v>
      </c>
      <c r="CT41">
        <v>0</v>
      </c>
      <c r="CU41">
        <v>0</v>
      </c>
      <c r="CV41">
        <v>10001.7375</v>
      </c>
      <c r="CW41">
        <v>0</v>
      </c>
      <c r="CX41">
        <v>43.6485</v>
      </c>
      <c r="CY41">
        <v>1199.9875</v>
      </c>
      <c r="CZ41">
        <v>0.966990875</v>
      </c>
      <c r="DA41">
        <v>0.0330086375</v>
      </c>
      <c r="DB41">
        <v>0</v>
      </c>
      <c r="DC41">
        <v>2.80175</v>
      </c>
      <c r="DD41">
        <v>0</v>
      </c>
      <c r="DE41">
        <v>3554.95</v>
      </c>
      <c r="DF41">
        <v>10372.1375</v>
      </c>
      <c r="DG41">
        <v>39.882625</v>
      </c>
      <c r="DH41">
        <v>42.77325</v>
      </c>
      <c r="DI41">
        <v>41.585625</v>
      </c>
      <c r="DJ41">
        <v>40.9295</v>
      </c>
      <c r="DK41">
        <v>39.92925</v>
      </c>
      <c r="DL41">
        <v>1160.3775</v>
      </c>
      <c r="DM41">
        <v>39.61</v>
      </c>
      <c r="DN41">
        <v>0</v>
      </c>
      <c r="DO41">
        <v>1617086275.3</v>
      </c>
      <c r="DP41">
        <v>0</v>
      </c>
      <c r="DQ41">
        <v>2.741216</v>
      </c>
      <c r="DR41">
        <v>-0.06047692637283</v>
      </c>
      <c r="DS41">
        <v>-194.843846441175</v>
      </c>
      <c r="DT41">
        <v>3570.3704</v>
      </c>
      <c r="DU41">
        <v>15</v>
      </c>
      <c r="DV41">
        <v>1617085932.5</v>
      </c>
      <c r="DW41" t="s">
        <v>288</v>
      </c>
      <c r="DX41">
        <v>1617085932.5</v>
      </c>
      <c r="DY41">
        <v>1617085930.5</v>
      </c>
      <c r="DZ41">
        <v>3</v>
      </c>
      <c r="EA41">
        <v>0.041</v>
      </c>
      <c r="EB41">
        <v>0.004</v>
      </c>
      <c r="EC41">
        <v>4.362</v>
      </c>
      <c r="ED41">
        <v>-0.018</v>
      </c>
      <c r="EE41">
        <v>400</v>
      </c>
      <c r="EF41">
        <v>20</v>
      </c>
      <c r="EG41">
        <v>0.24</v>
      </c>
      <c r="EH41">
        <v>0.04</v>
      </c>
      <c r="EI41">
        <v>100</v>
      </c>
      <c r="EJ41">
        <v>100</v>
      </c>
      <c r="EK41">
        <v>4.362</v>
      </c>
      <c r="EL41">
        <v>-0.0176</v>
      </c>
      <c r="EM41">
        <v>4.36170000000004</v>
      </c>
      <c r="EN41">
        <v>0</v>
      </c>
      <c r="EO41">
        <v>0</v>
      </c>
      <c r="EP41">
        <v>0</v>
      </c>
      <c r="EQ41">
        <v>-0.017669999999999</v>
      </c>
      <c r="ER41">
        <v>0</v>
      </c>
      <c r="ES41">
        <v>0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5.7</v>
      </c>
      <c r="EZ41">
        <v>5.7</v>
      </c>
      <c r="FA41">
        <v>18</v>
      </c>
      <c r="FB41">
        <v>646.429</v>
      </c>
      <c r="FC41">
        <v>392.731</v>
      </c>
      <c r="FD41">
        <v>25</v>
      </c>
      <c r="FE41">
        <v>26.9423</v>
      </c>
      <c r="FF41">
        <v>30.0002</v>
      </c>
      <c r="FG41">
        <v>26.9245</v>
      </c>
      <c r="FH41">
        <v>26.9667</v>
      </c>
      <c r="FI41">
        <v>11.3294</v>
      </c>
      <c r="FJ41">
        <v>16.6744</v>
      </c>
      <c r="FK41">
        <v>52.1176</v>
      </c>
      <c r="FL41">
        <v>25</v>
      </c>
      <c r="FM41">
        <v>181.365</v>
      </c>
      <c r="FN41">
        <v>20</v>
      </c>
      <c r="FO41">
        <v>97.0634</v>
      </c>
      <c r="FP41">
        <v>99.6273</v>
      </c>
    </row>
    <row r="42" spans="1:172">
      <c r="A42">
        <v>26</v>
      </c>
      <c r="B42">
        <v>1617086278.5</v>
      </c>
      <c r="C42">
        <v>100.5</v>
      </c>
      <c r="D42" t="s">
        <v>337</v>
      </c>
      <c r="E42" t="s">
        <v>338</v>
      </c>
      <c r="F42">
        <v>4</v>
      </c>
      <c r="G42">
        <v>1617086276.5</v>
      </c>
      <c r="H42">
        <f>(I42)/1000</f>
        <v>0</v>
      </c>
      <c r="I42">
        <f>IF(CF42, AL42, AF42)</f>
        <v>0</v>
      </c>
      <c r="J42">
        <f>IF(CF42, AG42, AE42)</f>
        <v>0</v>
      </c>
      <c r="K42">
        <f>CH42 - IF(AS42&gt;1, J42*CB42*100.0/(AU42*CV42), 0)</f>
        <v>0</v>
      </c>
      <c r="L42">
        <f>((R42-H42/2)*K42-J42)/(R42+H42/2)</f>
        <v>0</v>
      </c>
      <c r="M42">
        <f>L42*(CO42+CP42)/1000.0</f>
        <v>0</v>
      </c>
      <c r="N42">
        <f>(CH42 - IF(AS42&gt;1, J42*CB42*100.0/(AU42*CV42), 0))*(CO42+CP42)/1000.0</f>
        <v>0</v>
      </c>
      <c r="O42">
        <f>2.0/((1/Q42-1/P42)+SIGN(Q42)*SQRT((1/Q42-1/P42)*(1/Q42-1/P42) + 4*CC42/((CC42+1)*(CC42+1))*(2*1/Q42*1/P42-1/P42*1/P42)))</f>
        <v>0</v>
      </c>
      <c r="P42">
        <f>IF(LEFT(CD42,1)&lt;&gt;"0",IF(LEFT(CD42,1)="1",3.0,CE42),$D$5+$E$5*(CV42*CO42/($K$5*1000))+$F$5*(CV42*CO42/($K$5*1000))*MAX(MIN(CB42,$J$5),$I$5)*MAX(MIN(CB42,$J$5),$I$5)+$G$5*MAX(MIN(CB42,$J$5),$I$5)*(CV42*CO42/($K$5*1000))+$H$5*(CV42*CO42/($K$5*1000))*(CV42*CO42/($K$5*1000)))</f>
        <v>0</v>
      </c>
      <c r="Q42">
        <f>H42*(1000-(1000*0.61365*exp(17.502*U42/(240.97+U42))/(CO42+CP42)+CJ42)/2)/(1000*0.61365*exp(17.502*U42/(240.97+U42))/(CO42+CP42)-CJ42)</f>
        <v>0</v>
      </c>
      <c r="R42">
        <f>1/((CC42+1)/(O42/1.6)+1/(P42/1.37)) + CC42/((CC42+1)/(O42/1.6) + CC42/(P42/1.37))</f>
        <v>0</v>
      </c>
      <c r="S42">
        <f>(BX42*CA42)</f>
        <v>0</v>
      </c>
      <c r="T42">
        <f>(CQ42+(S42+2*0.95*5.67E-8*(((CQ42+$B$7)+273)^4-(CQ42+273)^4)-44100*H42)/(1.84*29.3*P42+8*0.95*5.67E-8*(CQ42+273)^3))</f>
        <v>0</v>
      </c>
      <c r="U42">
        <f>($C$7*CR42+$D$7*CS42+$E$7*T42)</f>
        <v>0</v>
      </c>
      <c r="V42">
        <f>0.61365*exp(17.502*U42/(240.97+U42))</f>
        <v>0</v>
      </c>
      <c r="W42">
        <f>(X42/Y42*100)</f>
        <v>0</v>
      </c>
      <c r="X42">
        <f>CJ42*(CO42+CP42)/1000</f>
        <v>0</v>
      </c>
      <c r="Y42">
        <f>0.61365*exp(17.502*CQ42/(240.97+CQ42))</f>
        <v>0</v>
      </c>
      <c r="Z42">
        <f>(V42-CJ42*(CO42+CP42)/1000)</f>
        <v>0</v>
      </c>
      <c r="AA42">
        <f>(-H42*44100)</f>
        <v>0</v>
      </c>
      <c r="AB42">
        <f>2*29.3*P42*0.92*(CQ42-U42)</f>
        <v>0</v>
      </c>
      <c r="AC42">
        <f>2*0.95*5.67E-8*(((CQ42+$B$7)+273)^4-(U42+273)^4)</f>
        <v>0</v>
      </c>
      <c r="AD42">
        <f>S42+AC42+AA42+AB42</f>
        <v>0</v>
      </c>
      <c r="AE42">
        <f>CN42*AS42*(CI42-CH42*(1000-AS42*CK42)/(1000-AS42*CJ42))/(100*CB42)</f>
        <v>0</v>
      </c>
      <c r="AF42">
        <f>1000*CN42*AS42*(CJ42-CK42)/(100*CB42*(1000-AS42*CJ42))</f>
        <v>0</v>
      </c>
      <c r="AG42">
        <f>(AH42 - AI42 - CO42*1E3/(8.314*(CQ42+273.15)) * AK42/CN42 * AJ42) * CN42/(100*CB42) * (1000 - CK42)/1000</f>
        <v>0</v>
      </c>
      <c r="AH42">
        <v>176.357187287463</v>
      </c>
      <c r="AI42">
        <v>167.021212121212</v>
      </c>
      <c r="AJ42">
        <v>1.67012924879856</v>
      </c>
      <c r="AK42">
        <v>66.4999155448521</v>
      </c>
      <c r="AL42">
        <f>(AN42 - AM42 + CO42*1E3/(8.314*(CQ42+273.15)) * AP42/CN42 * AO42) * CN42/(100*CB42) * 1000/(1000 - AN42)</f>
        <v>0</v>
      </c>
      <c r="AM42">
        <v>20.0339874105628</v>
      </c>
      <c r="AN42">
        <v>21.4124363636364</v>
      </c>
      <c r="AO42">
        <v>2.70758787879552e-05</v>
      </c>
      <c r="AP42">
        <v>79.88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MAX(0,($B$13+$C$13*CV42)/(1+$D$13*CV42)*CO42/(CQ42+273)*$E$13)</f>
        <v>0</v>
      </c>
      <c r="AV42" t="s">
        <v>286</v>
      </c>
      <c r="AW42" t="s">
        <v>286</v>
      </c>
      <c r="AX42">
        <v>0</v>
      </c>
      <c r="AY42">
        <v>0</v>
      </c>
      <c r="AZ42">
        <f>1-AX42/AY42</f>
        <v>0</v>
      </c>
      <c r="BA42">
        <v>0</v>
      </c>
      <c r="BB42" t="s">
        <v>286</v>
      </c>
      <c r="BC42" t="s">
        <v>286</v>
      </c>
      <c r="BD42">
        <v>0</v>
      </c>
      <c r="BE42">
        <v>0</v>
      </c>
      <c r="BF42">
        <f>1-BD42/BE42</f>
        <v>0</v>
      </c>
      <c r="BG42">
        <v>0.5</v>
      </c>
      <c r="BH42">
        <f>BY42</f>
        <v>0</v>
      </c>
      <c r="BI42">
        <f>J42</f>
        <v>0</v>
      </c>
      <c r="BJ42">
        <f>BF42*BG42*BH42</f>
        <v>0</v>
      </c>
      <c r="BK42">
        <f>(BI42-BA42)/BH42</f>
        <v>0</v>
      </c>
      <c r="BL42">
        <f>(AY42-BE42)/BE42</f>
        <v>0</v>
      </c>
      <c r="BM42">
        <f>AX42/(AZ42+AX42/BE42)</f>
        <v>0</v>
      </c>
      <c r="BN42" t="s">
        <v>286</v>
      </c>
      <c r="BO42">
        <v>0</v>
      </c>
      <c r="BP42">
        <f>IF(BO42&lt;&gt;0, BO42, BM42)</f>
        <v>0</v>
      </c>
      <c r="BQ42">
        <f>1-BP42/BE42</f>
        <v>0</v>
      </c>
      <c r="BR42">
        <f>(BE42-BD42)/(BE42-BP42)</f>
        <v>0</v>
      </c>
      <c r="BS42">
        <f>(AY42-BE42)/(AY42-BP42)</f>
        <v>0</v>
      </c>
      <c r="BT42">
        <f>(BE42-BD42)/(BE42-AX42)</f>
        <v>0</v>
      </c>
      <c r="BU42">
        <f>(AY42-BE42)/(AY42-AX42)</f>
        <v>0</v>
      </c>
      <c r="BV42">
        <f>(BR42*BP42/BD42)</f>
        <v>0</v>
      </c>
      <c r="BW42">
        <f>(1-BV42)</f>
        <v>0</v>
      </c>
      <c r="BX42">
        <f>$B$11*CW42+$C$11*CX42+$F$11*CY42*(1-DB42)</f>
        <v>0</v>
      </c>
      <c r="BY42">
        <f>BX42*BZ42</f>
        <v>0</v>
      </c>
      <c r="BZ42">
        <f>($B$11*$D$9+$C$11*$D$9+$F$11*((DL42+DD42)/MAX(DL42+DD42+DM42, 0.1)*$I$9+DM42/MAX(DL42+DD42+DM42, 0.1)*$J$9))/($B$11+$C$11+$F$11)</f>
        <v>0</v>
      </c>
      <c r="CA42">
        <f>($B$11*$K$9+$C$11*$K$9+$F$11*((DL42+DD42)/MAX(DL42+DD42+DM42, 0.1)*$P$9+DM42/MAX(DL42+DD42+DM42, 0.1)*$Q$9))/($B$11+$C$11+$F$11)</f>
        <v>0</v>
      </c>
      <c r="CB42">
        <v>9</v>
      </c>
      <c r="CC42">
        <v>0.5</v>
      </c>
      <c r="CD42" t="s">
        <v>287</v>
      </c>
      <c r="CE42">
        <v>2</v>
      </c>
      <c r="CF42" t="b">
        <v>1</v>
      </c>
      <c r="CG42">
        <v>1617086276.5</v>
      </c>
      <c r="CH42">
        <v>160.993142857143</v>
      </c>
      <c r="CI42">
        <v>172.852857142857</v>
      </c>
      <c r="CJ42">
        <v>21.4120285714286</v>
      </c>
      <c r="CK42">
        <v>20.0336714285714</v>
      </c>
      <c r="CL42">
        <v>156.631428571429</v>
      </c>
      <c r="CM42">
        <v>21.4297285714286</v>
      </c>
      <c r="CN42">
        <v>599.988285714286</v>
      </c>
      <c r="CO42">
        <v>101.115</v>
      </c>
      <c r="CP42">
        <v>0.0456110857142857</v>
      </c>
      <c r="CQ42">
        <v>26.6365285714286</v>
      </c>
      <c r="CR42">
        <v>26.2372571428571</v>
      </c>
      <c r="CS42">
        <v>999.9</v>
      </c>
      <c r="CT42">
        <v>0</v>
      </c>
      <c r="CU42">
        <v>0</v>
      </c>
      <c r="CV42">
        <v>9980.62285714286</v>
      </c>
      <c r="CW42">
        <v>0</v>
      </c>
      <c r="CX42">
        <v>43.6286285714286</v>
      </c>
      <c r="CY42">
        <v>1199.99142857143</v>
      </c>
      <c r="CZ42">
        <v>0.966991</v>
      </c>
      <c r="DA42">
        <v>0.0330085142857143</v>
      </c>
      <c r="DB42">
        <v>0</v>
      </c>
      <c r="DC42">
        <v>2.6524</v>
      </c>
      <c r="DD42">
        <v>0</v>
      </c>
      <c r="DE42">
        <v>3541.36428571429</v>
      </c>
      <c r="DF42">
        <v>10372.1714285714</v>
      </c>
      <c r="DG42">
        <v>39.9104285714286</v>
      </c>
      <c r="DH42">
        <v>42.75</v>
      </c>
      <c r="DI42">
        <v>41.5354285714286</v>
      </c>
      <c r="DJ42">
        <v>40.8927142857143</v>
      </c>
      <c r="DK42">
        <v>39.964</v>
      </c>
      <c r="DL42">
        <v>1160.38142857143</v>
      </c>
      <c r="DM42">
        <v>39.61</v>
      </c>
      <c r="DN42">
        <v>0</v>
      </c>
      <c r="DO42">
        <v>1617086279.5</v>
      </c>
      <c r="DP42">
        <v>0</v>
      </c>
      <c r="DQ42">
        <v>2.68988846153846</v>
      </c>
      <c r="DR42">
        <v>0.404523071059417</v>
      </c>
      <c r="DS42">
        <v>-188.185640770114</v>
      </c>
      <c r="DT42">
        <v>3557.89961538462</v>
      </c>
      <c r="DU42">
        <v>15</v>
      </c>
      <c r="DV42">
        <v>1617085932.5</v>
      </c>
      <c r="DW42" t="s">
        <v>288</v>
      </c>
      <c r="DX42">
        <v>1617085932.5</v>
      </c>
      <c r="DY42">
        <v>1617085930.5</v>
      </c>
      <c r="DZ42">
        <v>3</v>
      </c>
      <c r="EA42">
        <v>0.041</v>
      </c>
      <c r="EB42">
        <v>0.004</v>
      </c>
      <c r="EC42">
        <v>4.362</v>
      </c>
      <c r="ED42">
        <v>-0.018</v>
      </c>
      <c r="EE42">
        <v>400</v>
      </c>
      <c r="EF42">
        <v>20</v>
      </c>
      <c r="EG42">
        <v>0.24</v>
      </c>
      <c r="EH42">
        <v>0.04</v>
      </c>
      <c r="EI42">
        <v>100</v>
      </c>
      <c r="EJ42">
        <v>100</v>
      </c>
      <c r="EK42">
        <v>4.362</v>
      </c>
      <c r="EL42">
        <v>-0.0177</v>
      </c>
      <c r="EM42">
        <v>4.36170000000004</v>
      </c>
      <c r="EN42">
        <v>0</v>
      </c>
      <c r="EO42">
        <v>0</v>
      </c>
      <c r="EP42">
        <v>0</v>
      </c>
      <c r="EQ42">
        <v>-0.017669999999999</v>
      </c>
      <c r="ER42">
        <v>0</v>
      </c>
      <c r="ES42">
        <v>0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5.8</v>
      </c>
      <c r="EZ42">
        <v>5.8</v>
      </c>
      <c r="FA42">
        <v>18</v>
      </c>
      <c r="FB42">
        <v>646.223</v>
      </c>
      <c r="FC42">
        <v>392.804</v>
      </c>
      <c r="FD42">
        <v>24.9999</v>
      </c>
      <c r="FE42">
        <v>26.943</v>
      </c>
      <c r="FF42">
        <v>30.0001</v>
      </c>
      <c r="FG42">
        <v>26.9267</v>
      </c>
      <c r="FH42">
        <v>26.9667</v>
      </c>
      <c r="FI42">
        <v>11.6374</v>
      </c>
      <c r="FJ42">
        <v>16.6744</v>
      </c>
      <c r="FK42">
        <v>52.1176</v>
      </c>
      <c r="FL42">
        <v>25</v>
      </c>
      <c r="FM42">
        <v>188.106</v>
      </c>
      <c r="FN42">
        <v>20</v>
      </c>
      <c r="FO42">
        <v>97.0632</v>
      </c>
      <c r="FP42">
        <v>99.6268</v>
      </c>
    </row>
    <row r="43" spans="1:172">
      <c r="A43">
        <v>27</v>
      </c>
      <c r="B43">
        <v>1617086282.5</v>
      </c>
      <c r="C43">
        <v>104.5</v>
      </c>
      <c r="D43" t="s">
        <v>339</v>
      </c>
      <c r="E43" t="s">
        <v>340</v>
      </c>
      <c r="F43">
        <v>4</v>
      </c>
      <c r="G43">
        <v>1617086280.1875</v>
      </c>
      <c r="H43">
        <f>(I43)/1000</f>
        <v>0</v>
      </c>
      <c r="I43">
        <f>IF(CF43, AL43, AF43)</f>
        <v>0</v>
      </c>
      <c r="J43">
        <f>IF(CF43, AG43, AE43)</f>
        <v>0</v>
      </c>
      <c r="K43">
        <f>CH43 - IF(AS43&gt;1, J43*CB43*100.0/(AU43*CV43), 0)</f>
        <v>0</v>
      </c>
      <c r="L43">
        <f>((R43-H43/2)*K43-J43)/(R43+H43/2)</f>
        <v>0</v>
      </c>
      <c r="M43">
        <f>L43*(CO43+CP43)/1000.0</f>
        <v>0</v>
      </c>
      <c r="N43">
        <f>(CH43 - IF(AS43&gt;1, J43*CB43*100.0/(AU43*CV43), 0))*(CO43+CP43)/1000.0</f>
        <v>0</v>
      </c>
      <c r="O43">
        <f>2.0/((1/Q43-1/P43)+SIGN(Q43)*SQRT((1/Q43-1/P43)*(1/Q43-1/P43) + 4*CC43/((CC43+1)*(CC43+1))*(2*1/Q43*1/P43-1/P43*1/P43)))</f>
        <v>0</v>
      </c>
      <c r="P43">
        <f>IF(LEFT(CD43,1)&lt;&gt;"0",IF(LEFT(CD43,1)="1",3.0,CE43),$D$5+$E$5*(CV43*CO43/($K$5*1000))+$F$5*(CV43*CO43/($K$5*1000))*MAX(MIN(CB43,$J$5),$I$5)*MAX(MIN(CB43,$J$5),$I$5)+$G$5*MAX(MIN(CB43,$J$5),$I$5)*(CV43*CO43/($K$5*1000))+$H$5*(CV43*CO43/($K$5*1000))*(CV43*CO43/($K$5*1000)))</f>
        <v>0</v>
      </c>
      <c r="Q43">
        <f>H43*(1000-(1000*0.61365*exp(17.502*U43/(240.97+U43))/(CO43+CP43)+CJ43)/2)/(1000*0.61365*exp(17.502*U43/(240.97+U43))/(CO43+CP43)-CJ43)</f>
        <v>0</v>
      </c>
      <c r="R43">
        <f>1/((CC43+1)/(O43/1.6)+1/(P43/1.37)) + CC43/((CC43+1)/(O43/1.6) + CC43/(P43/1.37))</f>
        <v>0</v>
      </c>
      <c r="S43">
        <f>(BX43*CA43)</f>
        <v>0</v>
      </c>
      <c r="T43">
        <f>(CQ43+(S43+2*0.95*5.67E-8*(((CQ43+$B$7)+273)^4-(CQ43+273)^4)-44100*H43)/(1.84*29.3*P43+8*0.95*5.67E-8*(CQ43+273)^3))</f>
        <v>0</v>
      </c>
      <c r="U43">
        <f>($C$7*CR43+$D$7*CS43+$E$7*T43)</f>
        <v>0</v>
      </c>
      <c r="V43">
        <f>0.61365*exp(17.502*U43/(240.97+U43))</f>
        <v>0</v>
      </c>
      <c r="W43">
        <f>(X43/Y43*100)</f>
        <v>0</v>
      </c>
      <c r="X43">
        <f>CJ43*(CO43+CP43)/1000</f>
        <v>0</v>
      </c>
      <c r="Y43">
        <f>0.61365*exp(17.502*CQ43/(240.97+CQ43))</f>
        <v>0</v>
      </c>
      <c r="Z43">
        <f>(V43-CJ43*(CO43+CP43)/1000)</f>
        <v>0</v>
      </c>
      <c r="AA43">
        <f>(-H43*44100)</f>
        <v>0</v>
      </c>
      <c r="AB43">
        <f>2*29.3*P43*0.92*(CQ43-U43)</f>
        <v>0</v>
      </c>
      <c r="AC43">
        <f>2*0.95*5.67E-8*(((CQ43+$B$7)+273)^4-(U43+273)^4)</f>
        <v>0</v>
      </c>
      <c r="AD43">
        <f>S43+AC43+AA43+AB43</f>
        <v>0</v>
      </c>
      <c r="AE43">
        <f>CN43*AS43*(CI43-CH43*(1000-AS43*CK43)/(1000-AS43*CJ43))/(100*CB43)</f>
        <v>0</v>
      </c>
      <c r="AF43">
        <f>1000*CN43*AS43*(CJ43-CK43)/(100*CB43*(1000-AS43*CJ43))</f>
        <v>0</v>
      </c>
      <c r="AG43">
        <f>(AH43 - AI43 - CO43*1E3/(8.314*(CQ43+273.15)) * AK43/CN43 * AJ43) * CN43/(100*CB43) * (1000 - CK43)/1000</f>
        <v>0</v>
      </c>
      <c r="AH43">
        <v>183.180280515663</v>
      </c>
      <c r="AI43">
        <v>173.650636363636</v>
      </c>
      <c r="AJ43">
        <v>1.6595979131506</v>
      </c>
      <c r="AK43">
        <v>66.4999155448521</v>
      </c>
      <c r="AL43">
        <f>(AN43 - AM43 + CO43*1E3/(8.314*(CQ43+273.15)) * AP43/CN43 * AO43) * CN43/(100*CB43) * 1000/(1000 - AN43)</f>
        <v>0</v>
      </c>
      <c r="AM43">
        <v>20.0320375674459</v>
      </c>
      <c r="AN43">
        <v>21.4155648484848</v>
      </c>
      <c r="AO43">
        <v>1.57411711093912e-05</v>
      </c>
      <c r="AP43">
        <v>79.88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MAX(0,($B$13+$C$13*CV43)/(1+$D$13*CV43)*CO43/(CQ43+273)*$E$13)</f>
        <v>0</v>
      </c>
      <c r="AV43" t="s">
        <v>286</v>
      </c>
      <c r="AW43" t="s">
        <v>286</v>
      </c>
      <c r="AX43">
        <v>0</v>
      </c>
      <c r="AY43">
        <v>0</v>
      </c>
      <c r="AZ43">
        <f>1-AX43/AY43</f>
        <v>0</v>
      </c>
      <c r="BA43">
        <v>0</v>
      </c>
      <c r="BB43" t="s">
        <v>286</v>
      </c>
      <c r="BC43" t="s">
        <v>286</v>
      </c>
      <c r="BD43">
        <v>0</v>
      </c>
      <c r="BE43">
        <v>0</v>
      </c>
      <c r="BF43">
        <f>1-BD43/BE43</f>
        <v>0</v>
      </c>
      <c r="BG43">
        <v>0.5</v>
      </c>
      <c r="BH43">
        <f>BY43</f>
        <v>0</v>
      </c>
      <c r="BI43">
        <f>J43</f>
        <v>0</v>
      </c>
      <c r="BJ43">
        <f>BF43*BG43*BH43</f>
        <v>0</v>
      </c>
      <c r="BK43">
        <f>(BI43-BA43)/BH43</f>
        <v>0</v>
      </c>
      <c r="BL43">
        <f>(AY43-BE43)/BE43</f>
        <v>0</v>
      </c>
      <c r="BM43">
        <f>AX43/(AZ43+AX43/BE43)</f>
        <v>0</v>
      </c>
      <c r="BN43" t="s">
        <v>286</v>
      </c>
      <c r="BO43">
        <v>0</v>
      </c>
      <c r="BP43">
        <f>IF(BO43&lt;&gt;0, BO43, BM43)</f>
        <v>0</v>
      </c>
      <c r="BQ43">
        <f>1-BP43/BE43</f>
        <v>0</v>
      </c>
      <c r="BR43">
        <f>(BE43-BD43)/(BE43-BP43)</f>
        <v>0</v>
      </c>
      <c r="BS43">
        <f>(AY43-BE43)/(AY43-BP43)</f>
        <v>0</v>
      </c>
      <c r="BT43">
        <f>(BE43-BD43)/(BE43-AX43)</f>
        <v>0</v>
      </c>
      <c r="BU43">
        <f>(AY43-BE43)/(AY43-AX43)</f>
        <v>0</v>
      </c>
      <c r="BV43">
        <f>(BR43*BP43/BD43)</f>
        <v>0</v>
      </c>
      <c r="BW43">
        <f>(1-BV43)</f>
        <v>0</v>
      </c>
      <c r="BX43">
        <f>$B$11*CW43+$C$11*CX43+$F$11*CY43*(1-DB43)</f>
        <v>0</v>
      </c>
      <c r="BY43">
        <f>BX43*BZ43</f>
        <v>0</v>
      </c>
      <c r="BZ43">
        <f>($B$11*$D$9+$C$11*$D$9+$F$11*((DL43+DD43)/MAX(DL43+DD43+DM43, 0.1)*$I$9+DM43/MAX(DL43+DD43+DM43, 0.1)*$J$9))/($B$11+$C$11+$F$11)</f>
        <v>0</v>
      </c>
      <c r="CA43">
        <f>($B$11*$K$9+$C$11*$K$9+$F$11*((DL43+DD43)/MAX(DL43+DD43+DM43, 0.1)*$P$9+DM43/MAX(DL43+DD43+DM43, 0.1)*$Q$9))/($B$11+$C$11+$F$11)</f>
        <v>0</v>
      </c>
      <c r="CB43">
        <v>9</v>
      </c>
      <c r="CC43">
        <v>0.5</v>
      </c>
      <c r="CD43" t="s">
        <v>287</v>
      </c>
      <c r="CE43">
        <v>2</v>
      </c>
      <c r="CF43" t="b">
        <v>1</v>
      </c>
      <c r="CG43">
        <v>1617086280.1875</v>
      </c>
      <c r="CH43">
        <v>166.989</v>
      </c>
      <c r="CI43">
        <v>179.024625</v>
      </c>
      <c r="CJ43">
        <v>21.4140125</v>
      </c>
      <c r="CK43">
        <v>20.0321875</v>
      </c>
      <c r="CL43">
        <v>162.627125</v>
      </c>
      <c r="CM43">
        <v>21.431675</v>
      </c>
      <c r="CN43">
        <v>600.015875</v>
      </c>
      <c r="CO43">
        <v>101.11475</v>
      </c>
      <c r="CP43">
        <v>0.0453808</v>
      </c>
      <c r="CQ43">
        <v>26.6358125</v>
      </c>
      <c r="CR43">
        <v>26.2336875</v>
      </c>
      <c r="CS43">
        <v>999.9</v>
      </c>
      <c r="CT43">
        <v>0</v>
      </c>
      <c r="CU43">
        <v>0</v>
      </c>
      <c r="CV43">
        <v>10005.7125</v>
      </c>
      <c r="CW43">
        <v>0</v>
      </c>
      <c r="CX43">
        <v>43.6472875</v>
      </c>
      <c r="CY43">
        <v>1199.9875</v>
      </c>
      <c r="CZ43">
        <v>0.966990875</v>
      </c>
      <c r="DA43">
        <v>0.0330086375</v>
      </c>
      <c r="DB43">
        <v>0</v>
      </c>
      <c r="DC43">
        <v>2.660075</v>
      </c>
      <c r="DD43">
        <v>0</v>
      </c>
      <c r="DE43">
        <v>3530.9</v>
      </c>
      <c r="DF43">
        <v>10372.15</v>
      </c>
      <c r="DG43">
        <v>39.89825</v>
      </c>
      <c r="DH43">
        <v>42.77325</v>
      </c>
      <c r="DI43">
        <v>41.5465</v>
      </c>
      <c r="DJ43">
        <v>40.8745</v>
      </c>
      <c r="DK43">
        <v>39.9685</v>
      </c>
      <c r="DL43">
        <v>1160.3775</v>
      </c>
      <c r="DM43">
        <v>39.61</v>
      </c>
      <c r="DN43">
        <v>0</v>
      </c>
      <c r="DO43">
        <v>1617086283.1</v>
      </c>
      <c r="DP43">
        <v>0</v>
      </c>
      <c r="DQ43">
        <v>2.7317</v>
      </c>
      <c r="DR43">
        <v>-0.285381204588807</v>
      </c>
      <c r="DS43">
        <v>-182.449914527666</v>
      </c>
      <c r="DT43">
        <v>3546.84692307692</v>
      </c>
      <c r="DU43">
        <v>15</v>
      </c>
      <c r="DV43">
        <v>1617085932.5</v>
      </c>
      <c r="DW43" t="s">
        <v>288</v>
      </c>
      <c r="DX43">
        <v>1617085932.5</v>
      </c>
      <c r="DY43">
        <v>1617085930.5</v>
      </c>
      <c r="DZ43">
        <v>3</v>
      </c>
      <c r="EA43">
        <v>0.041</v>
      </c>
      <c r="EB43">
        <v>0.004</v>
      </c>
      <c r="EC43">
        <v>4.362</v>
      </c>
      <c r="ED43">
        <v>-0.018</v>
      </c>
      <c r="EE43">
        <v>400</v>
      </c>
      <c r="EF43">
        <v>20</v>
      </c>
      <c r="EG43">
        <v>0.24</v>
      </c>
      <c r="EH43">
        <v>0.04</v>
      </c>
      <c r="EI43">
        <v>100</v>
      </c>
      <c r="EJ43">
        <v>100</v>
      </c>
      <c r="EK43">
        <v>4.362</v>
      </c>
      <c r="EL43">
        <v>-0.0177</v>
      </c>
      <c r="EM43">
        <v>4.36170000000004</v>
      </c>
      <c r="EN43">
        <v>0</v>
      </c>
      <c r="EO43">
        <v>0</v>
      </c>
      <c r="EP43">
        <v>0</v>
      </c>
      <c r="EQ43">
        <v>-0.017669999999999</v>
      </c>
      <c r="ER43">
        <v>0</v>
      </c>
      <c r="ES43">
        <v>0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5.8</v>
      </c>
      <c r="EZ43">
        <v>5.9</v>
      </c>
      <c r="FA43">
        <v>18</v>
      </c>
      <c r="FB43">
        <v>646.36</v>
      </c>
      <c r="FC43">
        <v>392.833</v>
      </c>
      <c r="FD43">
        <v>25</v>
      </c>
      <c r="FE43">
        <v>26.9446</v>
      </c>
      <c r="FF43">
        <v>30.0002</v>
      </c>
      <c r="FG43">
        <v>26.9268</v>
      </c>
      <c r="FH43">
        <v>26.9687</v>
      </c>
      <c r="FI43">
        <v>11.9467</v>
      </c>
      <c r="FJ43">
        <v>16.6744</v>
      </c>
      <c r="FK43">
        <v>52.1176</v>
      </c>
      <c r="FL43">
        <v>25</v>
      </c>
      <c r="FM43">
        <v>194.835</v>
      </c>
      <c r="FN43">
        <v>20</v>
      </c>
      <c r="FO43">
        <v>97.0636</v>
      </c>
      <c r="FP43">
        <v>99.6277</v>
      </c>
    </row>
    <row r="44" spans="1:172">
      <c r="A44">
        <v>28</v>
      </c>
      <c r="B44">
        <v>1617086286.5</v>
      </c>
      <c r="C44">
        <v>108.5</v>
      </c>
      <c r="D44" t="s">
        <v>341</v>
      </c>
      <c r="E44" t="s">
        <v>342</v>
      </c>
      <c r="F44">
        <v>4</v>
      </c>
      <c r="G44">
        <v>1617086284.5</v>
      </c>
      <c r="H44">
        <f>(I44)/1000</f>
        <v>0</v>
      </c>
      <c r="I44">
        <f>IF(CF44, AL44, AF44)</f>
        <v>0</v>
      </c>
      <c r="J44">
        <f>IF(CF44, AG44, AE44)</f>
        <v>0</v>
      </c>
      <c r="K44">
        <f>CH44 - IF(AS44&gt;1, J44*CB44*100.0/(AU44*CV44), 0)</f>
        <v>0</v>
      </c>
      <c r="L44">
        <f>((R44-H44/2)*K44-J44)/(R44+H44/2)</f>
        <v>0</v>
      </c>
      <c r="M44">
        <f>L44*(CO44+CP44)/1000.0</f>
        <v>0</v>
      </c>
      <c r="N44">
        <f>(CH44 - IF(AS44&gt;1, J44*CB44*100.0/(AU44*CV44), 0))*(CO44+CP44)/1000.0</f>
        <v>0</v>
      </c>
      <c r="O44">
        <f>2.0/((1/Q44-1/P44)+SIGN(Q44)*SQRT((1/Q44-1/P44)*(1/Q44-1/P44) + 4*CC44/((CC44+1)*(CC44+1))*(2*1/Q44*1/P44-1/P44*1/P44)))</f>
        <v>0</v>
      </c>
      <c r="P44">
        <f>IF(LEFT(CD44,1)&lt;&gt;"0",IF(LEFT(CD44,1)="1",3.0,CE44),$D$5+$E$5*(CV44*CO44/($K$5*1000))+$F$5*(CV44*CO44/($K$5*1000))*MAX(MIN(CB44,$J$5),$I$5)*MAX(MIN(CB44,$J$5),$I$5)+$G$5*MAX(MIN(CB44,$J$5),$I$5)*(CV44*CO44/($K$5*1000))+$H$5*(CV44*CO44/($K$5*1000))*(CV44*CO44/($K$5*1000)))</f>
        <v>0</v>
      </c>
      <c r="Q44">
        <f>H44*(1000-(1000*0.61365*exp(17.502*U44/(240.97+U44))/(CO44+CP44)+CJ44)/2)/(1000*0.61365*exp(17.502*U44/(240.97+U44))/(CO44+CP44)-CJ44)</f>
        <v>0</v>
      </c>
      <c r="R44">
        <f>1/((CC44+1)/(O44/1.6)+1/(P44/1.37)) + CC44/((CC44+1)/(O44/1.6) + CC44/(P44/1.37))</f>
        <v>0</v>
      </c>
      <c r="S44">
        <f>(BX44*CA44)</f>
        <v>0</v>
      </c>
      <c r="T44">
        <f>(CQ44+(S44+2*0.95*5.67E-8*(((CQ44+$B$7)+273)^4-(CQ44+273)^4)-44100*H44)/(1.84*29.3*P44+8*0.95*5.67E-8*(CQ44+273)^3))</f>
        <v>0</v>
      </c>
      <c r="U44">
        <f>($C$7*CR44+$D$7*CS44+$E$7*T44)</f>
        <v>0</v>
      </c>
      <c r="V44">
        <f>0.61365*exp(17.502*U44/(240.97+U44))</f>
        <v>0</v>
      </c>
      <c r="W44">
        <f>(X44/Y44*100)</f>
        <v>0</v>
      </c>
      <c r="X44">
        <f>CJ44*(CO44+CP44)/1000</f>
        <v>0</v>
      </c>
      <c r="Y44">
        <f>0.61365*exp(17.502*CQ44/(240.97+CQ44))</f>
        <v>0</v>
      </c>
      <c r="Z44">
        <f>(V44-CJ44*(CO44+CP44)/1000)</f>
        <v>0</v>
      </c>
      <c r="AA44">
        <f>(-H44*44100)</f>
        <v>0</v>
      </c>
      <c r="AB44">
        <f>2*29.3*P44*0.92*(CQ44-U44)</f>
        <v>0</v>
      </c>
      <c r="AC44">
        <f>2*0.95*5.67E-8*(((CQ44+$B$7)+273)^4-(U44+273)^4)</f>
        <v>0</v>
      </c>
      <c r="AD44">
        <f>S44+AC44+AA44+AB44</f>
        <v>0</v>
      </c>
      <c r="AE44">
        <f>CN44*AS44*(CI44-CH44*(1000-AS44*CK44)/(1000-AS44*CJ44))/(100*CB44)</f>
        <v>0</v>
      </c>
      <c r="AF44">
        <f>1000*CN44*AS44*(CJ44-CK44)/(100*CB44*(1000-AS44*CJ44))</f>
        <v>0</v>
      </c>
      <c r="AG44">
        <f>(AH44 - AI44 - CO44*1E3/(8.314*(CQ44+273.15)) * AK44/CN44 * AJ44) * CN44/(100*CB44) * (1000 - CK44)/1000</f>
        <v>0</v>
      </c>
      <c r="AH44">
        <v>190.122670556769</v>
      </c>
      <c r="AI44">
        <v>180.319157575757</v>
      </c>
      <c r="AJ44">
        <v>1.67100304641848</v>
      </c>
      <c r="AK44">
        <v>66.4999155448521</v>
      </c>
      <c r="AL44">
        <f>(AN44 - AM44 + CO44*1E3/(8.314*(CQ44+273.15)) * AP44/CN44 * AO44) * CN44/(100*CB44) * 1000/(1000 - AN44)</f>
        <v>0</v>
      </c>
      <c r="AM44">
        <v>20.0322265960173</v>
      </c>
      <c r="AN44">
        <v>21.421246060606</v>
      </c>
      <c r="AO44">
        <v>3.20825274016784e-05</v>
      </c>
      <c r="AP44">
        <v>79.88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MAX(0,($B$13+$C$13*CV44)/(1+$D$13*CV44)*CO44/(CQ44+273)*$E$13)</f>
        <v>0</v>
      </c>
      <c r="AV44" t="s">
        <v>286</v>
      </c>
      <c r="AW44" t="s">
        <v>286</v>
      </c>
      <c r="AX44">
        <v>0</v>
      </c>
      <c r="AY44">
        <v>0</v>
      </c>
      <c r="AZ44">
        <f>1-AX44/AY44</f>
        <v>0</v>
      </c>
      <c r="BA44">
        <v>0</v>
      </c>
      <c r="BB44" t="s">
        <v>286</v>
      </c>
      <c r="BC44" t="s">
        <v>286</v>
      </c>
      <c r="BD44">
        <v>0</v>
      </c>
      <c r="BE44">
        <v>0</v>
      </c>
      <c r="BF44">
        <f>1-BD44/BE44</f>
        <v>0</v>
      </c>
      <c r="BG44">
        <v>0.5</v>
      </c>
      <c r="BH44">
        <f>BY44</f>
        <v>0</v>
      </c>
      <c r="BI44">
        <f>J44</f>
        <v>0</v>
      </c>
      <c r="BJ44">
        <f>BF44*BG44*BH44</f>
        <v>0</v>
      </c>
      <c r="BK44">
        <f>(BI44-BA44)/BH44</f>
        <v>0</v>
      </c>
      <c r="BL44">
        <f>(AY44-BE44)/BE44</f>
        <v>0</v>
      </c>
      <c r="BM44">
        <f>AX44/(AZ44+AX44/BE44)</f>
        <v>0</v>
      </c>
      <c r="BN44" t="s">
        <v>286</v>
      </c>
      <c r="BO44">
        <v>0</v>
      </c>
      <c r="BP44">
        <f>IF(BO44&lt;&gt;0, BO44, BM44)</f>
        <v>0</v>
      </c>
      <c r="BQ44">
        <f>1-BP44/BE44</f>
        <v>0</v>
      </c>
      <c r="BR44">
        <f>(BE44-BD44)/(BE44-BP44)</f>
        <v>0</v>
      </c>
      <c r="BS44">
        <f>(AY44-BE44)/(AY44-BP44)</f>
        <v>0</v>
      </c>
      <c r="BT44">
        <f>(BE44-BD44)/(BE44-AX44)</f>
        <v>0</v>
      </c>
      <c r="BU44">
        <f>(AY44-BE44)/(AY44-AX44)</f>
        <v>0</v>
      </c>
      <c r="BV44">
        <f>(BR44*BP44/BD44)</f>
        <v>0</v>
      </c>
      <c r="BW44">
        <f>(1-BV44)</f>
        <v>0</v>
      </c>
      <c r="BX44">
        <f>$B$11*CW44+$C$11*CX44+$F$11*CY44*(1-DB44)</f>
        <v>0</v>
      </c>
      <c r="BY44">
        <f>BX44*BZ44</f>
        <v>0</v>
      </c>
      <c r="BZ44">
        <f>($B$11*$D$9+$C$11*$D$9+$F$11*((DL44+DD44)/MAX(DL44+DD44+DM44, 0.1)*$I$9+DM44/MAX(DL44+DD44+DM44, 0.1)*$J$9))/($B$11+$C$11+$F$11)</f>
        <v>0</v>
      </c>
      <c r="CA44">
        <f>($B$11*$K$9+$C$11*$K$9+$F$11*((DL44+DD44)/MAX(DL44+DD44+DM44, 0.1)*$P$9+DM44/MAX(DL44+DD44+DM44, 0.1)*$Q$9))/($B$11+$C$11+$F$11)</f>
        <v>0</v>
      </c>
      <c r="CB44">
        <v>9</v>
      </c>
      <c r="CC44">
        <v>0.5</v>
      </c>
      <c r="CD44" t="s">
        <v>287</v>
      </c>
      <c r="CE44">
        <v>2</v>
      </c>
      <c r="CF44" t="b">
        <v>1</v>
      </c>
      <c r="CG44">
        <v>1617086284.5</v>
      </c>
      <c r="CH44">
        <v>174.004714285714</v>
      </c>
      <c r="CI44">
        <v>186.344</v>
      </c>
      <c r="CJ44">
        <v>21.4186142857143</v>
      </c>
      <c r="CK44">
        <v>20.0327</v>
      </c>
      <c r="CL44">
        <v>169.643142857143</v>
      </c>
      <c r="CM44">
        <v>21.4363142857143</v>
      </c>
      <c r="CN44">
        <v>600.004142857143</v>
      </c>
      <c r="CO44">
        <v>101.113571428571</v>
      </c>
      <c r="CP44">
        <v>0.0453619714285714</v>
      </c>
      <c r="CQ44">
        <v>26.6375428571429</v>
      </c>
      <c r="CR44">
        <v>26.2332</v>
      </c>
      <c r="CS44">
        <v>999.9</v>
      </c>
      <c r="CT44">
        <v>0</v>
      </c>
      <c r="CU44">
        <v>0</v>
      </c>
      <c r="CV44">
        <v>9998.39</v>
      </c>
      <c r="CW44">
        <v>0</v>
      </c>
      <c r="CX44">
        <v>43.6022857142857</v>
      </c>
      <c r="CY44">
        <v>1200</v>
      </c>
      <c r="CZ44">
        <v>0.966991</v>
      </c>
      <c r="DA44">
        <v>0.0330085142857143</v>
      </c>
      <c r="DB44">
        <v>0</v>
      </c>
      <c r="DC44">
        <v>2.6691</v>
      </c>
      <c r="DD44">
        <v>0</v>
      </c>
      <c r="DE44">
        <v>3518.94714285714</v>
      </c>
      <c r="DF44">
        <v>10372.2571428571</v>
      </c>
      <c r="DG44">
        <v>39.8927142857143</v>
      </c>
      <c r="DH44">
        <v>42.7765714285714</v>
      </c>
      <c r="DI44">
        <v>41.5354285714286</v>
      </c>
      <c r="DJ44">
        <v>40.9104285714286</v>
      </c>
      <c r="DK44">
        <v>39.955</v>
      </c>
      <c r="DL44">
        <v>1160.39</v>
      </c>
      <c r="DM44">
        <v>39.61</v>
      </c>
      <c r="DN44">
        <v>0</v>
      </c>
      <c r="DO44">
        <v>1617086287.3</v>
      </c>
      <c r="DP44">
        <v>0</v>
      </c>
      <c r="DQ44">
        <v>2.707652</v>
      </c>
      <c r="DR44">
        <v>-0.340830772109615</v>
      </c>
      <c r="DS44">
        <v>-170.743846412813</v>
      </c>
      <c r="DT44">
        <v>3533.6016</v>
      </c>
      <c r="DU44">
        <v>15</v>
      </c>
      <c r="DV44">
        <v>1617085932.5</v>
      </c>
      <c r="DW44" t="s">
        <v>288</v>
      </c>
      <c r="DX44">
        <v>1617085932.5</v>
      </c>
      <c r="DY44">
        <v>1617085930.5</v>
      </c>
      <c r="DZ44">
        <v>3</v>
      </c>
      <c r="EA44">
        <v>0.041</v>
      </c>
      <c r="EB44">
        <v>0.004</v>
      </c>
      <c r="EC44">
        <v>4.362</v>
      </c>
      <c r="ED44">
        <v>-0.018</v>
      </c>
      <c r="EE44">
        <v>400</v>
      </c>
      <c r="EF44">
        <v>20</v>
      </c>
      <c r="EG44">
        <v>0.24</v>
      </c>
      <c r="EH44">
        <v>0.04</v>
      </c>
      <c r="EI44">
        <v>100</v>
      </c>
      <c r="EJ44">
        <v>100</v>
      </c>
      <c r="EK44">
        <v>4.362</v>
      </c>
      <c r="EL44">
        <v>-0.0177</v>
      </c>
      <c r="EM44">
        <v>4.36170000000004</v>
      </c>
      <c r="EN44">
        <v>0</v>
      </c>
      <c r="EO44">
        <v>0</v>
      </c>
      <c r="EP44">
        <v>0</v>
      </c>
      <c r="EQ44">
        <v>-0.017669999999999</v>
      </c>
      <c r="ER44">
        <v>0</v>
      </c>
      <c r="ES44">
        <v>0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5.9</v>
      </c>
      <c r="EZ44">
        <v>5.9</v>
      </c>
      <c r="FA44">
        <v>18</v>
      </c>
      <c r="FB44">
        <v>646.275</v>
      </c>
      <c r="FC44">
        <v>392.894</v>
      </c>
      <c r="FD44">
        <v>24.9999</v>
      </c>
      <c r="FE44">
        <v>26.9453</v>
      </c>
      <c r="FF44">
        <v>30.0002</v>
      </c>
      <c r="FG44">
        <v>26.9278</v>
      </c>
      <c r="FH44">
        <v>26.9689</v>
      </c>
      <c r="FI44">
        <v>12.2493</v>
      </c>
      <c r="FJ44">
        <v>16.6744</v>
      </c>
      <c r="FK44">
        <v>52.4992</v>
      </c>
      <c r="FL44">
        <v>25</v>
      </c>
      <c r="FM44">
        <v>201.533</v>
      </c>
      <c r="FN44">
        <v>20</v>
      </c>
      <c r="FO44">
        <v>97.0636</v>
      </c>
      <c r="FP44">
        <v>99.6274</v>
      </c>
    </row>
    <row r="45" spans="1:172">
      <c r="A45">
        <v>29</v>
      </c>
      <c r="B45">
        <v>1617086290.5</v>
      </c>
      <c r="C45">
        <v>112.5</v>
      </c>
      <c r="D45" t="s">
        <v>343</v>
      </c>
      <c r="E45" t="s">
        <v>344</v>
      </c>
      <c r="F45">
        <v>4</v>
      </c>
      <c r="G45">
        <v>1617086288.1875</v>
      </c>
      <c r="H45">
        <f>(I45)/1000</f>
        <v>0</v>
      </c>
      <c r="I45">
        <f>IF(CF45, AL45, AF45)</f>
        <v>0</v>
      </c>
      <c r="J45">
        <f>IF(CF45, AG45, AE45)</f>
        <v>0</v>
      </c>
      <c r="K45">
        <f>CH45 - IF(AS45&gt;1, J45*CB45*100.0/(AU45*CV45), 0)</f>
        <v>0</v>
      </c>
      <c r="L45">
        <f>((R45-H45/2)*K45-J45)/(R45+H45/2)</f>
        <v>0</v>
      </c>
      <c r="M45">
        <f>L45*(CO45+CP45)/1000.0</f>
        <v>0</v>
      </c>
      <c r="N45">
        <f>(CH45 - IF(AS45&gt;1, J45*CB45*100.0/(AU45*CV45), 0))*(CO45+CP45)/1000.0</f>
        <v>0</v>
      </c>
      <c r="O45">
        <f>2.0/((1/Q45-1/P45)+SIGN(Q45)*SQRT((1/Q45-1/P45)*(1/Q45-1/P45) + 4*CC45/((CC45+1)*(CC45+1))*(2*1/Q45*1/P45-1/P45*1/P45)))</f>
        <v>0</v>
      </c>
      <c r="P45">
        <f>IF(LEFT(CD45,1)&lt;&gt;"0",IF(LEFT(CD45,1)="1",3.0,CE45),$D$5+$E$5*(CV45*CO45/($K$5*1000))+$F$5*(CV45*CO45/($K$5*1000))*MAX(MIN(CB45,$J$5),$I$5)*MAX(MIN(CB45,$J$5),$I$5)+$G$5*MAX(MIN(CB45,$J$5),$I$5)*(CV45*CO45/($K$5*1000))+$H$5*(CV45*CO45/($K$5*1000))*(CV45*CO45/($K$5*1000)))</f>
        <v>0</v>
      </c>
      <c r="Q45">
        <f>H45*(1000-(1000*0.61365*exp(17.502*U45/(240.97+U45))/(CO45+CP45)+CJ45)/2)/(1000*0.61365*exp(17.502*U45/(240.97+U45))/(CO45+CP45)-CJ45)</f>
        <v>0</v>
      </c>
      <c r="R45">
        <f>1/((CC45+1)/(O45/1.6)+1/(P45/1.37)) + CC45/((CC45+1)/(O45/1.6) + CC45/(P45/1.37))</f>
        <v>0</v>
      </c>
      <c r="S45">
        <f>(BX45*CA45)</f>
        <v>0</v>
      </c>
      <c r="T45">
        <f>(CQ45+(S45+2*0.95*5.67E-8*(((CQ45+$B$7)+273)^4-(CQ45+273)^4)-44100*H45)/(1.84*29.3*P45+8*0.95*5.67E-8*(CQ45+273)^3))</f>
        <v>0</v>
      </c>
      <c r="U45">
        <f>($C$7*CR45+$D$7*CS45+$E$7*T45)</f>
        <v>0</v>
      </c>
      <c r="V45">
        <f>0.61365*exp(17.502*U45/(240.97+U45))</f>
        <v>0</v>
      </c>
      <c r="W45">
        <f>(X45/Y45*100)</f>
        <v>0</v>
      </c>
      <c r="X45">
        <f>CJ45*(CO45+CP45)/1000</f>
        <v>0</v>
      </c>
      <c r="Y45">
        <f>0.61365*exp(17.502*CQ45/(240.97+CQ45))</f>
        <v>0</v>
      </c>
      <c r="Z45">
        <f>(V45-CJ45*(CO45+CP45)/1000)</f>
        <v>0</v>
      </c>
      <c r="AA45">
        <f>(-H45*44100)</f>
        <v>0</v>
      </c>
      <c r="AB45">
        <f>2*29.3*P45*0.92*(CQ45-U45)</f>
        <v>0</v>
      </c>
      <c r="AC45">
        <f>2*0.95*5.67E-8*(((CQ45+$B$7)+273)^4-(U45+273)^4)</f>
        <v>0</v>
      </c>
      <c r="AD45">
        <f>S45+AC45+AA45+AB45</f>
        <v>0</v>
      </c>
      <c r="AE45">
        <f>CN45*AS45*(CI45-CH45*(1000-AS45*CK45)/(1000-AS45*CJ45))/(100*CB45)</f>
        <v>0</v>
      </c>
      <c r="AF45">
        <f>1000*CN45*AS45*(CJ45-CK45)/(100*CB45*(1000-AS45*CJ45))</f>
        <v>0</v>
      </c>
      <c r="AG45">
        <f>(AH45 - AI45 - CO45*1E3/(8.314*(CQ45+273.15)) * AK45/CN45 * AJ45) * CN45/(100*CB45) * (1000 - CK45)/1000</f>
        <v>0</v>
      </c>
      <c r="AH45">
        <v>197.088958622365</v>
      </c>
      <c r="AI45">
        <v>187.028648484848</v>
      </c>
      <c r="AJ45">
        <v>1.67031758749091</v>
      </c>
      <c r="AK45">
        <v>66.4999155448521</v>
      </c>
      <c r="AL45">
        <f>(AN45 - AM45 + CO45*1E3/(8.314*(CQ45+273.15)) * AP45/CN45 * AO45) * CN45/(100*CB45) * 1000/(1000 - AN45)</f>
        <v>0</v>
      </c>
      <c r="AM45">
        <v>20.0403316547186</v>
      </c>
      <c r="AN45">
        <v>21.4238436363636</v>
      </c>
      <c r="AO45">
        <v>1.56745983325555e-05</v>
      </c>
      <c r="AP45">
        <v>79.88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MAX(0,($B$13+$C$13*CV45)/(1+$D$13*CV45)*CO45/(CQ45+273)*$E$13)</f>
        <v>0</v>
      </c>
      <c r="AV45" t="s">
        <v>286</v>
      </c>
      <c r="AW45" t="s">
        <v>286</v>
      </c>
      <c r="AX45">
        <v>0</v>
      </c>
      <c r="AY45">
        <v>0</v>
      </c>
      <c r="AZ45">
        <f>1-AX45/AY45</f>
        <v>0</v>
      </c>
      <c r="BA45">
        <v>0</v>
      </c>
      <c r="BB45" t="s">
        <v>286</v>
      </c>
      <c r="BC45" t="s">
        <v>286</v>
      </c>
      <c r="BD45">
        <v>0</v>
      </c>
      <c r="BE45">
        <v>0</v>
      </c>
      <c r="BF45">
        <f>1-BD45/BE45</f>
        <v>0</v>
      </c>
      <c r="BG45">
        <v>0.5</v>
      </c>
      <c r="BH45">
        <f>BY45</f>
        <v>0</v>
      </c>
      <c r="BI45">
        <f>J45</f>
        <v>0</v>
      </c>
      <c r="BJ45">
        <f>BF45*BG45*BH45</f>
        <v>0</v>
      </c>
      <c r="BK45">
        <f>(BI45-BA45)/BH45</f>
        <v>0</v>
      </c>
      <c r="BL45">
        <f>(AY45-BE45)/BE45</f>
        <v>0</v>
      </c>
      <c r="BM45">
        <f>AX45/(AZ45+AX45/BE45)</f>
        <v>0</v>
      </c>
      <c r="BN45" t="s">
        <v>286</v>
      </c>
      <c r="BO45">
        <v>0</v>
      </c>
      <c r="BP45">
        <f>IF(BO45&lt;&gt;0, BO45, BM45)</f>
        <v>0</v>
      </c>
      <c r="BQ45">
        <f>1-BP45/BE45</f>
        <v>0</v>
      </c>
      <c r="BR45">
        <f>(BE45-BD45)/(BE45-BP45)</f>
        <v>0</v>
      </c>
      <c r="BS45">
        <f>(AY45-BE45)/(AY45-BP45)</f>
        <v>0</v>
      </c>
      <c r="BT45">
        <f>(BE45-BD45)/(BE45-AX45)</f>
        <v>0</v>
      </c>
      <c r="BU45">
        <f>(AY45-BE45)/(AY45-AX45)</f>
        <v>0</v>
      </c>
      <c r="BV45">
        <f>(BR45*BP45/BD45)</f>
        <v>0</v>
      </c>
      <c r="BW45">
        <f>(1-BV45)</f>
        <v>0</v>
      </c>
      <c r="BX45">
        <f>$B$11*CW45+$C$11*CX45+$F$11*CY45*(1-DB45)</f>
        <v>0</v>
      </c>
      <c r="BY45">
        <f>BX45*BZ45</f>
        <v>0</v>
      </c>
      <c r="BZ45">
        <f>($B$11*$D$9+$C$11*$D$9+$F$11*((DL45+DD45)/MAX(DL45+DD45+DM45, 0.1)*$I$9+DM45/MAX(DL45+DD45+DM45, 0.1)*$J$9))/($B$11+$C$11+$F$11)</f>
        <v>0</v>
      </c>
      <c r="CA45">
        <f>($B$11*$K$9+$C$11*$K$9+$F$11*((DL45+DD45)/MAX(DL45+DD45+DM45, 0.1)*$P$9+DM45/MAX(DL45+DD45+DM45, 0.1)*$Q$9))/($B$11+$C$11+$F$11)</f>
        <v>0</v>
      </c>
      <c r="CB45">
        <v>9</v>
      </c>
      <c r="CC45">
        <v>0.5</v>
      </c>
      <c r="CD45" t="s">
        <v>287</v>
      </c>
      <c r="CE45">
        <v>2</v>
      </c>
      <c r="CF45" t="b">
        <v>1</v>
      </c>
      <c r="CG45">
        <v>1617086288.1875</v>
      </c>
      <c r="CH45">
        <v>180.056625</v>
      </c>
      <c r="CI45">
        <v>192.637625</v>
      </c>
      <c r="CJ45">
        <v>21.4222875</v>
      </c>
      <c r="CK45">
        <v>20.0408</v>
      </c>
      <c r="CL45">
        <v>175.69475</v>
      </c>
      <c r="CM45">
        <v>21.439975</v>
      </c>
      <c r="CN45">
        <v>600.036625</v>
      </c>
      <c r="CO45">
        <v>101.113375</v>
      </c>
      <c r="CP45">
        <v>0.04523395</v>
      </c>
      <c r="CQ45">
        <v>26.63915</v>
      </c>
      <c r="CR45">
        <v>26.2329875</v>
      </c>
      <c r="CS45">
        <v>999.9</v>
      </c>
      <c r="CT45">
        <v>0</v>
      </c>
      <c r="CU45">
        <v>0</v>
      </c>
      <c r="CV45">
        <v>10006.25</v>
      </c>
      <c r="CW45">
        <v>0</v>
      </c>
      <c r="CX45">
        <v>43.6105375</v>
      </c>
      <c r="CY45">
        <v>1199.9925</v>
      </c>
      <c r="CZ45">
        <v>0.966990875</v>
      </c>
      <c r="DA45">
        <v>0.0330086375</v>
      </c>
      <c r="DB45">
        <v>0</v>
      </c>
      <c r="DC45">
        <v>2.78845</v>
      </c>
      <c r="DD45">
        <v>0</v>
      </c>
      <c r="DE45">
        <v>3510.215</v>
      </c>
      <c r="DF45">
        <v>10372.1875</v>
      </c>
      <c r="DG45">
        <v>39.867</v>
      </c>
      <c r="DH45">
        <v>42.75775</v>
      </c>
      <c r="DI45">
        <v>41.5465</v>
      </c>
      <c r="DJ45">
        <v>40.88275</v>
      </c>
      <c r="DK45">
        <v>39.95275</v>
      </c>
      <c r="DL45">
        <v>1160.3825</v>
      </c>
      <c r="DM45">
        <v>39.61</v>
      </c>
      <c r="DN45">
        <v>0</v>
      </c>
      <c r="DO45">
        <v>1617086291.5</v>
      </c>
      <c r="DP45">
        <v>0</v>
      </c>
      <c r="DQ45">
        <v>2.72627307692308</v>
      </c>
      <c r="DR45">
        <v>0.749945290690635</v>
      </c>
      <c r="DS45">
        <v>-157.012991228083</v>
      </c>
      <c r="DT45">
        <v>3523.03884615385</v>
      </c>
      <c r="DU45">
        <v>15</v>
      </c>
      <c r="DV45">
        <v>1617085932.5</v>
      </c>
      <c r="DW45" t="s">
        <v>288</v>
      </c>
      <c r="DX45">
        <v>1617085932.5</v>
      </c>
      <c r="DY45">
        <v>1617085930.5</v>
      </c>
      <c r="DZ45">
        <v>3</v>
      </c>
      <c r="EA45">
        <v>0.041</v>
      </c>
      <c r="EB45">
        <v>0.004</v>
      </c>
      <c r="EC45">
        <v>4.362</v>
      </c>
      <c r="ED45">
        <v>-0.018</v>
      </c>
      <c r="EE45">
        <v>400</v>
      </c>
      <c r="EF45">
        <v>20</v>
      </c>
      <c r="EG45">
        <v>0.24</v>
      </c>
      <c r="EH45">
        <v>0.04</v>
      </c>
      <c r="EI45">
        <v>100</v>
      </c>
      <c r="EJ45">
        <v>100</v>
      </c>
      <c r="EK45">
        <v>4.362</v>
      </c>
      <c r="EL45">
        <v>-0.0176</v>
      </c>
      <c r="EM45">
        <v>4.36170000000004</v>
      </c>
      <c r="EN45">
        <v>0</v>
      </c>
      <c r="EO45">
        <v>0</v>
      </c>
      <c r="EP45">
        <v>0</v>
      </c>
      <c r="EQ45">
        <v>-0.017669999999999</v>
      </c>
      <c r="ER45">
        <v>0</v>
      </c>
      <c r="ES45">
        <v>0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6</v>
      </c>
      <c r="EZ45">
        <v>6</v>
      </c>
      <c r="FA45">
        <v>18</v>
      </c>
      <c r="FB45">
        <v>646.214</v>
      </c>
      <c r="FC45">
        <v>392.925</v>
      </c>
      <c r="FD45">
        <v>24.9999</v>
      </c>
      <c r="FE45">
        <v>26.9469</v>
      </c>
      <c r="FF45">
        <v>30.0002</v>
      </c>
      <c r="FG45">
        <v>26.9291</v>
      </c>
      <c r="FH45">
        <v>26.9693</v>
      </c>
      <c r="FI45">
        <v>12.5505</v>
      </c>
      <c r="FJ45">
        <v>16.6744</v>
      </c>
      <c r="FK45">
        <v>52.4992</v>
      </c>
      <c r="FL45">
        <v>25</v>
      </c>
      <c r="FM45">
        <v>208.243</v>
      </c>
      <c r="FN45">
        <v>20</v>
      </c>
      <c r="FO45">
        <v>97.0633</v>
      </c>
      <c r="FP45">
        <v>99.6267</v>
      </c>
    </row>
    <row r="46" spans="1:172">
      <c r="A46">
        <v>30</v>
      </c>
      <c r="B46">
        <v>1617086294.5</v>
      </c>
      <c r="C46">
        <v>116.5</v>
      </c>
      <c r="D46" t="s">
        <v>345</v>
      </c>
      <c r="E46" t="s">
        <v>346</v>
      </c>
      <c r="F46">
        <v>4</v>
      </c>
      <c r="G46">
        <v>1617086292.5</v>
      </c>
      <c r="H46">
        <f>(I46)/1000</f>
        <v>0</v>
      </c>
      <c r="I46">
        <f>IF(CF46, AL46, AF46)</f>
        <v>0</v>
      </c>
      <c r="J46">
        <f>IF(CF46, AG46, AE46)</f>
        <v>0</v>
      </c>
      <c r="K46">
        <f>CH46 - IF(AS46&gt;1, J46*CB46*100.0/(AU46*CV46), 0)</f>
        <v>0</v>
      </c>
      <c r="L46">
        <f>((R46-H46/2)*K46-J46)/(R46+H46/2)</f>
        <v>0</v>
      </c>
      <c r="M46">
        <f>L46*(CO46+CP46)/1000.0</f>
        <v>0</v>
      </c>
      <c r="N46">
        <f>(CH46 - IF(AS46&gt;1, J46*CB46*100.0/(AU46*CV46), 0))*(CO46+CP46)/1000.0</f>
        <v>0</v>
      </c>
      <c r="O46">
        <f>2.0/((1/Q46-1/P46)+SIGN(Q46)*SQRT((1/Q46-1/P46)*(1/Q46-1/P46) + 4*CC46/((CC46+1)*(CC46+1))*(2*1/Q46*1/P46-1/P46*1/P46)))</f>
        <v>0</v>
      </c>
      <c r="P46">
        <f>IF(LEFT(CD46,1)&lt;&gt;"0",IF(LEFT(CD46,1)="1",3.0,CE46),$D$5+$E$5*(CV46*CO46/($K$5*1000))+$F$5*(CV46*CO46/($K$5*1000))*MAX(MIN(CB46,$J$5),$I$5)*MAX(MIN(CB46,$J$5),$I$5)+$G$5*MAX(MIN(CB46,$J$5),$I$5)*(CV46*CO46/($K$5*1000))+$H$5*(CV46*CO46/($K$5*1000))*(CV46*CO46/($K$5*1000)))</f>
        <v>0</v>
      </c>
      <c r="Q46">
        <f>H46*(1000-(1000*0.61365*exp(17.502*U46/(240.97+U46))/(CO46+CP46)+CJ46)/2)/(1000*0.61365*exp(17.502*U46/(240.97+U46))/(CO46+CP46)-CJ46)</f>
        <v>0</v>
      </c>
      <c r="R46">
        <f>1/((CC46+1)/(O46/1.6)+1/(P46/1.37)) + CC46/((CC46+1)/(O46/1.6) + CC46/(P46/1.37))</f>
        <v>0</v>
      </c>
      <c r="S46">
        <f>(BX46*CA46)</f>
        <v>0</v>
      </c>
      <c r="T46">
        <f>(CQ46+(S46+2*0.95*5.67E-8*(((CQ46+$B$7)+273)^4-(CQ46+273)^4)-44100*H46)/(1.84*29.3*P46+8*0.95*5.67E-8*(CQ46+273)^3))</f>
        <v>0</v>
      </c>
      <c r="U46">
        <f>($C$7*CR46+$D$7*CS46+$E$7*T46)</f>
        <v>0</v>
      </c>
      <c r="V46">
        <f>0.61365*exp(17.502*U46/(240.97+U46))</f>
        <v>0</v>
      </c>
      <c r="W46">
        <f>(X46/Y46*100)</f>
        <v>0</v>
      </c>
      <c r="X46">
        <f>CJ46*(CO46+CP46)/1000</f>
        <v>0</v>
      </c>
      <c r="Y46">
        <f>0.61365*exp(17.502*CQ46/(240.97+CQ46))</f>
        <v>0</v>
      </c>
      <c r="Z46">
        <f>(V46-CJ46*(CO46+CP46)/1000)</f>
        <v>0</v>
      </c>
      <c r="AA46">
        <f>(-H46*44100)</f>
        <v>0</v>
      </c>
      <c r="AB46">
        <f>2*29.3*P46*0.92*(CQ46-U46)</f>
        <v>0</v>
      </c>
      <c r="AC46">
        <f>2*0.95*5.67E-8*(((CQ46+$B$7)+273)^4-(U46+273)^4)</f>
        <v>0</v>
      </c>
      <c r="AD46">
        <f>S46+AC46+AA46+AB46</f>
        <v>0</v>
      </c>
      <c r="AE46">
        <f>CN46*AS46*(CI46-CH46*(1000-AS46*CK46)/(1000-AS46*CJ46))/(100*CB46)</f>
        <v>0</v>
      </c>
      <c r="AF46">
        <f>1000*CN46*AS46*(CJ46-CK46)/(100*CB46*(1000-AS46*CJ46))</f>
        <v>0</v>
      </c>
      <c r="AG46">
        <f>(AH46 - AI46 - CO46*1E3/(8.314*(CQ46+273.15)) * AK46/CN46 * AJ46) * CN46/(100*CB46) * (1000 - CK46)/1000</f>
        <v>0</v>
      </c>
      <c r="AH46">
        <v>203.941268430756</v>
      </c>
      <c r="AI46">
        <v>193.682333333333</v>
      </c>
      <c r="AJ46">
        <v>1.66471733061608</v>
      </c>
      <c r="AK46">
        <v>66.4999155448521</v>
      </c>
      <c r="AL46">
        <f>(AN46 - AM46 + CO46*1E3/(8.314*(CQ46+273.15)) * AP46/CN46 * AO46) * CN46/(100*CB46) * 1000/(1000 - AN46)</f>
        <v>0</v>
      </c>
      <c r="AM46">
        <v>20.0473492502165</v>
      </c>
      <c r="AN46">
        <v>21.4306103030303</v>
      </c>
      <c r="AO46">
        <v>4.57039181626684e-05</v>
      </c>
      <c r="AP46">
        <v>79.88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MAX(0,($B$13+$C$13*CV46)/(1+$D$13*CV46)*CO46/(CQ46+273)*$E$13)</f>
        <v>0</v>
      </c>
      <c r="AV46" t="s">
        <v>286</v>
      </c>
      <c r="AW46" t="s">
        <v>286</v>
      </c>
      <c r="AX46">
        <v>0</v>
      </c>
      <c r="AY46">
        <v>0</v>
      </c>
      <c r="AZ46">
        <f>1-AX46/AY46</f>
        <v>0</v>
      </c>
      <c r="BA46">
        <v>0</v>
      </c>
      <c r="BB46" t="s">
        <v>286</v>
      </c>
      <c r="BC46" t="s">
        <v>286</v>
      </c>
      <c r="BD46">
        <v>0</v>
      </c>
      <c r="BE46">
        <v>0</v>
      </c>
      <c r="BF46">
        <f>1-BD46/BE46</f>
        <v>0</v>
      </c>
      <c r="BG46">
        <v>0.5</v>
      </c>
      <c r="BH46">
        <f>BY46</f>
        <v>0</v>
      </c>
      <c r="BI46">
        <f>J46</f>
        <v>0</v>
      </c>
      <c r="BJ46">
        <f>BF46*BG46*BH46</f>
        <v>0</v>
      </c>
      <c r="BK46">
        <f>(BI46-BA46)/BH46</f>
        <v>0</v>
      </c>
      <c r="BL46">
        <f>(AY46-BE46)/BE46</f>
        <v>0</v>
      </c>
      <c r="BM46">
        <f>AX46/(AZ46+AX46/BE46)</f>
        <v>0</v>
      </c>
      <c r="BN46" t="s">
        <v>286</v>
      </c>
      <c r="BO46">
        <v>0</v>
      </c>
      <c r="BP46">
        <f>IF(BO46&lt;&gt;0, BO46, BM46)</f>
        <v>0</v>
      </c>
      <c r="BQ46">
        <f>1-BP46/BE46</f>
        <v>0</v>
      </c>
      <c r="BR46">
        <f>(BE46-BD46)/(BE46-BP46)</f>
        <v>0</v>
      </c>
      <c r="BS46">
        <f>(AY46-BE46)/(AY46-BP46)</f>
        <v>0</v>
      </c>
      <c r="BT46">
        <f>(BE46-BD46)/(BE46-AX46)</f>
        <v>0</v>
      </c>
      <c r="BU46">
        <f>(AY46-BE46)/(AY46-AX46)</f>
        <v>0</v>
      </c>
      <c r="BV46">
        <f>(BR46*BP46/BD46)</f>
        <v>0</v>
      </c>
      <c r="BW46">
        <f>(1-BV46)</f>
        <v>0</v>
      </c>
      <c r="BX46">
        <f>$B$11*CW46+$C$11*CX46+$F$11*CY46*(1-DB46)</f>
        <v>0</v>
      </c>
      <c r="BY46">
        <f>BX46*BZ46</f>
        <v>0</v>
      </c>
      <c r="BZ46">
        <f>($B$11*$D$9+$C$11*$D$9+$F$11*((DL46+DD46)/MAX(DL46+DD46+DM46, 0.1)*$I$9+DM46/MAX(DL46+DD46+DM46, 0.1)*$J$9))/($B$11+$C$11+$F$11)</f>
        <v>0</v>
      </c>
      <c r="CA46">
        <f>($B$11*$K$9+$C$11*$K$9+$F$11*((DL46+DD46)/MAX(DL46+DD46+DM46, 0.1)*$P$9+DM46/MAX(DL46+DD46+DM46, 0.1)*$Q$9))/($B$11+$C$11+$F$11)</f>
        <v>0</v>
      </c>
      <c r="CB46">
        <v>9</v>
      </c>
      <c r="CC46">
        <v>0.5</v>
      </c>
      <c r="CD46" t="s">
        <v>287</v>
      </c>
      <c r="CE46">
        <v>2</v>
      </c>
      <c r="CF46" t="b">
        <v>1</v>
      </c>
      <c r="CG46">
        <v>1617086292.5</v>
      </c>
      <c r="CH46">
        <v>187.088285714286</v>
      </c>
      <c r="CI46">
        <v>199.883714285714</v>
      </c>
      <c r="CJ46">
        <v>21.4284285714286</v>
      </c>
      <c r="CK46">
        <v>20.0472714285714</v>
      </c>
      <c r="CL46">
        <v>182.726285714286</v>
      </c>
      <c r="CM46">
        <v>21.4461</v>
      </c>
      <c r="CN46">
        <v>600.023285714286</v>
      </c>
      <c r="CO46">
        <v>101.114</v>
      </c>
      <c r="CP46">
        <v>0.0448883857142857</v>
      </c>
      <c r="CQ46">
        <v>26.6391857142857</v>
      </c>
      <c r="CR46">
        <v>26.2357571428571</v>
      </c>
      <c r="CS46">
        <v>999.9</v>
      </c>
      <c r="CT46">
        <v>0</v>
      </c>
      <c r="CU46">
        <v>0</v>
      </c>
      <c r="CV46">
        <v>10011.9857142857</v>
      </c>
      <c r="CW46">
        <v>0</v>
      </c>
      <c r="CX46">
        <v>43.6255</v>
      </c>
      <c r="CY46">
        <v>1199.99857142857</v>
      </c>
      <c r="CZ46">
        <v>0.966991</v>
      </c>
      <c r="DA46">
        <v>0.0330085142857143</v>
      </c>
      <c r="DB46">
        <v>0</v>
      </c>
      <c r="DC46">
        <v>2.68562857142857</v>
      </c>
      <c r="DD46">
        <v>0</v>
      </c>
      <c r="DE46">
        <v>3501.68714285714</v>
      </c>
      <c r="DF46">
        <v>10372.2428571429</v>
      </c>
      <c r="DG46">
        <v>39.875</v>
      </c>
      <c r="DH46">
        <v>42.75</v>
      </c>
      <c r="DI46">
        <v>41.5622857142857</v>
      </c>
      <c r="DJ46">
        <v>40.8927142857143</v>
      </c>
      <c r="DK46">
        <v>39.9462857142857</v>
      </c>
      <c r="DL46">
        <v>1160.38857142857</v>
      </c>
      <c r="DM46">
        <v>39.61</v>
      </c>
      <c r="DN46">
        <v>0</v>
      </c>
      <c r="DO46">
        <v>1617086295.1</v>
      </c>
      <c r="DP46">
        <v>0</v>
      </c>
      <c r="DQ46">
        <v>2.72950769230769</v>
      </c>
      <c r="DR46">
        <v>0.132649566572211</v>
      </c>
      <c r="DS46">
        <v>-140.185299149611</v>
      </c>
      <c r="DT46">
        <v>3514.19923076923</v>
      </c>
      <c r="DU46">
        <v>15</v>
      </c>
      <c r="DV46">
        <v>1617085932.5</v>
      </c>
      <c r="DW46" t="s">
        <v>288</v>
      </c>
      <c r="DX46">
        <v>1617085932.5</v>
      </c>
      <c r="DY46">
        <v>1617085930.5</v>
      </c>
      <c r="DZ46">
        <v>3</v>
      </c>
      <c r="EA46">
        <v>0.041</v>
      </c>
      <c r="EB46">
        <v>0.004</v>
      </c>
      <c r="EC46">
        <v>4.362</v>
      </c>
      <c r="ED46">
        <v>-0.018</v>
      </c>
      <c r="EE46">
        <v>400</v>
      </c>
      <c r="EF46">
        <v>20</v>
      </c>
      <c r="EG46">
        <v>0.24</v>
      </c>
      <c r="EH46">
        <v>0.04</v>
      </c>
      <c r="EI46">
        <v>100</v>
      </c>
      <c r="EJ46">
        <v>100</v>
      </c>
      <c r="EK46">
        <v>4.362</v>
      </c>
      <c r="EL46">
        <v>-0.0176</v>
      </c>
      <c r="EM46">
        <v>4.36170000000004</v>
      </c>
      <c r="EN46">
        <v>0</v>
      </c>
      <c r="EO46">
        <v>0</v>
      </c>
      <c r="EP46">
        <v>0</v>
      </c>
      <c r="EQ46">
        <v>-0.017669999999999</v>
      </c>
      <c r="ER46">
        <v>0</v>
      </c>
      <c r="ES46">
        <v>0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6</v>
      </c>
      <c r="EZ46">
        <v>6.1</v>
      </c>
      <c r="FA46">
        <v>18</v>
      </c>
      <c r="FB46">
        <v>646.059</v>
      </c>
      <c r="FC46">
        <v>392.954</v>
      </c>
      <c r="FD46">
        <v>24.9999</v>
      </c>
      <c r="FE46">
        <v>26.9476</v>
      </c>
      <c r="FF46">
        <v>30.0002</v>
      </c>
      <c r="FG46">
        <v>26.9291</v>
      </c>
      <c r="FH46">
        <v>26.9712</v>
      </c>
      <c r="FI46">
        <v>12.8542</v>
      </c>
      <c r="FJ46">
        <v>16.6744</v>
      </c>
      <c r="FK46">
        <v>52.4992</v>
      </c>
      <c r="FL46">
        <v>25</v>
      </c>
      <c r="FM46">
        <v>214.938</v>
      </c>
      <c r="FN46">
        <v>20</v>
      </c>
      <c r="FO46">
        <v>97.0625</v>
      </c>
      <c r="FP46">
        <v>99.6267</v>
      </c>
    </row>
    <row r="47" spans="1:172">
      <c r="A47">
        <v>31</v>
      </c>
      <c r="B47">
        <v>1617086298.5</v>
      </c>
      <c r="C47">
        <v>120.5</v>
      </c>
      <c r="D47" t="s">
        <v>347</v>
      </c>
      <c r="E47" t="s">
        <v>348</v>
      </c>
      <c r="F47">
        <v>4</v>
      </c>
      <c r="G47">
        <v>1617086296.1875</v>
      </c>
      <c r="H47">
        <f>(I47)/1000</f>
        <v>0</v>
      </c>
      <c r="I47">
        <f>IF(CF47, AL47, AF47)</f>
        <v>0</v>
      </c>
      <c r="J47">
        <f>IF(CF47, AG47, AE47)</f>
        <v>0</v>
      </c>
      <c r="K47">
        <f>CH47 - IF(AS47&gt;1, J47*CB47*100.0/(AU47*CV47), 0)</f>
        <v>0</v>
      </c>
      <c r="L47">
        <f>((R47-H47/2)*K47-J47)/(R47+H47/2)</f>
        <v>0</v>
      </c>
      <c r="M47">
        <f>L47*(CO47+CP47)/1000.0</f>
        <v>0</v>
      </c>
      <c r="N47">
        <f>(CH47 - IF(AS47&gt;1, J47*CB47*100.0/(AU47*CV47), 0))*(CO47+CP47)/1000.0</f>
        <v>0</v>
      </c>
      <c r="O47">
        <f>2.0/((1/Q47-1/P47)+SIGN(Q47)*SQRT((1/Q47-1/P47)*(1/Q47-1/P47) + 4*CC47/((CC47+1)*(CC47+1))*(2*1/Q47*1/P47-1/P47*1/P47)))</f>
        <v>0</v>
      </c>
      <c r="P47">
        <f>IF(LEFT(CD47,1)&lt;&gt;"0",IF(LEFT(CD47,1)="1",3.0,CE47),$D$5+$E$5*(CV47*CO47/($K$5*1000))+$F$5*(CV47*CO47/($K$5*1000))*MAX(MIN(CB47,$J$5),$I$5)*MAX(MIN(CB47,$J$5),$I$5)+$G$5*MAX(MIN(CB47,$J$5),$I$5)*(CV47*CO47/($K$5*1000))+$H$5*(CV47*CO47/($K$5*1000))*(CV47*CO47/($K$5*1000)))</f>
        <v>0</v>
      </c>
      <c r="Q47">
        <f>H47*(1000-(1000*0.61365*exp(17.502*U47/(240.97+U47))/(CO47+CP47)+CJ47)/2)/(1000*0.61365*exp(17.502*U47/(240.97+U47))/(CO47+CP47)-CJ47)</f>
        <v>0</v>
      </c>
      <c r="R47">
        <f>1/((CC47+1)/(O47/1.6)+1/(P47/1.37)) + CC47/((CC47+1)/(O47/1.6) + CC47/(P47/1.37))</f>
        <v>0</v>
      </c>
      <c r="S47">
        <f>(BX47*CA47)</f>
        <v>0</v>
      </c>
      <c r="T47">
        <f>(CQ47+(S47+2*0.95*5.67E-8*(((CQ47+$B$7)+273)^4-(CQ47+273)^4)-44100*H47)/(1.84*29.3*P47+8*0.95*5.67E-8*(CQ47+273)^3))</f>
        <v>0</v>
      </c>
      <c r="U47">
        <f>($C$7*CR47+$D$7*CS47+$E$7*T47)</f>
        <v>0</v>
      </c>
      <c r="V47">
        <f>0.61365*exp(17.502*U47/(240.97+U47))</f>
        <v>0</v>
      </c>
      <c r="W47">
        <f>(X47/Y47*100)</f>
        <v>0</v>
      </c>
      <c r="X47">
        <f>CJ47*(CO47+CP47)/1000</f>
        <v>0</v>
      </c>
      <c r="Y47">
        <f>0.61365*exp(17.502*CQ47/(240.97+CQ47))</f>
        <v>0</v>
      </c>
      <c r="Z47">
        <f>(V47-CJ47*(CO47+CP47)/1000)</f>
        <v>0</v>
      </c>
      <c r="AA47">
        <f>(-H47*44100)</f>
        <v>0</v>
      </c>
      <c r="AB47">
        <f>2*29.3*P47*0.92*(CQ47-U47)</f>
        <v>0</v>
      </c>
      <c r="AC47">
        <f>2*0.95*5.67E-8*(((CQ47+$B$7)+273)^4-(U47+273)^4)</f>
        <v>0</v>
      </c>
      <c r="AD47">
        <f>S47+AC47+AA47+AB47</f>
        <v>0</v>
      </c>
      <c r="AE47">
        <f>CN47*AS47*(CI47-CH47*(1000-AS47*CK47)/(1000-AS47*CJ47))/(100*CB47)</f>
        <v>0</v>
      </c>
      <c r="AF47">
        <f>1000*CN47*AS47*(CJ47-CK47)/(100*CB47*(1000-AS47*CJ47))</f>
        <v>0</v>
      </c>
      <c r="AG47">
        <f>(AH47 - AI47 - CO47*1E3/(8.314*(CQ47+273.15)) * AK47/CN47 * AJ47) * CN47/(100*CB47) * (1000 - CK47)/1000</f>
        <v>0</v>
      </c>
      <c r="AH47">
        <v>210.72734453638</v>
      </c>
      <c r="AI47">
        <v>200.32423030303</v>
      </c>
      <c r="AJ47">
        <v>1.66150741542754</v>
      </c>
      <c r="AK47">
        <v>66.4999155448521</v>
      </c>
      <c r="AL47">
        <f>(AN47 - AM47 + CO47*1E3/(8.314*(CQ47+273.15)) * AP47/CN47 * AO47) * CN47/(100*CB47) * 1000/(1000 - AN47)</f>
        <v>0</v>
      </c>
      <c r="AM47">
        <v>20.0459509849351</v>
      </c>
      <c r="AN47">
        <v>21.4360987878788</v>
      </c>
      <c r="AO47">
        <v>3.05572084480625e-05</v>
      </c>
      <c r="AP47">
        <v>79.88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MAX(0,($B$13+$C$13*CV47)/(1+$D$13*CV47)*CO47/(CQ47+273)*$E$13)</f>
        <v>0</v>
      </c>
      <c r="AV47" t="s">
        <v>286</v>
      </c>
      <c r="AW47" t="s">
        <v>286</v>
      </c>
      <c r="AX47">
        <v>0</v>
      </c>
      <c r="AY47">
        <v>0</v>
      </c>
      <c r="AZ47">
        <f>1-AX47/AY47</f>
        <v>0</v>
      </c>
      <c r="BA47">
        <v>0</v>
      </c>
      <c r="BB47" t="s">
        <v>286</v>
      </c>
      <c r="BC47" t="s">
        <v>286</v>
      </c>
      <c r="BD47">
        <v>0</v>
      </c>
      <c r="BE47">
        <v>0</v>
      </c>
      <c r="BF47">
        <f>1-BD47/BE47</f>
        <v>0</v>
      </c>
      <c r="BG47">
        <v>0.5</v>
      </c>
      <c r="BH47">
        <f>BY47</f>
        <v>0</v>
      </c>
      <c r="BI47">
        <f>J47</f>
        <v>0</v>
      </c>
      <c r="BJ47">
        <f>BF47*BG47*BH47</f>
        <v>0</v>
      </c>
      <c r="BK47">
        <f>(BI47-BA47)/BH47</f>
        <v>0</v>
      </c>
      <c r="BL47">
        <f>(AY47-BE47)/BE47</f>
        <v>0</v>
      </c>
      <c r="BM47">
        <f>AX47/(AZ47+AX47/BE47)</f>
        <v>0</v>
      </c>
      <c r="BN47" t="s">
        <v>286</v>
      </c>
      <c r="BO47">
        <v>0</v>
      </c>
      <c r="BP47">
        <f>IF(BO47&lt;&gt;0, BO47, BM47)</f>
        <v>0</v>
      </c>
      <c r="BQ47">
        <f>1-BP47/BE47</f>
        <v>0</v>
      </c>
      <c r="BR47">
        <f>(BE47-BD47)/(BE47-BP47)</f>
        <v>0</v>
      </c>
      <c r="BS47">
        <f>(AY47-BE47)/(AY47-BP47)</f>
        <v>0</v>
      </c>
      <c r="BT47">
        <f>(BE47-BD47)/(BE47-AX47)</f>
        <v>0</v>
      </c>
      <c r="BU47">
        <f>(AY47-BE47)/(AY47-AX47)</f>
        <v>0</v>
      </c>
      <c r="BV47">
        <f>(BR47*BP47/BD47)</f>
        <v>0</v>
      </c>
      <c r="BW47">
        <f>(1-BV47)</f>
        <v>0</v>
      </c>
      <c r="BX47">
        <f>$B$11*CW47+$C$11*CX47+$F$11*CY47*(1-DB47)</f>
        <v>0</v>
      </c>
      <c r="BY47">
        <f>BX47*BZ47</f>
        <v>0</v>
      </c>
      <c r="BZ47">
        <f>($B$11*$D$9+$C$11*$D$9+$F$11*((DL47+DD47)/MAX(DL47+DD47+DM47, 0.1)*$I$9+DM47/MAX(DL47+DD47+DM47, 0.1)*$J$9))/($B$11+$C$11+$F$11)</f>
        <v>0</v>
      </c>
      <c r="CA47">
        <f>($B$11*$K$9+$C$11*$K$9+$F$11*((DL47+DD47)/MAX(DL47+DD47+DM47, 0.1)*$P$9+DM47/MAX(DL47+DD47+DM47, 0.1)*$Q$9))/($B$11+$C$11+$F$11)</f>
        <v>0</v>
      </c>
      <c r="CB47">
        <v>9</v>
      </c>
      <c r="CC47">
        <v>0.5</v>
      </c>
      <c r="CD47" t="s">
        <v>287</v>
      </c>
      <c r="CE47">
        <v>2</v>
      </c>
      <c r="CF47" t="b">
        <v>1</v>
      </c>
      <c r="CG47">
        <v>1617086296.1875</v>
      </c>
      <c r="CH47">
        <v>193.0845</v>
      </c>
      <c r="CI47">
        <v>206.0185</v>
      </c>
      <c r="CJ47">
        <v>21.4336</v>
      </c>
      <c r="CK47">
        <v>20.04645</v>
      </c>
      <c r="CL47">
        <v>188.72275</v>
      </c>
      <c r="CM47">
        <v>21.4512875</v>
      </c>
      <c r="CN47">
        <v>599.99075</v>
      </c>
      <c r="CO47">
        <v>101.11475</v>
      </c>
      <c r="CP47">
        <v>0.044956875</v>
      </c>
      <c r="CQ47">
        <v>26.6379</v>
      </c>
      <c r="CR47">
        <v>26.2275875</v>
      </c>
      <c r="CS47">
        <v>999.9</v>
      </c>
      <c r="CT47">
        <v>0</v>
      </c>
      <c r="CU47">
        <v>0</v>
      </c>
      <c r="CV47">
        <v>9994.14125</v>
      </c>
      <c r="CW47">
        <v>0</v>
      </c>
      <c r="CX47">
        <v>43.613625</v>
      </c>
      <c r="CY47">
        <v>1199.99</v>
      </c>
      <c r="CZ47">
        <v>0.966990875</v>
      </c>
      <c r="DA47">
        <v>0.0330086375</v>
      </c>
      <c r="DB47">
        <v>0</v>
      </c>
      <c r="DC47">
        <v>2.789375</v>
      </c>
      <c r="DD47">
        <v>0</v>
      </c>
      <c r="DE47">
        <v>3495.2175</v>
      </c>
      <c r="DF47">
        <v>10372.1625</v>
      </c>
      <c r="DG47">
        <v>39.867</v>
      </c>
      <c r="DH47">
        <v>42.73425</v>
      </c>
      <c r="DI47">
        <v>41.5545</v>
      </c>
      <c r="DJ47">
        <v>40.9295</v>
      </c>
      <c r="DK47">
        <v>39.945</v>
      </c>
      <c r="DL47">
        <v>1160.38</v>
      </c>
      <c r="DM47">
        <v>39.61</v>
      </c>
      <c r="DN47">
        <v>0</v>
      </c>
      <c r="DO47">
        <v>1617086299.3</v>
      </c>
      <c r="DP47">
        <v>0</v>
      </c>
      <c r="DQ47">
        <v>2.737376</v>
      </c>
      <c r="DR47">
        <v>-0.0593384647306433</v>
      </c>
      <c r="DS47">
        <v>-116.338461705589</v>
      </c>
      <c r="DT47">
        <v>3504.4824</v>
      </c>
      <c r="DU47">
        <v>15</v>
      </c>
      <c r="DV47">
        <v>1617085932.5</v>
      </c>
      <c r="DW47" t="s">
        <v>288</v>
      </c>
      <c r="DX47">
        <v>1617085932.5</v>
      </c>
      <c r="DY47">
        <v>1617085930.5</v>
      </c>
      <c r="DZ47">
        <v>3</v>
      </c>
      <c r="EA47">
        <v>0.041</v>
      </c>
      <c r="EB47">
        <v>0.004</v>
      </c>
      <c r="EC47">
        <v>4.362</v>
      </c>
      <c r="ED47">
        <v>-0.018</v>
      </c>
      <c r="EE47">
        <v>400</v>
      </c>
      <c r="EF47">
        <v>20</v>
      </c>
      <c r="EG47">
        <v>0.24</v>
      </c>
      <c r="EH47">
        <v>0.04</v>
      </c>
      <c r="EI47">
        <v>100</v>
      </c>
      <c r="EJ47">
        <v>100</v>
      </c>
      <c r="EK47">
        <v>4.361</v>
      </c>
      <c r="EL47">
        <v>-0.0176</v>
      </c>
      <c r="EM47">
        <v>4.36170000000004</v>
      </c>
      <c r="EN47">
        <v>0</v>
      </c>
      <c r="EO47">
        <v>0</v>
      </c>
      <c r="EP47">
        <v>0</v>
      </c>
      <c r="EQ47">
        <v>-0.017669999999999</v>
      </c>
      <c r="ER47">
        <v>0</v>
      </c>
      <c r="ES47">
        <v>0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6.1</v>
      </c>
      <c r="EZ47">
        <v>6.1</v>
      </c>
      <c r="FA47">
        <v>18</v>
      </c>
      <c r="FB47">
        <v>646.085</v>
      </c>
      <c r="FC47">
        <v>392.911</v>
      </c>
      <c r="FD47">
        <v>24.9999</v>
      </c>
      <c r="FE47">
        <v>26.9492</v>
      </c>
      <c r="FF47">
        <v>30.0002</v>
      </c>
      <c r="FG47">
        <v>26.9312</v>
      </c>
      <c r="FH47">
        <v>26.9712</v>
      </c>
      <c r="FI47">
        <v>13.1577</v>
      </c>
      <c r="FJ47">
        <v>16.6744</v>
      </c>
      <c r="FK47">
        <v>52.4992</v>
      </c>
      <c r="FL47">
        <v>25</v>
      </c>
      <c r="FM47">
        <v>221.667</v>
      </c>
      <c r="FN47">
        <v>20</v>
      </c>
      <c r="FO47">
        <v>97.0627</v>
      </c>
      <c r="FP47">
        <v>99.6264</v>
      </c>
    </row>
    <row r="48" spans="1:172">
      <c r="A48">
        <v>32</v>
      </c>
      <c r="B48">
        <v>1617086302.5</v>
      </c>
      <c r="C48">
        <v>124.5</v>
      </c>
      <c r="D48" t="s">
        <v>349</v>
      </c>
      <c r="E48" t="s">
        <v>350</v>
      </c>
      <c r="F48">
        <v>4</v>
      </c>
      <c r="G48">
        <v>1617086300.5</v>
      </c>
      <c r="H48">
        <f>(I48)/1000</f>
        <v>0</v>
      </c>
      <c r="I48">
        <f>IF(CF48, AL48, AF48)</f>
        <v>0</v>
      </c>
      <c r="J48">
        <f>IF(CF48, AG48, AE48)</f>
        <v>0</v>
      </c>
      <c r="K48">
        <f>CH48 - IF(AS48&gt;1, J48*CB48*100.0/(AU48*CV48), 0)</f>
        <v>0</v>
      </c>
      <c r="L48">
        <f>((R48-H48/2)*K48-J48)/(R48+H48/2)</f>
        <v>0</v>
      </c>
      <c r="M48">
        <f>L48*(CO48+CP48)/1000.0</f>
        <v>0</v>
      </c>
      <c r="N48">
        <f>(CH48 - IF(AS48&gt;1, J48*CB48*100.0/(AU48*CV48), 0))*(CO48+CP48)/1000.0</f>
        <v>0</v>
      </c>
      <c r="O48">
        <f>2.0/((1/Q48-1/P48)+SIGN(Q48)*SQRT((1/Q48-1/P48)*(1/Q48-1/P48) + 4*CC48/((CC48+1)*(CC48+1))*(2*1/Q48*1/P48-1/P48*1/P48)))</f>
        <v>0</v>
      </c>
      <c r="P48">
        <f>IF(LEFT(CD48,1)&lt;&gt;"0",IF(LEFT(CD48,1)="1",3.0,CE48),$D$5+$E$5*(CV48*CO48/($K$5*1000))+$F$5*(CV48*CO48/($K$5*1000))*MAX(MIN(CB48,$J$5),$I$5)*MAX(MIN(CB48,$J$5),$I$5)+$G$5*MAX(MIN(CB48,$J$5),$I$5)*(CV48*CO48/($K$5*1000))+$H$5*(CV48*CO48/($K$5*1000))*(CV48*CO48/($K$5*1000)))</f>
        <v>0</v>
      </c>
      <c r="Q48">
        <f>H48*(1000-(1000*0.61365*exp(17.502*U48/(240.97+U48))/(CO48+CP48)+CJ48)/2)/(1000*0.61365*exp(17.502*U48/(240.97+U48))/(CO48+CP48)-CJ48)</f>
        <v>0</v>
      </c>
      <c r="R48">
        <f>1/((CC48+1)/(O48/1.6)+1/(P48/1.37)) + CC48/((CC48+1)/(O48/1.6) + CC48/(P48/1.37))</f>
        <v>0</v>
      </c>
      <c r="S48">
        <f>(BX48*CA48)</f>
        <v>0</v>
      </c>
      <c r="T48">
        <f>(CQ48+(S48+2*0.95*5.67E-8*(((CQ48+$B$7)+273)^4-(CQ48+273)^4)-44100*H48)/(1.84*29.3*P48+8*0.95*5.67E-8*(CQ48+273)^3))</f>
        <v>0</v>
      </c>
      <c r="U48">
        <f>($C$7*CR48+$D$7*CS48+$E$7*T48)</f>
        <v>0</v>
      </c>
      <c r="V48">
        <f>0.61365*exp(17.502*U48/(240.97+U48))</f>
        <v>0</v>
      </c>
      <c r="W48">
        <f>(X48/Y48*100)</f>
        <v>0</v>
      </c>
      <c r="X48">
        <f>CJ48*(CO48+CP48)/1000</f>
        <v>0</v>
      </c>
      <c r="Y48">
        <f>0.61365*exp(17.502*CQ48/(240.97+CQ48))</f>
        <v>0</v>
      </c>
      <c r="Z48">
        <f>(V48-CJ48*(CO48+CP48)/1000)</f>
        <v>0</v>
      </c>
      <c r="AA48">
        <f>(-H48*44100)</f>
        <v>0</v>
      </c>
      <c r="AB48">
        <f>2*29.3*P48*0.92*(CQ48-U48)</f>
        <v>0</v>
      </c>
      <c r="AC48">
        <f>2*0.95*5.67E-8*(((CQ48+$B$7)+273)^4-(U48+273)^4)</f>
        <v>0</v>
      </c>
      <c r="AD48">
        <f>S48+AC48+AA48+AB48</f>
        <v>0</v>
      </c>
      <c r="AE48">
        <f>CN48*AS48*(CI48-CH48*(1000-AS48*CK48)/(1000-AS48*CJ48))/(100*CB48)</f>
        <v>0</v>
      </c>
      <c r="AF48">
        <f>1000*CN48*AS48*(CJ48-CK48)/(100*CB48*(1000-AS48*CJ48))</f>
        <v>0</v>
      </c>
      <c r="AG48">
        <f>(AH48 - AI48 - CO48*1E3/(8.314*(CQ48+273.15)) * AK48/CN48 * AJ48) * CN48/(100*CB48) * (1000 - CK48)/1000</f>
        <v>0</v>
      </c>
      <c r="AH48">
        <v>217.670157477413</v>
      </c>
      <c r="AI48">
        <v>206.962103030303</v>
      </c>
      <c r="AJ48">
        <v>1.65931098090417</v>
      </c>
      <c r="AK48">
        <v>66.4999155448521</v>
      </c>
      <c r="AL48">
        <f>(AN48 - AM48 + CO48*1E3/(8.314*(CQ48+273.15)) * AP48/CN48 * AO48) * CN48/(100*CB48) * 1000/(1000 - AN48)</f>
        <v>0</v>
      </c>
      <c r="AM48">
        <v>20.0475706735931</v>
      </c>
      <c r="AN48">
        <v>21.4394715151515</v>
      </c>
      <c r="AO48">
        <v>1.86526537046221e-05</v>
      </c>
      <c r="AP48">
        <v>79.88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MAX(0,($B$13+$C$13*CV48)/(1+$D$13*CV48)*CO48/(CQ48+273)*$E$13)</f>
        <v>0</v>
      </c>
      <c r="AV48" t="s">
        <v>286</v>
      </c>
      <c r="AW48" t="s">
        <v>286</v>
      </c>
      <c r="AX48">
        <v>0</v>
      </c>
      <c r="AY48">
        <v>0</v>
      </c>
      <c r="AZ48">
        <f>1-AX48/AY48</f>
        <v>0</v>
      </c>
      <c r="BA48">
        <v>0</v>
      </c>
      <c r="BB48" t="s">
        <v>286</v>
      </c>
      <c r="BC48" t="s">
        <v>286</v>
      </c>
      <c r="BD48">
        <v>0</v>
      </c>
      <c r="BE48">
        <v>0</v>
      </c>
      <c r="BF48">
        <f>1-BD48/BE48</f>
        <v>0</v>
      </c>
      <c r="BG48">
        <v>0.5</v>
      </c>
      <c r="BH48">
        <f>BY48</f>
        <v>0</v>
      </c>
      <c r="BI48">
        <f>J48</f>
        <v>0</v>
      </c>
      <c r="BJ48">
        <f>BF48*BG48*BH48</f>
        <v>0</v>
      </c>
      <c r="BK48">
        <f>(BI48-BA48)/BH48</f>
        <v>0</v>
      </c>
      <c r="BL48">
        <f>(AY48-BE48)/BE48</f>
        <v>0</v>
      </c>
      <c r="BM48">
        <f>AX48/(AZ48+AX48/BE48)</f>
        <v>0</v>
      </c>
      <c r="BN48" t="s">
        <v>286</v>
      </c>
      <c r="BO48">
        <v>0</v>
      </c>
      <c r="BP48">
        <f>IF(BO48&lt;&gt;0, BO48, BM48)</f>
        <v>0</v>
      </c>
      <c r="BQ48">
        <f>1-BP48/BE48</f>
        <v>0</v>
      </c>
      <c r="BR48">
        <f>(BE48-BD48)/(BE48-BP48)</f>
        <v>0</v>
      </c>
      <c r="BS48">
        <f>(AY48-BE48)/(AY48-BP48)</f>
        <v>0</v>
      </c>
      <c r="BT48">
        <f>(BE48-BD48)/(BE48-AX48)</f>
        <v>0</v>
      </c>
      <c r="BU48">
        <f>(AY48-BE48)/(AY48-AX48)</f>
        <v>0</v>
      </c>
      <c r="BV48">
        <f>(BR48*BP48/BD48)</f>
        <v>0</v>
      </c>
      <c r="BW48">
        <f>(1-BV48)</f>
        <v>0</v>
      </c>
      <c r="BX48">
        <f>$B$11*CW48+$C$11*CX48+$F$11*CY48*(1-DB48)</f>
        <v>0</v>
      </c>
      <c r="BY48">
        <f>BX48*BZ48</f>
        <v>0</v>
      </c>
      <c r="BZ48">
        <f>($B$11*$D$9+$C$11*$D$9+$F$11*((DL48+DD48)/MAX(DL48+DD48+DM48, 0.1)*$I$9+DM48/MAX(DL48+DD48+DM48, 0.1)*$J$9))/($B$11+$C$11+$F$11)</f>
        <v>0</v>
      </c>
      <c r="CA48">
        <f>($B$11*$K$9+$C$11*$K$9+$F$11*((DL48+DD48)/MAX(DL48+DD48+DM48, 0.1)*$P$9+DM48/MAX(DL48+DD48+DM48, 0.1)*$Q$9))/($B$11+$C$11+$F$11)</f>
        <v>0</v>
      </c>
      <c r="CB48">
        <v>9</v>
      </c>
      <c r="CC48">
        <v>0.5</v>
      </c>
      <c r="CD48" t="s">
        <v>287</v>
      </c>
      <c r="CE48">
        <v>2</v>
      </c>
      <c r="CF48" t="b">
        <v>1</v>
      </c>
      <c r="CG48">
        <v>1617086300.5</v>
      </c>
      <c r="CH48">
        <v>200.089714285714</v>
      </c>
      <c r="CI48">
        <v>213.334</v>
      </c>
      <c r="CJ48">
        <v>21.4378714285714</v>
      </c>
      <c r="CK48">
        <v>20.0473</v>
      </c>
      <c r="CL48">
        <v>195.728428571429</v>
      </c>
      <c r="CM48">
        <v>21.4555285714286</v>
      </c>
      <c r="CN48">
        <v>600.042714285714</v>
      </c>
      <c r="CO48">
        <v>101.114142857143</v>
      </c>
      <c r="CP48">
        <v>0.0451268142857143</v>
      </c>
      <c r="CQ48">
        <v>26.6395285714286</v>
      </c>
      <c r="CR48">
        <v>26.2214714285714</v>
      </c>
      <c r="CS48">
        <v>999.9</v>
      </c>
      <c r="CT48">
        <v>0</v>
      </c>
      <c r="CU48">
        <v>0</v>
      </c>
      <c r="CV48">
        <v>10010.8028571429</v>
      </c>
      <c r="CW48">
        <v>0</v>
      </c>
      <c r="CX48">
        <v>43.6288142857143</v>
      </c>
      <c r="CY48">
        <v>1199.95714285714</v>
      </c>
      <c r="CZ48">
        <v>0.96699</v>
      </c>
      <c r="DA48">
        <v>0.0330095</v>
      </c>
      <c r="DB48">
        <v>0</v>
      </c>
      <c r="DC48">
        <v>2.766</v>
      </c>
      <c r="DD48">
        <v>0</v>
      </c>
      <c r="DE48">
        <v>3489.87428571429</v>
      </c>
      <c r="DF48">
        <v>10371.8714285714</v>
      </c>
      <c r="DG48">
        <v>39.8838571428571</v>
      </c>
      <c r="DH48">
        <v>42.75</v>
      </c>
      <c r="DI48">
        <v>41.5442857142857</v>
      </c>
      <c r="DJ48">
        <v>40.875</v>
      </c>
      <c r="DK48">
        <v>39.955</v>
      </c>
      <c r="DL48">
        <v>1160.34714285714</v>
      </c>
      <c r="DM48">
        <v>39.61</v>
      </c>
      <c r="DN48">
        <v>0</v>
      </c>
      <c r="DO48">
        <v>1617086303.5</v>
      </c>
      <c r="DP48">
        <v>0</v>
      </c>
      <c r="DQ48">
        <v>2.74400384615385</v>
      </c>
      <c r="DR48">
        <v>-0.0524068441325508</v>
      </c>
      <c r="DS48">
        <v>-93.6191451639956</v>
      </c>
      <c r="DT48">
        <v>3497.74153846154</v>
      </c>
      <c r="DU48">
        <v>15</v>
      </c>
      <c r="DV48">
        <v>1617085932.5</v>
      </c>
      <c r="DW48" t="s">
        <v>288</v>
      </c>
      <c r="DX48">
        <v>1617085932.5</v>
      </c>
      <c r="DY48">
        <v>1617085930.5</v>
      </c>
      <c r="DZ48">
        <v>3</v>
      </c>
      <c r="EA48">
        <v>0.041</v>
      </c>
      <c r="EB48">
        <v>0.004</v>
      </c>
      <c r="EC48">
        <v>4.362</v>
      </c>
      <c r="ED48">
        <v>-0.018</v>
      </c>
      <c r="EE48">
        <v>400</v>
      </c>
      <c r="EF48">
        <v>20</v>
      </c>
      <c r="EG48">
        <v>0.24</v>
      </c>
      <c r="EH48">
        <v>0.04</v>
      </c>
      <c r="EI48">
        <v>100</v>
      </c>
      <c r="EJ48">
        <v>100</v>
      </c>
      <c r="EK48">
        <v>4.361</v>
      </c>
      <c r="EL48">
        <v>-0.0176</v>
      </c>
      <c r="EM48">
        <v>4.36170000000004</v>
      </c>
      <c r="EN48">
        <v>0</v>
      </c>
      <c r="EO48">
        <v>0</v>
      </c>
      <c r="EP48">
        <v>0</v>
      </c>
      <c r="EQ48">
        <v>-0.017669999999999</v>
      </c>
      <c r="ER48">
        <v>0</v>
      </c>
      <c r="ES48">
        <v>0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6.2</v>
      </c>
      <c r="EZ48">
        <v>6.2</v>
      </c>
      <c r="FA48">
        <v>18</v>
      </c>
      <c r="FB48">
        <v>646.415</v>
      </c>
      <c r="FC48">
        <v>393.009</v>
      </c>
      <c r="FD48">
        <v>24.9999</v>
      </c>
      <c r="FE48">
        <v>26.9499</v>
      </c>
      <c r="FF48">
        <v>30.0003</v>
      </c>
      <c r="FG48">
        <v>26.9313</v>
      </c>
      <c r="FH48">
        <v>26.9727</v>
      </c>
      <c r="FI48">
        <v>13.4566</v>
      </c>
      <c r="FJ48">
        <v>16.6744</v>
      </c>
      <c r="FK48">
        <v>52.4992</v>
      </c>
      <c r="FL48">
        <v>25</v>
      </c>
      <c r="FM48">
        <v>228.357</v>
      </c>
      <c r="FN48">
        <v>20</v>
      </c>
      <c r="FO48">
        <v>97.0612</v>
      </c>
      <c r="FP48">
        <v>99.6274</v>
      </c>
    </row>
    <row r="49" spans="1:172">
      <c r="A49">
        <v>33</v>
      </c>
      <c r="B49">
        <v>1617086306.5</v>
      </c>
      <c r="C49">
        <v>128.5</v>
      </c>
      <c r="D49" t="s">
        <v>351</v>
      </c>
      <c r="E49" t="s">
        <v>352</v>
      </c>
      <c r="F49">
        <v>4</v>
      </c>
      <c r="G49">
        <v>1617086304.1875</v>
      </c>
      <c r="H49">
        <f>(I49)/1000</f>
        <v>0</v>
      </c>
      <c r="I49">
        <f>IF(CF49, AL49, AF49)</f>
        <v>0</v>
      </c>
      <c r="J49">
        <f>IF(CF49, AG49, AE49)</f>
        <v>0</v>
      </c>
      <c r="K49">
        <f>CH49 - IF(AS49&gt;1, J49*CB49*100.0/(AU49*CV49), 0)</f>
        <v>0</v>
      </c>
      <c r="L49">
        <f>((R49-H49/2)*K49-J49)/(R49+H49/2)</f>
        <v>0</v>
      </c>
      <c r="M49">
        <f>L49*(CO49+CP49)/1000.0</f>
        <v>0</v>
      </c>
      <c r="N49">
        <f>(CH49 - IF(AS49&gt;1, J49*CB49*100.0/(AU49*CV49), 0))*(CO49+CP49)/1000.0</f>
        <v>0</v>
      </c>
      <c r="O49">
        <f>2.0/((1/Q49-1/P49)+SIGN(Q49)*SQRT((1/Q49-1/P49)*(1/Q49-1/P49) + 4*CC49/((CC49+1)*(CC49+1))*(2*1/Q49*1/P49-1/P49*1/P49)))</f>
        <v>0</v>
      </c>
      <c r="P49">
        <f>IF(LEFT(CD49,1)&lt;&gt;"0",IF(LEFT(CD49,1)="1",3.0,CE49),$D$5+$E$5*(CV49*CO49/($K$5*1000))+$F$5*(CV49*CO49/($K$5*1000))*MAX(MIN(CB49,$J$5),$I$5)*MAX(MIN(CB49,$J$5),$I$5)+$G$5*MAX(MIN(CB49,$J$5),$I$5)*(CV49*CO49/($K$5*1000))+$H$5*(CV49*CO49/($K$5*1000))*(CV49*CO49/($K$5*1000)))</f>
        <v>0</v>
      </c>
      <c r="Q49">
        <f>H49*(1000-(1000*0.61365*exp(17.502*U49/(240.97+U49))/(CO49+CP49)+CJ49)/2)/(1000*0.61365*exp(17.502*U49/(240.97+U49))/(CO49+CP49)-CJ49)</f>
        <v>0</v>
      </c>
      <c r="R49">
        <f>1/((CC49+1)/(O49/1.6)+1/(P49/1.37)) + CC49/((CC49+1)/(O49/1.6) + CC49/(P49/1.37))</f>
        <v>0</v>
      </c>
      <c r="S49">
        <f>(BX49*CA49)</f>
        <v>0</v>
      </c>
      <c r="T49">
        <f>(CQ49+(S49+2*0.95*5.67E-8*(((CQ49+$B$7)+273)^4-(CQ49+273)^4)-44100*H49)/(1.84*29.3*P49+8*0.95*5.67E-8*(CQ49+273)^3))</f>
        <v>0</v>
      </c>
      <c r="U49">
        <f>($C$7*CR49+$D$7*CS49+$E$7*T49)</f>
        <v>0</v>
      </c>
      <c r="V49">
        <f>0.61365*exp(17.502*U49/(240.97+U49))</f>
        <v>0</v>
      </c>
      <c r="W49">
        <f>(X49/Y49*100)</f>
        <v>0</v>
      </c>
      <c r="X49">
        <f>CJ49*(CO49+CP49)/1000</f>
        <v>0</v>
      </c>
      <c r="Y49">
        <f>0.61365*exp(17.502*CQ49/(240.97+CQ49))</f>
        <v>0</v>
      </c>
      <c r="Z49">
        <f>(V49-CJ49*(CO49+CP49)/1000)</f>
        <v>0</v>
      </c>
      <c r="AA49">
        <f>(-H49*44100)</f>
        <v>0</v>
      </c>
      <c r="AB49">
        <f>2*29.3*P49*0.92*(CQ49-U49)</f>
        <v>0</v>
      </c>
      <c r="AC49">
        <f>2*0.95*5.67E-8*(((CQ49+$B$7)+273)^4-(U49+273)^4)</f>
        <v>0</v>
      </c>
      <c r="AD49">
        <f>S49+AC49+AA49+AB49</f>
        <v>0</v>
      </c>
      <c r="AE49">
        <f>CN49*AS49*(CI49-CH49*(1000-AS49*CK49)/(1000-AS49*CJ49))/(100*CB49)</f>
        <v>0</v>
      </c>
      <c r="AF49">
        <f>1000*CN49*AS49*(CJ49-CK49)/(100*CB49*(1000-AS49*CJ49))</f>
        <v>0</v>
      </c>
      <c r="AG49">
        <f>(AH49 - AI49 - CO49*1E3/(8.314*(CQ49+273.15)) * AK49/CN49 * AJ49) * CN49/(100*CB49) * (1000 - CK49)/1000</f>
        <v>0</v>
      </c>
      <c r="AH49">
        <v>224.533902548054</v>
      </c>
      <c r="AI49">
        <v>213.681042424242</v>
      </c>
      <c r="AJ49">
        <v>1.67707188378997</v>
      </c>
      <c r="AK49">
        <v>66.4999155448521</v>
      </c>
      <c r="AL49">
        <f>(AN49 - AM49 + CO49*1E3/(8.314*(CQ49+273.15)) * AP49/CN49 * AO49) * CN49/(100*CB49) * 1000/(1000 - AN49)</f>
        <v>0</v>
      </c>
      <c r="AM49">
        <v>20.0473578888312</v>
      </c>
      <c r="AN49">
        <v>21.4451042424243</v>
      </c>
      <c r="AO49">
        <v>3.9549974887041e-05</v>
      </c>
      <c r="AP49">
        <v>79.88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MAX(0,($B$13+$C$13*CV49)/(1+$D$13*CV49)*CO49/(CQ49+273)*$E$13)</f>
        <v>0</v>
      </c>
      <c r="AV49" t="s">
        <v>286</v>
      </c>
      <c r="AW49" t="s">
        <v>286</v>
      </c>
      <c r="AX49">
        <v>0</v>
      </c>
      <c r="AY49">
        <v>0</v>
      </c>
      <c r="AZ49">
        <f>1-AX49/AY49</f>
        <v>0</v>
      </c>
      <c r="BA49">
        <v>0</v>
      </c>
      <c r="BB49" t="s">
        <v>286</v>
      </c>
      <c r="BC49" t="s">
        <v>286</v>
      </c>
      <c r="BD49">
        <v>0</v>
      </c>
      <c r="BE49">
        <v>0</v>
      </c>
      <c r="BF49">
        <f>1-BD49/BE49</f>
        <v>0</v>
      </c>
      <c r="BG49">
        <v>0.5</v>
      </c>
      <c r="BH49">
        <f>BY49</f>
        <v>0</v>
      </c>
      <c r="BI49">
        <f>J49</f>
        <v>0</v>
      </c>
      <c r="BJ49">
        <f>BF49*BG49*BH49</f>
        <v>0</v>
      </c>
      <c r="BK49">
        <f>(BI49-BA49)/BH49</f>
        <v>0</v>
      </c>
      <c r="BL49">
        <f>(AY49-BE49)/BE49</f>
        <v>0</v>
      </c>
      <c r="BM49">
        <f>AX49/(AZ49+AX49/BE49)</f>
        <v>0</v>
      </c>
      <c r="BN49" t="s">
        <v>286</v>
      </c>
      <c r="BO49">
        <v>0</v>
      </c>
      <c r="BP49">
        <f>IF(BO49&lt;&gt;0, BO49, BM49)</f>
        <v>0</v>
      </c>
      <c r="BQ49">
        <f>1-BP49/BE49</f>
        <v>0</v>
      </c>
      <c r="BR49">
        <f>(BE49-BD49)/(BE49-BP49)</f>
        <v>0</v>
      </c>
      <c r="BS49">
        <f>(AY49-BE49)/(AY49-BP49)</f>
        <v>0</v>
      </c>
      <c r="BT49">
        <f>(BE49-BD49)/(BE49-AX49)</f>
        <v>0</v>
      </c>
      <c r="BU49">
        <f>(AY49-BE49)/(AY49-AX49)</f>
        <v>0</v>
      </c>
      <c r="BV49">
        <f>(BR49*BP49/BD49)</f>
        <v>0</v>
      </c>
      <c r="BW49">
        <f>(1-BV49)</f>
        <v>0</v>
      </c>
      <c r="BX49">
        <f>$B$11*CW49+$C$11*CX49+$F$11*CY49*(1-DB49)</f>
        <v>0</v>
      </c>
      <c r="BY49">
        <f>BX49*BZ49</f>
        <v>0</v>
      </c>
      <c r="BZ49">
        <f>($B$11*$D$9+$C$11*$D$9+$F$11*((DL49+DD49)/MAX(DL49+DD49+DM49, 0.1)*$I$9+DM49/MAX(DL49+DD49+DM49, 0.1)*$J$9))/($B$11+$C$11+$F$11)</f>
        <v>0</v>
      </c>
      <c r="CA49">
        <f>($B$11*$K$9+$C$11*$K$9+$F$11*((DL49+DD49)/MAX(DL49+DD49+DM49, 0.1)*$P$9+DM49/MAX(DL49+DD49+DM49, 0.1)*$Q$9))/($B$11+$C$11+$F$11)</f>
        <v>0</v>
      </c>
      <c r="CB49">
        <v>9</v>
      </c>
      <c r="CC49">
        <v>0.5</v>
      </c>
      <c r="CD49" t="s">
        <v>287</v>
      </c>
      <c r="CE49">
        <v>2</v>
      </c>
      <c r="CF49" t="b">
        <v>1</v>
      </c>
      <c r="CG49">
        <v>1617086304.1875</v>
      </c>
      <c r="CH49">
        <v>206.122375</v>
      </c>
      <c r="CI49">
        <v>219.540125</v>
      </c>
      <c r="CJ49">
        <v>21.44305</v>
      </c>
      <c r="CK49">
        <v>20.0473375</v>
      </c>
      <c r="CL49">
        <v>201.761</v>
      </c>
      <c r="CM49">
        <v>21.4607125</v>
      </c>
      <c r="CN49">
        <v>600.035625</v>
      </c>
      <c r="CO49">
        <v>101.114875</v>
      </c>
      <c r="CP49">
        <v>0.0452695375</v>
      </c>
      <c r="CQ49">
        <v>26.63685</v>
      </c>
      <c r="CR49">
        <v>26.222875</v>
      </c>
      <c r="CS49">
        <v>999.9</v>
      </c>
      <c r="CT49">
        <v>0</v>
      </c>
      <c r="CU49">
        <v>0</v>
      </c>
      <c r="CV49">
        <v>9992.0475</v>
      </c>
      <c r="CW49">
        <v>0</v>
      </c>
      <c r="CX49">
        <v>43.6055625</v>
      </c>
      <c r="CY49">
        <v>1199.98875</v>
      </c>
      <c r="CZ49">
        <v>0.966990875</v>
      </c>
      <c r="DA49">
        <v>0.0330086375</v>
      </c>
      <c r="DB49">
        <v>0</v>
      </c>
      <c r="DC49">
        <v>2.6158625</v>
      </c>
      <c r="DD49">
        <v>0</v>
      </c>
      <c r="DE49">
        <v>3487.05625</v>
      </c>
      <c r="DF49">
        <v>10372.175</v>
      </c>
      <c r="DG49">
        <v>39.87475</v>
      </c>
      <c r="DH49">
        <v>42.78875</v>
      </c>
      <c r="DI49">
        <v>41.569875</v>
      </c>
      <c r="DJ49">
        <v>40.906</v>
      </c>
      <c r="DK49">
        <v>39.95275</v>
      </c>
      <c r="DL49">
        <v>1160.37875</v>
      </c>
      <c r="DM49">
        <v>39.61</v>
      </c>
      <c r="DN49">
        <v>0</v>
      </c>
      <c r="DO49">
        <v>1617086307.1</v>
      </c>
      <c r="DP49">
        <v>0</v>
      </c>
      <c r="DQ49">
        <v>2.69637692307692</v>
      </c>
      <c r="DR49">
        <v>-0.00902564733644431</v>
      </c>
      <c r="DS49">
        <v>-71.7794871803677</v>
      </c>
      <c r="DT49">
        <v>3492.81423076923</v>
      </c>
      <c r="DU49">
        <v>15</v>
      </c>
      <c r="DV49">
        <v>1617085932.5</v>
      </c>
      <c r="DW49" t="s">
        <v>288</v>
      </c>
      <c r="DX49">
        <v>1617085932.5</v>
      </c>
      <c r="DY49">
        <v>1617085930.5</v>
      </c>
      <c r="DZ49">
        <v>3</v>
      </c>
      <c r="EA49">
        <v>0.041</v>
      </c>
      <c r="EB49">
        <v>0.004</v>
      </c>
      <c r="EC49">
        <v>4.362</v>
      </c>
      <c r="ED49">
        <v>-0.018</v>
      </c>
      <c r="EE49">
        <v>400</v>
      </c>
      <c r="EF49">
        <v>20</v>
      </c>
      <c r="EG49">
        <v>0.24</v>
      </c>
      <c r="EH49">
        <v>0.04</v>
      </c>
      <c r="EI49">
        <v>100</v>
      </c>
      <c r="EJ49">
        <v>100</v>
      </c>
      <c r="EK49">
        <v>4.362</v>
      </c>
      <c r="EL49">
        <v>-0.0176</v>
      </c>
      <c r="EM49">
        <v>4.36170000000004</v>
      </c>
      <c r="EN49">
        <v>0</v>
      </c>
      <c r="EO49">
        <v>0</v>
      </c>
      <c r="EP49">
        <v>0</v>
      </c>
      <c r="EQ49">
        <v>-0.017669999999999</v>
      </c>
      <c r="ER49">
        <v>0</v>
      </c>
      <c r="ES49">
        <v>0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6.2</v>
      </c>
      <c r="EZ49">
        <v>6.3</v>
      </c>
      <c r="FA49">
        <v>18</v>
      </c>
      <c r="FB49">
        <v>646.188</v>
      </c>
      <c r="FC49">
        <v>393.03</v>
      </c>
      <c r="FD49">
        <v>24.9999</v>
      </c>
      <c r="FE49">
        <v>26.9509</v>
      </c>
      <c r="FF49">
        <v>30.0001</v>
      </c>
      <c r="FG49">
        <v>26.9318</v>
      </c>
      <c r="FH49">
        <v>26.9734</v>
      </c>
      <c r="FI49">
        <v>13.758</v>
      </c>
      <c r="FJ49">
        <v>16.6744</v>
      </c>
      <c r="FK49">
        <v>52.4992</v>
      </c>
      <c r="FL49">
        <v>25</v>
      </c>
      <c r="FM49">
        <v>235.049</v>
      </c>
      <c r="FN49">
        <v>20</v>
      </c>
      <c r="FO49">
        <v>97.0618</v>
      </c>
      <c r="FP49">
        <v>99.6263</v>
      </c>
    </row>
    <row r="50" spans="1:172">
      <c r="A50">
        <v>34</v>
      </c>
      <c r="B50">
        <v>1617086310.5</v>
      </c>
      <c r="C50">
        <v>132.5</v>
      </c>
      <c r="D50" t="s">
        <v>353</v>
      </c>
      <c r="E50" t="s">
        <v>354</v>
      </c>
      <c r="F50">
        <v>4</v>
      </c>
      <c r="G50">
        <v>1617086308.5</v>
      </c>
      <c r="H50">
        <f>(I50)/1000</f>
        <v>0</v>
      </c>
      <c r="I50">
        <f>IF(CF50, AL50, AF50)</f>
        <v>0</v>
      </c>
      <c r="J50">
        <f>IF(CF50, AG50, AE50)</f>
        <v>0</v>
      </c>
      <c r="K50">
        <f>CH50 - IF(AS50&gt;1, J50*CB50*100.0/(AU50*CV50), 0)</f>
        <v>0</v>
      </c>
      <c r="L50">
        <f>((R50-H50/2)*K50-J50)/(R50+H50/2)</f>
        <v>0</v>
      </c>
      <c r="M50">
        <f>L50*(CO50+CP50)/1000.0</f>
        <v>0</v>
      </c>
      <c r="N50">
        <f>(CH50 - IF(AS50&gt;1, J50*CB50*100.0/(AU50*CV50), 0))*(CO50+CP50)/1000.0</f>
        <v>0</v>
      </c>
      <c r="O50">
        <f>2.0/((1/Q50-1/P50)+SIGN(Q50)*SQRT((1/Q50-1/P50)*(1/Q50-1/P50) + 4*CC50/((CC50+1)*(CC50+1))*(2*1/Q50*1/P50-1/P50*1/P50)))</f>
        <v>0</v>
      </c>
      <c r="P50">
        <f>IF(LEFT(CD50,1)&lt;&gt;"0",IF(LEFT(CD50,1)="1",3.0,CE50),$D$5+$E$5*(CV50*CO50/($K$5*1000))+$F$5*(CV50*CO50/($K$5*1000))*MAX(MIN(CB50,$J$5),$I$5)*MAX(MIN(CB50,$J$5),$I$5)+$G$5*MAX(MIN(CB50,$J$5),$I$5)*(CV50*CO50/($K$5*1000))+$H$5*(CV50*CO50/($K$5*1000))*(CV50*CO50/($K$5*1000)))</f>
        <v>0</v>
      </c>
      <c r="Q50">
        <f>H50*(1000-(1000*0.61365*exp(17.502*U50/(240.97+U50))/(CO50+CP50)+CJ50)/2)/(1000*0.61365*exp(17.502*U50/(240.97+U50))/(CO50+CP50)-CJ50)</f>
        <v>0</v>
      </c>
      <c r="R50">
        <f>1/((CC50+1)/(O50/1.6)+1/(P50/1.37)) + CC50/((CC50+1)/(O50/1.6) + CC50/(P50/1.37))</f>
        <v>0</v>
      </c>
      <c r="S50">
        <f>(BX50*CA50)</f>
        <v>0</v>
      </c>
      <c r="T50">
        <f>(CQ50+(S50+2*0.95*5.67E-8*(((CQ50+$B$7)+273)^4-(CQ50+273)^4)-44100*H50)/(1.84*29.3*P50+8*0.95*5.67E-8*(CQ50+273)^3))</f>
        <v>0</v>
      </c>
      <c r="U50">
        <f>($C$7*CR50+$D$7*CS50+$E$7*T50)</f>
        <v>0</v>
      </c>
      <c r="V50">
        <f>0.61365*exp(17.502*U50/(240.97+U50))</f>
        <v>0</v>
      </c>
      <c r="W50">
        <f>(X50/Y50*100)</f>
        <v>0</v>
      </c>
      <c r="X50">
        <f>CJ50*(CO50+CP50)/1000</f>
        <v>0</v>
      </c>
      <c r="Y50">
        <f>0.61365*exp(17.502*CQ50/(240.97+CQ50))</f>
        <v>0</v>
      </c>
      <c r="Z50">
        <f>(V50-CJ50*(CO50+CP50)/1000)</f>
        <v>0</v>
      </c>
      <c r="AA50">
        <f>(-H50*44100)</f>
        <v>0</v>
      </c>
      <c r="AB50">
        <f>2*29.3*P50*0.92*(CQ50-U50)</f>
        <v>0</v>
      </c>
      <c r="AC50">
        <f>2*0.95*5.67E-8*(((CQ50+$B$7)+273)^4-(U50+273)^4)</f>
        <v>0</v>
      </c>
      <c r="AD50">
        <f>S50+AC50+AA50+AB50</f>
        <v>0</v>
      </c>
      <c r="AE50">
        <f>CN50*AS50*(CI50-CH50*(1000-AS50*CK50)/(1000-AS50*CJ50))/(100*CB50)</f>
        <v>0</v>
      </c>
      <c r="AF50">
        <f>1000*CN50*AS50*(CJ50-CK50)/(100*CB50*(1000-AS50*CJ50))</f>
        <v>0</v>
      </c>
      <c r="AG50">
        <f>(AH50 - AI50 - CO50*1E3/(8.314*(CQ50+273.15)) * AK50/CN50 * AJ50) * CN50/(100*CB50) * (1000 - CK50)/1000</f>
        <v>0</v>
      </c>
      <c r="AH50">
        <v>231.412948329782</v>
      </c>
      <c r="AI50">
        <v>220.348333333333</v>
      </c>
      <c r="AJ50">
        <v>1.67228319375043</v>
      </c>
      <c r="AK50">
        <v>66.4999155448521</v>
      </c>
      <c r="AL50">
        <f>(AN50 - AM50 + CO50*1E3/(8.314*(CQ50+273.15)) * AP50/CN50 * AO50) * CN50/(100*CB50) * 1000/(1000 - AN50)</f>
        <v>0</v>
      </c>
      <c r="AM50">
        <v>20.0471606275325</v>
      </c>
      <c r="AN50">
        <v>21.4447696969697</v>
      </c>
      <c r="AO50">
        <v>-3.62353695680534e-06</v>
      </c>
      <c r="AP50">
        <v>79.88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MAX(0,($B$13+$C$13*CV50)/(1+$D$13*CV50)*CO50/(CQ50+273)*$E$13)</f>
        <v>0</v>
      </c>
      <c r="AV50" t="s">
        <v>286</v>
      </c>
      <c r="AW50" t="s">
        <v>286</v>
      </c>
      <c r="AX50">
        <v>0</v>
      </c>
      <c r="AY50">
        <v>0</v>
      </c>
      <c r="AZ50">
        <f>1-AX50/AY50</f>
        <v>0</v>
      </c>
      <c r="BA50">
        <v>0</v>
      </c>
      <c r="BB50" t="s">
        <v>286</v>
      </c>
      <c r="BC50" t="s">
        <v>286</v>
      </c>
      <c r="BD50">
        <v>0</v>
      </c>
      <c r="BE50">
        <v>0</v>
      </c>
      <c r="BF50">
        <f>1-BD50/BE50</f>
        <v>0</v>
      </c>
      <c r="BG50">
        <v>0.5</v>
      </c>
      <c r="BH50">
        <f>BY50</f>
        <v>0</v>
      </c>
      <c r="BI50">
        <f>J50</f>
        <v>0</v>
      </c>
      <c r="BJ50">
        <f>BF50*BG50*BH50</f>
        <v>0</v>
      </c>
      <c r="BK50">
        <f>(BI50-BA50)/BH50</f>
        <v>0</v>
      </c>
      <c r="BL50">
        <f>(AY50-BE50)/BE50</f>
        <v>0</v>
      </c>
      <c r="BM50">
        <f>AX50/(AZ50+AX50/BE50)</f>
        <v>0</v>
      </c>
      <c r="BN50" t="s">
        <v>286</v>
      </c>
      <c r="BO50">
        <v>0</v>
      </c>
      <c r="BP50">
        <f>IF(BO50&lt;&gt;0, BO50, BM50)</f>
        <v>0</v>
      </c>
      <c r="BQ50">
        <f>1-BP50/BE50</f>
        <v>0</v>
      </c>
      <c r="BR50">
        <f>(BE50-BD50)/(BE50-BP50)</f>
        <v>0</v>
      </c>
      <c r="BS50">
        <f>(AY50-BE50)/(AY50-BP50)</f>
        <v>0</v>
      </c>
      <c r="BT50">
        <f>(BE50-BD50)/(BE50-AX50)</f>
        <v>0</v>
      </c>
      <c r="BU50">
        <f>(AY50-BE50)/(AY50-AX50)</f>
        <v>0</v>
      </c>
      <c r="BV50">
        <f>(BR50*BP50/BD50)</f>
        <v>0</v>
      </c>
      <c r="BW50">
        <f>(1-BV50)</f>
        <v>0</v>
      </c>
      <c r="BX50">
        <f>$B$11*CW50+$C$11*CX50+$F$11*CY50*(1-DB50)</f>
        <v>0</v>
      </c>
      <c r="BY50">
        <f>BX50*BZ50</f>
        <v>0</v>
      </c>
      <c r="BZ50">
        <f>($B$11*$D$9+$C$11*$D$9+$F$11*((DL50+DD50)/MAX(DL50+DD50+DM50, 0.1)*$I$9+DM50/MAX(DL50+DD50+DM50, 0.1)*$J$9))/($B$11+$C$11+$F$11)</f>
        <v>0</v>
      </c>
      <c r="CA50">
        <f>($B$11*$K$9+$C$11*$K$9+$F$11*((DL50+DD50)/MAX(DL50+DD50+DM50, 0.1)*$P$9+DM50/MAX(DL50+DD50+DM50, 0.1)*$Q$9))/($B$11+$C$11+$F$11)</f>
        <v>0</v>
      </c>
      <c r="CB50">
        <v>9</v>
      </c>
      <c r="CC50">
        <v>0.5</v>
      </c>
      <c r="CD50" t="s">
        <v>287</v>
      </c>
      <c r="CE50">
        <v>2</v>
      </c>
      <c r="CF50" t="b">
        <v>1</v>
      </c>
      <c r="CG50">
        <v>1617086308.5</v>
      </c>
      <c r="CH50">
        <v>213.169142857143</v>
      </c>
      <c r="CI50">
        <v>226.804285714286</v>
      </c>
      <c r="CJ50">
        <v>21.4449857142857</v>
      </c>
      <c r="CK50">
        <v>20.0470714285714</v>
      </c>
      <c r="CL50">
        <v>208.807428571429</v>
      </c>
      <c r="CM50">
        <v>21.4626428571429</v>
      </c>
      <c r="CN50">
        <v>599.975285714286</v>
      </c>
      <c r="CO50">
        <v>101.115142857143</v>
      </c>
      <c r="CP50">
        <v>0.0450253285714286</v>
      </c>
      <c r="CQ50">
        <v>26.6373428571429</v>
      </c>
      <c r="CR50">
        <v>26.2150571428571</v>
      </c>
      <c r="CS50">
        <v>999.9</v>
      </c>
      <c r="CT50">
        <v>0</v>
      </c>
      <c r="CU50">
        <v>0</v>
      </c>
      <c r="CV50">
        <v>9987.68428571429</v>
      </c>
      <c r="CW50">
        <v>0</v>
      </c>
      <c r="CX50">
        <v>43.5636</v>
      </c>
      <c r="CY50">
        <v>1199.99571428571</v>
      </c>
      <c r="CZ50">
        <v>0.966991</v>
      </c>
      <c r="DA50">
        <v>0.0330085142857143</v>
      </c>
      <c r="DB50">
        <v>0</v>
      </c>
      <c r="DC50">
        <v>2.6354</v>
      </c>
      <c r="DD50">
        <v>0</v>
      </c>
      <c r="DE50">
        <v>3484.99285714286</v>
      </c>
      <c r="DF50">
        <v>10372.2142857143</v>
      </c>
      <c r="DG50">
        <v>39.875</v>
      </c>
      <c r="DH50">
        <v>42.75</v>
      </c>
      <c r="DI50">
        <v>41.5531428571429</v>
      </c>
      <c r="DJ50">
        <v>40.8838571428571</v>
      </c>
      <c r="DK50">
        <v>39.964</v>
      </c>
      <c r="DL50">
        <v>1160.38571428571</v>
      </c>
      <c r="DM50">
        <v>39.61</v>
      </c>
      <c r="DN50">
        <v>0</v>
      </c>
      <c r="DO50">
        <v>1617086311.3</v>
      </c>
      <c r="DP50">
        <v>0</v>
      </c>
      <c r="DQ50">
        <v>2.67276</v>
      </c>
      <c r="DR50">
        <v>-0.48940770502704</v>
      </c>
      <c r="DS50">
        <v>-44.3846154312769</v>
      </c>
      <c r="DT50">
        <v>3488.3508</v>
      </c>
      <c r="DU50">
        <v>15</v>
      </c>
      <c r="DV50">
        <v>1617085932.5</v>
      </c>
      <c r="DW50" t="s">
        <v>288</v>
      </c>
      <c r="DX50">
        <v>1617085932.5</v>
      </c>
      <c r="DY50">
        <v>1617085930.5</v>
      </c>
      <c r="DZ50">
        <v>3</v>
      </c>
      <c r="EA50">
        <v>0.041</v>
      </c>
      <c r="EB50">
        <v>0.004</v>
      </c>
      <c r="EC50">
        <v>4.362</v>
      </c>
      <c r="ED50">
        <v>-0.018</v>
      </c>
      <c r="EE50">
        <v>400</v>
      </c>
      <c r="EF50">
        <v>20</v>
      </c>
      <c r="EG50">
        <v>0.24</v>
      </c>
      <c r="EH50">
        <v>0.04</v>
      </c>
      <c r="EI50">
        <v>100</v>
      </c>
      <c r="EJ50">
        <v>100</v>
      </c>
      <c r="EK50">
        <v>4.361</v>
      </c>
      <c r="EL50">
        <v>-0.0177</v>
      </c>
      <c r="EM50">
        <v>4.36170000000004</v>
      </c>
      <c r="EN50">
        <v>0</v>
      </c>
      <c r="EO50">
        <v>0</v>
      </c>
      <c r="EP50">
        <v>0</v>
      </c>
      <c r="EQ50">
        <v>-0.017669999999999</v>
      </c>
      <c r="ER50">
        <v>0</v>
      </c>
      <c r="ES50">
        <v>0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6.3</v>
      </c>
      <c r="EZ50">
        <v>6.3</v>
      </c>
      <c r="FA50">
        <v>18</v>
      </c>
      <c r="FB50">
        <v>646.365</v>
      </c>
      <c r="FC50">
        <v>393.016</v>
      </c>
      <c r="FD50">
        <v>24.9999</v>
      </c>
      <c r="FE50">
        <v>26.9521</v>
      </c>
      <c r="FF50">
        <v>30.0001</v>
      </c>
      <c r="FG50">
        <v>26.9336</v>
      </c>
      <c r="FH50">
        <v>26.9734</v>
      </c>
      <c r="FI50">
        <v>14.0542</v>
      </c>
      <c r="FJ50">
        <v>16.6744</v>
      </c>
      <c r="FK50">
        <v>52.4992</v>
      </c>
      <c r="FL50">
        <v>25</v>
      </c>
      <c r="FM50">
        <v>241.739</v>
      </c>
      <c r="FN50">
        <v>20</v>
      </c>
      <c r="FO50">
        <v>97.0619</v>
      </c>
      <c r="FP50">
        <v>99.6266</v>
      </c>
    </row>
    <row r="51" spans="1:172">
      <c r="A51">
        <v>35</v>
      </c>
      <c r="B51">
        <v>1617086314.5</v>
      </c>
      <c r="C51">
        <v>136.5</v>
      </c>
      <c r="D51" t="s">
        <v>355</v>
      </c>
      <c r="E51" t="s">
        <v>356</v>
      </c>
      <c r="F51">
        <v>4</v>
      </c>
      <c r="G51">
        <v>1617086312.1875</v>
      </c>
      <c r="H51">
        <f>(I51)/1000</f>
        <v>0</v>
      </c>
      <c r="I51">
        <f>IF(CF51, AL51, AF51)</f>
        <v>0</v>
      </c>
      <c r="J51">
        <f>IF(CF51, AG51, AE51)</f>
        <v>0</v>
      </c>
      <c r="K51">
        <f>CH51 - IF(AS51&gt;1, J51*CB51*100.0/(AU51*CV51), 0)</f>
        <v>0</v>
      </c>
      <c r="L51">
        <f>((R51-H51/2)*K51-J51)/(R51+H51/2)</f>
        <v>0</v>
      </c>
      <c r="M51">
        <f>L51*(CO51+CP51)/1000.0</f>
        <v>0</v>
      </c>
      <c r="N51">
        <f>(CH51 - IF(AS51&gt;1, J51*CB51*100.0/(AU51*CV51), 0))*(CO51+CP51)/1000.0</f>
        <v>0</v>
      </c>
      <c r="O51">
        <f>2.0/((1/Q51-1/P51)+SIGN(Q51)*SQRT((1/Q51-1/P51)*(1/Q51-1/P51) + 4*CC51/((CC51+1)*(CC51+1))*(2*1/Q51*1/P51-1/P51*1/P51)))</f>
        <v>0</v>
      </c>
      <c r="P51">
        <f>IF(LEFT(CD51,1)&lt;&gt;"0",IF(LEFT(CD51,1)="1",3.0,CE51),$D$5+$E$5*(CV51*CO51/($K$5*1000))+$F$5*(CV51*CO51/($K$5*1000))*MAX(MIN(CB51,$J$5),$I$5)*MAX(MIN(CB51,$J$5),$I$5)+$G$5*MAX(MIN(CB51,$J$5),$I$5)*(CV51*CO51/($K$5*1000))+$H$5*(CV51*CO51/($K$5*1000))*(CV51*CO51/($K$5*1000)))</f>
        <v>0</v>
      </c>
      <c r="Q51">
        <f>H51*(1000-(1000*0.61365*exp(17.502*U51/(240.97+U51))/(CO51+CP51)+CJ51)/2)/(1000*0.61365*exp(17.502*U51/(240.97+U51))/(CO51+CP51)-CJ51)</f>
        <v>0</v>
      </c>
      <c r="R51">
        <f>1/((CC51+1)/(O51/1.6)+1/(P51/1.37)) + CC51/((CC51+1)/(O51/1.6) + CC51/(P51/1.37))</f>
        <v>0</v>
      </c>
      <c r="S51">
        <f>(BX51*CA51)</f>
        <v>0</v>
      </c>
      <c r="T51">
        <f>(CQ51+(S51+2*0.95*5.67E-8*(((CQ51+$B$7)+273)^4-(CQ51+273)^4)-44100*H51)/(1.84*29.3*P51+8*0.95*5.67E-8*(CQ51+273)^3))</f>
        <v>0</v>
      </c>
      <c r="U51">
        <f>($C$7*CR51+$D$7*CS51+$E$7*T51)</f>
        <v>0</v>
      </c>
      <c r="V51">
        <f>0.61365*exp(17.502*U51/(240.97+U51))</f>
        <v>0</v>
      </c>
      <c r="W51">
        <f>(X51/Y51*100)</f>
        <v>0</v>
      </c>
      <c r="X51">
        <f>CJ51*(CO51+CP51)/1000</f>
        <v>0</v>
      </c>
      <c r="Y51">
        <f>0.61365*exp(17.502*CQ51/(240.97+CQ51))</f>
        <v>0</v>
      </c>
      <c r="Z51">
        <f>(V51-CJ51*(CO51+CP51)/1000)</f>
        <v>0</v>
      </c>
      <c r="AA51">
        <f>(-H51*44100)</f>
        <v>0</v>
      </c>
      <c r="AB51">
        <f>2*29.3*P51*0.92*(CQ51-U51)</f>
        <v>0</v>
      </c>
      <c r="AC51">
        <f>2*0.95*5.67E-8*(((CQ51+$B$7)+273)^4-(U51+273)^4)</f>
        <v>0</v>
      </c>
      <c r="AD51">
        <f>S51+AC51+AA51+AB51</f>
        <v>0</v>
      </c>
      <c r="AE51">
        <f>CN51*AS51*(CI51-CH51*(1000-AS51*CK51)/(1000-AS51*CJ51))/(100*CB51)</f>
        <v>0</v>
      </c>
      <c r="AF51">
        <f>1000*CN51*AS51*(CJ51-CK51)/(100*CB51*(1000-AS51*CJ51))</f>
        <v>0</v>
      </c>
      <c r="AG51">
        <f>(AH51 - AI51 - CO51*1E3/(8.314*(CQ51+273.15)) * AK51/CN51 * AJ51) * CN51/(100*CB51) * (1000 - CK51)/1000</f>
        <v>0</v>
      </c>
      <c r="AH51">
        <v>238.262634182342</v>
      </c>
      <c r="AI51">
        <v>227.046006060606</v>
      </c>
      <c r="AJ51">
        <v>1.67138516914482</v>
      </c>
      <c r="AK51">
        <v>66.4999155448521</v>
      </c>
      <c r="AL51">
        <f>(AN51 - AM51 + CO51*1E3/(8.314*(CQ51+273.15)) * AP51/CN51 * AO51) * CN51/(100*CB51) * 1000/(1000 - AN51)</f>
        <v>0</v>
      </c>
      <c r="AM51">
        <v>20.0473705842424</v>
      </c>
      <c r="AN51">
        <v>21.4487666666667</v>
      </c>
      <c r="AO51">
        <v>2.12115059221737e-05</v>
      </c>
      <c r="AP51">
        <v>79.88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MAX(0,($B$13+$C$13*CV51)/(1+$D$13*CV51)*CO51/(CQ51+273)*$E$13)</f>
        <v>0</v>
      </c>
      <c r="AV51" t="s">
        <v>286</v>
      </c>
      <c r="AW51" t="s">
        <v>286</v>
      </c>
      <c r="AX51">
        <v>0</v>
      </c>
      <c r="AY51">
        <v>0</v>
      </c>
      <c r="AZ51">
        <f>1-AX51/AY51</f>
        <v>0</v>
      </c>
      <c r="BA51">
        <v>0</v>
      </c>
      <c r="BB51" t="s">
        <v>286</v>
      </c>
      <c r="BC51" t="s">
        <v>286</v>
      </c>
      <c r="BD51">
        <v>0</v>
      </c>
      <c r="BE51">
        <v>0</v>
      </c>
      <c r="BF51">
        <f>1-BD51/BE51</f>
        <v>0</v>
      </c>
      <c r="BG51">
        <v>0.5</v>
      </c>
      <c r="BH51">
        <f>BY51</f>
        <v>0</v>
      </c>
      <c r="BI51">
        <f>J51</f>
        <v>0</v>
      </c>
      <c r="BJ51">
        <f>BF51*BG51*BH51</f>
        <v>0</v>
      </c>
      <c r="BK51">
        <f>(BI51-BA51)/BH51</f>
        <v>0</v>
      </c>
      <c r="BL51">
        <f>(AY51-BE51)/BE51</f>
        <v>0</v>
      </c>
      <c r="BM51">
        <f>AX51/(AZ51+AX51/BE51)</f>
        <v>0</v>
      </c>
      <c r="BN51" t="s">
        <v>286</v>
      </c>
      <c r="BO51">
        <v>0</v>
      </c>
      <c r="BP51">
        <f>IF(BO51&lt;&gt;0, BO51, BM51)</f>
        <v>0</v>
      </c>
      <c r="BQ51">
        <f>1-BP51/BE51</f>
        <v>0</v>
      </c>
      <c r="BR51">
        <f>(BE51-BD51)/(BE51-BP51)</f>
        <v>0</v>
      </c>
      <c r="BS51">
        <f>(AY51-BE51)/(AY51-BP51)</f>
        <v>0</v>
      </c>
      <c r="BT51">
        <f>(BE51-BD51)/(BE51-AX51)</f>
        <v>0</v>
      </c>
      <c r="BU51">
        <f>(AY51-BE51)/(AY51-AX51)</f>
        <v>0</v>
      </c>
      <c r="BV51">
        <f>(BR51*BP51/BD51)</f>
        <v>0</v>
      </c>
      <c r="BW51">
        <f>(1-BV51)</f>
        <v>0</v>
      </c>
      <c r="BX51">
        <f>$B$11*CW51+$C$11*CX51+$F$11*CY51*(1-DB51)</f>
        <v>0</v>
      </c>
      <c r="BY51">
        <f>BX51*BZ51</f>
        <v>0</v>
      </c>
      <c r="BZ51">
        <f>($B$11*$D$9+$C$11*$D$9+$F$11*((DL51+DD51)/MAX(DL51+DD51+DM51, 0.1)*$I$9+DM51/MAX(DL51+DD51+DM51, 0.1)*$J$9))/($B$11+$C$11+$F$11)</f>
        <v>0</v>
      </c>
      <c r="CA51">
        <f>($B$11*$K$9+$C$11*$K$9+$F$11*((DL51+DD51)/MAX(DL51+DD51+DM51, 0.1)*$P$9+DM51/MAX(DL51+DD51+DM51, 0.1)*$Q$9))/($B$11+$C$11+$F$11)</f>
        <v>0</v>
      </c>
      <c r="CB51">
        <v>9</v>
      </c>
      <c r="CC51">
        <v>0.5</v>
      </c>
      <c r="CD51" t="s">
        <v>287</v>
      </c>
      <c r="CE51">
        <v>2</v>
      </c>
      <c r="CF51" t="b">
        <v>1</v>
      </c>
      <c r="CG51">
        <v>1617086312.1875</v>
      </c>
      <c r="CH51">
        <v>219.211</v>
      </c>
      <c r="CI51">
        <v>232.99475</v>
      </c>
      <c r="CJ51">
        <v>21.44695</v>
      </c>
      <c r="CK51">
        <v>20.04715</v>
      </c>
      <c r="CL51">
        <v>214.849375</v>
      </c>
      <c r="CM51">
        <v>21.4645875</v>
      </c>
      <c r="CN51">
        <v>599.990375</v>
      </c>
      <c r="CO51">
        <v>101.11425</v>
      </c>
      <c r="CP51">
        <v>0.0452560625</v>
      </c>
      <c r="CQ51">
        <v>26.633625</v>
      </c>
      <c r="CR51">
        <v>26.2206625</v>
      </c>
      <c r="CS51">
        <v>999.9</v>
      </c>
      <c r="CT51">
        <v>0</v>
      </c>
      <c r="CU51">
        <v>0</v>
      </c>
      <c r="CV51">
        <v>10017.65</v>
      </c>
      <c r="CW51">
        <v>0</v>
      </c>
      <c r="CX51">
        <v>43.6237625</v>
      </c>
      <c r="CY51">
        <v>1199.98125</v>
      </c>
      <c r="CZ51">
        <v>0.966990875</v>
      </c>
      <c r="DA51">
        <v>0.0330086375</v>
      </c>
      <c r="DB51">
        <v>0</v>
      </c>
      <c r="DC51">
        <v>2.6483</v>
      </c>
      <c r="DD51">
        <v>0</v>
      </c>
      <c r="DE51">
        <v>3483.06125</v>
      </c>
      <c r="DF51">
        <v>10372.075</v>
      </c>
      <c r="DG51">
        <v>39.85925</v>
      </c>
      <c r="DH51">
        <v>42.75</v>
      </c>
      <c r="DI51">
        <v>41.5465</v>
      </c>
      <c r="DJ51">
        <v>40.8905</v>
      </c>
      <c r="DK51">
        <v>39.93725</v>
      </c>
      <c r="DL51">
        <v>1160.37125</v>
      </c>
      <c r="DM51">
        <v>39.61</v>
      </c>
      <c r="DN51">
        <v>0</v>
      </c>
      <c r="DO51">
        <v>1617086315.5</v>
      </c>
      <c r="DP51">
        <v>0</v>
      </c>
      <c r="DQ51">
        <v>2.67372307692308</v>
      </c>
      <c r="DR51">
        <v>-0.45477608108309</v>
      </c>
      <c r="DS51">
        <v>-33.1480341480607</v>
      </c>
      <c r="DT51">
        <v>3485.65846153846</v>
      </c>
      <c r="DU51">
        <v>15</v>
      </c>
      <c r="DV51">
        <v>1617085932.5</v>
      </c>
      <c r="DW51" t="s">
        <v>288</v>
      </c>
      <c r="DX51">
        <v>1617085932.5</v>
      </c>
      <c r="DY51">
        <v>1617085930.5</v>
      </c>
      <c r="DZ51">
        <v>3</v>
      </c>
      <c r="EA51">
        <v>0.041</v>
      </c>
      <c r="EB51">
        <v>0.004</v>
      </c>
      <c r="EC51">
        <v>4.362</v>
      </c>
      <c r="ED51">
        <v>-0.018</v>
      </c>
      <c r="EE51">
        <v>400</v>
      </c>
      <c r="EF51">
        <v>20</v>
      </c>
      <c r="EG51">
        <v>0.24</v>
      </c>
      <c r="EH51">
        <v>0.04</v>
      </c>
      <c r="EI51">
        <v>100</v>
      </c>
      <c r="EJ51">
        <v>100</v>
      </c>
      <c r="EK51">
        <v>4.362</v>
      </c>
      <c r="EL51">
        <v>-0.0177</v>
      </c>
      <c r="EM51">
        <v>4.36170000000004</v>
      </c>
      <c r="EN51">
        <v>0</v>
      </c>
      <c r="EO51">
        <v>0</v>
      </c>
      <c r="EP51">
        <v>0</v>
      </c>
      <c r="EQ51">
        <v>-0.017669999999999</v>
      </c>
      <c r="ER51">
        <v>0</v>
      </c>
      <c r="ES51">
        <v>0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6.4</v>
      </c>
      <c r="EZ51">
        <v>6.4</v>
      </c>
      <c r="FA51">
        <v>18</v>
      </c>
      <c r="FB51">
        <v>646.346</v>
      </c>
      <c r="FC51">
        <v>392.993</v>
      </c>
      <c r="FD51">
        <v>24.9999</v>
      </c>
      <c r="FE51">
        <v>26.9538</v>
      </c>
      <c r="FF51">
        <v>30.0002</v>
      </c>
      <c r="FG51">
        <v>26.9336</v>
      </c>
      <c r="FH51">
        <v>26.9743</v>
      </c>
      <c r="FI51">
        <v>14.3541</v>
      </c>
      <c r="FJ51">
        <v>16.6744</v>
      </c>
      <c r="FK51">
        <v>52.4992</v>
      </c>
      <c r="FL51">
        <v>25</v>
      </c>
      <c r="FM51">
        <v>248.432</v>
      </c>
      <c r="FN51">
        <v>20</v>
      </c>
      <c r="FO51">
        <v>97.062</v>
      </c>
      <c r="FP51">
        <v>99.6272</v>
      </c>
    </row>
    <row r="52" spans="1:172">
      <c r="A52">
        <v>36</v>
      </c>
      <c r="B52">
        <v>1617086318.5</v>
      </c>
      <c r="C52">
        <v>140.5</v>
      </c>
      <c r="D52" t="s">
        <v>357</v>
      </c>
      <c r="E52" t="s">
        <v>358</v>
      </c>
      <c r="F52">
        <v>4</v>
      </c>
      <c r="G52">
        <v>1617086316.5</v>
      </c>
      <c r="H52">
        <f>(I52)/1000</f>
        <v>0</v>
      </c>
      <c r="I52">
        <f>IF(CF52, AL52, AF52)</f>
        <v>0</v>
      </c>
      <c r="J52">
        <f>IF(CF52, AG52, AE52)</f>
        <v>0</v>
      </c>
      <c r="K52">
        <f>CH52 - IF(AS52&gt;1, J52*CB52*100.0/(AU52*CV52), 0)</f>
        <v>0</v>
      </c>
      <c r="L52">
        <f>((R52-H52/2)*K52-J52)/(R52+H52/2)</f>
        <v>0</v>
      </c>
      <c r="M52">
        <f>L52*(CO52+CP52)/1000.0</f>
        <v>0</v>
      </c>
      <c r="N52">
        <f>(CH52 - IF(AS52&gt;1, J52*CB52*100.0/(AU52*CV52), 0))*(CO52+CP52)/1000.0</f>
        <v>0</v>
      </c>
      <c r="O52">
        <f>2.0/((1/Q52-1/P52)+SIGN(Q52)*SQRT((1/Q52-1/P52)*(1/Q52-1/P52) + 4*CC52/((CC52+1)*(CC52+1))*(2*1/Q52*1/P52-1/P52*1/P52)))</f>
        <v>0</v>
      </c>
      <c r="P52">
        <f>IF(LEFT(CD52,1)&lt;&gt;"0",IF(LEFT(CD52,1)="1",3.0,CE52),$D$5+$E$5*(CV52*CO52/($K$5*1000))+$F$5*(CV52*CO52/($K$5*1000))*MAX(MIN(CB52,$J$5),$I$5)*MAX(MIN(CB52,$J$5),$I$5)+$G$5*MAX(MIN(CB52,$J$5),$I$5)*(CV52*CO52/($K$5*1000))+$H$5*(CV52*CO52/($K$5*1000))*(CV52*CO52/($K$5*1000)))</f>
        <v>0</v>
      </c>
      <c r="Q52">
        <f>H52*(1000-(1000*0.61365*exp(17.502*U52/(240.97+U52))/(CO52+CP52)+CJ52)/2)/(1000*0.61365*exp(17.502*U52/(240.97+U52))/(CO52+CP52)-CJ52)</f>
        <v>0</v>
      </c>
      <c r="R52">
        <f>1/((CC52+1)/(O52/1.6)+1/(P52/1.37)) + CC52/((CC52+1)/(O52/1.6) + CC52/(P52/1.37))</f>
        <v>0</v>
      </c>
      <c r="S52">
        <f>(BX52*CA52)</f>
        <v>0</v>
      </c>
      <c r="T52">
        <f>(CQ52+(S52+2*0.95*5.67E-8*(((CQ52+$B$7)+273)^4-(CQ52+273)^4)-44100*H52)/(1.84*29.3*P52+8*0.95*5.67E-8*(CQ52+273)^3))</f>
        <v>0</v>
      </c>
      <c r="U52">
        <f>($C$7*CR52+$D$7*CS52+$E$7*T52)</f>
        <v>0</v>
      </c>
      <c r="V52">
        <f>0.61365*exp(17.502*U52/(240.97+U52))</f>
        <v>0</v>
      </c>
      <c r="W52">
        <f>(X52/Y52*100)</f>
        <v>0</v>
      </c>
      <c r="X52">
        <f>CJ52*(CO52+CP52)/1000</f>
        <v>0</v>
      </c>
      <c r="Y52">
        <f>0.61365*exp(17.502*CQ52/(240.97+CQ52))</f>
        <v>0</v>
      </c>
      <c r="Z52">
        <f>(V52-CJ52*(CO52+CP52)/1000)</f>
        <v>0</v>
      </c>
      <c r="AA52">
        <f>(-H52*44100)</f>
        <v>0</v>
      </c>
      <c r="AB52">
        <f>2*29.3*P52*0.92*(CQ52-U52)</f>
        <v>0</v>
      </c>
      <c r="AC52">
        <f>2*0.95*5.67E-8*(((CQ52+$B$7)+273)^4-(U52+273)^4)</f>
        <v>0</v>
      </c>
      <c r="AD52">
        <f>S52+AC52+AA52+AB52</f>
        <v>0</v>
      </c>
      <c r="AE52">
        <f>CN52*AS52*(CI52-CH52*(1000-AS52*CK52)/(1000-AS52*CJ52))/(100*CB52)</f>
        <v>0</v>
      </c>
      <c r="AF52">
        <f>1000*CN52*AS52*(CJ52-CK52)/(100*CB52*(1000-AS52*CJ52))</f>
        <v>0</v>
      </c>
      <c r="AG52">
        <f>(AH52 - AI52 - CO52*1E3/(8.314*(CQ52+273.15)) * AK52/CN52 * AJ52) * CN52/(100*CB52) * (1000 - CK52)/1000</f>
        <v>0</v>
      </c>
      <c r="AH52">
        <v>245.084066442224</v>
      </c>
      <c r="AI52">
        <v>233.723206060606</v>
      </c>
      <c r="AJ52">
        <v>1.67305662304065</v>
      </c>
      <c r="AK52">
        <v>66.4999155448521</v>
      </c>
      <c r="AL52">
        <f>(AN52 - AM52 + CO52*1E3/(8.314*(CQ52+273.15)) * AP52/CN52 * AO52) * CN52/(100*CB52) * 1000/(1000 - AN52)</f>
        <v>0</v>
      </c>
      <c r="AM52">
        <v>20.0451241177489</v>
      </c>
      <c r="AN52">
        <v>21.4512042424242</v>
      </c>
      <c r="AO52">
        <v>7.29046563187447e-06</v>
      </c>
      <c r="AP52">
        <v>79.88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MAX(0,($B$13+$C$13*CV52)/(1+$D$13*CV52)*CO52/(CQ52+273)*$E$13)</f>
        <v>0</v>
      </c>
      <c r="AV52" t="s">
        <v>286</v>
      </c>
      <c r="AW52" t="s">
        <v>286</v>
      </c>
      <c r="AX52">
        <v>0</v>
      </c>
      <c r="AY52">
        <v>0</v>
      </c>
      <c r="AZ52">
        <f>1-AX52/AY52</f>
        <v>0</v>
      </c>
      <c r="BA52">
        <v>0</v>
      </c>
      <c r="BB52" t="s">
        <v>286</v>
      </c>
      <c r="BC52" t="s">
        <v>286</v>
      </c>
      <c r="BD52">
        <v>0</v>
      </c>
      <c r="BE52">
        <v>0</v>
      </c>
      <c r="BF52">
        <f>1-BD52/BE52</f>
        <v>0</v>
      </c>
      <c r="BG52">
        <v>0.5</v>
      </c>
      <c r="BH52">
        <f>BY52</f>
        <v>0</v>
      </c>
      <c r="BI52">
        <f>J52</f>
        <v>0</v>
      </c>
      <c r="BJ52">
        <f>BF52*BG52*BH52</f>
        <v>0</v>
      </c>
      <c r="BK52">
        <f>(BI52-BA52)/BH52</f>
        <v>0</v>
      </c>
      <c r="BL52">
        <f>(AY52-BE52)/BE52</f>
        <v>0</v>
      </c>
      <c r="BM52">
        <f>AX52/(AZ52+AX52/BE52)</f>
        <v>0</v>
      </c>
      <c r="BN52" t="s">
        <v>286</v>
      </c>
      <c r="BO52">
        <v>0</v>
      </c>
      <c r="BP52">
        <f>IF(BO52&lt;&gt;0, BO52, BM52)</f>
        <v>0</v>
      </c>
      <c r="BQ52">
        <f>1-BP52/BE52</f>
        <v>0</v>
      </c>
      <c r="BR52">
        <f>(BE52-BD52)/(BE52-BP52)</f>
        <v>0</v>
      </c>
      <c r="BS52">
        <f>(AY52-BE52)/(AY52-BP52)</f>
        <v>0</v>
      </c>
      <c r="BT52">
        <f>(BE52-BD52)/(BE52-AX52)</f>
        <v>0</v>
      </c>
      <c r="BU52">
        <f>(AY52-BE52)/(AY52-AX52)</f>
        <v>0</v>
      </c>
      <c r="BV52">
        <f>(BR52*BP52/BD52)</f>
        <v>0</v>
      </c>
      <c r="BW52">
        <f>(1-BV52)</f>
        <v>0</v>
      </c>
      <c r="BX52">
        <f>$B$11*CW52+$C$11*CX52+$F$11*CY52*(1-DB52)</f>
        <v>0</v>
      </c>
      <c r="BY52">
        <f>BX52*BZ52</f>
        <v>0</v>
      </c>
      <c r="BZ52">
        <f>($B$11*$D$9+$C$11*$D$9+$F$11*((DL52+DD52)/MAX(DL52+DD52+DM52, 0.1)*$I$9+DM52/MAX(DL52+DD52+DM52, 0.1)*$J$9))/($B$11+$C$11+$F$11)</f>
        <v>0</v>
      </c>
      <c r="CA52">
        <f>($B$11*$K$9+$C$11*$K$9+$F$11*((DL52+DD52)/MAX(DL52+DD52+DM52, 0.1)*$P$9+DM52/MAX(DL52+DD52+DM52, 0.1)*$Q$9))/($B$11+$C$11+$F$11)</f>
        <v>0</v>
      </c>
      <c r="CB52">
        <v>9</v>
      </c>
      <c r="CC52">
        <v>0.5</v>
      </c>
      <c r="CD52" t="s">
        <v>287</v>
      </c>
      <c r="CE52">
        <v>2</v>
      </c>
      <c r="CF52" t="b">
        <v>1</v>
      </c>
      <c r="CG52">
        <v>1617086316.5</v>
      </c>
      <c r="CH52">
        <v>226.253857142857</v>
      </c>
      <c r="CI52">
        <v>240.210285714286</v>
      </c>
      <c r="CJ52">
        <v>21.4500571428571</v>
      </c>
      <c r="CK52">
        <v>20.0452714285714</v>
      </c>
      <c r="CL52">
        <v>221.892</v>
      </c>
      <c r="CM52">
        <v>21.4677285714286</v>
      </c>
      <c r="CN52">
        <v>600.038142857143</v>
      </c>
      <c r="CO52">
        <v>101.115</v>
      </c>
      <c r="CP52">
        <v>0.0453343571428571</v>
      </c>
      <c r="CQ52">
        <v>26.6378</v>
      </c>
      <c r="CR52">
        <v>26.2066285714286</v>
      </c>
      <c r="CS52">
        <v>999.9</v>
      </c>
      <c r="CT52">
        <v>0</v>
      </c>
      <c r="CU52">
        <v>0</v>
      </c>
      <c r="CV52">
        <v>10004.2814285714</v>
      </c>
      <c r="CW52">
        <v>0</v>
      </c>
      <c r="CX52">
        <v>43.6109285714286</v>
      </c>
      <c r="CY52">
        <v>1200.02285714286</v>
      </c>
      <c r="CZ52">
        <v>0.966991</v>
      </c>
      <c r="DA52">
        <v>0.0330085142857143</v>
      </c>
      <c r="DB52">
        <v>0</v>
      </c>
      <c r="DC52">
        <v>2.66884285714286</v>
      </c>
      <c r="DD52">
        <v>0</v>
      </c>
      <c r="DE52">
        <v>3479.96</v>
      </c>
      <c r="DF52">
        <v>10372.4428571429</v>
      </c>
      <c r="DG52">
        <v>39.875</v>
      </c>
      <c r="DH52">
        <v>42.7765714285714</v>
      </c>
      <c r="DI52">
        <v>41.5531428571429</v>
      </c>
      <c r="DJ52">
        <v>40.875</v>
      </c>
      <c r="DK52">
        <v>39.964</v>
      </c>
      <c r="DL52">
        <v>1160.41142857143</v>
      </c>
      <c r="DM52">
        <v>39.6114285714286</v>
      </c>
      <c r="DN52">
        <v>0</v>
      </c>
      <c r="DO52">
        <v>1617086319.1</v>
      </c>
      <c r="DP52">
        <v>0</v>
      </c>
      <c r="DQ52">
        <v>2.65972307692308</v>
      </c>
      <c r="DR52">
        <v>0.432588018661044</v>
      </c>
      <c r="DS52">
        <v>-34.7114529902129</v>
      </c>
      <c r="DT52">
        <v>3483.44961538462</v>
      </c>
      <c r="DU52">
        <v>15</v>
      </c>
      <c r="DV52">
        <v>1617085932.5</v>
      </c>
      <c r="DW52" t="s">
        <v>288</v>
      </c>
      <c r="DX52">
        <v>1617085932.5</v>
      </c>
      <c r="DY52">
        <v>1617085930.5</v>
      </c>
      <c r="DZ52">
        <v>3</v>
      </c>
      <c r="EA52">
        <v>0.041</v>
      </c>
      <c r="EB52">
        <v>0.004</v>
      </c>
      <c r="EC52">
        <v>4.362</v>
      </c>
      <c r="ED52">
        <v>-0.018</v>
      </c>
      <c r="EE52">
        <v>400</v>
      </c>
      <c r="EF52">
        <v>20</v>
      </c>
      <c r="EG52">
        <v>0.24</v>
      </c>
      <c r="EH52">
        <v>0.04</v>
      </c>
      <c r="EI52">
        <v>100</v>
      </c>
      <c r="EJ52">
        <v>100</v>
      </c>
      <c r="EK52">
        <v>4.361</v>
      </c>
      <c r="EL52">
        <v>-0.0177</v>
      </c>
      <c r="EM52">
        <v>4.36170000000004</v>
      </c>
      <c r="EN52">
        <v>0</v>
      </c>
      <c r="EO52">
        <v>0</v>
      </c>
      <c r="EP52">
        <v>0</v>
      </c>
      <c r="EQ52">
        <v>-0.017669999999999</v>
      </c>
      <c r="ER52">
        <v>0</v>
      </c>
      <c r="ES52">
        <v>0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6.4</v>
      </c>
      <c r="EZ52">
        <v>6.5</v>
      </c>
      <c r="FA52">
        <v>18</v>
      </c>
      <c r="FB52">
        <v>646.242</v>
      </c>
      <c r="FC52">
        <v>392.975</v>
      </c>
      <c r="FD52">
        <v>25</v>
      </c>
      <c r="FE52">
        <v>26.9545</v>
      </c>
      <c r="FF52">
        <v>30.0002</v>
      </c>
      <c r="FG52">
        <v>26.9346</v>
      </c>
      <c r="FH52">
        <v>26.9757</v>
      </c>
      <c r="FI52">
        <v>14.6347</v>
      </c>
      <c r="FJ52">
        <v>16.6744</v>
      </c>
      <c r="FK52">
        <v>52.4992</v>
      </c>
      <c r="FL52">
        <v>25</v>
      </c>
      <c r="FM52">
        <v>255.124</v>
      </c>
      <c r="FN52">
        <v>20</v>
      </c>
      <c r="FO52">
        <v>97.0621</v>
      </c>
      <c r="FP52">
        <v>99.6264</v>
      </c>
    </row>
    <row r="53" spans="1:172">
      <c r="A53">
        <v>37</v>
      </c>
      <c r="B53">
        <v>1617086322.5</v>
      </c>
      <c r="C53">
        <v>144.5</v>
      </c>
      <c r="D53" t="s">
        <v>359</v>
      </c>
      <c r="E53" t="s">
        <v>360</v>
      </c>
      <c r="F53">
        <v>4</v>
      </c>
      <c r="G53">
        <v>1617086320.1875</v>
      </c>
      <c r="H53">
        <f>(I53)/1000</f>
        <v>0</v>
      </c>
      <c r="I53">
        <f>IF(CF53, AL53, AF53)</f>
        <v>0</v>
      </c>
      <c r="J53">
        <f>IF(CF53, AG53, AE53)</f>
        <v>0</v>
      </c>
      <c r="K53">
        <f>CH53 - IF(AS53&gt;1, J53*CB53*100.0/(AU53*CV53), 0)</f>
        <v>0</v>
      </c>
      <c r="L53">
        <f>((R53-H53/2)*K53-J53)/(R53+H53/2)</f>
        <v>0</v>
      </c>
      <c r="M53">
        <f>L53*(CO53+CP53)/1000.0</f>
        <v>0</v>
      </c>
      <c r="N53">
        <f>(CH53 - IF(AS53&gt;1, J53*CB53*100.0/(AU53*CV53), 0))*(CO53+CP53)/1000.0</f>
        <v>0</v>
      </c>
      <c r="O53">
        <f>2.0/((1/Q53-1/P53)+SIGN(Q53)*SQRT((1/Q53-1/P53)*(1/Q53-1/P53) + 4*CC53/((CC53+1)*(CC53+1))*(2*1/Q53*1/P53-1/P53*1/P53)))</f>
        <v>0</v>
      </c>
      <c r="P53">
        <f>IF(LEFT(CD53,1)&lt;&gt;"0",IF(LEFT(CD53,1)="1",3.0,CE53),$D$5+$E$5*(CV53*CO53/($K$5*1000))+$F$5*(CV53*CO53/($K$5*1000))*MAX(MIN(CB53,$J$5),$I$5)*MAX(MIN(CB53,$J$5),$I$5)+$G$5*MAX(MIN(CB53,$J$5),$I$5)*(CV53*CO53/($K$5*1000))+$H$5*(CV53*CO53/($K$5*1000))*(CV53*CO53/($K$5*1000)))</f>
        <v>0</v>
      </c>
      <c r="Q53">
        <f>H53*(1000-(1000*0.61365*exp(17.502*U53/(240.97+U53))/(CO53+CP53)+CJ53)/2)/(1000*0.61365*exp(17.502*U53/(240.97+U53))/(CO53+CP53)-CJ53)</f>
        <v>0</v>
      </c>
      <c r="R53">
        <f>1/((CC53+1)/(O53/1.6)+1/(P53/1.37)) + CC53/((CC53+1)/(O53/1.6) + CC53/(P53/1.37))</f>
        <v>0</v>
      </c>
      <c r="S53">
        <f>(BX53*CA53)</f>
        <v>0</v>
      </c>
      <c r="T53">
        <f>(CQ53+(S53+2*0.95*5.67E-8*(((CQ53+$B$7)+273)^4-(CQ53+273)^4)-44100*H53)/(1.84*29.3*P53+8*0.95*5.67E-8*(CQ53+273)^3))</f>
        <v>0</v>
      </c>
      <c r="U53">
        <f>($C$7*CR53+$D$7*CS53+$E$7*T53)</f>
        <v>0</v>
      </c>
      <c r="V53">
        <f>0.61365*exp(17.502*U53/(240.97+U53))</f>
        <v>0</v>
      </c>
      <c r="W53">
        <f>(X53/Y53*100)</f>
        <v>0</v>
      </c>
      <c r="X53">
        <f>CJ53*(CO53+CP53)/1000</f>
        <v>0</v>
      </c>
      <c r="Y53">
        <f>0.61365*exp(17.502*CQ53/(240.97+CQ53))</f>
        <v>0</v>
      </c>
      <c r="Z53">
        <f>(V53-CJ53*(CO53+CP53)/1000)</f>
        <v>0</v>
      </c>
      <c r="AA53">
        <f>(-H53*44100)</f>
        <v>0</v>
      </c>
      <c r="AB53">
        <f>2*29.3*P53*0.92*(CQ53-U53)</f>
        <v>0</v>
      </c>
      <c r="AC53">
        <f>2*0.95*5.67E-8*(((CQ53+$B$7)+273)^4-(U53+273)^4)</f>
        <v>0</v>
      </c>
      <c r="AD53">
        <f>S53+AC53+AA53+AB53</f>
        <v>0</v>
      </c>
      <c r="AE53">
        <f>CN53*AS53*(CI53-CH53*(1000-AS53*CK53)/(1000-AS53*CJ53))/(100*CB53)</f>
        <v>0</v>
      </c>
      <c r="AF53">
        <f>1000*CN53*AS53*(CJ53-CK53)/(100*CB53*(1000-AS53*CJ53))</f>
        <v>0</v>
      </c>
      <c r="AG53">
        <f>(AH53 - AI53 - CO53*1E3/(8.314*(CQ53+273.15)) * AK53/CN53 * AJ53) * CN53/(100*CB53) * (1000 - CK53)/1000</f>
        <v>0</v>
      </c>
      <c r="AH53">
        <v>251.9931960073</v>
      </c>
      <c r="AI53">
        <v>240.412787878788</v>
      </c>
      <c r="AJ53">
        <v>1.66420408453467</v>
      </c>
      <c r="AK53">
        <v>66.4999155448521</v>
      </c>
      <c r="AL53">
        <f>(AN53 - AM53 + CO53*1E3/(8.314*(CQ53+273.15)) * AP53/CN53 * AO53) * CN53/(100*CB53) * 1000/(1000 - AN53)</f>
        <v>0</v>
      </c>
      <c r="AM53">
        <v>20.0468006801732</v>
      </c>
      <c r="AN53">
        <v>21.4546090909091</v>
      </c>
      <c r="AO53">
        <v>2.41695831554631e-05</v>
      </c>
      <c r="AP53">
        <v>79.88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MAX(0,($B$13+$C$13*CV53)/(1+$D$13*CV53)*CO53/(CQ53+273)*$E$13)</f>
        <v>0</v>
      </c>
      <c r="AV53" t="s">
        <v>286</v>
      </c>
      <c r="AW53" t="s">
        <v>286</v>
      </c>
      <c r="AX53">
        <v>0</v>
      </c>
      <c r="AY53">
        <v>0</v>
      </c>
      <c r="AZ53">
        <f>1-AX53/AY53</f>
        <v>0</v>
      </c>
      <c r="BA53">
        <v>0</v>
      </c>
      <c r="BB53" t="s">
        <v>286</v>
      </c>
      <c r="BC53" t="s">
        <v>286</v>
      </c>
      <c r="BD53">
        <v>0</v>
      </c>
      <c r="BE53">
        <v>0</v>
      </c>
      <c r="BF53">
        <f>1-BD53/BE53</f>
        <v>0</v>
      </c>
      <c r="BG53">
        <v>0.5</v>
      </c>
      <c r="BH53">
        <f>BY53</f>
        <v>0</v>
      </c>
      <c r="BI53">
        <f>J53</f>
        <v>0</v>
      </c>
      <c r="BJ53">
        <f>BF53*BG53*BH53</f>
        <v>0</v>
      </c>
      <c r="BK53">
        <f>(BI53-BA53)/BH53</f>
        <v>0</v>
      </c>
      <c r="BL53">
        <f>(AY53-BE53)/BE53</f>
        <v>0</v>
      </c>
      <c r="BM53">
        <f>AX53/(AZ53+AX53/BE53)</f>
        <v>0</v>
      </c>
      <c r="BN53" t="s">
        <v>286</v>
      </c>
      <c r="BO53">
        <v>0</v>
      </c>
      <c r="BP53">
        <f>IF(BO53&lt;&gt;0, BO53, BM53)</f>
        <v>0</v>
      </c>
      <c r="BQ53">
        <f>1-BP53/BE53</f>
        <v>0</v>
      </c>
      <c r="BR53">
        <f>(BE53-BD53)/(BE53-BP53)</f>
        <v>0</v>
      </c>
      <c r="BS53">
        <f>(AY53-BE53)/(AY53-BP53)</f>
        <v>0</v>
      </c>
      <c r="BT53">
        <f>(BE53-BD53)/(BE53-AX53)</f>
        <v>0</v>
      </c>
      <c r="BU53">
        <f>(AY53-BE53)/(AY53-AX53)</f>
        <v>0</v>
      </c>
      <c r="BV53">
        <f>(BR53*BP53/BD53)</f>
        <v>0</v>
      </c>
      <c r="BW53">
        <f>(1-BV53)</f>
        <v>0</v>
      </c>
      <c r="BX53">
        <f>$B$11*CW53+$C$11*CX53+$F$11*CY53*(1-DB53)</f>
        <v>0</v>
      </c>
      <c r="BY53">
        <f>BX53*BZ53</f>
        <v>0</v>
      </c>
      <c r="BZ53">
        <f>($B$11*$D$9+$C$11*$D$9+$F$11*((DL53+DD53)/MAX(DL53+DD53+DM53, 0.1)*$I$9+DM53/MAX(DL53+DD53+DM53, 0.1)*$J$9))/($B$11+$C$11+$F$11)</f>
        <v>0</v>
      </c>
      <c r="CA53">
        <f>($B$11*$K$9+$C$11*$K$9+$F$11*((DL53+DD53)/MAX(DL53+DD53+DM53, 0.1)*$P$9+DM53/MAX(DL53+DD53+DM53, 0.1)*$Q$9))/($B$11+$C$11+$F$11)</f>
        <v>0</v>
      </c>
      <c r="CB53">
        <v>9</v>
      </c>
      <c r="CC53">
        <v>0.5</v>
      </c>
      <c r="CD53" t="s">
        <v>287</v>
      </c>
      <c r="CE53">
        <v>2</v>
      </c>
      <c r="CF53" t="b">
        <v>1</v>
      </c>
      <c r="CG53">
        <v>1617086320.1875</v>
      </c>
      <c r="CH53">
        <v>232.29925</v>
      </c>
      <c r="CI53">
        <v>246.4295</v>
      </c>
      <c r="CJ53">
        <v>21.453775</v>
      </c>
      <c r="CK53">
        <v>20.0466875</v>
      </c>
      <c r="CL53">
        <v>227.937625</v>
      </c>
      <c r="CM53">
        <v>21.4714375</v>
      </c>
      <c r="CN53">
        <v>600.03325</v>
      </c>
      <c r="CO53">
        <v>101.113625</v>
      </c>
      <c r="CP53">
        <v>0.045120175</v>
      </c>
      <c r="CQ53">
        <v>26.6419125</v>
      </c>
      <c r="CR53">
        <v>26.2026875</v>
      </c>
      <c r="CS53">
        <v>999.9</v>
      </c>
      <c r="CT53">
        <v>0</v>
      </c>
      <c r="CU53">
        <v>0</v>
      </c>
      <c r="CV53">
        <v>10010.76875</v>
      </c>
      <c r="CW53">
        <v>0</v>
      </c>
      <c r="CX53">
        <v>43.546125</v>
      </c>
      <c r="CY53">
        <v>1199.97625</v>
      </c>
      <c r="CZ53">
        <v>0.966990875</v>
      </c>
      <c r="DA53">
        <v>0.0330086375</v>
      </c>
      <c r="DB53">
        <v>0</v>
      </c>
      <c r="DC53">
        <v>2.684525</v>
      </c>
      <c r="DD53">
        <v>0</v>
      </c>
      <c r="DE53">
        <v>3476.6525</v>
      </c>
      <c r="DF53">
        <v>10372.05</v>
      </c>
      <c r="DG53">
        <v>39.8905</v>
      </c>
      <c r="DH53">
        <v>42.75775</v>
      </c>
      <c r="DI53">
        <v>41.5465</v>
      </c>
      <c r="DJ53">
        <v>40.91375</v>
      </c>
      <c r="DK53">
        <v>39.944875</v>
      </c>
      <c r="DL53">
        <v>1160.36625</v>
      </c>
      <c r="DM53">
        <v>39.61</v>
      </c>
      <c r="DN53">
        <v>0</v>
      </c>
      <c r="DO53">
        <v>1617086323.3</v>
      </c>
      <c r="DP53">
        <v>0</v>
      </c>
      <c r="DQ53">
        <v>2.678516</v>
      </c>
      <c r="DR53">
        <v>0.357730757918524</v>
      </c>
      <c r="DS53">
        <v>-44.8684616353804</v>
      </c>
      <c r="DT53">
        <v>3480.504</v>
      </c>
      <c r="DU53">
        <v>15</v>
      </c>
      <c r="DV53">
        <v>1617085932.5</v>
      </c>
      <c r="DW53" t="s">
        <v>288</v>
      </c>
      <c r="DX53">
        <v>1617085932.5</v>
      </c>
      <c r="DY53">
        <v>1617085930.5</v>
      </c>
      <c r="DZ53">
        <v>3</v>
      </c>
      <c r="EA53">
        <v>0.041</v>
      </c>
      <c r="EB53">
        <v>0.004</v>
      </c>
      <c r="EC53">
        <v>4.362</v>
      </c>
      <c r="ED53">
        <v>-0.018</v>
      </c>
      <c r="EE53">
        <v>400</v>
      </c>
      <c r="EF53">
        <v>20</v>
      </c>
      <c r="EG53">
        <v>0.24</v>
      </c>
      <c r="EH53">
        <v>0.04</v>
      </c>
      <c r="EI53">
        <v>100</v>
      </c>
      <c r="EJ53">
        <v>100</v>
      </c>
      <c r="EK53">
        <v>4.362</v>
      </c>
      <c r="EL53">
        <v>-0.0177</v>
      </c>
      <c r="EM53">
        <v>4.36170000000004</v>
      </c>
      <c r="EN53">
        <v>0</v>
      </c>
      <c r="EO53">
        <v>0</v>
      </c>
      <c r="EP53">
        <v>0</v>
      </c>
      <c r="EQ53">
        <v>-0.017669999999999</v>
      </c>
      <c r="ER53">
        <v>0</v>
      </c>
      <c r="ES53">
        <v>0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6.5</v>
      </c>
      <c r="EZ53">
        <v>6.5</v>
      </c>
      <c r="FA53">
        <v>18</v>
      </c>
      <c r="FB53">
        <v>646.45</v>
      </c>
      <c r="FC53">
        <v>393.033</v>
      </c>
      <c r="FD53">
        <v>25.0002</v>
      </c>
      <c r="FE53">
        <v>26.9549</v>
      </c>
      <c r="FF53">
        <v>30.0002</v>
      </c>
      <c r="FG53">
        <v>26.9358</v>
      </c>
      <c r="FH53">
        <v>26.9757</v>
      </c>
      <c r="FI53">
        <v>14.9235</v>
      </c>
      <c r="FJ53">
        <v>16.6744</v>
      </c>
      <c r="FK53">
        <v>52.4992</v>
      </c>
      <c r="FL53">
        <v>25</v>
      </c>
      <c r="FM53">
        <v>261.834</v>
      </c>
      <c r="FN53">
        <v>20</v>
      </c>
      <c r="FO53">
        <v>97.0612</v>
      </c>
      <c r="FP53">
        <v>99.6261</v>
      </c>
    </row>
    <row r="54" spans="1:172">
      <c r="A54">
        <v>38</v>
      </c>
      <c r="B54">
        <v>1617086326.5</v>
      </c>
      <c r="C54">
        <v>148.5</v>
      </c>
      <c r="D54" t="s">
        <v>361</v>
      </c>
      <c r="E54" t="s">
        <v>362</v>
      </c>
      <c r="F54">
        <v>4</v>
      </c>
      <c r="G54">
        <v>1617086324.5</v>
      </c>
      <c r="H54">
        <f>(I54)/1000</f>
        <v>0</v>
      </c>
      <c r="I54">
        <f>IF(CF54, AL54, AF54)</f>
        <v>0</v>
      </c>
      <c r="J54">
        <f>IF(CF54, AG54, AE54)</f>
        <v>0</v>
      </c>
      <c r="K54">
        <f>CH54 - IF(AS54&gt;1, J54*CB54*100.0/(AU54*CV54), 0)</f>
        <v>0</v>
      </c>
      <c r="L54">
        <f>((R54-H54/2)*K54-J54)/(R54+H54/2)</f>
        <v>0</v>
      </c>
      <c r="M54">
        <f>L54*(CO54+CP54)/1000.0</f>
        <v>0</v>
      </c>
      <c r="N54">
        <f>(CH54 - IF(AS54&gt;1, J54*CB54*100.0/(AU54*CV54), 0))*(CO54+CP54)/1000.0</f>
        <v>0</v>
      </c>
      <c r="O54">
        <f>2.0/((1/Q54-1/P54)+SIGN(Q54)*SQRT((1/Q54-1/P54)*(1/Q54-1/P54) + 4*CC54/((CC54+1)*(CC54+1))*(2*1/Q54*1/P54-1/P54*1/P54)))</f>
        <v>0</v>
      </c>
      <c r="P54">
        <f>IF(LEFT(CD54,1)&lt;&gt;"0",IF(LEFT(CD54,1)="1",3.0,CE54),$D$5+$E$5*(CV54*CO54/($K$5*1000))+$F$5*(CV54*CO54/($K$5*1000))*MAX(MIN(CB54,$J$5),$I$5)*MAX(MIN(CB54,$J$5),$I$5)+$G$5*MAX(MIN(CB54,$J$5),$I$5)*(CV54*CO54/($K$5*1000))+$H$5*(CV54*CO54/($K$5*1000))*(CV54*CO54/($K$5*1000)))</f>
        <v>0</v>
      </c>
      <c r="Q54">
        <f>H54*(1000-(1000*0.61365*exp(17.502*U54/(240.97+U54))/(CO54+CP54)+CJ54)/2)/(1000*0.61365*exp(17.502*U54/(240.97+U54))/(CO54+CP54)-CJ54)</f>
        <v>0</v>
      </c>
      <c r="R54">
        <f>1/((CC54+1)/(O54/1.6)+1/(P54/1.37)) + CC54/((CC54+1)/(O54/1.6) + CC54/(P54/1.37))</f>
        <v>0</v>
      </c>
      <c r="S54">
        <f>(BX54*CA54)</f>
        <v>0</v>
      </c>
      <c r="T54">
        <f>(CQ54+(S54+2*0.95*5.67E-8*(((CQ54+$B$7)+273)^4-(CQ54+273)^4)-44100*H54)/(1.84*29.3*P54+8*0.95*5.67E-8*(CQ54+273)^3))</f>
        <v>0</v>
      </c>
      <c r="U54">
        <f>($C$7*CR54+$D$7*CS54+$E$7*T54)</f>
        <v>0</v>
      </c>
      <c r="V54">
        <f>0.61365*exp(17.502*U54/(240.97+U54))</f>
        <v>0</v>
      </c>
      <c r="W54">
        <f>(X54/Y54*100)</f>
        <v>0</v>
      </c>
      <c r="X54">
        <f>CJ54*(CO54+CP54)/1000</f>
        <v>0</v>
      </c>
      <c r="Y54">
        <f>0.61365*exp(17.502*CQ54/(240.97+CQ54))</f>
        <v>0</v>
      </c>
      <c r="Z54">
        <f>(V54-CJ54*(CO54+CP54)/1000)</f>
        <v>0</v>
      </c>
      <c r="AA54">
        <f>(-H54*44100)</f>
        <v>0</v>
      </c>
      <c r="AB54">
        <f>2*29.3*P54*0.92*(CQ54-U54)</f>
        <v>0</v>
      </c>
      <c r="AC54">
        <f>2*0.95*5.67E-8*(((CQ54+$B$7)+273)^4-(U54+273)^4)</f>
        <v>0</v>
      </c>
      <c r="AD54">
        <f>S54+AC54+AA54+AB54</f>
        <v>0</v>
      </c>
      <c r="AE54">
        <f>CN54*AS54*(CI54-CH54*(1000-AS54*CK54)/(1000-AS54*CJ54))/(100*CB54)</f>
        <v>0</v>
      </c>
      <c r="AF54">
        <f>1000*CN54*AS54*(CJ54-CK54)/(100*CB54*(1000-AS54*CJ54))</f>
        <v>0</v>
      </c>
      <c r="AG54">
        <f>(AH54 - AI54 - CO54*1E3/(8.314*(CQ54+273.15)) * AK54/CN54 * AJ54) * CN54/(100*CB54) * (1000 - CK54)/1000</f>
        <v>0</v>
      </c>
      <c r="AH54">
        <v>258.582251923393</v>
      </c>
      <c r="AI54">
        <v>247.004503030303</v>
      </c>
      <c r="AJ54">
        <v>1.64139925803207</v>
      </c>
      <c r="AK54">
        <v>66.4999155448521</v>
      </c>
      <c r="AL54">
        <f>(AN54 - AM54 + CO54*1E3/(8.314*(CQ54+273.15)) * AP54/CN54 * AO54) * CN54/(100*CB54) * 1000/(1000 - AN54)</f>
        <v>0</v>
      </c>
      <c r="AM54">
        <v>20.0460826164502</v>
      </c>
      <c r="AN54">
        <v>21.4557654545454</v>
      </c>
      <c r="AO54">
        <v>1.60153571931217e-06</v>
      </c>
      <c r="AP54">
        <v>79.88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MAX(0,($B$13+$C$13*CV54)/(1+$D$13*CV54)*CO54/(CQ54+273)*$E$13)</f>
        <v>0</v>
      </c>
      <c r="AV54" t="s">
        <v>286</v>
      </c>
      <c r="AW54" t="s">
        <v>286</v>
      </c>
      <c r="AX54">
        <v>0</v>
      </c>
      <c r="AY54">
        <v>0</v>
      </c>
      <c r="AZ54">
        <f>1-AX54/AY54</f>
        <v>0</v>
      </c>
      <c r="BA54">
        <v>0</v>
      </c>
      <c r="BB54" t="s">
        <v>286</v>
      </c>
      <c r="BC54" t="s">
        <v>286</v>
      </c>
      <c r="BD54">
        <v>0</v>
      </c>
      <c r="BE54">
        <v>0</v>
      </c>
      <c r="BF54">
        <f>1-BD54/BE54</f>
        <v>0</v>
      </c>
      <c r="BG54">
        <v>0.5</v>
      </c>
      <c r="BH54">
        <f>BY54</f>
        <v>0</v>
      </c>
      <c r="BI54">
        <f>J54</f>
        <v>0</v>
      </c>
      <c r="BJ54">
        <f>BF54*BG54*BH54</f>
        <v>0</v>
      </c>
      <c r="BK54">
        <f>(BI54-BA54)/BH54</f>
        <v>0</v>
      </c>
      <c r="BL54">
        <f>(AY54-BE54)/BE54</f>
        <v>0</v>
      </c>
      <c r="BM54">
        <f>AX54/(AZ54+AX54/BE54)</f>
        <v>0</v>
      </c>
      <c r="BN54" t="s">
        <v>286</v>
      </c>
      <c r="BO54">
        <v>0</v>
      </c>
      <c r="BP54">
        <f>IF(BO54&lt;&gt;0, BO54, BM54)</f>
        <v>0</v>
      </c>
      <c r="BQ54">
        <f>1-BP54/BE54</f>
        <v>0</v>
      </c>
      <c r="BR54">
        <f>(BE54-BD54)/(BE54-BP54)</f>
        <v>0</v>
      </c>
      <c r="BS54">
        <f>(AY54-BE54)/(AY54-BP54)</f>
        <v>0</v>
      </c>
      <c r="BT54">
        <f>(BE54-BD54)/(BE54-AX54)</f>
        <v>0</v>
      </c>
      <c r="BU54">
        <f>(AY54-BE54)/(AY54-AX54)</f>
        <v>0</v>
      </c>
      <c r="BV54">
        <f>(BR54*BP54/BD54)</f>
        <v>0</v>
      </c>
      <c r="BW54">
        <f>(1-BV54)</f>
        <v>0</v>
      </c>
      <c r="BX54">
        <f>$B$11*CW54+$C$11*CX54+$F$11*CY54*(1-DB54)</f>
        <v>0</v>
      </c>
      <c r="BY54">
        <f>BX54*BZ54</f>
        <v>0</v>
      </c>
      <c r="BZ54">
        <f>($B$11*$D$9+$C$11*$D$9+$F$11*((DL54+DD54)/MAX(DL54+DD54+DM54, 0.1)*$I$9+DM54/MAX(DL54+DD54+DM54, 0.1)*$J$9))/($B$11+$C$11+$F$11)</f>
        <v>0</v>
      </c>
      <c r="CA54">
        <f>($B$11*$K$9+$C$11*$K$9+$F$11*((DL54+DD54)/MAX(DL54+DD54+DM54, 0.1)*$P$9+DM54/MAX(DL54+DD54+DM54, 0.1)*$Q$9))/($B$11+$C$11+$F$11)</f>
        <v>0</v>
      </c>
      <c r="CB54">
        <v>9</v>
      </c>
      <c r="CC54">
        <v>0.5</v>
      </c>
      <c r="CD54" t="s">
        <v>287</v>
      </c>
      <c r="CE54">
        <v>2</v>
      </c>
      <c r="CF54" t="b">
        <v>1</v>
      </c>
      <c r="CG54">
        <v>1617086324.5</v>
      </c>
      <c r="CH54">
        <v>239.296857142857</v>
      </c>
      <c r="CI54">
        <v>253.436428571429</v>
      </c>
      <c r="CJ54">
        <v>21.4548571428571</v>
      </c>
      <c r="CK54">
        <v>20.0460142857143</v>
      </c>
      <c r="CL54">
        <v>234.934857142857</v>
      </c>
      <c r="CM54">
        <v>21.4725428571429</v>
      </c>
      <c r="CN54">
        <v>599.996</v>
      </c>
      <c r="CO54">
        <v>101.113142857143</v>
      </c>
      <c r="CP54">
        <v>0.0454029571428571</v>
      </c>
      <c r="CQ54">
        <v>26.6390857142857</v>
      </c>
      <c r="CR54">
        <v>26.2002857142857</v>
      </c>
      <c r="CS54">
        <v>999.9</v>
      </c>
      <c r="CT54">
        <v>0</v>
      </c>
      <c r="CU54">
        <v>0</v>
      </c>
      <c r="CV54">
        <v>9982.68</v>
      </c>
      <c r="CW54">
        <v>0</v>
      </c>
      <c r="CX54">
        <v>43.6588142857143</v>
      </c>
      <c r="CY54">
        <v>1200.01571428571</v>
      </c>
      <c r="CZ54">
        <v>0.966992</v>
      </c>
      <c r="DA54">
        <v>0.0330075285714286</v>
      </c>
      <c r="DB54">
        <v>0</v>
      </c>
      <c r="DC54">
        <v>2.68134285714286</v>
      </c>
      <c r="DD54">
        <v>0</v>
      </c>
      <c r="DE54">
        <v>3473.59142857143</v>
      </c>
      <c r="DF54">
        <v>10372.4</v>
      </c>
      <c r="DG54">
        <v>39.9015714285714</v>
      </c>
      <c r="DH54">
        <v>42.732</v>
      </c>
      <c r="DI54">
        <v>41.5265714285714</v>
      </c>
      <c r="DJ54">
        <v>40.8927142857143</v>
      </c>
      <c r="DK54">
        <v>39.955</v>
      </c>
      <c r="DL54">
        <v>1160.40571428571</v>
      </c>
      <c r="DM54">
        <v>39.61</v>
      </c>
      <c r="DN54">
        <v>0</v>
      </c>
      <c r="DO54">
        <v>1617086327.5</v>
      </c>
      <c r="DP54">
        <v>0</v>
      </c>
      <c r="DQ54">
        <v>2.68132307692308</v>
      </c>
      <c r="DR54">
        <v>-0.174864965566904</v>
      </c>
      <c r="DS54">
        <v>-47.8854700398571</v>
      </c>
      <c r="DT54">
        <v>3477.64884615385</v>
      </c>
      <c r="DU54">
        <v>15</v>
      </c>
      <c r="DV54">
        <v>1617085932.5</v>
      </c>
      <c r="DW54" t="s">
        <v>288</v>
      </c>
      <c r="DX54">
        <v>1617085932.5</v>
      </c>
      <c r="DY54">
        <v>1617085930.5</v>
      </c>
      <c r="DZ54">
        <v>3</v>
      </c>
      <c r="EA54">
        <v>0.041</v>
      </c>
      <c r="EB54">
        <v>0.004</v>
      </c>
      <c r="EC54">
        <v>4.362</v>
      </c>
      <c r="ED54">
        <v>-0.018</v>
      </c>
      <c r="EE54">
        <v>400</v>
      </c>
      <c r="EF54">
        <v>20</v>
      </c>
      <c r="EG54">
        <v>0.24</v>
      </c>
      <c r="EH54">
        <v>0.04</v>
      </c>
      <c r="EI54">
        <v>100</v>
      </c>
      <c r="EJ54">
        <v>100</v>
      </c>
      <c r="EK54">
        <v>4.362</v>
      </c>
      <c r="EL54">
        <v>-0.0176</v>
      </c>
      <c r="EM54">
        <v>4.36170000000004</v>
      </c>
      <c r="EN54">
        <v>0</v>
      </c>
      <c r="EO54">
        <v>0</v>
      </c>
      <c r="EP54">
        <v>0</v>
      </c>
      <c r="EQ54">
        <v>-0.017669999999999</v>
      </c>
      <c r="ER54">
        <v>0</v>
      </c>
      <c r="ES54">
        <v>0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6.6</v>
      </c>
      <c r="EZ54">
        <v>6.6</v>
      </c>
      <c r="FA54">
        <v>18</v>
      </c>
      <c r="FB54">
        <v>646.393</v>
      </c>
      <c r="FC54">
        <v>393.006</v>
      </c>
      <c r="FD54">
        <v>25.0004</v>
      </c>
      <c r="FE54">
        <v>26.9567</v>
      </c>
      <c r="FF54">
        <v>30.0003</v>
      </c>
      <c r="FG54">
        <v>26.9358</v>
      </c>
      <c r="FH54">
        <v>26.976</v>
      </c>
      <c r="FI54">
        <v>15.2189</v>
      </c>
      <c r="FJ54">
        <v>16.6744</v>
      </c>
      <c r="FK54">
        <v>52.4992</v>
      </c>
      <c r="FL54">
        <v>25</v>
      </c>
      <c r="FM54">
        <v>268.634</v>
      </c>
      <c r="FN54">
        <v>20</v>
      </c>
      <c r="FO54">
        <v>97.061</v>
      </c>
      <c r="FP54">
        <v>99.6264</v>
      </c>
    </row>
    <row r="55" spans="1:172">
      <c r="A55">
        <v>39</v>
      </c>
      <c r="B55">
        <v>1617086330.5</v>
      </c>
      <c r="C55">
        <v>152.5</v>
      </c>
      <c r="D55" t="s">
        <v>363</v>
      </c>
      <c r="E55" t="s">
        <v>364</v>
      </c>
      <c r="F55">
        <v>4</v>
      </c>
      <c r="G55">
        <v>1617086328.1875</v>
      </c>
      <c r="H55">
        <f>(I55)/1000</f>
        <v>0</v>
      </c>
      <c r="I55">
        <f>IF(CF55, AL55, AF55)</f>
        <v>0</v>
      </c>
      <c r="J55">
        <f>IF(CF55, AG55, AE55)</f>
        <v>0</v>
      </c>
      <c r="K55">
        <f>CH55 - IF(AS55&gt;1, J55*CB55*100.0/(AU55*CV55), 0)</f>
        <v>0</v>
      </c>
      <c r="L55">
        <f>((R55-H55/2)*K55-J55)/(R55+H55/2)</f>
        <v>0</v>
      </c>
      <c r="M55">
        <f>L55*(CO55+CP55)/1000.0</f>
        <v>0</v>
      </c>
      <c r="N55">
        <f>(CH55 - IF(AS55&gt;1, J55*CB55*100.0/(AU55*CV55), 0))*(CO55+CP55)/1000.0</f>
        <v>0</v>
      </c>
      <c r="O55">
        <f>2.0/((1/Q55-1/P55)+SIGN(Q55)*SQRT((1/Q55-1/P55)*(1/Q55-1/P55) + 4*CC55/((CC55+1)*(CC55+1))*(2*1/Q55*1/P55-1/P55*1/P55)))</f>
        <v>0</v>
      </c>
      <c r="P55">
        <f>IF(LEFT(CD55,1)&lt;&gt;"0",IF(LEFT(CD55,1)="1",3.0,CE55),$D$5+$E$5*(CV55*CO55/($K$5*1000))+$F$5*(CV55*CO55/($K$5*1000))*MAX(MIN(CB55,$J$5),$I$5)*MAX(MIN(CB55,$J$5),$I$5)+$G$5*MAX(MIN(CB55,$J$5),$I$5)*(CV55*CO55/($K$5*1000))+$H$5*(CV55*CO55/($K$5*1000))*(CV55*CO55/($K$5*1000)))</f>
        <v>0</v>
      </c>
      <c r="Q55">
        <f>H55*(1000-(1000*0.61365*exp(17.502*U55/(240.97+U55))/(CO55+CP55)+CJ55)/2)/(1000*0.61365*exp(17.502*U55/(240.97+U55))/(CO55+CP55)-CJ55)</f>
        <v>0</v>
      </c>
      <c r="R55">
        <f>1/((CC55+1)/(O55/1.6)+1/(P55/1.37)) + CC55/((CC55+1)/(O55/1.6) + CC55/(P55/1.37))</f>
        <v>0</v>
      </c>
      <c r="S55">
        <f>(BX55*CA55)</f>
        <v>0</v>
      </c>
      <c r="T55">
        <f>(CQ55+(S55+2*0.95*5.67E-8*(((CQ55+$B$7)+273)^4-(CQ55+273)^4)-44100*H55)/(1.84*29.3*P55+8*0.95*5.67E-8*(CQ55+273)^3))</f>
        <v>0</v>
      </c>
      <c r="U55">
        <f>($C$7*CR55+$D$7*CS55+$E$7*T55)</f>
        <v>0</v>
      </c>
      <c r="V55">
        <f>0.61365*exp(17.502*U55/(240.97+U55))</f>
        <v>0</v>
      </c>
      <c r="W55">
        <f>(X55/Y55*100)</f>
        <v>0</v>
      </c>
      <c r="X55">
        <f>CJ55*(CO55+CP55)/1000</f>
        <v>0</v>
      </c>
      <c r="Y55">
        <f>0.61365*exp(17.502*CQ55/(240.97+CQ55))</f>
        <v>0</v>
      </c>
      <c r="Z55">
        <f>(V55-CJ55*(CO55+CP55)/1000)</f>
        <v>0</v>
      </c>
      <c r="AA55">
        <f>(-H55*44100)</f>
        <v>0</v>
      </c>
      <c r="AB55">
        <f>2*29.3*P55*0.92*(CQ55-U55)</f>
        <v>0</v>
      </c>
      <c r="AC55">
        <f>2*0.95*5.67E-8*(((CQ55+$B$7)+273)^4-(U55+273)^4)</f>
        <v>0</v>
      </c>
      <c r="AD55">
        <f>S55+AC55+AA55+AB55</f>
        <v>0</v>
      </c>
      <c r="AE55">
        <f>CN55*AS55*(CI55-CH55*(1000-AS55*CK55)/(1000-AS55*CJ55))/(100*CB55)</f>
        <v>0</v>
      </c>
      <c r="AF55">
        <f>1000*CN55*AS55*(CJ55-CK55)/(100*CB55*(1000-AS55*CJ55))</f>
        <v>0</v>
      </c>
      <c r="AG55">
        <f>(AH55 - AI55 - CO55*1E3/(8.314*(CQ55+273.15)) * AK55/CN55 * AJ55) * CN55/(100*CB55) * (1000 - CK55)/1000</f>
        <v>0</v>
      </c>
      <c r="AH55">
        <v>265.324448445298</v>
      </c>
      <c r="AI55">
        <v>253.621157575757</v>
      </c>
      <c r="AJ55">
        <v>1.66353877336638</v>
      </c>
      <c r="AK55">
        <v>66.4999155448521</v>
      </c>
      <c r="AL55">
        <f>(AN55 - AM55 + CO55*1E3/(8.314*(CQ55+273.15)) * AP55/CN55 * AO55) * CN55/(100*CB55) * 1000/(1000 - AN55)</f>
        <v>0</v>
      </c>
      <c r="AM55">
        <v>20.0452226081385</v>
      </c>
      <c r="AN55">
        <v>21.45686</v>
      </c>
      <c r="AO55">
        <v>1.40902474527653e-05</v>
      </c>
      <c r="AP55">
        <v>79.88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MAX(0,($B$13+$C$13*CV55)/(1+$D$13*CV55)*CO55/(CQ55+273)*$E$13)</f>
        <v>0</v>
      </c>
      <c r="AV55" t="s">
        <v>286</v>
      </c>
      <c r="AW55" t="s">
        <v>286</v>
      </c>
      <c r="AX55">
        <v>0</v>
      </c>
      <c r="AY55">
        <v>0</v>
      </c>
      <c r="AZ55">
        <f>1-AX55/AY55</f>
        <v>0</v>
      </c>
      <c r="BA55">
        <v>0</v>
      </c>
      <c r="BB55" t="s">
        <v>286</v>
      </c>
      <c r="BC55" t="s">
        <v>286</v>
      </c>
      <c r="BD55">
        <v>0</v>
      </c>
      <c r="BE55">
        <v>0</v>
      </c>
      <c r="BF55">
        <f>1-BD55/BE55</f>
        <v>0</v>
      </c>
      <c r="BG55">
        <v>0.5</v>
      </c>
      <c r="BH55">
        <f>BY55</f>
        <v>0</v>
      </c>
      <c r="BI55">
        <f>J55</f>
        <v>0</v>
      </c>
      <c r="BJ55">
        <f>BF55*BG55*BH55</f>
        <v>0</v>
      </c>
      <c r="BK55">
        <f>(BI55-BA55)/BH55</f>
        <v>0</v>
      </c>
      <c r="BL55">
        <f>(AY55-BE55)/BE55</f>
        <v>0</v>
      </c>
      <c r="BM55">
        <f>AX55/(AZ55+AX55/BE55)</f>
        <v>0</v>
      </c>
      <c r="BN55" t="s">
        <v>286</v>
      </c>
      <c r="BO55">
        <v>0</v>
      </c>
      <c r="BP55">
        <f>IF(BO55&lt;&gt;0, BO55, BM55)</f>
        <v>0</v>
      </c>
      <c r="BQ55">
        <f>1-BP55/BE55</f>
        <v>0</v>
      </c>
      <c r="BR55">
        <f>(BE55-BD55)/(BE55-BP55)</f>
        <v>0</v>
      </c>
      <c r="BS55">
        <f>(AY55-BE55)/(AY55-BP55)</f>
        <v>0</v>
      </c>
      <c r="BT55">
        <f>(BE55-BD55)/(BE55-AX55)</f>
        <v>0</v>
      </c>
      <c r="BU55">
        <f>(AY55-BE55)/(AY55-AX55)</f>
        <v>0</v>
      </c>
      <c r="BV55">
        <f>(BR55*BP55/BD55)</f>
        <v>0</v>
      </c>
      <c r="BW55">
        <f>(1-BV55)</f>
        <v>0</v>
      </c>
      <c r="BX55">
        <f>$B$11*CW55+$C$11*CX55+$F$11*CY55*(1-DB55)</f>
        <v>0</v>
      </c>
      <c r="BY55">
        <f>BX55*BZ55</f>
        <v>0</v>
      </c>
      <c r="BZ55">
        <f>($B$11*$D$9+$C$11*$D$9+$F$11*((DL55+DD55)/MAX(DL55+DD55+DM55, 0.1)*$I$9+DM55/MAX(DL55+DD55+DM55, 0.1)*$J$9))/($B$11+$C$11+$F$11)</f>
        <v>0</v>
      </c>
      <c r="CA55">
        <f>($B$11*$K$9+$C$11*$K$9+$F$11*((DL55+DD55)/MAX(DL55+DD55+DM55, 0.1)*$P$9+DM55/MAX(DL55+DD55+DM55, 0.1)*$Q$9))/($B$11+$C$11+$F$11)</f>
        <v>0</v>
      </c>
      <c r="CB55">
        <v>9</v>
      </c>
      <c r="CC55">
        <v>0.5</v>
      </c>
      <c r="CD55" t="s">
        <v>287</v>
      </c>
      <c r="CE55">
        <v>2</v>
      </c>
      <c r="CF55" t="b">
        <v>1</v>
      </c>
      <c r="CG55">
        <v>1617086328.1875</v>
      </c>
      <c r="CH55">
        <v>245.233125</v>
      </c>
      <c r="CI55">
        <v>259.52425</v>
      </c>
      <c r="CJ55">
        <v>21.457075</v>
      </c>
      <c r="CK55">
        <v>20.0450625</v>
      </c>
      <c r="CL55">
        <v>240.8715</v>
      </c>
      <c r="CM55">
        <v>21.4747375</v>
      </c>
      <c r="CN55">
        <v>599.977625</v>
      </c>
      <c r="CO55">
        <v>101.114625</v>
      </c>
      <c r="CP55">
        <v>0.0459516875</v>
      </c>
      <c r="CQ55">
        <v>26.6387375</v>
      </c>
      <c r="CR55">
        <v>26.2010125</v>
      </c>
      <c r="CS55">
        <v>999.9</v>
      </c>
      <c r="CT55">
        <v>0</v>
      </c>
      <c r="CU55">
        <v>0</v>
      </c>
      <c r="CV55">
        <v>9990.46875</v>
      </c>
      <c r="CW55">
        <v>0</v>
      </c>
      <c r="CX55">
        <v>43.632</v>
      </c>
      <c r="CY55">
        <v>1199.9775</v>
      </c>
      <c r="CZ55">
        <v>0.966990875</v>
      </c>
      <c r="DA55">
        <v>0.0330086375</v>
      </c>
      <c r="DB55">
        <v>0</v>
      </c>
      <c r="DC55">
        <v>2.7194125</v>
      </c>
      <c r="DD55">
        <v>0</v>
      </c>
      <c r="DE55">
        <v>3469.81375</v>
      </c>
      <c r="DF55">
        <v>10372.05</v>
      </c>
      <c r="DG55">
        <v>39.875</v>
      </c>
      <c r="DH55">
        <v>42.773125</v>
      </c>
      <c r="DI55">
        <v>41.50775</v>
      </c>
      <c r="DJ55">
        <v>40.906</v>
      </c>
      <c r="DK55">
        <v>39.9685</v>
      </c>
      <c r="DL55">
        <v>1160.3675</v>
      </c>
      <c r="DM55">
        <v>39.61</v>
      </c>
      <c r="DN55">
        <v>0</v>
      </c>
      <c r="DO55">
        <v>1617086331.1</v>
      </c>
      <c r="DP55">
        <v>0</v>
      </c>
      <c r="DQ55">
        <v>2.70272692307692</v>
      </c>
      <c r="DR55">
        <v>0.0059589787515929</v>
      </c>
      <c r="DS55">
        <v>-51.4731624060902</v>
      </c>
      <c r="DT55">
        <v>3474.58038461538</v>
      </c>
      <c r="DU55">
        <v>15</v>
      </c>
      <c r="DV55">
        <v>1617085932.5</v>
      </c>
      <c r="DW55" t="s">
        <v>288</v>
      </c>
      <c r="DX55">
        <v>1617085932.5</v>
      </c>
      <c r="DY55">
        <v>1617085930.5</v>
      </c>
      <c r="DZ55">
        <v>3</v>
      </c>
      <c r="EA55">
        <v>0.041</v>
      </c>
      <c r="EB55">
        <v>0.004</v>
      </c>
      <c r="EC55">
        <v>4.362</v>
      </c>
      <c r="ED55">
        <v>-0.018</v>
      </c>
      <c r="EE55">
        <v>400</v>
      </c>
      <c r="EF55">
        <v>20</v>
      </c>
      <c r="EG55">
        <v>0.24</v>
      </c>
      <c r="EH55">
        <v>0.04</v>
      </c>
      <c r="EI55">
        <v>100</v>
      </c>
      <c r="EJ55">
        <v>100</v>
      </c>
      <c r="EK55">
        <v>4.362</v>
      </c>
      <c r="EL55">
        <v>-0.0176</v>
      </c>
      <c r="EM55">
        <v>4.36170000000004</v>
      </c>
      <c r="EN55">
        <v>0</v>
      </c>
      <c r="EO55">
        <v>0</v>
      </c>
      <c r="EP55">
        <v>0</v>
      </c>
      <c r="EQ55">
        <v>-0.017669999999999</v>
      </c>
      <c r="ER55">
        <v>0</v>
      </c>
      <c r="ES55">
        <v>0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6.6</v>
      </c>
      <c r="EZ55">
        <v>6.7</v>
      </c>
      <c r="FA55">
        <v>18</v>
      </c>
      <c r="FB55">
        <v>646.153</v>
      </c>
      <c r="FC55">
        <v>393.065</v>
      </c>
      <c r="FD55">
        <v>25.0005</v>
      </c>
      <c r="FE55">
        <v>26.9572</v>
      </c>
      <c r="FF55">
        <v>30.0001</v>
      </c>
      <c r="FG55">
        <v>26.9369</v>
      </c>
      <c r="FH55">
        <v>26.978</v>
      </c>
      <c r="FI55">
        <v>15.5152</v>
      </c>
      <c r="FJ55">
        <v>16.6744</v>
      </c>
      <c r="FK55">
        <v>52.4992</v>
      </c>
      <c r="FL55">
        <v>25</v>
      </c>
      <c r="FM55">
        <v>275.364</v>
      </c>
      <c r="FN55">
        <v>20</v>
      </c>
      <c r="FO55">
        <v>97.0617</v>
      </c>
      <c r="FP55">
        <v>99.6249</v>
      </c>
    </row>
    <row r="56" spans="1:172">
      <c r="A56">
        <v>40</v>
      </c>
      <c r="B56">
        <v>1617086334.5</v>
      </c>
      <c r="C56">
        <v>156.5</v>
      </c>
      <c r="D56" t="s">
        <v>365</v>
      </c>
      <c r="E56" t="s">
        <v>366</v>
      </c>
      <c r="F56">
        <v>4</v>
      </c>
      <c r="G56">
        <v>1617086332.5</v>
      </c>
      <c r="H56">
        <f>(I56)/1000</f>
        <v>0</v>
      </c>
      <c r="I56">
        <f>IF(CF56, AL56, AF56)</f>
        <v>0</v>
      </c>
      <c r="J56">
        <f>IF(CF56, AG56, AE56)</f>
        <v>0</v>
      </c>
      <c r="K56">
        <f>CH56 - IF(AS56&gt;1, J56*CB56*100.0/(AU56*CV56), 0)</f>
        <v>0</v>
      </c>
      <c r="L56">
        <f>((R56-H56/2)*K56-J56)/(R56+H56/2)</f>
        <v>0</v>
      </c>
      <c r="M56">
        <f>L56*(CO56+CP56)/1000.0</f>
        <v>0</v>
      </c>
      <c r="N56">
        <f>(CH56 - IF(AS56&gt;1, J56*CB56*100.0/(AU56*CV56), 0))*(CO56+CP56)/1000.0</f>
        <v>0</v>
      </c>
      <c r="O56">
        <f>2.0/((1/Q56-1/P56)+SIGN(Q56)*SQRT((1/Q56-1/P56)*(1/Q56-1/P56) + 4*CC56/((CC56+1)*(CC56+1))*(2*1/Q56*1/P56-1/P56*1/P56)))</f>
        <v>0</v>
      </c>
      <c r="P56">
        <f>IF(LEFT(CD56,1)&lt;&gt;"0",IF(LEFT(CD56,1)="1",3.0,CE56),$D$5+$E$5*(CV56*CO56/($K$5*1000))+$F$5*(CV56*CO56/($K$5*1000))*MAX(MIN(CB56,$J$5),$I$5)*MAX(MIN(CB56,$J$5),$I$5)+$G$5*MAX(MIN(CB56,$J$5),$I$5)*(CV56*CO56/($K$5*1000))+$H$5*(CV56*CO56/($K$5*1000))*(CV56*CO56/($K$5*1000)))</f>
        <v>0</v>
      </c>
      <c r="Q56">
        <f>H56*(1000-(1000*0.61365*exp(17.502*U56/(240.97+U56))/(CO56+CP56)+CJ56)/2)/(1000*0.61365*exp(17.502*U56/(240.97+U56))/(CO56+CP56)-CJ56)</f>
        <v>0</v>
      </c>
      <c r="R56">
        <f>1/((CC56+1)/(O56/1.6)+1/(P56/1.37)) + CC56/((CC56+1)/(O56/1.6) + CC56/(P56/1.37))</f>
        <v>0</v>
      </c>
      <c r="S56">
        <f>(BX56*CA56)</f>
        <v>0</v>
      </c>
      <c r="T56">
        <f>(CQ56+(S56+2*0.95*5.67E-8*(((CQ56+$B$7)+273)^4-(CQ56+273)^4)-44100*H56)/(1.84*29.3*P56+8*0.95*5.67E-8*(CQ56+273)^3))</f>
        <v>0</v>
      </c>
      <c r="U56">
        <f>($C$7*CR56+$D$7*CS56+$E$7*T56)</f>
        <v>0</v>
      </c>
      <c r="V56">
        <f>0.61365*exp(17.502*U56/(240.97+U56))</f>
        <v>0</v>
      </c>
      <c r="W56">
        <f>(X56/Y56*100)</f>
        <v>0</v>
      </c>
      <c r="X56">
        <f>CJ56*(CO56+CP56)/1000</f>
        <v>0</v>
      </c>
      <c r="Y56">
        <f>0.61365*exp(17.502*CQ56/(240.97+CQ56))</f>
        <v>0</v>
      </c>
      <c r="Z56">
        <f>(V56-CJ56*(CO56+CP56)/1000)</f>
        <v>0</v>
      </c>
      <c r="AA56">
        <f>(-H56*44100)</f>
        <v>0</v>
      </c>
      <c r="AB56">
        <f>2*29.3*P56*0.92*(CQ56-U56)</f>
        <v>0</v>
      </c>
      <c r="AC56">
        <f>2*0.95*5.67E-8*(((CQ56+$B$7)+273)^4-(U56+273)^4)</f>
        <v>0</v>
      </c>
      <c r="AD56">
        <f>S56+AC56+AA56+AB56</f>
        <v>0</v>
      </c>
      <c r="AE56">
        <f>CN56*AS56*(CI56-CH56*(1000-AS56*CK56)/(1000-AS56*CJ56))/(100*CB56)</f>
        <v>0</v>
      </c>
      <c r="AF56">
        <f>1000*CN56*AS56*(CJ56-CK56)/(100*CB56*(1000-AS56*CJ56))</f>
        <v>0</v>
      </c>
      <c r="AG56">
        <f>(AH56 - AI56 - CO56*1E3/(8.314*(CQ56+273.15)) * AK56/CN56 * AJ56) * CN56/(100*CB56) * (1000 - CK56)/1000</f>
        <v>0</v>
      </c>
      <c r="AH56">
        <v>272.249531952817</v>
      </c>
      <c r="AI56">
        <v>260.19876969697</v>
      </c>
      <c r="AJ56">
        <v>1.64618964960877</v>
      </c>
      <c r="AK56">
        <v>66.4999155448521</v>
      </c>
      <c r="AL56">
        <f>(AN56 - AM56 + CO56*1E3/(8.314*(CQ56+273.15)) * AP56/CN56 * AO56) * CN56/(100*CB56) * 1000/(1000 - AN56)</f>
        <v>0</v>
      </c>
      <c r="AM56">
        <v>20.0454215875325</v>
      </c>
      <c r="AN56">
        <v>21.4596351515151</v>
      </c>
      <c r="AO56">
        <v>4.20713463742168e-06</v>
      </c>
      <c r="AP56">
        <v>79.88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MAX(0,($B$13+$C$13*CV56)/(1+$D$13*CV56)*CO56/(CQ56+273)*$E$13)</f>
        <v>0</v>
      </c>
      <c r="AV56" t="s">
        <v>286</v>
      </c>
      <c r="AW56" t="s">
        <v>286</v>
      </c>
      <c r="AX56">
        <v>0</v>
      </c>
      <c r="AY56">
        <v>0</v>
      </c>
      <c r="AZ56">
        <f>1-AX56/AY56</f>
        <v>0</v>
      </c>
      <c r="BA56">
        <v>0</v>
      </c>
      <c r="BB56" t="s">
        <v>286</v>
      </c>
      <c r="BC56" t="s">
        <v>286</v>
      </c>
      <c r="BD56">
        <v>0</v>
      </c>
      <c r="BE56">
        <v>0</v>
      </c>
      <c r="BF56">
        <f>1-BD56/BE56</f>
        <v>0</v>
      </c>
      <c r="BG56">
        <v>0.5</v>
      </c>
      <c r="BH56">
        <f>BY56</f>
        <v>0</v>
      </c>
      <c r="BI56">
        <f>J56</f>
        <v>0</v>
      </c>
      <c r="BJ56">
        <f>BF56*BG56*BH56</f>
        <v>0</v>
      </c>
      <c r="BK56">
        <f>(BI56-BA56)/BH56</f>
        <v>0</v>
      </c>
      <c r="BL56">
        <f>(AY56-BE56)/BE56</f>
        <v>0</v>
      </c>
      <c r="BM56">
        <f>AX56/(AZ56+AX56/BE56)</f>
        <v>0</v>
      </c>
      <c r="BN56" t="s">
        <v>286</v>
      </c>
      <c r="BO56">
        <v>0</v>
      </c>
      <c r="BP56">
        <f>IF(BO56&lt;&gt;0, BO56, BM56)</f>
        <v>0</v>
      </c>
      <c r="BQ56">
        <f>1-BP56/BE56</f>
        <v>0</v>
      </c>
      <c r="BR56">
        <f>(BE56-BD56)/(BE56-BP56)</f>
        <v>0</v>
      </c>
      <c r="BS56">
        <f>(AY56-BE56)/(AY56-BP56)</f>
        <v>0</v>
      </c>
      <c r="BT56">
        <f>(BE56-BD56)/(BE56-AX56)</f>
        <v>0</v>
      </c>
      <c r="BU56">
        <f>(AY56-BE56)/(AY56-AX56)</f>
        <v>0</v>
      </c>
      <c r="BV56">
        <f>(BR56*BP56/BD56)</f>
        <v>0</v>
      </c>
      <c r="BW56">
        <f>(1-BV56)</f>
        <v>0</v>
      </c>
      <c r="BX56">
        <f>$B$11*CW56+$C$11*CX56+$F$11*CY56*(1-DB56)</f>
        <v>0</v>
      </c>
      <c r="BY56">
        <f>BX56*BZ56</f>
        <v>0</v>
      </c>
      <c r="BZ56">
        <f>($B$11*$D$9+$C$11*$D$9+$F$11*((DL56+DD56)/MAX(DL56+DD56+DM56, 0.1)*$I$9+DM56/MAX(DL56+DD56+DM56, 0.1)*$J$9))/($B$11+$C$11+$F$11)</f>
        <v>0</v>
      </c>
      <c r="CA56">
        <f>($B$11*$K$9+$C$11*$K$9+$F$11*((DL56+DD56)/MAX(DL56+DD56+DM56, 0.1)*$P$9+DM56/MAX(DL56+DD56+DM56, 0.1)*$Q$9))/($B$11+$C$11+$F$11)</f>
        <v>0</v>
      </c>
      <c r="CB56">
        <v>9</v>
      </c>
      <c r="CC56">
        <v>0.5</v>
      </c>
      <c r="CD56" t="s">
        <v>287</v>
      </c>
      <c r="CE56">
        <v>2</v>
      </c>
      <c r="CF56" t="b">
        <v>1</v>
      </c>
      <c r="CG56">
        <v>1617086332.5</v>
      </c>
      <c r="CH56">
        <v>252.198142857143</v>
      </c>
      <c r="CI56">
        <v>266.817428571429</v>
      </c>
      <c r="CJ56">
        <v>21.4579571428571</v>
      </c>
      <c r="CK56">
        <v>20.0453714285714</v>
      </c>
      <c r="CL56">
        <v>247.836857142857</v>
      </c>
      <c r="CM56">
        <v>21.4756428571429</v>
      </c>
      <c r="CN56">
        <v>600.051571428571</v>
      </c>
      <c r="CO56">
        <v>101.113571428571</v>
      </c>
      <c r="CP56">
        <v>0.0459269142857143</v>
      </c>
      <c r="CQ56">
        <v>26.6409428571429</v>
      </c>
      <c r="CR56">
        <v>26.2064285714286</v>
      </c>
      <c r="CS56">
        <v>999.9</v>
      </c>
      <c r="CT56">
        <v>0</v>
      </c>
      <c r="CU56">
        <v>0</v>
      </c>
      <c r="CV56">
        <v>10011.9428571429</v>
      </c>
      <c r="CW56">
        <v>0</v>
      </c>
      <c r="CX56">
        <v>43.5642</v>
      </c>
      <c r="CY56">
        <v>1199.98571428571</v>
      </c>
      <c r="CZ56">
        <v>0.966991</v>
      </c>
      <c r="DA56">
        <v>0.0330085142857143</v>
      </c>
      <c r="DB56">
        <v>0</v>
      </c>
      <c r="DC56">
        <v>2.68807142857143</v>
      </c>
      <c r="DD56">
        <v>0</v>
      </c>
      <c r="DE56">
        <v>3466.47857142857</v>
      </c>
      <c r="DF56">
        <v>10372.1285714286</v>
      </c>
      <c r="DG56">
        <v>39.857</v>
      </c>
      <c r="DH56">
        <v>42.75</v>
      </c>
      <c r="DI56">
        <v>41.5622857142857</v>
      </c>
      <c r="DJ56">
        <v>40.8747142857143</v>
      </c>
      <c r="DK56">
        <v>39.955</v>
      </c>
      <c r="DL56">
        <v>1160.37571428571</v>
      </c>
      <c r="DM56">
        <v>39.61</v>
      </c>
      <c r="DN56">
        <v>0</v>
      </c>
      <c r="DO56">
        <v>1617086335.3</v>
      </c>
      <c r="DP56">
        <v>0</v>
      </c>
      <c r="DQ56">
        <v>2.70204</v>
      </c>
      <c r="DR56">
        <v>0.803407693995594</v>
      </c>
      <c r="DS56">
        <v>-50.2146154730607</v>
      </c>
      <c r="DT56">
        <v>3470.8348</v>
      </c>
      <c r="DU56">
        <v>15</v>
      </c>
      <c r="DV56">
        <v>1617085932.5</v>
      </c>
      <c r="DW56" t="s">
        <v>288</v>
      </c>
      <c r="DX56">
        <v>1617085932.5</v>
      </c>
      <c r="DY56">
        <v>1617085930.5</v>
      </c>
      <c r="DZ56">
        <v>3</v>
      </c>
      <c r="EA56">
        <v>0.041</v>
      </c>
      <c r="EB56">
        <v>0.004</v>
      </c>
      <c r="EC56">
        <v>4.362</v>
      </c>
      <c r="ED56">
        <v>-0.018</v>
      </c>
      <c r="EE56">
        <v>400</v>
      </c>
      <c r="EF56">
        <v>20</v>
      </c>
      <c r="EG56">
        <v>0.24</v>
      </c>
      <c r="EH56">
        <v>0.04</v>
      </c>
      <c r="EI56">
        <v>100</v>
      </c>
      <c r="EJ56">
        <v>100</v>
      </c>
      <c r="EK56">
        <v>4.362</v>
      </c>
      <c r="EL56">
        <v>-0.0177</v>
      </c>
      <c r="EM56">
        <v>4.36170000000004</v>
      </c>
      <c r="EN56">
        <v>0</v>
      </c>
      <c r="EO56">
        <v>0</v>
      </c>
      <c r="EP56">
        <v>0</v>
      </c>
      <c r="EQ56">
        <v>-0.017669999999999</v>
      </c>
      <c r="ER56">
        <v>0</v>
      </c>
      <c r="ES56">
        <v>0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6.7</v>
      </c>
      <c r="EZ56">
        <v>6.7</v>
      </c>
      <c r="FA56">
        <v>18</v>
      </c>
      <c r="FB56">
        <v>646.343</v>
      </c>
      <c r="FC56">
        <v>393.022</v>
      </c>
      <c r="FD56">
        <v>25.0003</v>
      </c>
      <c r="FE56">
        <v>26.959</v>
      </c>
      <c r="FF56">
        <v>30.0002</v>
      </c>
      <c r="FG56">
        <v>26.9381</v>
      </c>
      <c r="FH56">
        <v>26.978</v>
      </c>
      <c r="FI56">
        <v>15.811</v>
      </c>
      <c r="FJ56">
        <v>16.6744</v>
      </c>
      <c r="FK56">
        <v>52.4992</v>
      </c>
      <c r="FL56">
        <v>25</v>
      </c>
      <c r="FM56">
        <v>282.135</v>
      </c>
      <c r="FN56">
        <v>20</v>
      </c>
      <c r="FO56">
        <v>97.0622</v>
      </c>
      <c r="FP56">
        <v>99.6259</v>
      </c>
    </row>
    <row r="57" spans="1:172">
      <c r="A57">
        <v>41</v>
      </c>
      <c r="B57">
        <v>1617086338.5</v>
      </c>
      <c r="C57">
        <v>160.5</v>
      </c>
      <c r="D57" t="s">
        <v>367</v>
      </c>
      <c r="E57" t="s">
        <v>368</v>
      </c>
      <c r="F57">
        <v>4</v>
      </c>
      <c r="G57">
        <v>1617086336.1875</v>
      </c>
      <c r="H57">
        <f>(I57)/1000</f>
        <v>0</v>
      </c>
      <c r="I57">
        <f>IF(CF57, AL57, AF57)</f>
        <v>0</v>
      </c>
      <c r="J57">
        <f>IF(CF57, AG57, AE57)</f>
        <v>0</v>
      </c>
      <c r="K57">
        <f>CH57 - IF(AS57&gt;1, J57*CB57*100.0/(AU57*CV57), 0)</f>
        <v>0</v>
      </c>
      <c r="L57">
        <f>((R57-H57/2)*K57-J57)/(R57+H57/2)</f>
        <v>0</v>
      </c>
      <c r="M57">
        <f>L57*(CO57+CP57)/1000.0</f>
        <v>0</v>
      </c>
      <c r="N57">
        <f>(CH57 - IF(AS57&gt;1, J57*CB57*100.0/(AU57*CV57), 0))*(CO57+CP57)/1000.0</f>
        <v>0</v>
      </c>
      <c r="O57">
        <f>2.0/((1/Q57-1/P57)+SIGN(Q57)*SQRT((1/Q57-1/P57)*(1/Q57-1/P57) + 4*CC57/((CC57+1)*(CC57+1))*(2*1/Q57*1/P57-1/P57*1/P57)))</f>
        <v>0</v>
      </c>
      <c r="P57">
        <f>IF(LEFT(CD57,1)&lt;&gt;"0",IF(LEFT(CD57,1)="1",3.0,CE57),$D$5+$E$5*(CV57*CO57/($K$5*1000))+$F$5*(CV57*CO57/($K$5*1000))*MAX(MIN(CB57,$J$5),$I$5)*MAX(MIN(CB57,$J$5),$I$5)+$G$5*MAX(MIN(CB57,$J$5),$I$5)*(CV57*CO57/($K$5*1000))+$H$5*(CV57*CO57/($K$5*1000))*(CV57*CO57/($K$5*1000)))</f>
        <v>0</v>
      </c>
      <c r="Q57">
        <f>H57*(1000-(1000*0.61365*exp(17.502*U57/(240.97+U57))/(CO57+CP57)+CJ57)/2)/(1000*0.61365*exp(17.502*U57/(240.97+U57))/(CO57+CP57)-CJ57)</f>
        <v>0</v>
      </c>
      <c r="R57">
        <f>1/((CC57+1)/(O57/1.6)+1/(P57/1.37)) + CC57/((CC57+1)/(O57/1.6) + CC57/(P57/1.37))</f>
        <v>0</v>
      </c>
      <c r="S57">
        <f>(BX57*CA57)</f>
        <v>0</v>
      </c>
      <c r="T57">
        <f>(CQ57+(S57+2*0.95*5.67E-8*(((CQ57+$B$7)+273)^4-(CQ57+273)^4)-44100*H57)/(1.84*29.3*P57+8*0.95*5.67E-8*(CQ57+273)^3))</f>
        <v>0</v>
      </c>
      <c r="U57">
        <f>($C$7*CR57+$D$7*CS57+$E$7*T57)</f>
        <v>0</v>
      </c>
      <c r="V57">
        <f>0.61365*exp(17.502*U57/(240.97+U57))</f>
        <v>0</v>
      </c>
      <c r="W57">
        <f>(X57/Y57*100)</f>
        <v>0</v>
      </c>
      <c r="X57">
        <f>CJ57*(CO57+CP57)/1000</f>
        <v>0</v>
      </c>
      <c r="Y57">
        <f>0.61365*exp(17.502*CQ57/(240.97+CQ57))</f>
        <v>0</v>
      </c>
      <c r="Z57">
        <f>(V57-CJ57*(CO57+CP57)/1000)</f>
        <v>0</v>
      </c>
      <c r="AA57">
        <f>(-H57*44100)</f>
        <v>0</v>
      </c>
      <c r="AB57">
        <f>2*29.3*P57*0.92*(CQ57-U57)</f>
        <v>0</v>
      </c>
      <c r="AC57">
        <f>2*0.95*5.67E-8*(((CQ57+$B$7)+273)^4-(U57+273)^4)</f>
        <v>0</v>
      </c>
      <c r="AD57">
        <f>S57+AC57+AA57+AB57</f>
        <v>0</v>
      </c>
      <c r="AE57">
        <f>CN57*AS57*(CI57-CH57*(1000-AS57*CK57)/(1000-AS57*CJ57))/(100*CB57)</f>
        <v>0</v>
      </c>
      <c r="AF57">
        <f>1000*CN57*AS57*(CJ57-CK57)/(100*CB57*(1000-AS57*CJ57))</f>
        <v>0</v>
      </c>
      <c r="AG57">
        <f>(AH57 - AI57 - CO57*1E3/(8.314*(CQ57+273.15)) * AK57/CN57 * AJ57) * CN57/(100*CB57) * (1000 - CK57)/1000</f>
        <v>0</v>
      </c>
      <c r="AH57">
        <v>279.133060435747</v>
      </c>
      <c r="AI57">
        <v>266.911557575758</v>
      </c>
      <c r="AJ57">
        <v>1.68117264804884</v>
      </c>
      <c r="AK57">
        <v>66.4999155448521</v>
      </c>
      <c r="AL57">
        <f>(AN57 - AM57 + CO57*1E3/(8.314*(CQ57+273.15)) * AP57/CN57 * AO57) * CN57/(100*CB57) * 1000/(1000 - AN57)</f>
        <v>0</v>
      </c>
      <c r="AM57">
        <v>20.0443558777489</v>
      </c>
      <c r="AN57">
        <v>21.4611963636364</v>
      </c>
      <c r="AO57">
        <v>4.55163883728591e-06</v>
      </c>
      <c r="AP57">
        <v>79.88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MAX(0,($B$13+$C$13*CV57)/(1+$D$13*CV57)*CO57/(CQ57+273)*$E$13)</f>
        <v>0</v>
      </c>
      <c r="AV57" t="s">
        <v>286</v>
      </c>
      <c r="AW57" t="s">
        <v>286</v>
      </c>
      <c r="AX57">
        <v>0</v>
      </c>
      <c r="AY57">
        <v>0</v>
      </c>
      <c r="AZ57">
        <f>1-AX57/AY57</f>
        <v>0</v>
      </c>
      <c r="BA57">
        <v>0</v>
      </c>
      <c r="BB57" t="s">
        <v>286</v>
      </c>
      <c r="BC57" t="s">
        <v>286</v>
      </c>
      <c r="BD57">
        <v>0</v>
      </c>
      <c r="BE57">
        <v>0</v>
      </c>
      <c r="BF57">
        <f>1-BD57/BE57</f>
        <v>0</v>
      </c>
      <c r="BG57">
        <v>0.5</v>
      </c>
      <c r="BH57">
        <f>BY57</f>
        <v>0</v>
      </c>
      <c r="BI57">
        <f>J57</f>
        <v>0</v>
      </c>
      <c r="BJ57">
        <f>BF57*BG57*BH57</f>
        <v>0</v>
      </c>
      <c r="BK57">
        <f>(BI57-BA57)/BH57</f>
        <v>0</v>
      </c>
      <c r="BL57">
        <f>(AY57-BE57)/BE57</f>
        <v>0</v>
      </c>
      <c r="BM57">
        <f>AX57/(AZ57+AX57/BE57)</f>
        <v>0</v>
      </c>
      <c r="BN57" t="s">
        <v>286</v>
      </c>
      <c r="BO57">
        <v>0</v>
      </c>
      <c r="BP57">
        <f>IF(BO57&lt;&gt;0, BO57, BM57)</f>
        <v>0</v>
      </c>
      <c r="BQ57">
        <f>1-BP57/BE57</f>
        <v>0</v>
      </c>
      <c r="BR57">
        <f>(BE57-BD57)/(BE57-BP57)</f>
        <v>0</v>
      </c>
      <c r="BS57">
        <f>(AY57-BE57)/(AY57-BP57)</f>
        <v>0</v>
      </c>
      <c r="BT57">
        <f>(BE57-BD57)/(BE57-AX57)</f>
        <v>0</v>
      </c>
      <c r="BU57">
        <f>(AY57-BE57)/(AY57-AX57)</f>
        <v>0</v>
      </c>
      <c r="BV57">
        <f>(BR57*BP57/BD57)</f>
        <v>0</v>
      </c>
      <c r="BW57">
        <f>(1-BV57)</f>
        <v>0</v>
      </c>
      <c r="BX57">
        <f>$B$11*CW57+$C$11*CX57+$F$11*CY57*(1-DB57)</f>
        <v>0</v>
      </c>
      <c r="BY57">
        <f>BX57*BZ57</f>
        <v>0</v>
      </c>
      <c r="BZ57">
        <f>($B$11*$D$9+$C$11*$D$9+$F$11*((DL57+DD57)/MAX(DL57+DD57+DM57, 0.1)*$I$9+DM57/MAX(DL57+DD57+DM57, 0.1)*$J$9))/($B$11+$C$11+$F$11)</f>
        <v>0</v>
      </c>
      <c r="CA57">
        <f>($B$11*$K$9+$C$11*$K$9+$F$11*((DL57+DD57)/MAX(DL57+DD57+DM57, 0.1)*$P$9+DM57/MAX(DL57+DD57+DM57, 0.1)*$Q$9))/($B$11+$C$11+$F$11)</f>
        <v>0</v>
      </c>
      <c r="CB57">
        <v>9</v>
      </c>
      <c r="CC57">
        <v>0.5</v>
      </c>
      <c r="CD57" t="s">
        <v>287</v>
      </c>
      <c r="CE57">
        <v>2</v>
      </c>
      <c r="CF57" t="b">
        <v>1</v>
      </c>
      <c r="CG57">
        <v>1617086336.1875</v>
      </c>
      <c r="CH57">
        <v>258.203375</v>
      </c>
      <c r="CI57">
        <v>273.04575</v>
      </c>
      <c r="CJ57">
        <v>21.46045</v>
      </c>
      <c r="CK57">
        <v>20.0443125</v>
      </c>
      <c r="CL57">
        <v>253.841875</v>
      </c>
      <c r="CM57">
        <v>21.478125</v>
      </c>
      <c r="CN57">
        <v>600.000375</v>
      </c>
      <c r="CO57">
        <v>101.1135</v>
      </c>
      <c r="CP57">
        <v>0.0458694375</v>
      </c>
      <c r="CQ57">
        <v>26.64095</v>
      </c>
      <c r="CR57">
        <v>26.198225</v>
      </c>
      <c r="CS57">
        <v>999.9</v>
      </c>
      <c r="CT57">
        <v>0</v>
      </c>
      <c r="CU57">
        <v>0</v>
      </c>
      <c r="CV57">
        <v>10003.58375</v>
      </c>
      <c r="CW57">
        <v>0</v>
      </c>
      <c r="CX57">
        <v>43.5116125</v>
      </c>
      <c r="CY57">
        <v>1199.97875</v>
      </c>
      <c r="CZ57">
        <v>0.966990875</v>
      </c>
      <c r="DA57">
        <v>0.0330086375</v>
      </c>
      <c r="DB57">
        <v>0</v>
      </c>
      <c r="DC57">
        <v>2.6963875</v>
      </c>
      <c r="DD57">
        <v>0</v>
      </c>
      <c r="DE57">
        <v>3464.1575</v>
      </c>
      <c r="DF57">
        <v>10372.0875</v>
      </c>
      <c r="DG57">
        <v>39.866875</v>
      </c>
      <c r="DH57">
        <v>42.7655</v>
      </c>
      <c r="DI57">
        <v>41.58575</v>
      </c>
      <c r="DJ57">
        <v>40.88275</v>
      </c>
      <c r="DK57">
        <v>39.929375</v>
      </c>
      <c r="DL57">
        <v>1160.36875</v>
      </c>
      <c r="DM57">
        <v>39.61</v>
      </c>
      <c r="DN57">
        <v>0</v>
      </c>
      <c r="DO57">
        <v>1617086339.5</v>
      </c>
      <c r="DP57">
        <v>0</v>
      </c>
      <c r="DQ57">
        <v>2.70029230769231</v>
      </c>
      <c r="DR57">
        <v>-0.175411958033097</v>
      </c>
      <c r="DS57">
        <v>-45.975384550882</v>
      </c>
      <c r="DT57">
        <v>3467.87615384615</v>
      </c>
      <c r="DU57">
        <v>15</v>
      </c>
      <c r="DV57">
        <v>1617085932.5</v>
      </c>
      <c r="DW57" t="s">
        <v>288</v>
      </c>
      <c r="DX57">
        <v>1617085932.5</v>
      </c>
      <c r="DY57">
        <v>1617085930.5</v>
      </c>
      <c r="DZ57">
        <v>3</v>
      </c>
      <c r="EA57">
        <v>0.041</v>
      </c>
      <c r="EB57">
        <v>0.004</v>
      </c>
      <c r="EC57">
        <v>4.362</v>
      </c>
      <c r="ED57">
        <v>-0.018</v>
      </c>
      <c r="EE57">
        <v>400</v>
      </c>
      <c r="EF57">
        <v>20</v>
      </c>
      <c r="EG57">
        <v>0.24</v>
      </c>
      <c r="EH57">
        <v>0.04</v>
      </c>
      <c r="EI57">
        <v>100</v>
      </c>
      <c r="EJ57">
        <v>100</v>
      </c>
      <c r="EK57">
        <v>4.362</v>
      </c>
      <c r="EL57">
        <v>-0.0177</v>
      </c>
      <c r="EM57">
        <v>4.36170000000004</v>
      </c>
      <c r="EN57">
        <v>0</v>
      </c>
      <c r="EO57">
        <v>0</v>
      </c>
      <c r="EP57">
        <v>0</v>
      </c>
      <c r="EQ57">
        <v>-0.017669999999999</v>
      </c>
      <c r="ER57">
        <v>0</v>
      </c>
      <c r="ES57">
        <v>0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6.8</v>
      </c>
      <c r="EZ57">
        <v>6.8</v>
      </c>
      <c r="FA57">
        <v>18</v>
      </c>
      <c r="FB57">
        <v>646.343</v>
      </c>
      <c r="FC57">
        <v>393.167</v>
      </c>
      <c r="FD57">
        <v>25.0001</v>
      </c>
      <c r="FE57">
        <v>26.959</v>
      </c>
      <c r="FF57">
        <v>30.0001</v>
      </c>
      <c r="FG57">
        <v>26.9381</v>
      </c>
      <c r="FH57">
        <v>26.978</v>
      </c>
      <c r="FI57">
        <v>16.1055</v>
      </c>
      <c r="FJ57">
        <v>16.6744</v>
      </c>
      <c r="FK57">
        <v>52.4992</v>
      </c>
      <c r="FL57">
        <v>25</v>
      </c>
      <c r="FM57">
        <v>288.846</v>
      </c>
      <c r="FN57">
        <v>20</v>
      </c>
      <c r="FO57">
        <v>97.0627</v>
      </c>
      <c r="FP57">
        <v>99.6253</v>
      </c>
    </row>
    <row r="58" spans="1:172">
      <c r="A58">
        <v>42</v>
      </c>
      <c r="B58">
        <v>1617086342.5</v>
      </c>
      <c r="C58">
        <v>164.5</v>
      </c>
      <c r="D58" t="s">
        <v>369</v>
      </c>
      <c r="E58" t="s">
        <v>370</v>
      </c>
      <c r="F58">
        <v>4</v>
      </c>
      <c r="G58">
        <v>1617086340.5</v>
      </c>
      <c r="H58">
        <f>(I58)/1000</f>
        <v>0</v>
      </c>
      <c r="I58">
        <f>IF(CF58, AL58, AF58)</f>
        <v>0</v>
      </c>
      <c r="J58">
        <f>IF(CF58, AG58, AE58)</f>
        <v>0</v>
      </c>
      <c r="K58">
        <f>CH58 - IF(AS58&gt;1, J58*CB58*100.0/(AU58*CV58), 0)</f>
        <v>0</v>
      </c>
      <c r="L58">
        <f>((R58-H58/2)*K58-J58)/(R58+H58/2)</f>
        <v>0</v>
      </c>
      <c r="M58">
        <f>L58*(CO58+CP58)/1000.0</f>
        <v>0</v>
      </c>
      <c r="N58">
        <f>(CH58 - IF(AS58&gt;1, J58*CB58*100.0/(AU58*CV58), 0))*(CO58+CP58)/1000.0</f>
        <v>0</v>
      </c>
      <c r="O58">
        <f>2.0/((1/Q58-1/P58)+SIGN(Q58)*SQRT((1/Q58-1/P58)*(1/Q58-1/P58) + 4*CC58/((CC58+1)*(CC58+1))*(2*1/Q58*1/P58-1/P58*1/P58)))</f>
        <v>0</v>
      </c>
      <c r="P58">
        <f>IF(LEFT(CD58,1)&lt;&gt;"0",IF(LEFT(CD58,1)="1",3.0,CE58),$D$5+$E$5*(CV58*CO58/($K$5*1000))+$F$5*(CV58*CO58/($K$5*1000))*MAX(MIN(CB58,$J$5),$I$5)*MAX(MIN(CB58,$J$5),$I$5)+$G$5*MAX(MIN(CB58,$J$5),$I$5)*(CV58*CO58/($K$5*1000))+$H$5*(CV58*CO58/($K$5*1000))*(CV58*CO58/($K$5*1000)))</f>
        <v>0</v>
      </c>
      <c r="Q58">
        <f>H58*(1000-(1000*0.61365*exp(17.502*U58/(240.97+U58))/(CO58+CP58)+CJ58)/2)/(1000*0.61365*exp(17.502*U58/(240.97+U58))/(CO58+CP58)-CJ58)</f>
        <v>0</v>
      </c>
      <c r="R58">
        <f>1/((CC58+1)/(O58/1.6)+1/(P58/1.37)) + CC58/((CC58+1)/(O58/1.6) + CC58/(P58/1.37))</f>
        <v>0</v>
      </c>
      <c r="S58">
        <f>(BX58*CA58)</f>
        <v>0</v>
      </c>
      <c r="T58">
        <f>(CQ58+(S58+2*0.95*5.67E-8*(((CQ58+$B$7)+273)^4-(CQ58+273)^4)-44100*H58)/(1.84*29.3*P58+8*0.95*5.67E-8*(CQ58+273)^3))</f>
        <v>0</v>
      </c>
      <c r="U58">
        <f>($C$7*CR58+$D$7*CS58+$E$7*T58)</f>
        <v>0</v>
      </c>
      <c r="V58">
        <f>0.61365*exp(17.502*U58/(240.97+U58))</f>
        <v>0</v>
      </c>
      <c r="W58">
        <f>(X58/Y58*100)</f>
        <v>0</v>
      </c>
      <c r="X58">
        <f>CJ58*(CO58+CP58)/1000</f>
        <v>0</v>
      </c>
      <c r="Y58">
        <f>0.61365*exp(17.502*CQ58/(240.97+CQ58))</f>
        <v>0</v>
      </c>
      <c r="Z58">
        <f>(V58-CJ58*(CO58+CP58)/1000)</f>
        <v>0</v>
      </c>
      <c r="AA58">
        <f>(-H58*44100)</f>
        <v>0</v>
      </c>
      <c r="AB58">
        <f>2*29.3*P58*0.92*(CQ58-U58)</f>
        <v>0</v>
      </c>
      <c r="AC58">
        <f>2*0.95*5.67E-8*(((CQ58+$B$7)+273)^4-(U58+273)^4)</f>
        <v>0</v>
      </c>
      <c r="AD58">
        <f>S58+AC58+AA58+AB58</f>
        <v>0</v>
      </c>
      <c r="AE58">
        <f>CN58*AS58*(CI58-CH58*(1000-AS58*CK58)/(1000-AS58*CJ58))/(100*CB58)</f>
        <v>0</v>
      </c>
      <c r="AF58">
        <f>1000*CN58*AS58*(CJ58-CK58)/(100*CB58*(1000-AS58*CJ58))</f>
        <v>0</v>
      </c>
      <c r="AG58">
        <f>(AH58 - AI58 - CO58*1E3/(8.314*(CQ58+273.15)) * AK58/CN58 * AJ58) * CN58/(100*CB58) * (1000 - CK58)/1000</f>
        <v>0</v>
      </c>
      <c r="AH58">
        <v>286.068170554111</v>
      </c>
      <c r="AI58">
        <v>273.61086060606</v>
      </c>
      <c r="AJ58">
        <v>1.67530550159752</v>
      </c>
      <c r="AK58">
        <v>66.4999155448521</v>
      </c>
      <c r="AL58">
        <f>(AN58 - AM58 + CO58*1E3/(8.314*(CQ58+273.15)) * AP58/CN58 * AO58) * CN58/(100*CB58) * 1000/(1000 - AN58)</f>
        <v>0</v>
      </c>
      <c r="AM58">
        <v>20.0433437586147</v>
      </c>
      <c r="AN58">
        <v>21.4608678787879</v>
      </c>
      <c r="AO58">
        <v>-6.71697209144979e-07</v>
      </c>
      <c r="AP58">
        <v>79.88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MAX(0,($B$13+$C$13*CV58)/(1+$D$13*CV58)*CO58/(CQ58+273)*$E$13)</f>
        <v>0</v>
      </c>
      <c r="AV58" t="s">
        <v>286</v>
      </c>
      <c r="AW58" t="s">
        <v>286</v>
      </c>
      <c r="AX58">
        <v>0</v>
      </c>
      <c r="AY58">
        <v>0</v>
      </c>
      <c r="AZ58">
        <f>1-AX58/AY58</f>
        <v>0</v>
      </c>
      <c r="BA58">
        <v>0</v>
      </c>
      <c r="BB58" t="s">
        <v>286</v>
      </c>
      <c r="BC58" t="s">
        <v>286</v>
      </c>
      <c r="BD58">
        <v>0</v>
      </c>
      <c r="BE58">
        <v>0</v>
      </c>
      <c r="BF58">
        <f>1-BD58/BE58</f>
        <v>0</v>
      </c>
      <c r="BG58">
        <v>0.5</v>
      </c>
      <c r="BH58">
        <f>BY58</f>
        <v>0</v>
      </c>
      <c r="BI58">
        <f>J58</f>
        <v>0</v>
      </c>
      <c r="BJ58">
        <f>BF58*BG58*BH58</f>
        <v>0</v>
      </c>
      <c r="BK58">
        <f>(BI58-BA58)/BH58</f>
        <v>0</v>
      </c>
      <c r="BL58">
        <f>(AY58-BE58)/BE58</f>
        <v>0</v>
      </c>
      <c r="BM58">
        <f>AX58/(AZ58+AX58/BE58)</f>
        <v>0</v>
      </c>
      <c r="BN58" t="s">
        <v>286</v>
      </c>
      <c r="BO58">
        <v>0</v>
      </c>
      <c r="BP58">
        <f>IF(BO58&lt;&gt;0, BO58, BM58)</f>
        <v>0</v>
      </c>
      <c r="BQ58">
        <f>1-BP58/BE58</f>
        <v>0</v>
      </c>
      <c r="BR58">
        <f>(BE58-BD58)/(BE58-BP58)</f>
        <v>0</v>
      </c>
      <c r="BS58">
        <f>(AY58-BE58)/(AY58-BP58)</f>
        <v>0</v>
      </c>
      <c r="BT58">
        <f>(BE58-BD58)/(BE58-AX58)</f>
        <v>0</v>
      </c>
      <c r="BU58">
        <f>(AY58-BE58)/(AY58-AX58)</f>
        <v>0</v>
      </c>
      <c r="BV58">
        <f>(BR58*BP58/BD58)</f>
        <v>0</v>
      </c>
      <c r="BW58">
        <f>(1-BV58)</f>
        <v>0</v>
      </c>
      <c r="BX58">
        <f>$B$11*CW58+$C$11*CX58+$F$11*CY58*(1-DB58)</f>
        <v>0</v>
      </c>
      <c r="BY58">
        <f>BX58*BZ58</f>
        <v>0</v>
      </c>
      <c r="BZ58">
        <f>($B$11*$D$9+$C$11*$D$9+$F$11*((DL58+DD58)/MAX(DL58+DD58+DM58, 0.1)*$I$9+DM58/MAX(DL58+DD58+DM58, 0.1)*$J$9))/($B$11+$C$11+$F$11)</f>
        <v>0</v>
      </c>
      <c r="CA58">
        <f>($B$11*$K$9+$C$11*$K$9+$F$11*((DL58+DD58)/MAX(DL58+DD58+DM58, 0.1)*$P$9+DM58/MAX(DL58+DD58+DM58, 0.1)*$Q$9))/($B$11+$C$11+$F$11)</f>
        <v>0</v>
      </c>
      <c r="CB58">
        <v>9</v>
      </c>
      <c r="CC58">
        <v>0.5</v>
      </c>
      <c r="CD58" t="s">
        <v>287</v>
      </c>
      <c r="CE58">
        <v>2</v>
      </c>
      <c r="CF58" t="b">
        <v>1</v>
      </c>
      <c r="CG58">
        <v>1617086340.5</v>
      </c>
      <c r="CH58">
        <v>265.280857142857</v>
      </c>
      <c r="CI58">
        <v>280.362857142857</v>
      </c>
      <c r="CJ58">
        <v>21.4609857142857</v>
      </c>
      <c r="CK58">
        <v>20.0432571428571</v>
      </c>
      <c r="CL58">
        <v>260.919285714286</v>
      </c>
      <c r="CM58">
        <v>21.4786714285714</v>
      </c>
      <c r="CN58">
        <v>599.999714285714</v>
      </c>
      <c r="CO58">
        <v>101.113857142857</v>
      </c>
      <c r="CP58">
        <v>0.0460708</v>
      </c>
      <c r="CQ58">
        <v>26.6410571428571</v>
      </c>
      <c r="CR58">
        <v>26.1903</v>
      </c>
      <c r="CS58">
        <v>999.9</v>
      </c>
      <c r="CT58">
        <v>0</v>
      </c>
      <c r="CU58">
        <v>0</v>
      </c>
      <c r="CV58">
        <v>10000.09</v>
      </c>
      <c r="CW58">
        <v>0</v>
      </c>
      <c r="CX58">
        <v>43.4311142857143</v>
      </c>
      <c r="CY58">
        <v>1199.99</v>
      </c>
      <c r="CZ58">
        <v>0.966991</v>
      </c>
      <c r="DA58">
        <v>0.0330085142857143</v>
      </c>
      <c r="DB58">
        <v>0</v>
      </c>
      <c r="DC58">
        <v>2.73164285714286</v>
      </c>
      <c r="DD58">
        <v>0</v>
      </c>
      <c r="DE58">
        <v>3461.88428571429</v>
      </c>
      <c r="DF58">
        <v>10372.1571428571</v>
      </c>
      <c r="DG58">
        <v>39.8838571428571</v>
      </c>
      <c r="DH58">
        <v>42.7588571428571</v>
      </c>
      <c r="DI58">
        <v>41.58</v>
      </c>
      <c r="DJ58">
        <v>40.9192857142857</v>
      </c>
      <c r="DK58">
        <v>39.964</v>
      </c>
      <c r="DL58">
        <v>1160.38</v>
      </c>
      <c r="DM58">
        <v>39.61</v>
      </c>
      <c r="DN58">
        <v>0</v>
      </c>
      <c r="DO58">
        <v>1617086343.1</v>
      </c>
      <c r="DP58">
        <v>0</v>
      </c>
      <c r="DQ58">
        <v>2.71267307692308</v>
      </c>
      <c r="DR58">
        <v>-0.248912819509992</v>
      </c>
      <c r="DS58">
        <v>-37.3576068443805</v>
      </c>
      <c r="DT58">
        <v>3465.24807692308</v>
      </c>
      <c r="DU58">
        <v>15</v>
      </c>
      <c r="DV58">
        <v>1617085932.5</v>
      </c>
      <c r="DW58" t="s">
        <v>288</v>
      </c>
      <c r="DX58">
        <v>1617085932.5</v>
      </c>
      <c r="DY58">
        <v>1617085930.5</v>
      </c>
      <c r="DZ58">
        <v>3</v>
      </c>
      <c r="EA58">
        <v>0.041</v>
      </c>
      <c r="EB58">
        <v>0.004</v>
      </c>
      <c r="EC58">
        <v>4.362</v>
      </c>
      <c r="ED58">
        <v>-0.018</v>
      </c>
      <c r="EE58">
        <v>400</v>
      </c>
      <c r="EF58">
        <v>20</v>
      </c>
      <c r="EG58">
        <v>0.24</v>
      </c>
      <c r="EH58">
        <v>0.04</v>
      </c>
      <c r="EI58">
        <v>100</v>
      </c>
      <c r="EJ58">
        <v>100</v>
      </c>
      <c r="EK58">
        <v>4.362</v>
      </c>
      <c r="EL58">
        <v>-0.0177</v>
      </c>
      <c r="EM58">
        <v>4.36170000000004</v>
      </c>
      <c r="EN58">
        <v>0</v>
      </c>
      <c r="EO58">
        <v>0</v>
      </c>
      <c r="EP58">
        <v>0</v>
      </c>
      <c r="EQ58">
        <v>-0.017669999999999</v>
      </c>
      <c r="ER58">
        <v>0</v>
      </c>
      <c r="ES58">
        <v>0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6.8</v>
      </c>
      <c r="EZ58">
        <v>6.9</v>
      </c>
      <c r="FA58">
        <v>18</v>
      </c>
      <c r="FB58">
        <v>646.478</v>
      </c>
      <c r="FC58">
        <v>393.138</v>
      </c>
      <c r="FD58">
        <v>25</v>
      </c>
      <c r="FE58">
        <v>26.9606</v>
      </c>
      <c r="FF58">
        <v>30</v>
      </c>
      <c r="FG58">
        <v>26.9381</v>
      </c>
      <c r="FH58">
        <v>26.98</v>
      </c>
      <c r="FI58">
        <v>16.3959</v>
      </c>
      <c r="FJ58">
        <v>16.6744</v>
      </c>
      <c r="FK58">
        <v>52.4992</v>
      </c>
      <c r="FL58">
        <v>25</v>
      </c>
      <c r="FM58">
        <v>295.553</v>
      </c>
      <c r="FN58">
        <v>20</v>
      </c>
      <c r="FO58">
        <v>97.0628</v>
      </c>
      <c r="FP58">
        <v>99.6248</v>
      </c>
    </row>
    <row r="59" spans="1:172">
      <c r="A59">
        <v>43</v>
      </c>
      <c r="B59">
        <v>1617086346.5</v>
      </c>
      <c r="C59">
        <v>168.5</v>
      </c>
      <c r="D59" t="s">
        <v>371</v>
      </c>
      <c r="E59" t="s">
        <v>372</v>
      </c>
      <c r="F59">
        <v>4</v>
      </c>
      <c r="G59">
        <v>1617086344.1875</v>
      </c>
      <c r="H59">
        <f>(I59)/1000</f>
        <v>0</v>
      </c>
      <c r="I59">
        <f>IF(CF59, AL59, AF59)</f>
        <v>0</v>
      </c>
      <c r="J59">
        <f>IF(CF59, AG59, AE59)</f>
        <v>0</v>
      </c>
      <c r="K59">
        <f>CH59 - IF(AS59&gt;1, J59*CB59*100.0/(AU59*CV59), 0)</f>
        <v>0</v>
      </c>
      <c r="L59">
        <f>((R59-H59/2)*K59-J59)/(R59+H59/2)</f>
        <v>0</v>
      </c>
      <c r="M59">
        <f>L59*(CO59+CP59)/1000.0</f>
        <v>0</v>
      </c>
      <c r="N59">
        <f>(CH59 - IF(AS59&gt;1, J59*CB59*100.0/(AU59*CV59), 0))*(CO59+CP59)/1000.0</f>
        <v>0</v>
      </c>
      <c r="O59">
        <f>2.0/((1/Q59-1/P59)+SIGN(Q59)*SQRT((1/Q59-1/P59)*(1/Q59-1/P59) + 4*CC59/((CC59+1)*(CC59+1))*(2*1/Q59*1/P59-1/P59*1/P59)))</f>
        <v>0</v>
      </c>
      <c r="P59">
        <f>IF(LEFT(CD59,1)&lt;&gt;"0",IF(LEFT(CD59,1)="1",3.0,CE59),$D$5+$E$5*(CV59*CO59/($K$5*1000))+$F$5*(CV59*CO59/($K$5*1000))*MAX(MIN(CB59,$J$5),$I$5)*MAX(MIN(CB59,$J$5),$I$5)+$G$5*MAX(MIN(CB59,$J$5),$I$5)*(CV59*CO59/($K$5*1000))+$H$5*(CV59*CO59/($K$5*1000))*(CV59*CO59/($K$5*1000)))</f>
        <v>0</v>
      </c>
      <c r="Q59">
        <f>H59*(1000-(1000*0.61365*exp(17.502*U59/(240.97+U59))/(CO59+CP59)+CJ59)/2)/(1000*0.61365*exp(17.502*U59/(240.97+U59))/(CO59+CP59)-CJ59)</f>
        <v>0</v>
      </c>
      <c r="R59">
        <f>1/((CC59+1)/(O59/1.6)+1/(P59/1.37)) + CC59/((CC59+1)/(O59/1.6) + CC59/(P59/1.37))</f>
        <v>0</v>
      </c>
      <c r="S59">
        <f>(BX59*CA59)</f>
        <v>0</v>
      </c>
      <c r="T59">
        <f>(CQ59+(S59+2*0.95*5.67E-8*(((CQ59+$B$7)+273)^4-(CQ59+273)^4)-44100*H59)/(1.84*29.3*P59+8*0.95*5.67E-8*(CQ59+273)^3))</f>
        <v>0</v>
      </c>
      <c r="U59">
        <f>($C$7*CR59+$D$7*CS59+$E$7*T59)</f>
        <v>0</v>
      </c>
      <c r="V59">
        <f>0.61365*exp(17.502*U59/(240.97+U59))</f>
        <v>0</v>
      </c>
      <c r="W59">
        <f>(X59/Y59*100)</f>
        <v>0</v>
      </c>
      <c r="X59">
        <f>CJ59*(CO59+CP59)/1000</f>
        <v>0</v>
      </c>
      <c r="Y59">
        <f>0.61365*exp(17.502*CQ59/(240.97+CQ59))</f>
        <v>0</v>
      </c>
      <c r="Z59">
        <f>(V59-CJ59*(CO59+CP59)/1000)</f>
        <v>0</v>
      </c>
      <c r="AA59">
        <f>(-H59*44100)</f>
        <v>0</v>
      </c>
      <c r="AB59">
        <f>2*29.3*P59*0.92*(CQ59-U59)</f>
        <v>0</v>
      </c>
      <c r="AC59">
        <f>2*0.95*5.67E-8*(((CQ59+$B$7)+273)^4-(U59+273)^4)</f>
        <v>0</v>
      </c>
      <c r="AD59">
        <f>S59+AC59+AA59+AB59</f>
        <v>0</v>
      </c>
      <c r="AE59">
        <f>CN59*AS59*(CI59-CH59*(1000-AS59*CK59)/(1000-AS59*CJ59))/(100*CB59)</f>
        <v>0</v>
      </c>
      <c r="AF59">
        <f>1000*CN59*AS59*(CJ59-CK59)/(100*CB59*(1000-AS59*CJ59))</f>
        <v>0</v>
      </c>
      <c r="AG59">
        <f>(AH59 - AI59 - CO59*1E3/(8.314*(CQ59+273.15)) * AK59/CN59 * AJ59) * CN59/(100*CB59) * (1000 - CK59)/1000</f>
        <v>0</v>
      </c>
      <c r="AH59">
        <v>292.966585259475</v>
      </c>
      <c r="AI59">
        <v>280.32483030303</v>
      </c>
      <c r="AJ59">
        <v>1.67409462683975</v>
      </c>
      <c r="AK59">
        <v>66.4999155448521</v>
      </c>
      <c r="AL59">
        <f>(AN59 - AM59 + CO59*1E3/(8.314*(CQ59+273.15)) * AP59/CN59 * AO59) * CN59/(100*CB59) * 1000/(1000 - AN59)</f>
        <v>0</v>
      </c>
      <c r="AM59">
        <v>20.0421481423377</v>
      </c>
      <c r="AN59">
        <v>21.4626727272727</v>
      </c>
      <c r="AO59">
        <v>5.87855567173571e-06</v>
      </c>
      <c r="AP59">
        <v>79.88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MAX(0,($B$13+$C$13*CV59)/(1+$D$13*CV59)*CO59/(CQ59+273)*$E$13)</f>
        <v>0</v>
      </c>
      <c r="AV59" t="s">
        <v>286</v>
      </c>
      <c r="AW59" t="s">
        <v>286</v>
      </c>
      <c r="AX59">
        <v>0</v>
      </c>
      <c r="AY59">
        <v>0</v>
      </c>
      <c r="AZ59">
        <f>1-AX59/AY59</f>
        <v>0</v>
      </c>
      <c r="BA59">
        <v>0</v>
      </c>
      <c r="BB59" t="s">
        <v>286</v>
      </c>
      <c r="BC59" t="s">
        <v>286</v>
      </c>
      <c r="BD59">
        <v>0</v>
      </c>
      <c r="BE59">
        <v>0</v>
      </c>
      <c r="BF59">
        <f>1-BD59/BE59</f>
        <v>0</v>
      </c>
      <c r="BG59">
        <v>0.5</v>
      </c>
      <c r="BH59">
        <f>BY59</f>
        <v>0</v>
      </c>
      <c r="BI59">
        <f>J59</f>
        <v>0</v>
      </c>
      <c r="BJ59">
        <f>BF59*BG59*BH59</f>
        <v>0</v>
      </c>
      <c r="BK59">
        <f>(BI59-BA59)/BH59</f>
        <v>0</v>
      </c>
      <c r="BL59">
        <f>(AY59-BE59)/BE59</f>
        <v>0</v>
      </c>
      <c r="BM59">
        <f>AX59/(AZ59+AX59/BE59)</f>
        <v>0</v>
      </c>
      <c r="BN59" t="s">
        <v>286</v>
      </c>
      <c r="BO59">
        <v>0</v>
      </c>
      <c r="BP59">
        <f>IF(BO59&lt;&gt;0, BO59, BM59)</f>
        <v>0</v>
      </c>
      <c r="BQ59">
        <f>1-BP59/BE59</f>
        <v>0</v>
      </c>
      <c r="BR59">
        <f>(BE59-BD59)/(BE59-BP59)</f>
        <v>0</v>
      </c>
      <c r="BS59">
        <f>(AY59-BE59)/(AY59-BP59)</f>
        <v>0</v>
      </c>
      <c r="BT59">
        <f>(BE59-BD59)/(BE59-AX59)</f>
        <v>0</v>
      </c>
      <c r="BU59">
        <f>(AY59-BE59)/(AY59-AX59)</f>
        <v>0</v>
      </c>
      <c r="BV59">
        <f>(BR59*BP59/BD59)</f>
        <v>0</v>
      </c>
      <c r="BW59">
        <f>(1-BV59)</f>
        <v>0</v>
      </c>
      <c r="BX59">
        <f>$B$11*CW59+$C$11*CX59+$F$11*CY59*(1-DB59)</f>
        <v>0</v>
      </c>
      <c r="BY59">
        <f>BX59*BZ59</f>
        <v>0</v>
      </c>
      <c r="BZ59">
        <f>($B$11*$D$9+$C$11*$D$9+$F$11*((DL59+DD59)/MAX(DL59+DD59+DM59, 0.1)*$I$9+DM59/MAX(DL59+DD59+DM59, 0.1)*$J$9))/($B$11+$C$11+$F$11)</f>
        <v>0</v>
      </c>
      <c r="CA59">
        <f>($B$11*$K$9+$C$11*$K$9+$F$11*((DL59+DD59)/MAX(DL59+DD59+DM59, 0.1)*$P$9+DM59/MAX(DL59+DD59+DM59, 0.1)*$Q$9))/($B$11+$C$11+$F$11)</f>
        <v>0</v>
      </c>
      <c r="CB59">
        <v>9</v>
      </c>
      <c r="CC59">
        <v>0.5</v>
      </c>
      <c r="CD59" t="s">
        <v>287</v>
      </c>
      <c r="CE59">
        <v>2</v>
      </c>
      <c r="CF59" t="b">
        <v>1</v>
      </c>
      <c r="CG59">
        <v>1617086344.1875</v>
      </c>
      <c r="CH59">
        <v>271.337</v>
      </c>
      <c r="CI59">
        <v>286.593375</v>
      </c>
      <c r="CJ59">
        <v>21.46185</v>
      </c>
      <c r="CK59">
        <v>20.04215</v>
      </c>
      <c r="CL59">
        <v>266.975375</v>
      </c>
      <c r="CM59">
        <v>21.479525</v>
      </c>
      <c r="CN59">
        <v>600.040125</v>
      </c>
      <c r="CO59">
        <v>101.1125</v>
      </c>
      <c r="CP59">
        <v>0.04589085</v>
      </c>
      <c r="CQ59">
        <v>26.63945</v>
      </c>
      <c r="CR59">
        <v>26.1930375</v>
      </c>
      <c r="CS59">
        <v>999.9</v>
      </c>
      <c r="CT59">
        <v>0</v>
      </c>
      <c r="CU59">
        <v>0</v>
      </c>
      <c r="CV59">
        <v>10002.41875</v>
      </c>
      <c r="CW59">
        <v>0</v>
      </c>
      <c r="CX59">
        <v>43.4724625</v>
      </c>
      <c r="CY59">
        <v>1199.98875</v>
      </c>
      <c r="CZ59">
        <v>0.966990875</v>
      </c>
      <c r="DA59">
        <v>0.0330086375</v>
      </c>
      <c r="DB59">
        <v>0</v>
      </c>
      <c r="DC59">
        <v>2.7387625</v>
      </c>
      <c r="DD59">
        <v>0</v>
      </c>
      <c r="DE59">
        <v>3460.46125</v>
      </c>
      <c r="DF59">
        <v>10372.15</v>
      </c>
      <c r="DG59">
        <v>39.8435</v>
      </c>
      <c r="DH59">
        <v>42.75</v>
      </c>
      <c r="DI59">
        <v>41.585625</v>
      </c>
      <c r="DJ59">
        <v>40.89825</v>
      </c>
      <c r="DK59">
        <v>39.95275</v>
      </c>
      <c r="DL59">
        <v>1160.37875</v>
      </c>
      <c r="DM59">
        <v>39.61</v>
      </c>
      <c r="DN59">
        <v>0</v>
      </c>
      <c r="DO59">
        <v>1617086347.3</v>
      </c>
      <c r="DP59">
        <v>0</v>
      </c>
      <c r="DQ59">
        <v>2.698488</v>
      </c>
      <c r="DR59">
        <v>-0.440261546003699</v>
      </c>
      <c r="DS59">
        <v>-29.2269231064135</v>
      </c>
      <c r="DT59">
        <v>3462.7612</v>
      </c>
      <c r="DU59">
        <v>15</v>
      </c>
      <c r="DV59">
        <v>1617085932.5</v>
      </c>
      <c r="DW59" t="s">
        <v>288</v>
      </c>
      <c r="DX59">
        <v>1617085932.5</v>
      </c>
      <c r="DY59">
        <v>1617085930.5</v>
      </c>
      <c r="DZ59">
        <v>3</v>
      </c>
      <c r="EA59">
        <v>0.041</v>
      </c>
      <c r="EB59">
        <v>0.004</v>
      </c>
      <c r="EC59">
        <v>4.362</v>
      </c>
      <c r="ED59">
        <v>-0.018</v>
      </c>
      <c r="EE59">
        <v>400</v>
      </c>
      <c r="EF59">
        <v>20</v>
      </c>
      <c r="EG59">
        <v>0.24</v>
      </c>
      <c r="EH59">
        <v>0.04</v>
      </c>
      <c r="EI59">
        <v>100</v>
      </c>
      <c r="EJ59">
        <v>100</v>
      </c>
      <c r="EK59">
        <v>4.362</v>
      </c>
      <c r="EL59">
        <v>-0.0177</v>
      </c>
      <c r="EM59">
        <v>4.36170000000004</v>
      </c>
      <c r="EN59">
        <v>0</v>
      </c>
      <c r="EO59">
        <v>0</v>
      </c>
      <c r="EP59">
        <v>0</v>
      </c>
      <c r="EQ59">
        <v>-0.017669999999999</v>
      </c>
      <c r="ER59">
        <v>0</v>
      </c>
      <c r="ES59">
        <v>0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6.9</v>
      </c>
      <c r="EZ59">
        <v>6.9</v>
      </c>
      <c r="FA59">
        <v>18</v>
      </c>
      <c r="FB59">
        <v>646.387</v>
      </c>
      <c r="FC59">
        <v>393.155</v>
      </c>
      <c r="FD59">
        <v>24.9999</v>
      </c>
      <c r="FE59">
        <v>26.9613</v>
      </c>
      <c r="FF59">
        <v>30.0001</v>
      </c>
      <c r="FG59">
        <v>26.9403</v>
      </c>
      <c r="FH59">
        <v>26.9802</v>
      </c>
      <c r="FI59">
        <v>16.6913</v>
      </c>
      <c r="FJ59">
        <v>16.6744</v>
      </c>
      <c r="FK59">
        <v>52.4992</v>
      </c>
      <c r="FL59">
        <v>25</v>
      </c>
      <c r="FM59">
        <v>302.317</v>
      </c>
      <c r="FN59">
        <v>20</v>
      </c>
      <c r="FO59">
        <v>97.0622</v>
      </c>
      <c r="FP59">
        <v>99.6258</v>
      </c>
    </row>
    <row r="60" spans="1:172">
      <c r="A60">
        <v>44</v>
      </c>
      <c r="B60">
        <v>1617086350.5</v>
      </c>
      <c r="C60">
        <v>172.5</v>
      </c>
      <c r="D60" t="s">
        <v>373</v>
      </c>
      <c r="E60" t="s">
        <v>374</v>
      </c>
      <c r="F60">
        <v>4</v>
      </c>
      <c r="G60">
        <v>1617086348.5</v>
      </c>
      <c r="H60">
        <f>(I60)/1000</f>
        <v>0</v>
      </c>
      <c r="I60">
        <f>IF(CF60, AL60, AF60)</f>
        <v>0</v>
      </c>
      <c r="J60">
        <f>IF(CF60, AG60, AE60)</f>
        <v>0</v>
      </c>
      <c r="K60">
        <f>CH60 - IF(AS60&gt;1, J60*CB60*100.0/(AU60*CV60), 0)</f>
        <v>0</v>
      </c>
      <c r="L60">
        <f>((R60-H60/2)*K60-J60)/(R60+H60/2)</f>
        <v>0</v>
      </c>
      <c r="M60">
        <f>L60*(CO60+CP60)/1000.0</f>
        <v>0</v>
      </c>
      <c r="N60">
        <f>(CH60 - IF(AS60&gt;1, J60*CB60*100.0/(AU60*CV60), 0))*(CO60+CP60)/1000.0</f>
        <v>0</v>
      </c>
      <c r="O60">
        <f>2.0/((1/Q60-1/P60)+SIGN(Q60)*SQRT((1/Q60-1/P60)*(1/Q60-1/P60) + 4*CC60/((CC60+1)*(CC60+1))*(2*1/Q60*1/P60-1/P60*1/P60)))</f>
        <v>0</v>
      </c>
      <c r="P60">
        <f>IF(LEFT(CD60,1)&lt;&gt;"0",IF(LEFT(CD60,1)="1",3.0,CE60),$D$5+$E$5*(CV60*CO60/($K$5*1000))+$F$5*(CV60*CO60/($K$5*1000))*MAX(MIN(CB60,$J$5),$I$5)*MAX(MIN(CB60,$J$5),$I$5)+$G$5*MAX(MIN(CB60,$J$5),$I$5)*(CV60*CO60/($K$5*1000))+$H$5*(CV60*CO60/($K$5*1000))*(CV60*CO60/($K$5*1000)))</f>
        <v>0</v>
      </c>
      <c r="Q60">
        <f>H60*(1000-(1000*0.61365*exp(17.502*U60/(240.97+U60))/(CO60+CP60)+CJ60)/2)/(1000*0.61365*exp(17.502*U60/(240.97+U60))/(CO60+CP60)-CJ60)</f>
        <v>0</v>
      </c>
      <c r="R60">
        <f>1/((CC60+1)/(O60/1.6)+1/(P60/1.37)) + CC60/((CC60+1)/(O60/1.6) + CC60/(P60/1.37))</f>
        <v>0</v>
      </c>
      <c r="S60">
        <f>(BX60*CA60)</f>
        <v>0</v>
      </c>
      <c r="T60">
        <f>(CQ60+(S60+2*0.95*5.67E-8*(((CQ60+$B$7)+273)^4-(CQ60+273)^4)-44100*H60)/(1.84*29.3*P60+8*0.95*5.67E-8*(CQ60+273)^3))</f>
        <v>0</v>
      </c>
      <c r="U60">
        <f>($C$7*CR60+$D$7*CS60+$E$7*T60)</f>
        <v>0</v>
      </c>
      <c r="V60">
        <f>0.61365*exp(17.502*U60/(240.97+U60))</f>
        <v>0</v>
      </c>
      <c r="W60">
        <f>(X60/Y60*100)</f>
        <v>0</v>
      </c>
      <c r="X60">
        <f>CJ60*(CO60+CP60)/1000</f>
        <v>0</v>
      </c>
      <c r="Y60">
        <f>0.61365*exp(17.502*CQ60/(240.97+CQ60))</f>
        <v>0</v>
      </c>
      <c r="Z60">
        <f>(V60-CJ60*(CO60+CP60)/1000)</f>
        <v>0</v>
      </c>
      <c r="AA60">
        <f>(-H60*44100)</f>
        <v>0</v>
      </c>
      <c r="AB60">
        <f>2*29.3*P60*0.92*(CQ60-U60)</f>
        <v>0</v>
      </c>
      <c r="AC60">
        <f>2*0.95*5.67E-8*(((CQ60+$B$7)+273)^4-(U60+273)^4)</f>
        <v>0</v>
      </c>
      <c r="AD60">
        <f>S60+AC60+AA60+AB60</f>
        <v>0</v>
      </c>
      <c r="AE60">
        <f>CN60*AS60*(CI60-CH60*(1000-AS60*CK60)/(1000-AS60*CJ60))/(100*CB60)</f>
        <v>0</v>
      </c>
      <c r="AF60">
        <f>1000*CN60*AS60*(CJ60-CK60)/(100*CB60*(1000-AS60*CJ60))</f>
        <v>0</v>
      </c>
      <c r="AG60">
        <f>(AH60 - AI60 - CO60*1E3/(8.314*(CQ60+273.15)) * AK60/CN60 * AJ60) * CN60/(100*CB60) * (1000 - CK60)/1000</f>
        <v>0</v>
      </c>
      <c r="AH60">
        <v>299.752338585185</v>
      </c>
      <c r="AI60">
        <v>286.987496969697</v>
      </c>
      <c r="AJ60">
        <v>1.66964101094412</v>
      </c>
      <c r="AK60">
        <v>66.4999155448521</v>
      </c>
      <c r="AL60">
        <f>(AN60 - AM60 + CO60*1E3/(8.314*(CQ60+273.15)) * AP60/CN60 * AO60) * CN60/(100*CB60) * 1000/(1000 - AN60)</f>
        <v>0</v>
      </c>
      <c r="AM60">
        <v>20.0407725613853</v>
      </c>
      <c r="AN60">
        <v>21.4639521212121</v>
      </c>
      <c r="AO60">
        <v>9.65281063434282e-06</v>
      </c>
      <c r="AP60">
        <v>79.88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MAX(0,($B$13+$C$13*CV60)/(1+$D$13*CV60)*CO60/(CQ60+273)*$E$13)</f>
        <v>0</v>
      </c>
      <c r="AV60" t="s">
        <v>286</v>
      </c>
      <c r="AW60" t="s">
        <v>286</v>
      </c>
      <c r="AX60">
        <v>0</v>
      </c>
      <c r="AY60">
        <v>0</v>
      </c>
      <c r="AZ60">
        <f>1-AX60/AY60</f>
        <v>0</v>
      </c>
      <c r="BA60">
        <v>0</v>
      </c>
      <c r="BB60" t="s">
        <v>286</v>
      </c>
      <c r="BC60" t="s">
        <v>286</v>
      </c>
      <c r="BD60">
        <v>0</v>
      </c>
      <c r="BE60">
        <v>0</v>
      </c>
      <c r="BF60">
        <f>1-BD60/BE60</f>
        <v>0</v>
      </c>
      <c r="BG60">
        <v>0.5</v>
      </c>
      <c r="BH60">
        <f>BY60</f>
        <v>0</v>
      </c>
      <c r="BI60">
        <f>J60</f>
        <v>0</v>
      </c>
      <c r="BJ60">
        <f>BF60*BG60*BH60</f>
        <v>0</v>
      </c>
      <c r="BK60">
        <f>(BI60-BA60)/BH60</f>
        <v>0</v>
      </c>
      <c r="BL60">
        <f>(AY60-BE60)/BE60</f>
        <v>0</v>
      </c>
      <c r="BM60">
        <f>AX60/(AZ60+AX60/BE60)</f>
        <v>0</v>
      </c>
      <c r="BN60" t="s">
        <v>286</v>
      </c>
      <c r="BO60">
        <v>0</v>
      </c>
      <c r="BP60">
        <f>IF(BO60&lt;&gt;0, BO60, BM60)</f>
        <v>0</v>
      </c>
      <c r="BQ60">
        <f>1-BP60/BE60</f>
        <v>0</v>
      </c>
      <c r="BR60">
        <f>(BE60-BD60)/(BE60-BP60)</f>
        <v>0</v>
      </c>
      <c r="BS60">
        <f>(AY60-BE60)/(AY60-BP60)</f>
        <v>0</v>
      </c>
      <c r="BT60">
        <f>(BE60-BD60)/(BE60-AX60)</f>
        <v>0</v>
      </c>
      <c r="BU60">
        <f>(AY60-BE60)/(AY60-AX60)</f>
        <v>0</v>
      </c>
      <c r="BV60">
        <f>(BR60*BP60/BD60)</f>
        <v>0</v>
      </c>
      <c r="BW60">
        <f>(1-BV60)</f>
        <v>0</v>
      </c>
      <c r="BX60">
        <f>$B$11*CW60+$C$11*CX60+$F$11*CY60*(1-DB60)</f>
        <v>0</v>
      </c>
      <c r="BY60">
        <f>BX60*BZ60</f>
        <v>0</v>
      </c>
      <c r="BZ60">
        <f>($B$11*$D$9+$C$11*$D$9+$F$11*((DL60+DD60)/MAX(DL60+DD60+DM60, 0.1)*$I$9+DM60/MAX(DL60+DD60+DM60, 0.1)*$J$9))/($B$11+$C$11+$F$11)</f>
        <v>0</v>
      </c>
      <c r="CA60">
        <f>($B$11*$K$9+$C$11*$K$9+$F$11*((DL60+DD60)/MAX(DL60+DD60+DM60, 0.1)*$P$9+DM60/MAX(DL60+DD60+DM60, 0.1)*$Q$9))/($B$11+$C$11+$F$11)</f>
        <v>0</v>
      </c>
      <c r="CB60">
        <v>9</v>
      </c>
      <c r="CC60">
        <v>0.5</v>
      </c>
      <c r="CD60" t="s">
        <v>287</v>
      </c>
      <c r="CE60">
        <v>2</v>
      </c>
      <c r="CF60" t="b">
        <v>1</v>
      </c>
      <c r="CG60">
        <v>1617086348.5</v>
      </c>
      <c r="CH60">
        <v>278.376714285714</v>
      </c>
      <c r="CI60">
        <v>293.784142857143</v>
      </c>
      <c r="CJ60">
        <v>21.4638</v>
      </c>
      <c r="CK60">
        <v>20.0404</v>
      </c>
      <c r="CL60">
        <v>274.014857142857</v>
      </c>
      <c r="CM60">
        <v>21.4814857142857</v>
      </c>
      <c r="CN60">
        <v>600.014428571429</v>
      </c>
      <c r="CO60">
        <v>101.113428571429</v>
      </c>
      <c r="CP60">
        <v>0.0457949571428571</v>
      </c>
      <c r="CQ60">
        <v>26.6388428571429</v>
      </c>
      <c r="CR60">
        <v>26.1826</v>
      </c>
      <c r="CS60">
        <v>999.9</v>
      </c>
      <c r="CT60">
        <v>0</v>
      </c>
      <c r="CU60">
        <v>0</v>
      </c>
      <c r="CV60">
        <v>10002.3057142857</v>
      </c>
      <c r="CW60">
        <v>0</v>
      </c>
      <c r="CX60">
        <v>43.5269428571428</v>
      </c>
      <c r="CY60">
        <v>1200.03</v>
      </c>
      <c r="CZ60">
        <v>0.966992</v>
      </c>
      <c r="DA60">
        <v>0.0330075285714286</v>
      </c>
      <c r="DB60">
        <v>0</v>
      </c>
      <c r="DC60">
        <v>2.50848571428571</v>
      </c>
      <c r="DD60">
        <v>0</v>
      </c>
      <c r="DE60">
        <v>3459.59</v>
      </c>
      <c r="DF60">
        <v>10372.5142857143</v>
      </c>
      <c r="DG60">
        <v>39.8658571428571</v>
      </c>
      <c r="DH60">
        <v>42.732</v>
      </c>
      <c r="DI60">
        <v>41.58</v>
      </c>
      <c r="DJ60">
        <v>40.9192857142857</v>
      </c>
      <c r="DK60">
        <v>39.964</v>
      </c>
      <c r="DL60">
        <v>1160.42</v>
      </c>
      <c r="DM60">
        <v>39.61</v>
      </c>
      <c r="DN60">
        <v>0</v>
      </c>
      <c r="DO60">
        <v>1617086351.5</v>
      </c>
      <c r="DP60">
        <v>0</v>
      </c>
      <c r="DQ60">
        <v>2.62794615384615</v>
      </c>
      <c r="DR60">
        <v>-0.759418798190115</v>
      </c>
      <c r="DS60">
        <v>-21.3517948450651</v>
      </c>
      <c r="DT60">
        <v>3461.13615384615</v>
      </c>
      <c r="DU60">
        <v>15</v>
      </c>
      <c r="DV60">
        <v>1617085932.5</v>
      </c>
      <c r="DW60" t="s">
        <v>288</v>
      </c>
      <c r="DX60">
        <v>1617085932.5</v>
      </c>
      <c r="DY60">
        <v>1617085930.5</v>
      </c>
      <c r="DZ60">
        <v>3</v>
      </c>
      <c r="EA60">
        <v>0.041</v>
      </c>
      <c r="EB60">
        <v>0.004</v>
      </c>
      <c r="EC60">
        <v>4.362</v>
      </c>
      <c r="ED60">
        <v>-0.018</v>
      </c>
      <c r="EE60">
        <v>400</v>
      </c>
      <c r="EF60">
        <v>20</v>
      </c>
      <c r="EG60">
        <v>0.24</v>
      </c>
      <c r="EH60">
        <v>0.04</v>
      </c>
      <c r="EI60">
        <v>100</v>
      </c>
      <c r="EJ60">
        <v>100</v>
      </c>
      <c r="EK60">
        <v>4.361</v>
      </c>
      <c r="EL60">
        <v>-0.0176</v>
      </c>
      <c r="EM60">
        <v>4.36170000000004</v>
      </c>
      <c r="EN60">
        <v>0</v>
      </c>
      <c r="EO60">
        <v>0</v>
      </c>
      <c r="EP60">
        <v>0</v>
      </c>
      <c r="EQ60">
        <v>-0.017669999999999</v>
      </c>
      <c r="ER60">
        <v>0</v>
      </c>
      <c r="ES60">
        <v>0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7</v>
      </c>
      <c r="EZ60">
        <v>7</v>
      </c>
      <c r="FA60">
        <v>18</v>
      </c>
      <c r="FB60">
        <v>646.312</v>
      </c>
      <c r="FC60">
        <v>393.111</v>
      </c>
      <c r="FD60">
        <v>25.0001</v>
      </c>
      <c r="FE60">
        <v>26.9623</v>
      </c>
      <c r="FF60">
        <v>30.0003</v>
      </c>
      <c r="FG60">
        <v>26.9404</v>
      </c>
      <c r="FH60">
        <v>26.9802</v>
      </c>
      <c r="FI60">
        <v>16.9838</v>
      </c>
      <c r="FJ60">
        <v>16.6744</v>
      </c>
      <c r="FK60">
        <v>52.4992</v>
      </c>
      <c r="FL60">
        <v>25</v>
      </c>
      <c r="FM60">
        <v>309.032</v>
      </c>
      <c r="FN60">
        <v>20</v>
      </c>
      <c r="FO60">
        <v>97.0624</v>
      </c>
      <c r="FP60">
        <v>99.6261</v>
      </c>
    </row>
    <row r="61" spans="1:172">
      <c r="A61">
        <v>45</v>
      </c>
      <c r="B61">
        <v>1617086354.5</v>
      </c>
      <c r="C61">
        <v>176.5</v>
      </c>
      <c r="D61" t="s">
        <v>375</v>
      </c>
      <c r="E61" t="s">
        <v>376</v>
      </c>
      <c r="F61">
        <v>4</v>
      </c>
      <c r="G61">
        <v>1617086352.1875</v>
      </c>
      <c r="H61">
        <f>(I61)/1000</f>
        <v>0</v>
      </c>
      <c r="I61">
        <f>IF(CF61, AL61, AF61)</f>
        <v>0</v>
      </c>
      <c r="J61">
        <f>IF(CF61, AG61, AE61)</f>
        <v>0</v>
      </c>
      <c r="K61">
        <f>CH61 - IF(AS61&gt;1, J61*CB61*100.0/(AU61*CV61), 0)</f>
        <v>0</v>
      </c>
      <c r="L61">
        <f>((R61-H61/2)*K61-J61)/(R61+H61/2)</f>
        <v>0</v>
      </c>
      <c r="M61">
        <f>L61*(CO61+CP61)/1000.0</f>
        <v>0</v>
      </c>
      <c r="N61">
        <f>(CH61 - IF(AS61&gt;1, J61*CB61*100.0/(AU61*CV61), 0))*(CO61+CP61)/1000.0</f>
        <v>0</v>
      </c>
      <c r="O61">
        <f>2.0/((1/Q61-1/P61)+SIGN(Q61)*SQRT((1/Q61-1/P61)*(1/Q61-1/P61) + 4*CC61/((CC61+1)*(CC61+1))*(2*1/Q61*1/P61-1/P61*1/P61)))</f>
        <v>0</v>
      </c>
      <c r="P61">
        <f>IF(LEFT(CD61,1)&lt;&gt;"0",IF(LEFT(CD61,1)="1",3.0,CE61),$D$5+$E$5*(CV61*CO61/($K$5*1000))+$F$5*(CV61*CO61/($K$5*1000))*MAX(MIN(CB61,$J$5),$I$5)*MAX(MIN(CB61,$J$5),$I$5)+$G$5*MAX(MIN(CB61,$J$5),$I$5)*(CV61*CO61/($K$5*1000))+$H$5*(CV61*CO61/($K$5*1000))*(CV61*CO61/($K$5*1000)))</f>
        <v>0</v>
      </c>
      <c r="Q61">
        <f>H61*(1000-(1000*0.61365*exp(17.502*U61/(240.97+U61))/(CO61+CP61)+CJ61)/2)/(1000*0.61365*exp(17.502*U61/(240.97+U61))/(CO61+CP61)-CJ61)</f>
        <v>0</v>
      </c>
      <c r="R61">
        <f>1/((CC61+1)/(O61/1.6)+1/(P61/1.37)) + CC61/((CC61+1)/(O61/1.6) + CC61/(P61/1.37))</f>
        <v>0</v>
      </c>
      <c r="S61">
        <f>(BX61*CA61)</f>
        <v>0</v>
      </c>
      <c r="T61">
        <f>(CQ61+(S61+2*0.95*5.67E-8*(((CQ61+$B$7)+273)^4-(CQ61+273)^4)-44100*H61)/(1.84*29.3*P61+8*0.95*5.67E-8*(CQ61+273)^3))</f>
        <v>0</v>
      </c>
      <c r="U61">
        <f>($C$7*CR61+$D$7*CS61+$E$7*T61)</f>
        <v>0</v>
      </c>
      <c r="V61">
        <f>0.61365*exp(17.502*U61/(240.97+U61))</f>
        <v>0</v>
      </c>
      <c r="W61">
        <f>(X61/Y61*100)</f>
        <v>0</v>
      </c>
      <c r="X61">
        <f>CJ61*(CO61+CP61)/1000</f>
        <v>0</v>
      </c>
      <c r="Y61">
        <f>0.61365*exp(17.502*CQ61/(240.97+CQ61))</f>
        <v>0</v>
      </c>
      <c r="Z61">
        <f>(V61-CJ61*(CO61+CP61)/1000)</f>
        <v>0</v>
      </c>
      <c r="AA61">
        <f>(-H61*44100)</f>
        <v>0</v>
      </c>
      <c r="AB61">
        <f>2*29.3*P61*0.92*(CQ61-U61)</f>
        <v>0</v>
      </c>
      <c r="AC61">
        <f>2*0.95*5.67E-8*(((CQ61+$B$7)+273)^4-(U61+273)^4)</f>
        <v>0</v>
      </c>
      <c r="AD61">
        <f>S61+AC61+AA61+AB61</f>
        <v>0</v>
      </c>
      <c r="AE61">
        <f>CN61*AS61*(CI61-CH61*(1000-AS61*CK61)/(1000-AS61*CJ61))/(100*CB61)</f>
        <v>0</v>
      </c>
      <c r="AF61">
        <f>1000*CN61*AS61*(CJ61-CK61)/(100*CB61*(1000-AS61*CJ61))</f>
        <v>0</v>
      </c>
      <c r="AG61">
        <f>(AH61 - AI61 - CO61*1E3/(8.314*(CQ61+273.15)) * AK61/CN61 * AJ61) * CN61/(100*CB61) * (1000 - CK61)/1000</f>
        <v>0</v>
      </c>
      <c r="AH61">
        <v>306.702001012094</v>
      </c>
      <c r="AI61">
        <v>293.727842424242</v>
      </c>
      <c r="AJ61">
        <v>1.68891693999541</v>
      </c>
      <c r="AK61">
        <v>66.4999155448521</v>
      </c>
      <c r="AL61">
        <f>(AN61 - AM61 + CO61*1E3/(8.314*(CQ61+273.15)) * AP61/CN61 * AO61) * CN61/(100*CB61) * 1000/(1000 - AN61)</f>
        <v>0</v>
      </c>
      <c r="AM61">
        <v>20.0394228730736</v>
      </c>
      <c r="AN61">
        <v>21.46428</v>
      </c>
      <c r="AO61">
        <v>2.12755715998967e-06</v>
      </c>
      <c r="AP61">
        <v>79.88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MAX(0,($B$13+$C$13*CV61)/(1+$D$13*CV61)*CO61/(CQ61+273)*$E$13)</f>
        <v>0</v>
      </c>
      <c r="AV61" t="s">
        <v>286</v>
      </c>
      <c r="AW61" t="s">
        <v>286</v>
      </c>
      <c r="AX61">
        <v>0</v>
      </c>
      <c r="AY61">
        <v>0</v>
      </c>
      <c r="AZ61">
        <f>1-AX61/AY61</f>
        <v>0</v>
      </c>
      <c r="BA61">
        <v>0</v>
      </c>
      <c r="BB61" t="s">
        <v>286</v>
      </c>
      <c r="BC61" t="s">
        <v>286</v>
      </c>
      <c r="BD61">
        <v>0</v>
      </c>
      <c r="BE61">
        <v>0</v>
      </c>
      <c r="BF61">
        <f>1-BD61/BE61</f>
        <v>0</v>
      </c>
      <c r="BG61">
        <v>0.5</v>
      </c>
      <c r="BH61">
        <f>BY61</f>
        <v>0</v>
      </c>
      <c r="BI61">
        <f>J61</f>
        <v>0</v>
      </c>
      <c r="BJ61">
        <f>BF61*BG61*BH61</f>
        <v>0</v>
      </c>
      <c r="BK61">
        <f>(BI61-BA61)/BH61</f>
        <v>0</v>
      </c>
      <c r="BL61">
        <f>(AY61-BE61)/BE61</f>
        <v>0</v>
      </c>
      <c r="BM61">
        <f>AX61/(AZ61+AX61/BE61)</f>
        <v>0</v>
      </c>
      <c r="BN61" t="s">
        <v>286</v>
      </c>
      <c r="BO61">
        <v>0</v>
      </c>
      <c r="BP61">
        <f>IF(BO61&lt;&gt;0, BO61, BM61)</f>
        <v>0</v>
      </c>
      <c r="BQ61">
        <f>1-BP61/BE61</f>
        <v>0</v>
      </c>
      <c r="BR61">
        <f>(BE61-BD61)/(BE61-BP61)</f>
        <v>0</v>
      </c>
      <c r="BS61">
        <f>(AY61-BE61)/(AY61-BP61)</f>
        <v>0</v>
      </c>
      <c r="BT61">
        <f>(BE61-BD61)/(BE61-AX61)</f>
        <v>0</v>
      </c>
      <c r="BU61">
        <f>(AY61-BE61)/(AY61-AX61)</f>
        <v>0</v>
      </c>
      <c r="BV61">
        <f>(BR61*BP61/BD61)</f>
        <v>0</v>
      </c>
      <c r="BW61">
        <f>(1-BV61)</f>
        <v>0</v>
      </c>
      <c r="BX61">
        <f>$B$11*CW61+$C$11*CX61+$F$11*CY61*(1-DB61)</f>
        <v>0</v>
      </c>
      <c r="BY61">
        <f>BX61*BZ61</f>
        <v>0</v>
      </c>
      <c r="BZ61">
        <f>($B$11*$D$9+$C$11*$D$9+$F$11*((DL61+DD61)/MAX(DL61+DD61+DM61, 0.1)*$I$9+DM61/MAX(DL61+DD61+DM61, 0.1)*$J$9))/($B$11+$C$11+$F$11)</f>
        <v>0</v>
      </c>
      <c r="CA61">
        <f>($B$11*$K$9+$C$11*$K$9+$F$11*((DL61+DD61)/MAX(DL61+DD61+DM61, 0.1)*$P$9+DM61/MAX(DL61+DD61+DM61, 0.1)*$Q$9))/($B$11+$C$11+$F$11)</f>
        <v>0</v>
      </c>
      <c r="CB61">
        <v>9</v>
      </c>
      <c r="CC61">
        <v>0.5</v>
      </c>
      <c r="CD61" t="s">
        <v>287</v>
      </c>
      <c r="CE61">
        <v>2</v>
      </c>
      <c r="CF61" t="b">
        <v>1</v>
      </c>
      <c r="CG61">
        <v>1617086352.1875</v>
      </c>
      <c r="CH61">
        <v>284.429375</v>
      </c>
      <c r="CI61">
        <v>300.0515</v>
      </c>
      <c r="CJ61">
        <v>21.464025</v>
      </c>
      <c r="CK61">
        <v>20.039825</v>
      </c>
      <c r="CL61">
        <v>280.067875</v>
      </c>
      <c r="CM61">
        <v>21.4816875</v>
      </c>
      <c r="CN61">
        <v>600.03025</v>
      </c>
      <c r="CO61">
        <v>101.11375</v>
      </c>
      <c r="CP61">
        <v>0.045536825</v>
      </c>
      <c r="CQ61">
        <v>26.63875</v>
      </c>
      <c r="CR61">
        <v>26.180875</v>
      </c>
      <c r="CS61">
        <v>999.9</v>
      </c>
      <c r="CT61">
        <v>0</v>
      </c>
      <c r="CU61">
        <v>0</v>
      </c>
      <c r="CV61">
        <v>10006.32</v>
      </c>
      <c r="CW61">
        <v>0</v>
      </c>
      <c r="CX61">
        <v>43.528975</v>
      </c>
      <c r="CY61">
        <v>1199.995</v>
      </c>
      <c r="CZ61">
        <v>0.966990875</v>
      </c>
      <c r="DA61">
        <v>0.0330086375</v>
      </c>
      <c r="DB61">
        <v>0</v>
      </c>
      <c r="DC61">
        <v>2.722075</v>
      </c>
      <c r="DD61">
        <v>0</v>
      </c>
      <c r="DE61">
        <v>3458.54375</v>
      </c>
      <c r="DF61">
        <v>10372.2125</v>
      </c>
      <c r="DG61">
        <v>39.875</v>
      </c>
      <c r="DH61">
        <v>42.7655</v>
      </c>
      <c r="DI61">
        <v>41.531</v>
      </c>
      <c r="DJ61">
        <v>40.906</v>
      </c>
      <c r="DK61">
        <v>39.944875</v>
      </c>
      <c r="DL61">
        <v>1160.385</v>
      </c>
      <c r="DM61">
        <v>39.61</v>
      </c>
      <c r="DN61">
        <v>0</v>
      </c>
      <c r="DO61">
        <v>1617086355.1</v>
      </c>
      <c r="DP61">
        <v>0</v>
      </c>
      <c r="DQ61">
        <v>2.65681153846154</v>
      </c>
      <c r="DR61">
        <v>-0.294403420690541</v>
      </c>
      <c r="DS61">
        <v>-15.4776068426457</v>
      </c>
      <c r="DT61">
        <v>3459.98692307692</v>
      </c>
      <c r="DU61">
        <v>15</v>
      </c>
      <c r="DV61">
        <v>1617085932.5</v>
      </c>
      <c r="DW61" t="s">
        <v>288</v>
      </c>
      <c r="DX61">
        <v>1617085932.5</v>
      </c>
      <c r="DY61">
        <v>1617085930.5</v>
      </c>
      <c r="DZ61">
        <v>3</v>
      </c>
      <c r="EA61">
        <v>0.041</v>
      </c>
      <c r="EB61">
        <v>0.004</v>
      </c>
      <c r="EC61">
        <v>4.362</v>
      </c>
      <c r="ED61">
        <v>-0.018</v>
      </c>
      <c r="EE61">
        <v>400</v>
      </c>
      <c r="EF61">
        <v>20</v>
      </c>
      <c r="EG61">
        <v>0.24</v>
      </c>
      <c r="EH61">
        <v>0.04</v>
      </c>
      <c r="EI61">
        <v>100</v>
      </c>
      <c r="EJ61">
        <v>100</v>
      </c>
      <c r="EK61">
        <v>4.362</v>
      </c>
      <c r="EL61">
        <v>-0.0177</v>
      </c>
      <c r="EM61">
        <v>4.36170000000004</v>
      </c>
      <c r="EN61">
        <v>0</v>
      </c>
      <c r="EO61">
        <v>0</v>
      </c>
      <c r="EP61">
        <v>0</v>
      </c>
      <c r="EQ61">
        <v>-0.017669999999999</v>
      </c>
      <c r="ER61">
        <v>0</v>
      </c>
      <c r="ES61">
        <v>0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7</v>
      </c>
      <c r="EZ61">
        <v>7.1</v>
      </c>
      <c r="FA61">
        <v>18</v>
      </c>
      <c r="FB61">
        <v>646.216</v>
      </c>
      <c r="FC61">
        <v>393.191</v>
      </c>
      <c r="FD61">
        <v>24.9999</v>
      </c>
      <c r="FE61">
        <v>26.9635</v>
      </c>
      <c r="FF61">
        <v>30.0002</v>
      </c>
      <c r="FG61">
        <v>26.9404</v>
      </c>
      <c r="FH61">
        <v>26.9811</v>
      </c>
      <c r="FI61">
        <v>17.2751</v>
      </c>
      <c r="FJ61">
        <v>16.6744</v>
      </c>
      <c r="FK61">
        <v>52.4992</v>
      </c>
      <c r="FL61">
        <v>25</v>
      </c>
      <c r="FM61">
        <v>315.77</v>
      </c>
      <c r="FN61">
        <v>20</v>
      </c>
      <c r="FO61">
        <v>97.0625</v>
      </c>
      <c r="FP61">
        <v>99.6276</v>
      </c>
    </row>
    <row r="62" spans="1:172">
      <c r="A62">
        <v>46</v>
      </c>
      <c r="B62">
        <v>1617086358.5</v>
      </c>
      <c r="C62">
        <v>180.5</v>
      </c>
      <c r="D62" t="s">
        <v>377</v>
      </c>
      <c r="E62" t="s">
        <v>378</v>
      </c>
      <c r="F62">
        <v>4</v>
      </c>
      <c r="G62">
        <v>1617086356.5</v>
      </c>
      <c r="H62">
        <f>(I62)/1000</f>
        <v>0</v>
      </c>
      <c r="I62">
        <f>IF(CF62, AL62, AF62)</f>
        <v>0</v>
      </c>
      <c r="J62">
        <f>IF(CF62, AG62, AE62)</f>
        <v>0</v>
      </c>
      <c r="K62">
        <f>CH62 - IF(AS62&gt;1, J62*CB62*100.0/(AU62*CV62), 0)</f>
        <v>0</v>
      </c>
      <c r="L62">
        <f>((R62-H62/2)*K62-J62)/(R62+H62/2)</f>
        <v>0</v>
      </c>
      <c r="M62">
        <f>L62*(CO62+CP62)/1000.0</f>
        <v>0</v>
      </c>
      <c r="N62">
        <f>(CH62 - IF(AS62&gt;1, J62*CB62*100.0/(AU62*CV62), 0))*(CO62+CP62)/1000.0</f>
        <v>0</v>
      </c>
      <c r="O62">
        <f>2.0/((1/Q62-1/P62)+SIGN(Q62)*SQRT((1/Q62-1/P62)*(1/Q62-1/P62) + 4*CC62/((CC62+1)*(CC62+1))*(2*1/Q62*1/P62-1/P62*1/P62)))</f>
        <v>0</v>
      </c>
      <c r="P62">
        <f>IF(LEFT(CD62,1)&lt;&gt;"0",IF(LEFT(CD62,1)="1",3.0,CE62),$D$5+$E$5*(CV62*CO62/($K$5*1000))+$F$5*(CV62*CO62/($K$5*1000))*MAX(MIN(CB62,$J$5),$I$5)*MAX(MIN(CB62,$J$5),$I$5)+$G$5*MAX(MIN(CB62,$J$5),$I$5)*(CV62*CO62/($K$5*1000))+$H$5*(CV62*CO62/($K$5*1000))*(CV62*CO62/($K$5*1000)))</f>
        <v>0</v>
      </c>
      <c r="Q62">
        <f>H62*(1000-(1000*0.61365*exp(17.502*U62/(240.97+U62))/(CO62+CP62)+CJ62)/2)/(1000*0.61365*exp(17.502*U62/(240.97+U62))/(CO62+CP62)-CJ62)</f>
        <v>0</v>
      </c>
      <c r="R62">
        <f>1/((CC62+1)/(O62/1.6)+1/(P62/1.37)) + CC62/((CC62+1)/(O62/1.6) + CC62/(P62/1.37))</f>
        <v>0</v>
      </c>
      <c r="S62">
        <f>(BX62*CA62)</f>
        <v>0</v>
      </c>
      <c r="T62">
        <f>(CQ62+(S62+2*0.95*5.67E-8*(((CQ62+$B$7)+273)^4-(CQ62+273)^4)-44100*H62)/(1.84*29.3*P62+8*0.95*5.67E-8*(CQ62+273)^3))</f>
        <v>0</v>
      </c>
      <c r="U62">
        <f>($C$7*CR62+$D$7*CS62+$E$7*T62)</f>
        <v>0</v>
      </c>
      <c r="V62">
        <f>0.61365*exp(17.502*U62/(240.97+U62))</f>
        <v>0</v>
      </c>
      <c r="W62">
        <f>(X62/Y62*100)</f>
        <v>0</v>
      </c>
      <c r="X62">
        <f>CJ62*(CO62+CP62)/1000</f>
        <v>0</v>
      </c>
      <c r="Y62">
        <f>0.61365*exp(17.502*CQ62/(240.97+CQ62))</f>
        <v>0</v>
      </c>
      <c r="Z62">
        <f>(V62-CJ62*(CO62+CP62)/1000)</f>
        <v>0</v>
      </c>
      <c r="AA62">
        <f>(-H62*44100)</f>
        <v>0</v>
      </c>
      <c r="AB62">
        <f>2*29.3*P62*0.92*(CQ62-U62)</f>
        <v>0</v>
      </c>
      <c r="AC62">
        <f>2*0.95*5.67E-8*(((CQ62+$B$7)+273)^4-(U62+273)^4)</f>
        <v>0</v>
      </c>
      <c r="AD62">
        <f>S62+AC62+AA62+AB62</f>
        <v>0</v>
      </c>
      <c r="AE62">
        <f>CN62*AS62*(CI62-CH62*(1000-AS62*CK62)/(1000-AS62*CJ62))/(100*CB62)</f>
        <v>0</v>
      </c>
      <c r="AF62">
        <f>1000*CN62*AS62*(CJ62-CK62)/(100*CB62*(1000-AS62*CJ62))</f>
        <v>0</v>
      </c>
      <c r="AG62">
        <f>(AH62 - AI62 - CO62*1E3/(8.314*(CQ62+273.15)) * AK62/CN62 * AJ62) * CN62/(100*CB62) * (1000 - CK62)/1000</f>
        <v>0</v>
      </c>
      <c r="AH62">
        <v>313.584816536548</v>
      </c>
      <c r="AI62">
        <v>300.403012121212</v>
      </c>
      <c r="AJ62">
        <v>1.66461913299121</v>
      </c>
      <c r="AK62">
        <v>66.4999155448521</v>
      </c>
      <c r="AL62">
        <f>(AN62 - AM62 + CO62*1E3/(8.314*(CQ62+273.15)) * AP62/CN62 * AO62) * CN62/(100*CB62) * 1000/(1000 - AN62)</f>
        <v>0</v>
      </c>
      <c r="AM62">
        <v>20.0421370445022</v>
      </c>
      <c r="AN62">
        <v>21.4656393939394</v>
      </c>
      <c r="AO62">
        <v>-1.77437533219668e-06</v>
      </c>
      <c r="AP62">
        <v>79.88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MAX(0,($B$13+$C$13*CV62)/(1+$D$13*CV62)*CO62/(CQ62+273)*$E$13)</f>
        <v>0</v>
      </c>
      <c r="AV62" t="s">
        <v>286</v>
      </c>
      <c r="AW62" t="s">
        <v>286</v>
      </c>
      <c r="AX62">
        <v>0</v>
      </c>
      <c r="AY62">
        <v>0</v>
      </c>
      <c r="AZ62">
        <f>1-AX62/AY62</f>
        <v>0</v>
      </c>
      <c r="BA62">
        <v>0</v>
      </c>
      <c r="BB62" t="s">
        <v>286</v>
      </c>
      <c r="BC62" t="s">
        <v>286</v>
      </c>
      <c r="BD62">
        <v>0</v>
      </c>
      <c r="BE62">
        <v>0</v>
      </c>
      <c r="BF62">
        <f>1-BD62/BE62</f>
        <v>0</v>
      </c>
      <c r="BG62">
        <v>0.5</v>
      </c>
      <c r="BH62">
        <f>BY62</f>
        <v>0</v>
      </c>
      <c r="BI62">
        <f>J62</f>
        <v>0</v>
      </c>
      <c r="BJ62">
        <f>BF62*BG62*BH62</f>
        <v>0</v>
      </c>
      <c r="BK62">
        <f>(BI62-BA62)/BH62</f>
        <v>0</v>
      </c>
      <c r="BL62">
        <f>(AY62-BE62)/BE62</f>
        <v>0</v>
      </c>
      <c r="BM62">
        <f>AX62/(AZ62+AX62/BE62)</f>
        <v>0</v>
      </c>
      <c r="BN62" t="s">
        <v>286</v>
      </c>
      <c r="BO62">
        <v>0</v>
      </c>
      <c r="BP62">
        <f>IF(BO62&lt;&gt;0, BO62, BM62)</f>
        <v>0</v>
      </c>
      <c r="BQ62">
        <f>1-BP62/BE62</f>
        <v>0</v>
      </c>
      <c r="BR62">
        <f>(BE62-BD62)/(BE62-BP62)</f>
        <v>0</v>
      </c>
      <c r="BS62">
        <f>(AY62-BE62)/(AY62-BP62)</f>
        <v>0</v>
      </c>
      <c r="BT62">
        <f>(BE62-BD62)/(BE62-AX62)</f>
        <v>0</v>
      </c>
      <c r="BU62">
        <f>(AY62-BE62)/(AY62-AX62)</f>
        <v>0</v>
      </c>
      <c r="BV62">
        <f>(BR62*BP62/BD62)</f>
        <v>0</v>
      </c>
      <c r="BW62">
        <f>(1-BV62)</f>
        <v>0</v>
      </c>
      <c r="BX62">
        <f>$B$11*CW62+$C$11*CX62+$F$11*CY62*(1-DB62)</f>
        <v>0</v>
      </c>
      <c r="BY62">
        <f>BX62*BZ62</f>
        <v>0</v>
      </c>
      <c r="BZ62">
        <f>($B$11*$D$9+$C$11*$D$9+$F$11*((DL62+DD62)/MAX(DL62+DD62+DM62, 0.1)*$I$9+DM62/MAX(DL62+DD62+DM62, 0.1)*$J$9))/($B$11+$C$11+$F$11)</f>
        <v>0</v>
      </c>
      <c r="CA62">
        <f>($B$11*$K$9+$C$11*$K$9+$F$11*((DL62+DD62)/MAX(DL62+DD62+DM62, 0.1)*$P$9+DM62/MAX(DL62+DD62+DM62, 0.1)*$Q$9))/($B$11+$C$11+$F$11)</f>
        <v>0</v>
      </c>
      <c r="CB62">
        <v>9</v>
      </c>
      <c r="CC62">
        <v>0.5</v>
      </c>
      <c r="CD62" t="s">
        <v>287</v>
      </c>
      <c r="CE62">
        <v>2</v>
      </c>
      <c r="CF62" t="b">
        <v>1</v>
      </c>
      <c r="CG62">
        <v>1617086356.5</v>
      </c>
      <c r="CH62">
        <v>291.511571428571</v>
      </c>
      <c r="CI62">
        <v>307.325857142857</v>
      </c>
      <c r="CJ62">
        <v>21.4648</v>
      </c>
      <c r="CK62">
        <v>20.0417714285714</v>
      </c>
      <c r="CL62">
        <v>287.15</v>
      </c>
      <c r="CM62">
        <v>21.4824714285714</v>
      </c>
      <c r="CN62">
        <v>599.996857142857</v>
      </c>
      <c r="CO62">
        <v>101.114714285714</v>
      </c>
      <c r="CP62">
        <v>0.0455308571428571</v>
      </c>
      <c r="CQ62">
        <v>26.6391285714286</v>
      </c>
      <c r="CR62">
        <v>26.1851857142857</v>
      </c>
      <c r="CS62">
        <v>999.9</v>
      </c>
      <c r="CT62">
        <v>0</v>
      </c>
      <c r="CU62">
        <v>0</v>
      </c>
      <c r="CV62">
        <v>10006.4457142857</v>
      </c>
      <c r="CW62">
        <v>0</v>
      </c>
      <c r="CX62">
        <v>43.4050142857143</v>
      </c>
      <c r="CY62">
        <v>1199.95285714286</v>
      </c>
      <c r="CZ62">
        <v>0.96699</v>
      </c>
      <c r="DA62">
        <v>0.0330095</v>
      </c>
      <c r="DB62">
        <v>0</v>
      </c>
      <c r="DC62">
        <v>2.7781</v>
      </c>
      <c r="DD62">
        <v>0</v>
      </c>
      <c r="DE62">
        <v>3458.21142857143</v>
      </c>
      <c r="DF62">
        <v>10371.8571428571</v>
      </c>
      <c r="DG62">
        <v>39.8658571428571</v>
      </c>
      <c r="DH62">
        <v>42.732</v>
      </c>
      <c r="DI62">
        <v>41.562</v>
      </c>
      <c r="DJ62">
        <v>40.9192857142857</v>
      </c>
      <c r="DK62">
        <v>39.982</v>
      </c>
      <c r="DL62">
        <v>1160.34285714286</v>
      </c>
      <c r="DM62">
        <v>39.61</v>
      </c>
      <c r="DN62">
        <v>0</v>
      </c>
      <c r="DO62">
        <v>1617086359.3</v>
      </c>
      <c r="DP62">
        <v>0</v>
      </c>
      <c r="DQ62">
        <v>2.667864</v>
      </c>
      <c r="DR62">
        <v>0.290800004556854</v>
      </c>
      <c r="DS62">
        <v>-8.94461542235544</v>
      </c>
      <c r="DT62">
        <v>3459.0272</v>
      </c>
      <c r="DU62">
        <v>15</v>
      </c>
      <c r="DV62">
        <v>1617085932.5</v>
      </c>
      <c r="DW62" t="s">
        <v>288</v>
      </c>
      <c r="DX62">
        <v>1617085932.5</v>
      </c>
      <c r="DY62">
        <v>1617085930.5</v>
      </c>
      <c r="DZ62">
        <v>3</v>
      </c>
      <c r="EA62">
        <v>0.041</v>
      </c>
      <c r="EB62">
        <v>0.004</v>
      </c>
      <c r="EC62">
        <v>4.362</v>
      </c>
      <c r="ED62">
        <v>-0.018</v>
      </c>
      <c r="EE62">
        <v>400</v>
      </c>
      <c r="EF62">
        <v>20</v>
      </c>
      <c r="EG62">
        <v>0.24</v>
      </c>
      <c r="EH62">
        <v>0.04</v>
      </c>
      <c r="EI62">
        <v>100</v>
      </c>
      <c r="EJ62">
        <v>100</v>
      </c>
      <c r="EK62">
        <v>4.362</v>
      </c>
      <c r="EL62">
        <v>-0.0177</v>
      </c>
      <c r="EM62">
        <v>4.36170000000004</v>
      </c>
      <c r="EN62">
        <v>0</v>
      </c>
      <c r="EO62">
        <v>0</v>
      </c>
      <c r="EP62">
        <v>0</v>
      </c>
      <c r="EQ62">
        <v>-0.017669999999999</v>
      </c>
      <c r="ER62">
        <v>0</v>
      </c>
      <c r="ES62">
        <v>0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7.1</v>
      </c>
      <c r="EZ62">
        <v>7.1</v>
      </c>
      <c r="FA62">
        <v>18</v>
      </c>
      <c r="FB62">
        <v>646.512</v>
      </c>
      <c r="FC62">
        <v>393.086</v>
      </c>
      <c r="FD62">
        <v>25.0001</v>
      </c>
      <c r="FE62">
        <v>26.9635</v>
      </c>
      <c r="FF62">
        <v>30.0002</v>
      </c>
      <c r="FG62">
        <v>26.9425</v>
      </c>
      <c r="FH62">
        <v>26.9825</v>
      </c>
      <c r="FI62">
        <v>17.5678</v>
      </c>
      <c r="FJ62">
        <v>16.6744</v>
      </c>
      <c r="FK62">
        <v>52.4992</v>
      </c>
      <c r="FL62">
        <v>25</v>
      </c>
      <c r="FM62">
        <v>322.486</v>
      </c>
      <c r="FN62">
        <v>20</v>
      </c>
      <c r="FO62">
        <v>97.0622</v>
      </c>
      <c r="FP62">
        <v>99.6268</v>
      </c>
    </row>
    <row r="63" spans="1:172">
      <c r="A63">
        <v>47</v>
      </c>
      <c r="B63">
        <v>1617086362.5</v>
      </c>
      <c r="C63">
        <v>184.5</v>
      </c>
      <c r="D63" t="s">
        <v>379</v>
      </c>
      <c r="E63" t="s">
        <v>380</v>
      </c>
      <c r="F63">
        <v>4</v>
      </c>
      <c r="G63">
        <v>1617086360.1875</v>
      </c>
      <c r="H63">
        <f>(I63)/1000</f>
        <v>0</v>
      </c>
      <c r="I63">
        <f>IF(CF63, AL63, AF63)</f>
        <v>0</v>
      </c>
      <c r="J63">
        <f>IF(CF63, AG63, AE63)</f>
        <v>0</v>
      </c>
      <c r="K63">
        <f>CH63 - IF(AS63&gt;1, J63*CB63*100.0/(AU63*CV63), 0)</f>
        <v>0</v>
      </c>
      <c r="L63">
        <f>((R63-H63/2)*K63-J63)/(R63+H63/2)</f>
        <v>0</v>
      </c>
      <c r="M63">
        <f>L63*(CO63+CP63)/1000.0</f>
        <v>0</v>
      </c>
      <c r="N63">
        <f>(CH63 - IF(AS63&gt;1, J63*CB63*100.0/(AU63*CV63), 0))*(CO63+CP63)/1000.0</f>
        <v>0</v>
      </c>
      <c r="O63">
        <f>2.0/((1/Q63-1/P63)+SIGN(Q63)*SQRT((1/Q63-1/P63)*(1/Q63-1/P63) + 4*CC63/((CC63+1)*(CC63+1))*(2*1/Q63*1/P63-1/P63*1/P63)))</f>
        <v>0</v>
      </c>
      <c r="P63">
        <f>IF(LEFT(CD63,1)&lt;&gt;"0",IF(LEFT(CD63,1)="1",3.0,CE63),$D$5+$E$5*(CV63*CO63/($K$5*1000))+$F$5*(CV63*CO63/($K$5*1000))*MAX(MIN(CB63,$J$5),$I$5)*MAX(MIN(CB63,$J$5),$I$5)+$G$5*MAX(MIN(CB63,$J$5),$I$5)*(CV63*CO63/($K$5*1000))+$H$5*(CV63*CO63/($K$5*1000))*(CV63*CO63/($K$5*1000)))</f>
        <v>0</v>
      </c>
      <c r="Q63">
        <f>H63*(1000-(1000*0.61365*exp(17.502*U63/(240.97+U63))/(CO63+CP63)+CJ63)/2)/(1000*0.61365*exp(17.502*U63/(240.97+U63))/(CO63+CP63)-CJ63)</f>
        <v>0</v>
      </c>
      <c r="R63">
        <f>1/((CC63+1)/(O63/1.6)+1/(P63/1.37)) + CC63/((CC63+1)/(O63/1.6) + CC63/(P63/1.37))</f>
        <v>0</v>
      </c>
      <c r="S63">
        <f>(BX63*CA63)</f>
        <v>0</v>
      </c>
      <c r="T63">
        <f>(CQ63+(S63+2*0.95*5.67E-8*(((CQ63+$B$7)+273)^4-(CQ63+273)^4)-44100*H63)/(1.84*29.3*P63+8*0.95*5.67E-8*(CQ63+273)^3))</f>
        <v>0</v>
      </c>
      <c r="U63">
        <f>($C$7*CR63+$D$7*CS63+$E$7*T63)</f>
        <v>0</v>
      </c>
      <c r="V63">
        <f>0.61365*exp(17.502*U63/(240.97+U63))</f>
        <v>0</v>
      </c>
      <c r="W63">
        <f>(X63/Y63*100)</f>
        <v>0</v>
      </c>
      <c r="X63">
        <f>CJ63*(CO63+CP63)/1000</f>
        <v>0</v>
      </c>
      <c r="Y63">
        <f>0.61365*exp(17.502*CQ63/(240.97+CQ63))</f>
        <v>0</v>
      </c>
      <c r="Z63">
        <f>(V63-CJ63*(CO63+CP63)/1000)</f>
        <v>0</v>
      </c>
      <c r="AA63">
        <f>(-H63*44100)</f>
        <v>0</v>
      </c>
      <c r="AB63">
        <f>2*29.3*P63*0.92*(CQ63-U63)</f>
        <v>0</v>
      </c>
      <c r="AC63">
        <f>2*0.95*5.67E-8*(((CQ63+$B$7)+273)^4-(U63+273)^4)</f>
        <v>0</v>
      </c>
      <c r="AD63">
        <f>S63+AC63+AA63+AB63</f>
        <v>0</v>
      </c>
      <c r="AE63">
        <f>CN63*AS63*(CI63-CH63*(1000-AS63*CK63)/(1000-AS63*CJ63))/(100*CB63)</f>
        <v>0</v>
      </c>
      <c r="AF63">
        <f>1000*CN63*AS63*(CJ63-CK63)/(100*CB63*(1000-AS63*CJ63))</f>
        <v>0</v>
      </c>
      <c r="AG63">
        <f>(AH63 - AI63 - CO63*1E3/(8.314*(CQ63+273.15)) * AK63/CN63 * AJ63) * CN63/(100*CB63) * (1000 - CK63)/1000</f>
        <v>0</v>
      </c>
      <c r="AH63">
        <v>320.417956574366</v>
      </c>
      <c r="AI63">
        <v>307.12536969697</v>
      </c>
      <c r="AJ63">
        <v>1.67868645246178</v>
      </c>
      <c r="AK63">
        <v>66.4999155448521</v>
      </c>
      <c r="AL63">
        <f>(AN63 - AM63 + CO63*1E3/(8.314*(CQ63+273.15)) * AP63/CN63 * AO63) * CN63/(100*CB63) * 1000/(1000 - AN63)</f>
        <v>0</v>
      </c>
      <c r="AM63">
        <v>20.0402248062338</v>
      </c>
      <c r="AN63">
        <v>21.4691896969697</v>
      </c>
      <c r="AO63">
        <v>1.44817457855135e-05</v>
      </c>
      <c r="AP63">
        <v>79.88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MAX(0,($B$13+$C$13*CV63)/(1+$D$13*CV63)*CO63/(CQ63+273)*$E$13)</f>
        <v>0</v>
      </c>
      <c r="AV63" t="s">
        <v>286</v>
      </c>
      <c r="AW63" t="s">
        <v>286</v>
      </c>
      <c r="AX63">
        <v>0</v>
      </c>
      <c r="AY63">
        <v>0</v>
      </c>
      <c r="AZ63">
        <f>1-AX63/AY63</f>
        <v>0</v>
      </c>
      <c r="BA63">
        <v>0</v>
      </c>
      <c r="BB63" t="s">
        <v>286</v>
      </c>
      <c r="BC63" t="s">
        <v>286</v>
      </c>
      <c r="BD63">
        <v>0</v>
      </c>
      <c r="BE63">
        <v>0</v>
      </c>
      <c r="BF63">
        <f>1-BD63/BE63</f>
        <v>0</v>
      </c>
      <c r="BG63">
        <v>0.5</v>
      </c>
      <c r="BH63">
        <f>BY63</f>
        <v>0</v>
      </c>
      <c r="BI63">
        <f>J63</f>
        <v>0</v>
      </c>
      <c r="BJ63">
        <f>BF63*BG63*BH63</f>
        <v>0</v>
      </c>
      <c r="BK63">
        <f>(BI63-BA63)/BH63</f>
        <v>0</v>
      </c>
      <c r="BL63">
        <f>(AY63-BE63)/BE63</f>
        <v>0</v>
      </c>
      <c r="BM63">
        <f>AX63/(AZ63+AX63/BE63)</f>
        <v>0</v>
      </c>
      <c r="BN63" t="s">
        <v>286</v>
      </c>
      <c r="BO63">
        <v>0</v>
      </c>
      <c r="BP63">
        <f>IF(BO63&lt;&gt;0, BO63, BM63)</f>
        <v>0</v>
      </c>
      <c r="BQ63">
        <f>1-BP63/BE63</f>
        <v>0</v>
      </c>
      <c r="BR63">
        <f>(BE63-BD63)/(BE63-BP63)</f>
        <v>0</v>
      </c>
      <c r="BS63">
        <f>(AY63-BE63)/(AY63-BP63)</f>
        <v>0</v>
      </c>
      <c r="BT63">
        <f>(BE63-BD63)/(BE63-AX63)</f>
        <v>0</v>
      </c>
      <c r="BU63">
        <f>(AY63-BE63)/(AY63-AX63)</f>
        <v>0</v>
      </c>
      <c r="BV63">
        <f>(BR63*BP63/BD63)</f>
        <v>0</v>
      </c>
      <c r="BW63">
        <f>(1-BV63)</f>
        <v>0</v>
      </c>
      <c r="BX63">
        <f>$B$11*CW63+$C$11*CX63+$F$11*CY63*(1-DB63)</f>
        <v>0</v>
      </c>
      <c r="BY63">
        <f>BX63*BZ63</f>
        <v>0</v>
      </c>
      <c r="BZ63">
        <f>($B$11*$D$9+$C$11*$D$9+$F$11*((DL63+DD63)/MAX(DL63+DD63+DM63, 0.1)*$I$9+DM63/MAX(DL63+DD63+DM63, 0.1)*$J$9))/($B$11+$C$11+$F$11)</f>
        <v>0</v>
      </c>
      <c r="CA63">
        <f>($B$11*$K$9+$C$11*$K$9+$F$11*((DL63+DD63)/MAX(DL63+DD63+DM63, 0.1)*$P$9+DM63/MAX(DL63+DD63+DM63, 0.1)*$Q$9))/($B$11+$C$11+$F$11)</f>
        <v>0</v>
      </c>
      <c r="CB63">
        <v>9</v>
      </c>
      <c r="CC63">
        <v>0.5</v>
      </c>
      <c r="CD63" t="s">
        <v>287</v>
      </c>
      <c r="CE63">
        <v>2</v>
      </c>
      <c r="CF63" t="b">
        <v>1</v>
      </c>
      <c r="CG63">
        <v>1617086360.1875</v>
      </c>
      <c r="CH63">
        <v>297.554125</v>
      </c>
      <c r="CI63">
        <v>313.50325</v>
      </c>
      <c r="CJ63">
        <v>21.467825</v>
      </c>
      <c r="CK63">
        <v>20.040325</v>
      </c>
      <c r="CL63">
        <v>293.192625</v>
      </c>
      <c r="CM63">
        <v>21.4854875</v>
      </c>
      <c r="CN63">
        <v>600.028875</v>
      </c>
      <c r="CO63">
        <v>101.114</v>
      </c>
      <c r="CP63">
        <v>0.0455794875</v>
      </c>
      <c r="CQ63">
        <v>26.6387125</v>
      </c>
      <c r="CR63">
        <v>26.1715</v>
      </c>
      <c r="CS63">
        <v>999.9</v>
      </c>
      <c r="CT63">
        <v>0</v>
      </c>
      <c r="CU63">
        <v>0</v>
      </c>
      <c r="CV63">
        <v>10006.96</v>
      </c>
      <c r="CW63">
        <v>0</v>
      </c>
      <c r="CX63">
        <v>43.1916375</v>
      </c>
      <c r="CY63">
        <v>1199.99</v>
      </c>
      <c r="CZ63">
        <v>0.966990875</v>
      </c>
      <c r="DA63">
        <v>0.0330086375</v>
      </c>
      <c r="DB63">
        <v>0</v>
      </c>
      <c r="DC63">
        <v>2.650625</v>
      </c>
      <c r="DD63">
        <v>0</v>
      </c>
      <c r="DE63">
        <v>3458.7275</v>
      </c>
      <c r="DF63">
        <v>10372.175</v>
      </c>
      <c r="DG63">
        <v>39.820125</v>
      </c>
      <c r="DH63">
        <v>42.742125</v>
      </c>
      <c r="DI63">
        <v>41.585625</v>
      </c>
      <c r="DJ63">
        <v>41</v>
      </c>
      <c r="DK63">
        <v>39.93725</v>
      </c>
      <c r="DL63">
        <v>1160.38</v>
      </c>
      <c r="DM63">
        <v>39.61</v>
      </c>
      <c r="DN63">
        <v>0</v>
      </c>
      <c r="DO63">
        <v>1617086363.5</v>
      </c>
      <c r="DP63">
        <v>0</v>
      </c>
      <c r="DQ63">
        <v>2.62048461538462</v>
      </c>
      <c r="DR63">
        <v>0.362222221974377</v>
      </c>
      <c r="DS63">
        <v>-2.83452992089101</v>
      </c>
      <c r="DT63">
        <v>3458.75346153846</v>
      </c>
      <c r="DU63">
        <v>15</v>
      </c>
      <c r="DV63">
        <v>1617085932.5</v>
      </c>
      <c r="DW63" t="s">
        <v>288</v>
      </c>
      <c r="DX63">
        <v>1617085932.5</v>
      </c>
      <c r="DY63">
        <v>1617085930.5</v>
      </c>
      <c r="DZ63">
        <v>3</v>
      </c>
      <c r="EA63">
        <v>0.041</v>
      </c>
      <c r="EB63">
        <v>0.004</v>
      </c>
      <c r="EC63">
        <v>4.362</v>
      </c>
      <c r="ED63">
        <v>-0.018</v>
      </c>
      <c r="EE63">
        <v>400</v>
      </c>
      <c r="EF63">
        <v>20</v>
      </c>
      <c r="EG63">
        <v>0.24</v>
      </c>
      <c r="EH63">
        <v>0.04</v>
      </c>
      <c r="EI63">
        <v>100</v>
      </c>
      <c r="EJ63">
        <v>100</v>
      </c>
      <c r="EK63">
        <v>4.362</v>
      </c>
      <c r="EL63">
        <v>-0.0176</v>
      </c>
      <c r="EM63">
        <v>4.36170000000004</v>
      </c>
      <c r="EN63">
        <v>0</v>
      </c>
      <c r="EO63">
        <v>0</v>
      </c>
      <c r="EP63">
        <v>0</v>
      </c>
      <c r="EQ63">
        <v>-0.017669999999999</v>
      </c>
      <c r="ER63">
        <v>0</v>
      </c>
      <c r="ES63">
        <v>0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7.2</v>
      </c>
      <c r="EZ63">
        <v>7.2</v>
      </c>
      <c r="FA63">
        <v>18</v>
      </c>
      <c r="FB63">
        <v>646.417</v>
      </c>
      <c r="FC63">
        <v>393.129</v>
      </c>
      <c r="FD63">
        <v>25.0001</v>
      </c>
      <c r="FE63">
        <v>26.9657</v>
      </c>
      <c r="FF63">
        <v>30.0002</v>
      </c>
      <c r="FG63">
        <v>26.9426</v>
      </c>
      <c r="FH63">
        <v>26.9825</v>
      </c>
      <c r="FI63">
        <v>17.8584</v>
      </c>
      <c r="FJ63">
        <v>16.6744</v>
      </c>
      <c r="FK63">
        <v>52.4992</v>
      </c>
      <c r="FL63">
        <v>25</v>
      </c>
      <c r="FM63">
        <v>329.2</v>
      </c>
      <c r="FN63">
        <v>20</v>
      </c>
      <c r="FO63">
        <v>97.0627</v>
      </c>
      <c r="FP63">
        <v>99.6264</v>
      </c>
    </row>
    <row r="64" spans="1:172">
      <c r="A64">
        <v>48</v>
      </c>
      <c r="B64">
        <v>1617086366.5</v>
      </c>
      <c r="C64">
        <v>188.5</v>
      </c>
      <c r="D64" t="s">
        <v>381</v>
      </c>
      <c r="E64" t="s">
        <v>382</v>
      </c>
      <c r="F64">
        <v>4</v>
      </c>
      <c r="G64">
        <v>1617086364.5</v>
      </c>
      <c r="H64">
        <f>(I64)/1000</f>
        <v>0</v>
      </c>
      <c r="I64">
        <f>IF(CF64, AL64, AF64)</f>
        <v>0</v>
      </c>
      <c r="J64">
        <f>IF(CF64, AG64, AE64)</f>
        <v>0</v>
      </c>
      <c r="K64">
        <f>CH64 - IF(AS64&gt;1, J64*CB64*100.0/(AU64*CV64), 0)</f>
        <v>0</v>
      </c>
      <c r="L64">
        <f>((R64-H64/2)*K64-J64)/(R64+H64/2)</f>
        <v>0</v>
      </c>
      <c r="M64">
        <f>L64*(CO64+CP64)/1000.0</f>
        <v>0</v>
      </c>
      <c r="N64">
        <f>(CH64 - IF(AS64&gt;1, J64*CB64*100.0/(AU64*CV64), 0))*(CO64+CP64)/1000.0</f>
        <v>0</v>
      </c>
      <c r="O64">
        <f>2.0/((1/Q64-1/P64)+SIGN(Q64)*SQRT((1/Q64-1/P64)*(1/Q64-1/P64) + 4*CC64/((CC64+1)*(CC64+1))*(2*1/Q64*1/P64-1/P64*1/P64)))</f>
        <v>0</v>
      </c>
      <c r="P64">
        <f>IF(LEFT(CD64,1)&lt;&gt;"0",IF(LEFT(CD64,1)="1",3.0,CE64),$D$5+$E$5*(CV64*CO64/($K$5*1000))+$F$5*(CV64*CO64/($K$5*1000))*MAX(MIN(CB64,$J$5),$I$5)*MAX(MIN(CB64,$J$5),$I$5)+$G$5*MAX(MIN(CB64,$J$5),$I$5)*(CV64*CO64/($K$5*1000))+$H$5*(CV64*CO64/($K$5*1000))*(CV64*CO64/($K$5*1000)))</f>
        <v>0</v>
      </c>
      <c r="Q64">
        <f>H64*(1000-(1000*0.61365*exp(17.502*U64/(240.97+U64))/(CO64+CP64)+CJ64)/2)/(1000*0.61365*exp(17.502*U64/(240.97+U64))/(CO64+CP64)-CJ64)</f>
        <v>0</v>
      </c>
      <c r="R64">
        <f>1/((CC64+1)/(O64/1.6)+1/(P64/1.37)) + CC64/((CC64+1)/(O64/1.6) + CC64/(P64/1.37))</f>
        <v>0</v>
      </c>
      <c r="S64">
        <f>(BX64*CA64)</f>
        <v>0</v>
      </c>
      <c r="T64">
        <f>(CQ64+(S64+2*0.95*5.67E-8*(((CQ64+$B$7)+273)^4-(CQ64+273)^4)-44100*H64)/(1.84*29.3*P64+8*0.95*5.67E-8*(CQ64+273)^3))</f>
        <v>0</v>
      </c>
      <c r="U64">
        <f>($C$7*CR64+$D$7*CS64+$E$7*T64)</f>
        <v>0</v>
      </c>
      <c r="V64">
        <f>0.61365*exp(17.502*U64/(240.97+U64))</f>
        <v>0</v>
      </c>
      <c r="W64">
        <f>(X64/Y64*100)</f>
        <v>0</v>
      </c>
      <c r="X64">
        <f>CJ64*(CO64+CP64)/1000</f>
        <v>0</v>
      </c>
      <c r="Y64">
        <f>0.61365*exp(17.502*CQ64/(240.97+CQ64))</f>
        <v>0</v>
      </c>
      <c r="Z64">
        <f>(V64-CJ64*(CO64+CP64)/1000)</f>
        <v>0</v>
      </c>
      <c r="AA64">
        <f>(-H64*44100)</f>
        <v>0</v>
      </c>
      <c r="AB64">
        <f>2*29.3*P64*0.92*(CQ64-U64)</f>
        <v>0</v>
      </c>
      <c r="AC64">
        <f>2*0.95*5.67E-8*(((CQ64+$B$7)+273)^4-(U64+273)^4)</f>
        <v>0</v>
      </c>
      <c r="AD64">
        <f>S64+AC64+AA64+AB64</f>
        <v>0</v>
      </c>
      <c r="AE64">
        <f>CN64*AS64*(CI64-CH64*(1000-AS64*CK64)/(1000-AS64*CJ64))/(100*CB64)</f>
        <v>0</v>
      </c>
      <c r="AF64">
        <f>1000*CN64*AS64*(CJ64-CK64)/(100*CB64*(1000-AS64*CJ64))</f>
        <v>0</v>
      </c>
      <c r="AG64">
        <f>(AH64 - AI64 - CO64*1E3/(8.314*(CQ64+273.15)) * AK64/CN64 * AJ64) * CN64/(100*CB64) * (1000 - CK64)/1000</f>
        <v>0</v>
      </c>
      <c r="AH64">
        <v>327.34648442261</v>
      </c>
      <c r="AI64">
        <v>313.821006060606</v>
      </c>
      <c r="AJ64">
        <v>1.67593102888263</v>
      </c>
      <c r="AK64">
        <v>66.4999155448521</v>
      </c>
      <c r="AL64">
        <f>(AN64 - AM64 + CO64*1E3/(8.314*(CQ64+273.15)) * AP64/CN64 * AO64) * CN64/(100*CB64) * 1000/(1000 - AN64)</f>
        <v>0</v>
      </c>
      <c r="AM64">
        <v>20.0394738212987</v>
      </c>
      <c r="AN64">
        <v>21.4695563636364</v>
      </c>
      <c r="AO64">
        <v>5.2906473370731e-06</v>
      </c>
      <c r="AP64">
        <v>79.88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MAX(0,($B$13+$C$13*CV64)/(1+$D$13*CV64)*CO64/(CQ64+273)*$E$13)</f>
        <v>0</v>
      </c>
      <c r="AV64" t="s">
        <v>286</v>
      </c>
      <c r="AW64" t="s">
        <v>286</v>
      </c>
      <c r="AX64">
        <v>0</v>
      </c>
      <c r="AY64">
        <v>0</v>
      </c>
      <c r="AZ64">
        <f>1-AX64/AY64</f>
        <v>0</v>
      </c>
      <c r="BA64">
        <v>0</v>
      </c>
      <c r="BB64" t="s">
        <v>286</v>
      </c>
      <c r="BC64" t="s">
        <v>286</v>
      </c>
      <c r="BD64">
        <v>0</v>
      </c>
      <c r="BE64">
        <v>0</v>
      </c>
      <c r="BF64">
        <f>1-BD64/BE64</f>
        <v>0</v>
      </c>
      <c r="BG64">
        <v>0.5</v>
      </c>
      <c r="BH64">
        <f>BY64</f>
        <v>0</v>
      </c>
      <c r="BI64">
        <f>J64</f>
        <v>0</v>
      </c>
      <c r="BJ64">
        <f>BF64*BG64*BH64</f>
        <v>0</v>
      </c>
      <c r="BK64">
        <f>(BI64-BA64)/BH64</f>
        <v>0</v>
      </c>
      <c r="BL64">
        <f>(AY64-BE64)/BE64</f>
        <v>0</v>
      </c>
      <c r="BM64">
        <f>AX64/(AZ64+AX64/BE64)</f>
        <v>0</v>
      </c>
      <c r="BN64" t="s">
        <v>286</v>
      </c>
      <c r="BO64">
        <v>0</v>
      </c>
      <c r="BP64">
        <f>IF(BO64&lt;&gt;0, BO64, BM64)</f>
        <v>0</v>
      </c>
      <c r="BQ64">
        <f>1-BP64/BE64</f>
        <v>0</v>
      </c>
      <c r="BR64">
        <f>(BE64-BD64)/(BE64-BP64)</f>
        <v>0</v>
      </c>
      <c r="BS64">
        <f>(AY64-BE64)/(AY64-BP64)</f>
        <v>0</v>
      </c>
      <c r="BT64">
        <f>(BE64-BD64)/(BE64-AX64)</f>
        <v>0</v>
      </c>
      <c r="BU64">
        <f>(AY64-BE64)/(AY64-AX64)</f>
        <v>0</v>
      </c>
      <c r="BV64">
        <f>(BR64*BP64/BD64)</f>
        <v>0</v>
      </c>
      <c r="BW64">
        <f>(1-BV64)</f>
        <v>0</v>
      </c>
      <c r="BX64">
        <f>$B$11*CW64+$C$11*CX64+$F$11*CY64*(1-DB64)</f>
        <v>0</v>
      </c>
      <c r="BY64">
        <f>BX64*BZ64</f>
        <v>0</v>
      </c>
      <c r="BZ64">
        <f>($B$11*$D$9+$C$11*$D$9+$F$11*((DL64+DD64)/MAX(DL64+DD64+DM64, 0.1)*$I$9+DM64/MAX(DL64+DD64+DM64, 0.1)*$J$9))/($B$11+$C$11+$F$11)</f>
        <v>0</v>
      </c>
      <c r="CA64">
        <f>($B$11*$K$9+$C$11*$K$9+$F$11*((DL64+DD64)/MAX(DL64+DD64+DM64, 0.1)*$P$9+DM64/MAX(DL64+DD64+DM64, 0.1)*$Q$9))/($B$11+$C$11+$F$11)</f>
        <v>0</v>
      </c>
      <c r="CB64">
        <v>9</v>
      </c>
      <c r="CC64">
        <v>0.5</v>
      </c>
      <c r="CD64" t="s">
        <v>287</v>
      </c>
      <c r="CE64">
        <v>2</v>
      </c>
      <c r="CF64" t="b">
        <v>1</v>
      </c>
      <c r="CG64">
        <v>1617086364.5</v>
      </c>
      <c r="CH64">
        <v>304.623285714286</v>
      </c>
      <c r="CI64">
        <v>320.818</v>
      </c>
      <c r="CJ64">
        <v>21.4696285714286</v>
      </c>
      <c r="CK64">
        <v>20.0394857142857</v>
      </c>
      <c r="CL64">
        <v>300.261428571429</v>
      </c>
      <c r="CM64">
        <v>21.4873142857143</v>
      </c>
      <c r="CN64">
        <v>600.015</v>
      </c>
      <c r="CO64">
        <v>101.113428571429</v>
      </c>
      <c r="CP64">
        <v>0.0455129571428571</v>
      </c>
      <c r="CQ64">
        <v>26.6409</v>
      </c>
      <c r="CR64">
        <v>26.1624142857143</v>
      </c>
      <c r="CS64">
        <v>999.9</v>
      </c>
      <c r="CT64">
        <v>0</v>
      </c>
      <c r="CU64">
        <v>0</v>
      </c>
      <c r="CV64">
        <v>10015.6142857143</v>
      </c>
      <c r="CW64">
        <v>0</v>
      </c>
      <c r="CX64">
        <v>43.0332428571429</v>
      </c>
      <c r="CY64">
        <v>1199.96428571429</v>
      </c>
      <c r="CZ64">
        <v>0.96699</v>
      </c>
      <c r="DA64">
        <v>0.0330095</v>
      </c>
      <c r="DB64">
        <v>0</v>
      </c>
      <c r="DC64">
        <v>2.54505714285714</v>
      </c>
      <c r="DD64">
        <v>0</v>
      </c>
      <c r="DE64">
        <v>3459.41</v>
      </c>
      <c r="DF64">
        <v>10371.9428571429</v>
      </c>
      <c r="DG64">
        <v>39.875</v>
      </c>
      <c r="DH64">
        <v>42.7854285714286</v>
      </c>
      <c r="DI64">
        <v>41.5532857142857</v>
      </c>
      <c r="DJ64">
        <v>40.991</v>
      </c>
      <c r="DK64">
        <v>39.964</v>
      </c>
      <c r="DL64">
        <v>1160.35428571429</v>
      </c>
      <c r="DM64">
        <v>39.61</v>
      </c>
      <c r="DN64">
        <v>0</v>
      </c>
      <c r="DO64">
        <v>1617086367.1</v>
      </c>
      <c r="DP64">
        <v>0</v>
      </c>
      <c r="DQ64">
        <v>2.64324615384615</v>
      </c>
      <c r="DR64">
        <v>-0.913682054681636</v>
      </c>
      <c r="DS64">
        <v>5.08991452069265</v>
      </c>
      <c r="DT64">
        <v>3458.80230769231</v>
      </c>
      <c r="DU64">
        <v>15</v>
      </c>
      <c r="DV64">
        <v>1617085932.5</v>
      </c>
      <c r="DW64" t="s">
        <v>288</v>
      </c>
      <c r="DX64">
        <v>1617085932.5</v>
      </c>
      <c r="DY64">
        <v>1617085930.5</v>
      </c>
      <c r="DZ64">
        <v>3</v>
      </c>
      <c r="EA64">
        <v>0.041</v>
      </c>
      <c r="EB64">
        <v>0.004</v>
      </c>
      <c r="EC64">
        <v>4.362</v>
      </c>
      <c r="ED64">
        <v>-0.018</v>
      </c>
      <c r="EE64">
        <v>400</v>
      </c>
      <c r="EF64">
        <v>20</v>
      </c>
      <c r="EG64">
        <v>0.24</v>
      </c>
      <c r="EH64">
        <v>0.04</v>
      </c>
      <c r="EI64">
        <v>100</v>
      </c>
      <c r="EJ64">
        <v>100</v>
      </c>
      <c r="EK64">
        <v>4.362</v>
      </c>
      <c r="EL64">
        <v>-0.0177</v>
      </c>
      <c r="EM64">
        <v>4.36170000000004</v>
      </c>
      <c r="EN64">
        <v>0</v>
      </c>
      <c r="EO64">
        <v>0</v>
      </c>
      <c r="EP64">
        <v>0</v>
      </c>
      <c r="EQ64">
        <v>-0.017669999999999</v>
      </c>
      <c r="ER64">
        <v>0</v>
      </c>
      <c r="ES64">
        <v>0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7.2</v>
      </c>
      <c r="EZ64">
        <v>7.3</v>
      </c>
      <c r="FA64">
        <v>18</v>
      </c>
      <c r="FB64">
        <v>646.255</v>
      </c>
      <c r="FC64">
        <v>393.067</v>
      </c>
      <c r="FD64">
        <v>25</v>
      </c>
      <c r="FE64">
        <v>26.9658</v>
      </c>
      <c r="FF64">
        <v>30.0002</v>
      </c>
      <c r="FG64">
        <v>26.9437</v>
      </c>
      <c r="FH64">
        <v>26.9839</v>
      </c>
      <c r="FI64">
        <v>18.1469</v>
      </c>
      <c r="FJ64">
        <v>16.6744</v>
      </c>
      <c r="FK64">
        <v>52.8706</v>
      </c>
      <c r="FL64">
        <v>25</v>
      </c>
      <c r="FM64">
        <v>335.925</v>
      </c>
      <c r="FN64">
        <v>20</v>
      </c>
      <c r="FO64">
        <v>97.0629</v>
      </c>
      <c r="FP64">
        <v>99.626</v>
      </c>
    </row>
    <row r="65" spans="1:172">
      <c r="A65">
        <v>49</v>
      </c>
      <c r="B65">
        <v>1617086370.5</v>
      </c>
      <c r="C65">
        <v>192.5</v>
      </c>
      <c r="D65" t="s">
        <v>383</v>
      </c>
      <c r="E65" t="s">
        <v>384</v>
      </c>
      <c r="F65">
        <v>4</v>
      </c>
      <c r="G65">
        <v>1617086368.1875</v>
      </c>
      <c r="H65">
        <f>(I65)/1000</f>
        <v>0</v>
      </c>
      <c r="I65">
        <f>IF(CF65, AL65, AF65)</f>
        <v>0</v>
      </c>
      <c r="J65">
        <f>IF(CF65, AG65, AE65)</f>
        <v>0</v>
      </c>
      <c r="K65">
        <f>CH65 - IF(AS65&gt;1, J65*CB65*100.0/(AU65*CV65), 0)</f>
        <v>0</v>
      </c>
      <c r="L65">
        <f>((R65-H65/2)*K65-J65)/(R65+H65/2)</f>
        <v>0</v>
      </c>
      <c r="M65">
        <f>L65*(CO65+CP65)/1000.0</f>
        <v>0</v>
      </c>
      <c r="N65">
        <f>(CH65 - IF(AS65&gt;1, J65*CB65*100.0/(AU65*CV65), 0))*(CO65+CP65)/1000.0</f>
        <v>0</v>
      </c>
      <c r="O65">
        <f>2.0/((1/Q65-1/P65)+SIGN(Q65)*SQRT((1/Q65-1/P65)*(1/Q65-1/P65) + 4*CC65/((CC65+1)*(CC65+1))*(2*1/Q65*1/P65-1/P65*1/P65)))</f>
        <v>0</v>
      </c>
      <c r="P65">
        <f>IF(LEFT(CD65,1)&lt;&gt;"0",IF(LEFT(CD65,1)="1",3.0,CE65),$D$5+$E$5*(CV65*CO65/($K$5*1000))+$F$5*(CV65*CO65/($K$5*1000))*MAX(MIN(CB65,$J$5),$I$5)*MAX(MIN(CB65,$J$5),$I$5)+$G$5*MAX(MIN(CB65,$J$5),$I$5)*(CV65*CO65/($K$5*1000))+$H$5*(CV65*CO65/($K$5*1000))*(CV65*CO65/($K$5*1000)))</f>
        <v>0</v>
      </c>
      <c r="Q65">
        <f>H65*(1000-(1000*0.61365*exp(17.502*U65/(240.97+U65))/(CO65+CP65)+CJ65)/2)/(1000*0.61365*exp(17.502*U65/(240.97+U65))/(CO65+CP65)-CJ65)</f>
        <v>0</v>
      </c>
      <c r="R65">
        <f>1/((CC65+1)/(O65/1.6)+1/(P65/1.37)) + CC65/((CC65+1)/(O65/1.6) + CC65/(P65/1.37))</f>
        <v>0</v>
      </c>
      <c r="S65">
        <f>(BX65*CA65)</f>
        <v>0</v>
      </c>
      <c r="T65">
        <f>(CQ65+(S65+2*0.95*5.67E-8*(((CQ65+$B$7)+273)^4-(CQ65+273)^4)-44100*H65)/(1.84*29.3*P65+8*0.95*5.67E-8*(CQ65+273)^3))</f>
        <v>0</v>
      </c>
      <c r="U65">
        <f>($C$7*CR65+$D$7*CS65+$E$7*T65)</f>
        <v>0</v>
      </c>
      <c r="V65">
        <f>0.61365*exp(17.502*U65/(240.97+U65))</f>
        <v>0</v>
      </c>
      <c r="W65">
        <f>(X65/Y65*100)</f>
        <v>0</v>
      </c>
      <c r="X65">
        <f>CJ65*(CO65+CP65)/1000</f>
        <v>0</v>
      </c>
      <c r="Y65">
        <f>0.61365*exp(17.502*CQ65/(240.97+CQ65))</f>
        <v>0</v>
      </c>
      <c r="Z65">
        <f>(V65-CJ65*(CO65+CP65)/1000)</f>
        <v>0</v>
      </c>
      <c r="AA65">
        <f>(-H65*44100)</f>
        <v>0</v>
      </c>
      <c r="AB65">
        <f>2*29.3*P65*0.92*(CQ65-U65)</f>
        <v>0</v>
      </c>
      <c r="AC65">
        <f>2*0.95*5.67E-8*(((CQ65+$B$7)+273)^4-(U65+273)^4)</f>
        <v>0</v>
      </c>
      <c r="AD65">
        <f>S65+AC65+AA65+AB65</f>
        <v>0</v>
      </c>
      <c r="AE65">
        <f>CN65*AS65*(CI65-CH65*(1000-AS65*CK65)/(1000-AS65*CJ65))/(100*CB65)</f>
        <v>0</v>
      </c>
      <c r="AF65">
        <f>1000*CN65*AS65*(CJ65-CK65)/(100*CB65*(1000-AS65*CJ65))</f>
        <v>0</v>
      </c>
      <c r="AG65">
        <f>(AH65 - AI65 - CO65*1E3/(8.314*(CQ65+273.15)) * AK65/CN65 * AJ65) * CN65/(100*CB65) * (1000 - CK65)/1000</f>
        <v>0</v>
      </c>
      <c r="AH65">
        <v>334.303010834431</v>
      </c>
      <c r="AI65">
        <v>320.572351515151</v>
      </c>
      <c r="AJ65">
        <v>1.69278321604132</v>
      </c>
      <c r="AK65">
        <v>66.4999155448521</v>
      </c>
      <c r="AL65">
        <f>(AN65 - AM65 + CO65*1E3/(8.314*(CQ65+273.15)) * AP65/CN65 * AO65) * CN65/(100*CB65) * 1000/(1000 - AN65)</f>
        <v>0</v>
      </c>
      <c r="AM65">
        <v>20.0398654645887</v>
      </c>
      <c r="AN65">
        <v>21.4691206060606</v>
      </c>
      <c r="AO65">
        <v>-7.90820829645231e-06</v>
      </c>
      <c r="AP65">
        <v>79.88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MAX(0,($B$13+$C$13*CV65)/(1+$D$13*CV65)*CO65/(CQ65+273)*$E$13)</f>
        <v>0</v>
      </c>
      <c r="AV65" t="s">
        <v>286</v>
      </c>
      <c r="AW65" t="s">
        <v>286</v>
      </c>
      <c r="AX65">
        <v>0</v>
      </c>
      <c r="AY65">
        <v>0</v>
      </c>
      <c r="AZ65">
        <f>1-AX65/AY65</f>
        <v>0</v>
      </c>
      <c r="BA65">
        <v>0</v>
      </c>
      <c r="BB65" t="s">
        <v>286</v>
      </c>
      <c r="BC65" t="s">
        <v>286</v>
      </c>
      <c r="BD65">
        <v>0</v>
      </c>
      <c r="BE65">
        <v>0</v>
      </c>
      <c r="BF65">
        <f>1-BD65/BE65</f>
        <v>0</v>
      </c>
      <c r="BG65">
        <v>0.5</v>
      </c>
      <c r="BH65">
        <f>BY65</f>
        <v>0</v>
      </c>
      <c r="BI65">
        <f>J65</f>
        <v>0</v>
      </c>
      <c r="BJ65">
        <f>BF65*BG65*BH65</f>
        <v>0</v>
      </c>
      <c r="BK65">
        <f>(BI65-BA65)/BH65</f>
        <v>0</v>
      </c>
      <c r="BL65">
        <f>(AY65-BE65)/BE65</f>
        <v>0</v>
      </c>
      <c r="BM65">
        <f>AX65/(AZ65+AX65/BE65)</f>
        <v>0</v>
      </c>
      <c r="BN65" t="s">
        <v>286</v>
      </c>
      <c r="BO65">
        <v>0</v>
      </c>
      <c r="BP65">
        <f>IF(BO65&lt;&gt;0, BO65, BM65)</f>
        <v>0</v>
      </c>
      <c r="BQ65">
        <f>1-BP65/BE65</f>
        <v>0</v>
      </c>
      <c r="BR65">
        <f>(BE65-BD65)/(BE65-BP65)</f>
        <v>0</v>
      </c>
      <c r="BS65">
        <f>(AY65-BE65)/(AY65-BP65)</f>
        <v>0</v>
      </c>
      <c r="BT65">
        <f>(BE65-BD65)/(BE65-AX65)</f>
        <v>0</v>
      </c>
      <c r="BU65">
        <f>(AY65-BE65)/(AY65-AX65)</f>
        <v>0</v>
      </c>
      <c r="BV65">
        <f>(BR65*BP65/BD65)</f>
        <v>0</v>
      </c>
      <c r="BW65">
        <f>(1-BV65)</f>
        <v>0</v>
      </c>
      <c r="BX65">
        <f>$B$11*CW65+$C$11*CX65+$F$11*CY65*(1-DB65)</f>
        <v>0</v>
      </c>
      <c r="BY65">
        <f>BX65*BZ65</f>
        <v>0</v>
      </c>
      <c r="BZ65">
        <f>($B$11*$D$9+$C$11*$D$9+$F$11*((DL65+DD65)/MAX(DL65+DD65+DM65, 0.1)*$I$9+DM65/MAX(DL65+DD65+DM65, 0.1)*$J$9))/($B$11+$C$11+$F$11)</f>
        <v>0</v>
      </c>
      <c r="CA65">
        <f>($B$11*$K$9+$C$11*$K$9+$F$11*((DL65+DD65)/MAX(DL65+DD65+DM65, 0.1)*$P$9+DM65/MAX(DL65+DD65+DM65, 0.1)*$Q$9))/($B$11+$C$11+$F$11)</f>
        <v>0</v>
      </c>
      <c r="CB65">
        <v>9</v>
      </c>
      <c r="CC65">
        <v>0.5</v>
      </c>
      <c r="CD65" t="s">
        <v>287</v>
      </c>
      <c r="CE65">
        <v>2</v>
      </c>
      <c r="CF65" t="b">
        <v>1</v>
      </c>
      <c r="CG65">
        <v>1617086368.1875</v>
      </c>
      <c r="CH65">
        <v>310.690375</v>
      </c>
      <c r="CI65">
        <v>327.0945</v>
      </c>
      <c r="CJ65">
        <v>21.468925</v>
      </c>
      <c r="CK65">
        <v>20.041175</v>
      </c>
      <c r="CL65">
        <v>306.328625</v>
      </c>
      <c r="CM65">
        <v>21.4866125</v>
      </c>
      <c r="CN65">
        <v>600.012125</v>
      </c>
      <c r="CO65">
        <v>101.11375</v>
      </c>
      <c r="CP65">
        <v>0.045679225</v>
      </c>
      <c r="CQ65">
        <v>26.6433875</v>
      </c>
      <c r="CR65">
        <v>26.1613625</v>
      </c>
      <c r="CS65">
        <v>999.9</v>
      </c>
      <c r="CT65">
        <v>0</v>
      </c>
      <c r="CU65">
        <v>0</v>
      </c>
      <c r="CV65">
        <v>9989.69125</v>
      </c>
      <c r="CW65">
        <v>0</v>
      </c>
      <c r="CX65">
        <v>43.0166</v>
      </c>
      <c r="CY65">
        <v>1199.99</v>
      </c>
      <c r="CZ65">
        <v>0.966990875</v>
      </c>
      <c r="DA65">
        <v>0.0330086375</v>
      </c>
      <c r="DB65">
        <v>0</v>
      </c>
      <c r="DC65">
        <v>2.6884875</v>
      </c>
      <c r="DD65">
        <v>0</v>
      </c>
      <c r="DE65">
        <v>3460.75625</v>
      </c>
      <c r="DF65">
        <v>10372.175</v>
      </c>
      <c r="DG65">
        <v>39.8515</v>
      </c>
      <c r="DH65">
        <v>42.78875</v>
      </c>
      <c r="DI65">
        <v>41.55425</v>
      </c>
      <c r="DJ65">
        <v>40.953</v>
      </c>
      <c r="DK65">
        <v>39.9375</v>
      </c>
      <c r="DL65">
        <v>1160.38</v>
      </c>
      <c r="DM65">
        <v>39.61</v>
      </c>
      <c r="DN65">
        <v>0</v>
      </c>
      <c r="DO65">
        <v>1617086371.3</v>
      </c>
      <c r="DP65">
        <v>0</v>
      </c>
      <c r="DQ65">
        <v>2.624228</v>
      </c>
      <c r="DR65">
        <v>0.307492298516537</v>
      </c>
      <c r="DS65">
        <v>13.3738461784657</v>
      </c>
      <c r="DT65">
        <v>3459.4888</v>
      </c>
      <c r="DU65">
        <v>15</v>
      </c>
      <c r="DV65">
        <v>1617085932.5</v>
      </c>
      <c r="DW65" t="s">
        <v>288</v>
      </c>
      <c r="DX65">
        <v>1617085932.5</v>
      </c>
      <c r="DY65">
        <v>1617085930.5</v>
      </c>
      <c r="DZ65">
        <v>3</v>
      </c>
      <c r="EA65">
        <v>0.041</v>
      </c>
      <c r="EB65">
        <v>0.004</v>
      </c>
      <c r="EC65">
        <v>4.362</v>
      </c>
      <c r="ED65">
        <v>-0.018</v>
      </c>
      <c r="EE65">
        <v>400</v>
      </c>
      <c r="EF65">
        <v>20</v>
      </c>
      <c r="EG65">
        <v>0.24</v>
      </c>
      <c r="EH65">
        <v>0.04</v>
      </c>
      <c r="EI65">
        <v>100</v>
      </c>
      <c r="EJ65">
        <v>100</v>
      </c>
      <c r="EK65">
        <v>4.361</v>
      </c>
      <c r="EL65">
        <v>-0.0176</v>
      </c>
      <c r="EM65">
        <v>4.36170000000004</v>
      </c>
      <c r="EN65">
        <v>0</v>
      </c>
      <c r="EO65">
        <v>0</v>
      </c>
      <c r="EP65">
        <v>0</v>
      </c>
      <c r="EQ65">
        <v>-0.017669999999999</v>
      </c>
      <c r="ER65">
        <v>0</v>
      </c>
      <c r="ES65">
        <v>0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7.3</v>
      </c>
      <c r="EZ65">
        <v>7.3</v>
      </c>
      <c r="FA65">
        <v>18</v>
      </c>
      <c r="FB65">
        <v>646.29</v>
      </c>
      <c r="FC65">
        <v>393.408</v>
      </c>
      <c r="FD65">
        <v>25</v>
      </c>
      <c r="FE65">
        <v>26.9674</v>
      </c>
      <c r="FF65">
        <v>30.0001</v>
      </c>
      <c r="FG65">
        <v>26.9449</v>
      </c>
      <c r="FH65">
        <v>26.9847</v>
      </c>
      <c r="FI65">
        <v>18.4335</v>
      </c>
      <c r="FJ65">
        <v>16.6744</v>
      </c>
      <c r="FK65">
        <v>52.8706</v>
      </c>
      <c r="FL65">
        <v>25</v>
      </c>
      <c r="FM65">
        <v>342.616</v>
      </c>
      <c r="FN65">
        <v>20</v>
      </c>
      <c r="FO65">
        <v>97.063</v>
      </c>
      <c r="FP65">
        <v>99.6262</v>
      </c>
    </row>
    <row r="66" spans="1:172">
      <c r="A66">
        <v>50</v>
      </c>
      <c r="B66">
        <v>1617086374.5</v>
      </c>
      <c r="C66">
        <v>196.5</v>
      </c>
      <c r="D66" t="s">
        <v>385</v>
      </c>
      <c r="E66" t="s">
        <v>386</v>
      </c>
      <c r="F66">
        <v>4</v>
      </c>
      <c r="G66">
        <v>1617086372.5</v>
      </c>
      <c r="H66">
        <f>(I66)/1000</f>
        <v>0</v>
      </c>
      <c r="I66">
        <f>IF(CF66, AL66, AF66)</f>
        <v>0</v>
      </c>
      <c r="J66">
        <f>IF(CF66, AG66, AE66)</f>
        <v>0</v>
      </c>
      <c r="K66">
        <f>CH66 - IF(AS66&gt;1, J66*CB66*100.0/(AU66*CV66), 0)</f>
        <v>0</v>
      </c>
      <c r="L66">
        <f>((R66-H66/2)*K66-J66)/(R66+H66/2)</f>
        <v>0</v>
      </c>
      <c r="M66">
        <f>L66*(CO66+CP66)/1000.0</f>
        <v>0</v>
      </c>
      <c r="N66">
        <f>(CH66 - IF(AS66&gt;1, J66*CB66*100.0/(AU66*CV66), 0))*(CO66+CP66)/1000.0</f>
        <v>0</v>
      </c>
      <c r="O66">
        <f>2.0/((1/Q66-1/P66)+SIGN(Q66)*SQRT((1/Q66-1/P66)*(1/Q66-1/P66) + 4*CC66/((CC66+1)*(CC66+1))*(2*1/Q66*1/P66-1/P66*1/P66)))</f>
        <v>0</v>
      </c>
      <c r="P66">
        <f>IF(LEFT(CD66,1)&lt;&gt;"0",IF(LEFT(CD66,1)="1",3.0,CE66),$D$5+$E$5*(CV66*CO66/($K$5*1000))+$F$5*(CV66*CO66/($K$5*1000))*MAX(MIN(CB66,$J$5),$I$5)*MAX(MIN(CB66,$J$5),$I$5)+$G$5*MAX(MIN(CB66,$J$5),$I$5)*(CV66*CO66/($K$5*1000))+$H$5*(CV66*CO66/($K$5*1000))*(CV66*CO66/($K$5*1000)))</f>
        <v>0</v>
      </c>
      <c r="Q66">
        <f>H66*(1000-(1000*0.61365*exp(17.502*U66/(240.97+U66))/(CO66+CP66)+CJ66)/2)/(1000*0.61365*exp(17.502*U66/(240.97+U66))/(CO66+CP66)-CJ66)</f>
        <v>0</v>
      </c>
      <c r="R66">
        <f>1/((CC66+1)/(O66/1.6)+1/(P66/1.37)) + CC66/((CC66+1)/(O66/1.6) + CC66/(P66/1.37))</f>
        <v>0</v>
      </c>
      <c r="S66">
        <f>(BX66*CA66)</f>
        <v>0</v>
      </c>
      <c r="T66">
        <f>(CQ66+(S66+2*0.95*5.67E-8*(((CQ66+$B$7)+273)^4-(CQ66+273)^4)-44100*H66)/(1.84*29.3*P66+8*0.95*5.67E-8*(CQ66+273)^3))</f>
        <v>0</v>
      </c>
      <c r="U66">
        <f>($C$7*CR66+$D$7*CS66+$E$7*T66)</f>
        <v>0</v>
      </c>
      <c r="V66">
        <f>0.61365*exp(17.502*U66/(240.97+U66))</f>
        <v>0</v>
      </c>
      <c r="W66">
        <f>(X66/Y66*100)</f>
        <v>0</v>
      </c>
      <c r="X66">
        <f>CJ66*(CO66+CP66)/1000</f>
        <v>0</v>
      </c>
      <c r="Y66">
        <f>0.61365*exp(17.502*CQ66/(240.97+CQ66))</f>
        <v>0</v>
      </c>
      <c r="Z66">
        <f>(V66-CJ66*(CO66+CP66)/1000)</f>
        <v>0</v>
      </c>
      <c r="AA66">
        <f>(-H66*44100)</f>
        <v>0</v>
      </c>
      <c r="AB66">
        <f>2*29.3*P66*0.92*(CQ66-U66)</f>
        <v>0</v>
      </c>
      <c r="AC66">
        <f>2*0.95*5.67E-8*(((CQ66+$B$7)+273)^4-(U66+273)^4)</f>
        <v>0</v>
      </c>
      <c r="AD66">
        <f>S66+AC66+AA66+AB66</f>
        <v>0</v>
      </c>
      <c r="AE66">
        <f>CN66*AS66*(CI66-CH66*(1000-AS66*CK66)/(1000-AS66*CJ66))/(100*CB66)</f>
        <v>0</v>
      </c>
      <c r="AF66">
        <f>1000*CN66*AS66*(CJ66-CK66)/(100*CB66*(1000-AS66*CJ66))</f>
        <v>0</v>
      </c>
      <c r="AG66">
        <f>(AH66 - AI66 - CO66*1E3/(8.314*(CQ66+273.15)) * AK66/CN66 * AJ66) * CN66/(100*CB66) * (1000 - CK66)/1000</f>
        <v>0</v>
      </c>
      <c r="AH66">
        <v>341.177353960561</v>
      </c>
      <c r="AI66">
        <v>327.314981818182</v>
      </c>
      <c r="AJ66">
        <v>1.68325757730141</v>
      </c>
      <c r="AK66">
        <v>66.4999155448521</v>
      </c>
      <c r="AL66">
        <f>(AN66 - AM66 + CO66*1E3/(8.314*(CQ66+273.15)) * AP66/CN66 * AO66) * CN66/(100*CB66) * 1000/(1000 - AN66)</f>
        <v>0</v>
      </c>
      <c r="AM66">
        <v>20.051893795671</v>
      </c>
      <c r="AN66">
        <v>21.4731121212121</v>
      </c>
      <c r="AO66">
        <v>1.27674218525591e-05</v>
      </c>
      <c r="AP66">
        <v>79.88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MAX(0,($B$13+$C$13*CV66)/(1+$D$13*CV66)*CO66/(CQ66+273)*$E$13)</f>
        <v>0</v>
      </c>
      <c r="AV66" t="s">
        <v>286</v>
      </c>
      <c r="AW66" t="s">
        <v>286</v>
      </c>
      <c r="AX66">
        <v>0</v>
      </c>
      <c r="AY66">
        <v>0</v>
      </c>
      <c r="AZ66">
        <f>1-AX66/AY66</f>
        <v>0</v>
      </c>
      <c r="BA66">
        <v>0</v>
      </c>
      <c r="BB66" t="s">
        <v>286</v>
      </c>
      <c r="BC66" t="s">
        <v>286</v>
      </c>
      <c r="BD66">
        <v>0</v>
      </c>
      <c r="BE66">
        <v>0</v>
      </c>
      <c r="BF66">
        <f>1-BD66/BE66</f>
        <v>0</v>
      </c>
      <c r="BG66">
        <v>0.5</v>
      </c>
      <c r="BH66">
        <f>BY66</f>
        <v>0</v>
      </c>
      <c r="BI66">
        <f>J66</f>
        <v>0</v>
      </c>
      <c r="BJ66">
        <f>BF66*BG66*BH66</f>
        <v>0</v>
      </c>
      <c r="BK66">
        <f>(BI66-BA66)/BH66</f>
        <v>0</v>
      </c>
      <c r="BL66">
        <f>(AY66-BE66)/BE66</f>
        <v>0</v>
      </c>
      <c r="BM66">
        <f>AX66/(AZ66+AX66/BE66)</f>
        <v>0</v>
      </c>
      <c r="BN66" t="s">
        <v>286</v>
      </c>
      <c r="BO66">
        <v>0</v>
      </c>
      <c r="BP66">
        <f>IF(BO66&lt;&gt;0, BO66, BM66)</f>
        <v>0</v>
      </c>
      <c r="BQ66">
        <f>1-BP66/BE66</f>
        <v>0</v>
      </c>
      <c r="BR66">
        <f>(BE66-BD66)/(BE66-BP66)</f>
        <v>0</v>
      </c>
      <c r="BS66">
        <f>(AY66-BE66)/(AY66-BP66)</f>
        <v>0</v>
      </c>
      <c r="BT66">
        <f>(BE66-BD66)/(BE66-AX66)</f>
        <v>0</v>
      </c>
      <c r="BU66">
        <f>(AY66-BE66)/(AY66-AX66)</f>
        <v>0</v>
      </c>
      <c r="BV66">
        <f>(BR66*BP66/BD66)</f>
        <v>0</v>
      </c>
      <c r="BW66">
        <f>(1-BV66)</f>
        <v>0</v>
      </c>
      <c r="BX66">
        <f>$B$11*CW66+$C$11*CX66+$F$11*CY66*(1-DB66)</f>
        <v>0</v>
      </c>
      <c r="BY66">
        <f>BX66*BZ66</f>
        <v>0</v>
      </c>
      <c r="BZ66">
        <f>($B$11*$D$9+$C$11*$D$9+$F$11*((DL66+DD66)/MAX(DL66+DD66+DM66, 0.1)*$I$9+DM66/MAX(DL66+DD66+DM66, 0.1)*$J$9))/($B$11+$C$11+$F$11)</f>
        <v>0</v>
      </c>
      <c r="CA66">
        <f>($B$11*$K$9+$C$11*$K$9+$F$11*((DL66+DD66)/MAX(DL66+DD66+DM66, 0.1)*$P$9+DM66/MAX(DL66+DD66+DM66, 0.1)*$Q$9))/($B$11+$C$11+$F$11)</f>
        <v>0</v>
      </c>
      <c r="CB66">
        <v>9</v>
      </c>
      <c r="CC66">
        <v>0.5</v>
      </c>
      <c r="CD66" t="s">
        <v>287</v>
      </c>
      <c r="CE66">
        <v>2</v>
      </c>
      <c r="CF66" t="b">
        <v>1</v>
      </c>
      <c r="CG66">
        <v>1617086372.5</v>
      </c>
      <c r="CH66">
        <v>317.817285714286</v>
      </c>
      <c r="CI66">
        <v>334.371142857143</v>
      </c>
      <c r="CJ66">
        <v>21.4714857142857</v>
      </c>
      <c r="CK66">
        <v>20.0524857142857</v>
      </c>
      <c r="CL66">
        <v>313.455571428571</v>
      </c>
      <c r="CM66">
        <v>21.4891571428571</v>
      </c>
      <c r="CN66">
        <v>599.998857142857</v>
      </c>
      <c r="CO66">
        <v>101.113142857143</v>
      </c>
      <c r="CP66">
        <v>0.0458645857142857</v>
      </c>
      <c r="CQ66">
        <v>26.6398571428571</v>
      </c>
      <c r="CR66">
        <v>26.1616571428571</v>
      </c>
      <c r="CS66">
        <v>999.9</v>
      </c>
      <c r="CT66">
        <v>0</v>
      </c>
      <c r="CU66">
        <v>0</v>
      </c>
      <c r="CV66">
        <v>9998.82857142857</v>
      </c>
      <c r="CW66">
        <v>0</v>
      </c>
      <c r="CX66">
        <v>43.0348</v>
      </c>
      <c r="CY66">
        <v>1199.99714285714</v>
      </c>
      <c r="CZ66">
        <v>0.966991</v>
      </c>
      <c r="DA66">
        <v>0.0330085142857143</v>
      </c>
      <c r="DB66">
        <v>0</v>
      </c>
      <c r="DC66">
        <v>2.65467142857143</v>
      </c>
      <c r="DD66">
        <v>0</v>
      </c>
      <c r="DE66">
        <v>3461.80428571429</v>
      </c>
      <c r="DF66">
        <v>10372.2285714286</v>
      </c>
      <c r="DG66">
        <v>39.8838571428571</v>
      </c>
      <c r="DH66">
        <v>42.75</v>
      </c>
      <c r="DI66">
        <v>41.5442857142857</v>
      </c>
      <c r="DJ66">
        <v>40.9104285714286</v>
      </c>
      <c r="DK66">
        <v>39.937</v>
      </c>
      <c r="DL66">
        <v>1160.38714285714</v>
      </c>
      <c r="DM66">
        <v>39.61</v>
      </c>
      <c r="DN66">
        <v>0</v>
      </c>
      <c r="DO66">
        <v>1617086375.5</v>
      </c>
      <c r="DP66">
        <v>0</v>
      </c>
      <c r="DQ66">
        <v>2.63699230769231</v>
      </c>
      <c r="DR66">
        <v>0.444225633520084</v>
      </c>
      <c r="DS66">
        <v>17.132991429591</v>
      </c>
      <c r="DT66">
        <v>3460.44</v>
      </c>
      <c r="DU66">
        <v>15</v>
      </c>
      <c r="DV66">
        <v>1617085932.5</v>
      </c>
      <c r="DW66" t="s">
        <v>288</v>
      </c>
      <c r="DX66">
        <v>1617085932.5</v>
      </c>
      <c r="DY66">
        <v>1617085930.5</v>
      </c>
      <c r="DZ66">
        <v>3</v>
      </c>
      <c r="EA66">
        <v>0.041</v>
      </c>
      <c r="EB66">
        <v>0.004</v>
      </c>
      <c r="EC66">
        <v>4.362</v>
      </c>
      <c r="ED66">
        <v>-0.018</v>
      </c>
      <c r="EE66">
        <v>400</v>
      </c>
      <c r="EF66">
        <v>20</v>
      </c>
      <c r="EG66">
        <v>0.24</v>
      </c>
      <c r="EH66">
        <v>0.04</v>
      </c>
      <c r="EI66">
        <v>100</v>
      </c>
      <c r="EJ66">
        <v>100</v>
      </c>
      <c r="EK66">
        <v>4.362</v>
      </c>
      <c r="EL66">
        <v>-0.0177</v>
      </c>
      <c r="EM66">
        <v>4.36170000000004</v>
      </c>
      <c r="EN66">
        <v>0</v>
      </c>
      <c r="EO66">
        <v>0</v>
      </c>
      <c r="EP66">
        <v>0</v>
      </c>
      <c r="EQ66">
        <v>-0.017669999999999</v>
      </c>
      <c r="ER66">
        <v>0</v>
      </c>
      <c r="ES66">
        <v>0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7.4</v>
      </c>
      <c r="EZ66">
        <v>7.4</v>
      </c>
      <c r="FA66">
        <v>18</v>
      </c>
      <c r="FB66">
        <v>646.329</v>
      </c>
      <c r="FC66">
        <v>393.19</v>
      </c>
      <c r="FD66">
        <v>24.9999</v>
      </c>
      <c r="FE66">
        <v>26.9681</v>
      </c>
      <c r="FF66">
        <v>30.0001</v>
      </c>
      <c r="FG66">
        <v>26.9449</v>
      </c>
      <c r="FH66">
        <v>26.9847</v>
      </c>
      <c r="FI66">
        <v>18.6901</v>
      </c>
      <c r="FJ66">
        <v>16.6744</v>
      </c>
      <c r="FK66">
        <v>52.8706</v>
      </c>
      <c r="FL66">
        <v>25</v>
      </c>
      <c r="FM66">
        <v>349.33</v>
      </c>
      <c r="FN66">
        <v>20</v>
      </c>
      <c r="FO66">
        <v>97.0616</v>
      </c>
      <c r="FP66">
        <v>99.6253</v>
      </c>
    </row>
    <row r="67" spans="1:172">
      <c r="A67">
        <v>51</v>
      </c>
      <c r="B67">
        <v>1617086378.5</v>
      </c>
      <c r="C67">
        <v>200.5</v>
      </c>
      <c r="D67" t="s">
        <v>387</v>
      </c>
      <c r="E67" t="s">
        <v>388</v>
      </c>
      <c r="F67">
        <v>4</v>
      </c>
      <c r="G67">
        <v>1617086376.1875</v>
      </c>
      <c r="H67">
        <f>(I67)/1000</f>
        <v>0</v>
      </c>
      <c r="I67">
        <f>IF(CF67, AL67, AF67)</f>
        <v>0</v>
      </c>
      <c r="J67">
        <f>IF(CF67, AG67, AE67)</f>
        <v>0</v>
      </c>
      <c r="K67">
        <f>CH67 - IF(AS67&gt;1, J67*CB67*100.0/(AU67*CV67), 0)</f>
        <v>0</v>
      </c>
      <c r="L67">
        <f>((R67-H67/2)*K67-J67)/(R67+H67/2)</f>
        <v>0</v>
      </c>
      <c r="M67">
        <f>L67*(CO67+CP67)/1000.0</f>
        <v>0</v>
      </c>
      <c r="N67">
        <f>(CH67 - IF(AS67&gt;1, J67*CB67*100.0/(AU67*CV67), 0))*(CO67+CP67)/1000.0</f>
        <v>0</v>
      </c>
      <c r="O67">
        <f>2.0/((1/Q67-1/P67)+SIGN(Q67)*SQRT((1/Q67-1/P67)*(1/Q67-1/P67) + 4*CC67/((CC67+1)*(CC67+1))*(2*1/Q67*1/P67-1/P67*1/P67)))</f>
        <v>0</v>
      </c>
      <c r="P67">
        <f>IF(LEFT(CD67,1)&lt;&gt;"0",IF(LEFT(CD67,1)="1",3.0,CE67),$D$5+$E$5*(CV67*CO67/($K$5*1000))+$F$5*(CV67*CO67/($K$5*1000))*MAX(MIN(CB67,$J$5),$I$5)*MAX(MIN(CB67,$J$5),$I$5)+$G$5*MAX(MIN(CB67,$J$5),$I$5)*(CV67*CO67/($K$5*1000))+$H$5*(CV67*CO67/($K$5*1000))*(CV67*CO67/($K$5*1000)))</f>
        <v>0</v>
      </c>
      <c r="Q67">
        <f>H67*(1000-(1000*0.61365*exp(17.502*U67/(240.97+U67))/(CO67+CP67)+CJ67)/2)/(1000*0.61365*exp(17.502*U67/(240.97+U67))/(CO67+CP67)-CJ67)</f>
        <v>0</v>
      </c>
      <c r="R67">
        <f>1/((CC67+1)/(O67/1.6)+1/(P67/1.37)) + CC67/((CC67+1)/(O67/1.6) + CC67/(P67/1.37))</f>
        <v>0</v>
      </c>
      <c r="S67">
        <f>(BX67*CA67)</f>
        <v>0</v>
      </c>
      <c r="T67">
        <f>(CQ67+(S67+2*0.95*5.67E-8*(((CQ67+$B$7)+273)^4-(CQ67+273)^4)-44100*H67)/(1.84*29.3*P67+8*0.95*5.67E-8*(CQ67+273)^3))</f>
        <v>0</v>
      </c>
      <c r="U67">
        <f>($C$7*CR67+$D$7*CS67+$E$7*T67)</f>
        <v>0</v>
      </c>
      <c r="V67">
        <f>0.61365*exp(17.502*U67/(240.97+U67))</f>
        <v>0</v>
      </c>
      <c r="W67">
        <f>(X67/Y67*100)</f>
        <v>0</v>
      </c>
      <c r="X67">
        <f>CJ67*(CO67+CP67)/1000</f>
        <v>0</v>
      </c>
      <c r="Y67">
        <f>0.61365*exp(17.502*CQ67/(240.97+CQ67))</f>
        <v>0</v>
      </c>
      <c r="Z67">
        <f>(V67-CJ67*(CO67+CP67)/1000)</f>
        <v>0</v>
      </c>
      <c r="AA67">
        <f>(-H67*44100)</f>
        <v>0</v>
      </c>
      <c r="AB67">
        <f>2*29.3*P67*0.92*(CQ67-U67)</f>
        <v>0</v>
      </c>
      <c r="AC67">
        <f>2*0.95*5.67E-8*(((CQ67+$B$7)+273)^4-(U67+273)^4)</f>
        <v>0</v>
      </c>
      <c r="AD67">
        <f>S67+AC67+AA67+AB67</f>
        <v>0</v>
      </c>
      <c r="AE67">
        <f>CN67*AS67*(CI67-CH67*(1000-AS67*CK67)/(1000-AS67*CJ67))/(100*CB67)</f>
        <v>0</v>
      </c>
      <c r="AF67">
        <f>1000*CN67*AS67*(CJ67-CK67)/(100*CB67*(1000-AS67*CJ67))</f>
        <v>0</v>
      </c>
      <c r="AG67">
        <f>(AH67 - AI67 - CO67*1E3/(8.314*(CQ67+273.15)) * AK67/CN67 * AJ67) * CN67/(100*CB67) * (1000 - CK67)/1000</f>
        <v>0</v>
      </c>
      <c r="AH67">
        <v>347.91100496883</v>
      </c>
      <c r="AI67">
        <v>333.962539393939</v>
      </c>
      <c r="AJ67">
        <v>1.64990358245916</v>
      </c>
      <c r="AK67">
        <v>66.4999155448521</v>
      </c>
      <c r="AL67">
        <f>(AN67 - AM67 + CO67*1E3/(8.314*(CQ67+273.15)) * AP67/CN67 * AO67) * CN67/(100*CB67) * 1000/(1000 - AN67)</f>
        <v>0</v>
      </c>
      <c r="AM67">
        <v>20.0544859393939</v>
      </c>
      <c r="AN67">
        <v>21.477</v>
      </c>
      <c r="AO67">
        <v>1.18564102565564e-05</v>
      </c>
      <c r="AP67">
        <v>79.88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MAX(0,($B$13+$C$13*CV67)/(1+$D$13*CV67)*CO67/(CQ67+273)*$E$13)</f>
        <v>0</v>
      </c>
      <c r="AV67" t="s">
        <v>286</v>
      </c>
      <c r="AW67" t="s">
        <v>286</v>
      </c>
      <c r="AX67">
        <v>0</v>
      </c>
      <c r="AY67">
        <v>0</v>
      </c>
      <c r="AZ67">
        <f>1-AX67/AY67</f>
        <v>0</v>
      </c>
      <c r="BA67">
        <v>0</v>
      </c>
      <c r="BB67" t="s">
        <v>286</v>
      </c>
      <c r="BC67" t="s">
        <v>286</v>
      </c>
      <c r="BD67">
        <v>0</v>
      </c>
      <c r="BE67">
        <v>0</v>
      </c>
      <c r="BF67">
        <f>1-BD67/BE67</f>
        <v>0</v>
      </c>
      <c r="BG67">
        <v>0.5</v>
      </c>
      <c r="BH67">
        <f>BY67</f>
        <v>0</v>
      </c>
      <c r="BI67">
        <f>J67</f>
        <v>0</v>
      </c>
      <c r="BJ67">
        <f>BF67*BG67*BH67</f>
        <v>0</v>
      </c>
      <c r="BK67">
        <f>(BI67-BA67)/BH67</f>
        <v>0</v>
      </c>
      <c r="BL67">
        <f>(AY67-BE67)/BE67</f>
        <v>0</v>
      </c>
      <c r="BM67">
        <f>AX67/(AZ67+AX67/BE67)</f>
        <v>0</v>
      </c>
      <c r="BN67" t="s">
        <v>286</v>
      </c>
      <c r="BO67">
        <v>0</v>
      </c>
      <c r="BP67">
        <f>IF(BO67&lt;&gt;0, BO67, BM67)</f>
        <v>0</v>
      </c>
      <c r="BQ67">
        <f>1-BP67/BE67</f>
        <v>0</v>
      </c>
      <c r="BR67">
        <f>(BE67-BD67)/(BE67-BP67)</f>
        <v>0</v>
      </c>
      <c r="BS67">
        <f>(AY67-BE67)/(AY67-BP67)</f>
        <v>0</v>
      </c>
      <c r="BT67">
        <f>(BE67-BD67)/(BE67-AX67)</f>
        <v>0</v>
      </c>
      <c r="BU67">
        <f>(AY67-BE67)/(AY67-AX67)</f>
        <v>0</v>
      </c>
      <c r="BV67">
        <f>(BR67*BP67/BD67)</f>
        <v>0</v>
      </c>
      <c r="BW67">
        <f>(1-BV67)</f>
        <v>0</v>
      </c>
      <c r="BX67">
        <f>$B$11*CW67+$C$11*CX67+$F$11*CY67*(1-DB67)</f>
        <v>0</v>
      </c>
      <c r="BY67">
        <f>BX67*BZ67</f>
        <v>0</v>
      </c>
      <c r="BZ67">
        <f>($B$11*$D$9+$C$11*$D$9+$F$11*((DL67+DD67)/MAX(DL67+DD67+DM67, 0.1)*$I$9+DM67/MAX(DL67+DD67+DM67, 0.1)*$J$9))/($B$11+$C$11+$F$11)</f>
        <v>0</v>
      </c>
      <c r="CA67">
        <f>($B$11*$K$9+$C$11*$K$9+$F$11*((DL67+DD67)/MAX(DL67+DD67+DM67, 0.1)*$P$9+DM67/MAX(DL67+DD67+DM67, 0.1)*$Q$9))/($B$11+$C$11+$F$11)</f>
        <v>0</v>
      </c>
      <c r="CB67">
        <v>9</v>
      </c>
      <c r="CC67">
        <v>0.5</v>
      </c>
      <c r="CD67" t="s">
        <v>287</v>
      </c>
      <c r="CE67">
        <v>2</v>
      </c>
      <c r="CF67" t="b">
        <v>1</v>
      </c>
      <c r="CG67">
        <v>1617086376.1875</v>
      </c>
      <c r="CH67">
        <v>323.8595</v>
      </c>
      <c r="CI67">
        <v>340.43825</v>
      </c>
      <c r="CJ67">
        <v>21.4753875</v>
      </c>
      <c r="CK67">
        <v>20.0540625</v>
      </c>
      <c r="CL67">
        <v>319.49775</v>
      </c>
      <c r="CM67">
        <v>21.4930375</v>
      </c>
      <c r="CN67">
        <v>600.032875</v>
      </c>
      <c r="CO67">
        <v>101.11425</v>
      </c>
      <c r="CP67">
        <v>0.0453669375</v>
      </c>
      <c r="CQ67">
        <v>26.6375375</v>
      </c>
      <c r="CR67">
        <v>26.1642875</v>
      </c>
      <c r="CS67">
        <v>999.9</v>
      </c>
      <c r="CT67">
        <v>0</v>
      </c>
      <c r="CU67">
        <v>0</v>
      </c>
      <c r="CV67">
        <v>10006.39125</v>
      </c>
      <c r="CW67">
        <v>0</v>
      </c>
      <c r="CX67">
        <v>43.043575</v>
      </c>
      <c r="CY67">
        <v>1199.99625</v>
      </c>
      <c r="CZ67">
        <v>0.966990875</v>
      </c>
      <c r="DA67">
        <v>0.0330086375</v>
      </c>
      <c r="DB67">
        <v>0</v>
      </c>
      <c r="DC67">
        <v>2.6359875</v>
      </c>
      <c r="DD67">
        <v>0</v>
      </c>
      <c r="DE67">
        <v>3463.72875</v>
      </c>
      <c r="DF67">
        <v>10372.2375</v>
      </c>
      <c r="DG67">
        <v>39.875</v>
      </c>
      <c r="DH67">
        <v>42.75</v>
      </c>
      <c r="DI67">
        <v>41.5075</v>
      </c>
      <c r="DJ67">
        <v>40.90625</v>
      </c>
      <c r="DK67">
        <v>39.944875</v>
      </c>
      <c r="DL67">
        <v>1160.38625</v>
      </c>
      <c r="DM67">
        <v>39.61</v>
      </c>
      <c r="DN67">
        <v>0</v>
      </c>
      <c r="DO67">
        <v>1617086379.1</v>
      </c>
      <c r="DP67">
        <v>0</v>
      </c>
      <c r="DQ67">
        <v>2.64398461538462</v>
      </c>
      <c r="DR67">
        <v>0.380307680604219</v>
      </c>
      <c r="DS67">
        <v>21.5651282055238</v>
      </c>
      <c r="DT67">
        <v>3461.66692307692</v>
      </c>
      <c r="DU67">
        <v>15</v>
      </c>
      <c r="DV67">
        <v>1617085932.5</v>
      </c>
      <c r="DW67" t="s">
        <v>288</v>
      </c>
      <c r="DX67">
        <v>1617085932.5</v>
      </c>
      <c r="DY67">
        <v>1617085930.5</v>
      </c>
      <c r="DZ67">
        <v>3</v>
      </c>
      <c r="EA67">
        <v>0.041</v>
      </c>
      <c r="EB67">
        <v>0.004</v>
      </c>
      <c r="EC67">
        <v>4.362</v>
      </c>
      <c r="ED67">
        <v>-0.018</v>
      </c>
      <c r="EE67">
        <v>400</v>
      </c>
      <c r="EF67">
        <v>20</v>
      </c>
      <c r="EG67">
        <v>0.24</v>
      </c>
      <c r="EH67">
        <v>0.04</v>
      </c>
      <c r="EI67">
        <v>100</v>
      </c>
      <c r="EJ67">
        <v>100</v>
      </c>
      <c r="EK67">
        <v>4.361</v>
      </c>
      <c r="EL67">
        <v>-0.0176</v>
      </c>
      <c r="EM67">
        <v>4.36170000000004</v>
      </c>
      <c r="EN67">
        <v>0</v>
      </c>
      <c r="EO67">
        <v>0</v>
      </c>
      <c r="EP67">
        <v>0</v>
      </c>
      <c r="EQ67">
        <v>-0.017669999999999</v>
      </c>
      <c r="ER67">
        <v>0</v>
      </c>
      <c r="ES67">
        <v>0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7.4</v>
      </c>
      <c r="EZ67">
        <v>7.5</v>
      </c>
      <c r="FA67">
        <v>18</v>
      </c>
      <c r="FB67">
        <v>646.155</v>
      </c>
      <c r="FC67">
        <v>393.269</v>
      </c>
      <c r="FD67">
        <v>24.9998</v>
      </c>
      <c r="FE67">
        <v>26.9681</v>
      </c>
      <c r="FF67">
        <v>30.0001</v>
      </c>
      <c r="FG67">
        <v>26.9465</v>
      </c>
      <c r="FH67">
        <v>26.9856</v>
      </c>
      <c r="FI67">
        <v>18.9653</v>
      </c>
      <c r="FJ67">
        <v>16.6744</v>
      </c>
      <c r="FK67">
        <v>52.8706</v>
      </c>
      <c r="FL67">
        <v>25</v>
      </c>
      <c r="FM67">
        <v>356.067</v>
      </c>
      <c r="FN67">
        <v>20</v>
      </c>
      <c r="FO67">
        <v>97.0618</v>
      </c>
      <c r="FP67">
        <v>99.6246</v>
      </c>
    </row>
    <row r="68" spans="1:172">
      <c r="A68">
        <v>52</v>
      </c>
      <c r="B68">
        <v>1617086382.5</v>
      </c>
      <c r="C68">
        <v>204.5</v>
      </c>
      <c r="D68" t="s">
        <v>389</v>
      </c>
      <c r="E68" t="s">
        <v>390</v>
      </c>
      <c r="F68">
        <v>4</v>
      </c>
      <c r="G68">
        <v>1617086380.5</v>
      </c>
      <c r="H68">
        <f>(I68)/1000</f>
        <v>0</v>
      </c>
      <c r="I68">
        <f>IF(CF68, AL68, AF68)</f>
        <v>0</v>
      </c>
      <c r="J68">
        <f>IF(CF68, AG68, AE68)</f>
        <v>0</v>
      </c>
      <c r="K68">
        <f>CH68 - IF(AS68&gt;1, J68*CB68*100.0/(AU68*CV68), 0)</f>
        <v>0</v>
      </c>
      <c r="L68">
        <f>((R68-H68/2)*K68-J68)/(R68+H68/2)</f>
        <v>0</v>
      </c>
      <c r="M68">
        <f>L68*(CO68+CP68)/1000.0</f>
        <v>0</v>
      </c>
      <c r="N68">
        <f>(CH68 - IF(AS68&gt;1, J68*CB68*100.0/(AU68*CV68), 0))*(CO68+CP68)/1000.0</f>
        <v>0</v>
      </c>
      <c r="O68">
        <f>2.0/((1/Q68-1/P68)+SIGN(Q68)*SQRT((1/Q68-1/P68)*(1/Q68-1/P68) + 4*CC68/((CC68+1)*(CC68+1))*(2*1/Q68*1/P68-1/P68*1/P68)))</f>
        <v>0</v>
      </c>
      <c r="P68">
        <f>IF(LEFT(CD68,1)&lt;&gt;"0",IF(LEFT(CD68,1)="1",3.0,CE68),$D$5+$E$5*(CV68*CO68/($K$5*1000))+$F$5*(CV68*CO68/($K$5*1000))*MAX(MIN(CB68,$J$5),$I$5)*MAX(MIN(CB68,$J$5),$I$5)+$G$5*MAX(MIN(CB68,$J$5),$I$5)*(CV68*CO68/($K$5*1000))+$H$5*(CV68*CO68/($K$5*1000))*(CV68*CO68/($K$5*1000)))</f>
        <v>0</v>
      </c>
      <c r="Q68">
        <f>H68*(1000-(1000*0.61365*exp(17.502*U68/(240.97+U68))/(CO68+CP68)+CJ68)/2)/(1000*0.61365*exp(17.502*U68/(240.97+U68))/(CO68+CP68)-CJ68)</f>
        <v>0</v>
      </c>
      <c r="R68">
        <f>1/((CC68+1)/(O68/1.6)+1/(P68/1.37)) + CC68/((CC68+1)/(O68/1.6) + CC68/(P68/1.37))</f>
        <v>0</v>
      </c>
      <c r="S68">
        <f>(BX68*CA68)</f>
        <v>0</v>
      </c>
      <c r="T68">
        <f>(CQ68+(S68+2*0.95*5.67E-8*(((CQ68+$B$7)+273)^4-(CQ68+273)^4)-44100*H68)/(1.84*29.3*P68+8*0.95*5.67E-8*(CQ68+273)^3))</f>
        <v>0</v>
      </c>
      <c r="U68">
        <f>($C$7*CR68+$D$7*CS68+$E$7*T68)</f>
        <v>0</v>
      </c>
      <c r="V68">
        <f>0.61365*exp(17.502*U68/(240.97+U68))</f>
        <v>0</v>
      </c>
      <c r="W68">
        <f>(X68/Y68*100)</f>
        <v>0</v>
      </c>
      <c r="X68">
        <f>CJ68*(CO68+CP68)/1000</f>
        <v>0</v>
      </c>
      <c r="Y68">
        <f>0.61365*exp(17.502*CQ68/(240.97+CQ68))</f>
        <v>0</v>
      </c>
      <c r="Z68">
        <f>(V68-CJ68*(CO68+CP68)/1000)</f>
        <v>0</v>
      </c>
      <c r="AA68">
        <f>(-H68*44100)</f>
        <v>0</v>
      </c>
      <c r="AB68">
        <f>2*29.3*P68*0.92*(CQ68-U68)</f>
        <v>0</v>
      </c>
      <c r="AC68">
        <f>2*0.95*5.67E-8*(((CQ68+$B$7)+273)^4-(U68+273)^4)</f>
        <v>0</v>
      </c>
      <c r="AD68">
        <f>S68+AC68+AA68+AB68</f>
        <v>0</v>
      </c>
      <c r="AE68">
        <f>CN68*AS68*(CI68-CH68*(1000-AS68*CK68)/(1000-AS68*CJ68))/(100*CB68)</f>
        <v>0</v>
      </c>
      <c r="AF68">
        <f>1000*CN68*AS68*(CJ68-CK68)/(100*CB68*(1000-AS68*CJ68))</f>
        <v>0</v>
      </c>
      <c r="AG68">
        <f>(AH68 - AI68 - CO68*1E3/(8.314*(CQ68+273.15)) * AK68/CN68 * AJ68) * CN68/(100*CB68) * (1000 - CK68)/1000</f>
        <v>0</v>
      </c>
      <c r="AH68">
        <v>354.268554479055</v>
      </c>
      <c r="AI68">
        <v>340.416424242424</v>
      </c>
      <c r="AJ68">
        <v>1.60480147331886</v>
      </c>
      <c r="AK68">
        <v>66.4999155448521</v>
      </c>
      <c r="AL68">
        <f>(AN68 - AM68 + CO68*1E3/(8.314*(CQ68+273.15)) * AP68/CN68 * AO68) * CN68/(100*CB68) * 1000/(1000 - AN68)</f>
        <v>0</v>
      </c>
      <c r="AM68">
        <v>20.0541488872727</v>
      </c>
      <c r="AN68">
        <v>21.4796024242424</v>
      </c>
      <c r="AO68">
        <v>1.10554190553892e-05</v>
      </c>
      <c r="AP68">
        <v>79.88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MAX(0,($B$13+$C$13*CV68)/(1+$D$13*CV68)*CO68/(CQ68+273)*$E$13)</f>
        <v>0</v>
      </c>
      <c r="AV68" t="s">
        <v>286</v>
      </c>
      <c r="AW68" t="s">
        <v>286</v>
      </c>
      <c r="AX68">
        <v>0</v>
      </c>
      <c r="AY68">
        <v>0</v>
      </c>
      <c r="AZ68">
        <f>1-AX68/AY68</f>
        <v>0</v>
      </c>
      <c r="BA68">
        <v>0</v>
      </c>
      <c r="BB68" t="s">
        <v>286</v>
      </c>
      <c r="BC68" t="s">
        <v>286</v>
      </c>
      <c r="BD68">
        <v>0</v>
      </c>
      <c r="BE68">
        <v>0</v>
      </c>
      <c r="BF68">
        <f>1-BD68/BE68</f>
        <v>0</v>
      </c>
      <c r="BG68">
        <v>0.5</v>
      </c>
      <c r="BH68">
        <f>BY68</f>
        <v>0</v>
      </c>
      <c r="BI68">
        <f>J68</f>
        <v>0</v>
      </c>
      <c r="BJ68">
        <f>BF68*BG68*BH68</f>
        <v>0</v>
      </c>
      <c r="BK68">
        <f>(BI68-BA68)/BH68</f>
        <v>0</v>
      </c>
      <c r="BL68">
        <f>(AY68-BE68)/BE68</f>
        <v>0</v>
      </c>
      <c r="BM68">
        <f>AX68/(AZ68+AX68/BE68)</f>
        <v>0</v>
      </c>
      <c r="BN68" t="s">
        <v>286</v>
      </c>
      <c r="BO68">
        <v>0</v>
      </c>
      <c r="BP68">
        <f>IF(BO68&lt;&gt;0, BO68, BM68)</f>
        <v>0</v>
      </c>
      <c r="BQ68">
        <f>1-BP68/BE68</f>
        <v>0</v>
      </c>
      <c r="BR68">
        <f>(BE68-BD68)/(BE68-BP68)</f>
        <v>0</v>
      </c>
      <c r="BS68">
        <f>(AY68-BE68)/(AY68-BP68)</f>
        <v>0</v>
      </c>
      <c r="BT68">
        <f>(BE68-BD68)/(BE68-AX68)</f>
        <v>0</v>
      </c>
      <c r="BU68">
        <f>(AY68-BE68)/(AY68-AX68)</f>
        <v>0</v>
      </c>
      <c r="BV68">
        <f>(BR68*BP68/BD68)</f>
        <v>0</v>
      </c>
      <c r="BW68">
        <f>(1-BV68)</f>
        <v>0</v>
      </c>
      <c r="BX68">
        <f>$B$11*CW68+$C$11*CX68+$F$11*CY68*(1-DB68)</f>
        <v>0</v>
      </c>
      <c r="BY68">
        <f>BX68*BZ68</f>
        <v>0</v>
      </c>
      <c r="BZ68">
        <f>($B$11*$D$9+$C$11*$D$9+$F$11*((DL68+DD68)/MAX(DL68+DD68+DM68, 0.1)*$I$9+DM68/MAX(DL68+DD68+DM68, 0.1)*$J$9))/($B$11+$C$11+$F$11)</f>
        <v>0</v>
      </c>
      <c r="CA68">
        <f>($B$11*$K$9+$C$11*$K$9+$F$11*((DL68+DD68)/MAX(DL68+DD68+DM68, 0.1)*$P$9+DM68/MAX(DL68+DD68+DM68, 0.1)*$Q$9))/($B$11+$C$11+$F$11)</f>
        <v>0</v>
      </c>
      <c r="CB68">
        <v>9</v>
      </c>
      <c r="CC68">
        <v>0.5</v>
      </c>
      <c r="CD68" t="s">
        <v>287</v>
      </c>
      <c r="CE68">
        <v>2</v>
      </c>
      <c r="CF68" t="b">
        <v>1</v>
      </c>
      <c r="CG68">
        <v>1617086380.5</v>
      </c>
      <c r="CH68">
        <v>330.749142857143</v>
      </c>
      <c r="CI68">
        <v>347.212142857143</v>
      </c>
      <c r="CJ68">
        <v>21.4788285714286</v>
      </c>
      <c r="CK68">
        <v>20.0540571428571</v>
      </c>
      <c r="CL68">
        <v>326.387285714286</v>
      </c>
      <c r="CM68">
        <v>21.4965285714286</v>
      </c>
      <c r="CN68">
        <v>600.013714285714</v>
      </c>
      <c r="CO68">
        <v>101.114285714286</v>
      </c>
      <c r="CP68">
        <v>0.0455496571428571</v>
      </c>
      <c r="CQ68">
        <v>26.6382285714286</v>
      </c>
      <c r="CR68">
        <v>26.1657571428571</v>
      </c>
      <c r="CS68">
        <v>999.9</v>
      </c>
      <c r="CT68">
        <v>0</v>
      </c>
      <c r="CU68">
        <v>0</v>
      </c>
      <c r="CV68">
        <v>9990.44571428571</v>
      </c>
      <c r="CW68">
        <v>0</v>
      </c>
      <c r="CX68">
        <v>43.0730714285714</v>
      </c>
      <c r="CY68">
        <v>1199.96571428571</v>
      </c>
      <c r="CZ68">
        <v>0.96699</v>
      </c>
      <c r="DA68">
        <v>0.0330095</v>
      </c>
      <c r="DB68">
        <v>0</v>
      </c>
      <c r="DC68">
        <v>2.65411428571429</v>
      </c>
      <c r="DD68">
        <v>0</v>
      </c>
      <c r="DE68">
        <v>3465.99857142857</v>
      </c>
      <c r="DF68">
        <v>10371.9571428571</v>
      </c>
      <c r="DG68">
        <v>39.875</v>
      </c>
      <c r="DH68">
        <v>42.7677142857143</v>
      </c>
      <c r="DI68">
        <v>41.5088571428571</v>
      </c>
      <c r="DJ68">
        <v>40.9641428571429</v>
      </c>
      <c r="DK68">
        <v>39.937</v>
      </c>
      <c r="DL68">
        <v>1160.35571428571</v>
      </c>
      <c r="DM68">
        <v>39.61</v>
      </c>
      <c r="DN68">
        <v>0</v>
      </c>
      <c r="DO68">
        <v>1617086383.3</v>
      </c>
      <c r="DP68">
        <v>0</v>
      </c>
      <c r="DQ68">
        <v>2.682152</v>
      </c>
      <c r="DR68">
        <v>-0.218153856532248</v>
      </c>
      <c r="DS68">
        <v>28.5107692828287</v>
      </c>
      <c r="DT68">
        <v>3463.4692</v>
      </c>
      <c r="DU68">
        <v>15</v>
      </c>
      <c r="DV68">
        <v>1617085932.5</v>
      </c>
      <c r="DW68" t="s">
        <v>288</v>
      </c>
      <c r="DX68">
        <v>1617085932.5</v>
      </c>
      <c r="DY68">
        <v>1617085930.5</v>
      </c>
      <c r="DZ68">
        <v>3</v>
      </c>
      <c r="EA68">
        <v>0.041</v>
      </c>
      <c r="EB68">
        <v>0.004</v>
      </c>
      <c r="EC68">
        <v>4.362</v>
      </c>
      <c r="ED68">
        <v>-0.018</v>
      </c>
      <c r="EE68">
        <v>400</v>
      </c>
      <c r="EF68">
        <v>20</v>
      </c>
      <c r="EG68">
        <v>0.24</v>
      </c>
      <c r="EH68">
        <v>0.04</v>
      </c>
      <c r="EI68">
        <v>100</v>
      </c>
      <c r="EJ68">
        <v>100</v>
      </c>
      <c r="EK68">
        <v>4.361</v>
      </c>
      <c r="EL68">
        <v>-0.0177</v>
      </c>
      <c r="EM68">
        <v>4.36170000000004</v>
      </c>
      <c r="EN68">
        <v>0</v>
      </c>
      <c r="EO68">
        <v>0</v>
      </c>
      <c r="EP68">
        <v>0</v>
      </c>
      <c r="EQ68">
        <v>-0.017669999999999</v>
      </c>
      <c r="ER68">
        <v>0</v>
      </c>
      <c r="ES68">
        <v>0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7.5</v>
      </c>
      <c r="EZ68">
        <v>7.5</v>
      </c>
      <c r="FA68">
        <v>18</v>
      </c>
      <c r="FB68">
        <v>646.318</v>
      </c>
      <c r="FC68">
        <v>393.149</v>
      </c>
      <c r="FD68">
        <v>24.9999</v>
      </c>
      <c r="FE68">
        <v>26.9703</v>
      </c>
      <c r="FF68">
        <v>30.0001</v>
      </c>
      <c r="FG68">
        <v>26.9472</v>
      </c>
      <c r="FH68">
        <v>26.987</v>
      </c>
      <c r="FI68">
        <v>19.2473</v>
      </c>
      <c r="FJ68">
        <v>16.6744</v>
      </c>
      <c r="FK68">
        <v>52.8706</v>
      </c>
      <c r="FL68">
        <v>25</v>
      </c>
      <c r="FM68">
        <v>362.861</v>
      </c>
      <c r="FN68">
        <v>20</v>
      </c>
      <c r="FO68">
        <v>97.0621</v>
      </c>
      <c r="FP68">
        <v>99.6244</v>
      </c>
    </row>
    <row r="69" spans="1:172">
      <c r="A69">
        <v>53</v>
      </c>
      <c r="B69">
        <v>1617086386.5</v>
      </c>
      <c r="C69">
        <v>208.5</v>
      </c>
      <c r="D69" t="s">
        <v>391</v>
      </c>
      <c r="E69" t="s">
        <v>392</v>
      </c>
      <c r="F69">
        <v>4</v>
      </c>
      <c r="G69">
        <v>1617086384.1875</v>
      </c>
      <c r="H69">
        <f>(I69)/1000</f>
        <v>0</v>
      </c>
      <c r="I69">
        <f>IF(CF69, AL69, AF69)</f>
        <v>0</v>
      </c>
      <c r="J69">
        <f>IF(CF69, AG69, AE69)</f>
        <v>0</v>
      </c>
      <c r="K69">
        <f>CH69 - IF(AS69&gt;1, J69*CB69*100.0/(AU69*CV69), 0)</f>
        <v>0</v>
      </c>
      <c r="L69">
        <f>((R69-H69/2)*K69-J69)/(R69+H69/2)</f>
        <v>0</v>
      </c>
      <c r="M69">
        <f>L69*(CO69+CP69)/1000.0</f>
        <v>0</v>
      </c>
      <c r="N69">
        <f>(CH69 - IF(AS69&gt;1, J69*CB69*100.0/(AU69*CV69), 0))*(CO69+CP69)/1000.0</f>
        <v>0</v>
      </c>
      <c r="O69">
        <f>2.0/((1/Q69-1/P69)+SIGN(Q69)*SQRT((1/Q69-1/P69)*(1/Q69-1/P69) + 4*CC69/((CC69+1)*(CC69+1))*(2*1/Q69*1/P69-1/P69*1/P69)))</f>
        <v>0</v>
      </c>
      <c r="P69">
        <f>IF(LEFT(CD69,1)&lt;&gt;"0",IF(LEFT(CD69,1)="1",3.0,CE69),$D$5+$E$5*(CV69*CO69/($K$5*1000))+$F$5*(CV69*CO69/($K$5*1000))*MAX(MIN(CB69,$J$5),$I$5)*MAX(MIN(CB69,$J$5),$I$5)+$G$5*MAX(MIN(CB69,$J$5),$I$5)*(CV69*CO69/($K$5*1000))+$H$5*(CV69*CO69/($K$5*1000))*(CV69*CO69/($K$5*1000)))</f>
        <v>0</v>
      </c>
      <c r="Q69">
        <f>H69*(1000-(1000*0.61365*exp(17.502*U69/(240.97+U69))/(CO69+CP69)+CJ69)/2)/(1000*0.61365*exp(17.502*U69/(240.97+U69))/(CO69+CP69)-CJ69)</f>
        <v>0</v>
      </c>
      <c r="R69">
        <f>1/((CC69+1)/(O69/1.6)+1/(P69/1.37)) + CC69/((CC69+1)/(O69/1.6) + CC69/(P69/1.37))</f>
        <v>0</v>
      </c>
      <c r="S69">
        <f>(BX69*CA69)</f>
        <v>0</v>
      </c>
      <c r="T69">
        <f>(CQ69+(S69+2*0.95*5.67E-8*(((CQ69+$B$7)+273)^4-(CQ69+273)^4)-44100*H69)/(1.84*29.3*P69+8*0.95*5.67E-8*(CQ69+273)^3))</f>
        <v>0</v>
      </c>
      <c r="U69">
        <f>($C$7*CR69+$D$7*CS69+$E$7*T69)</f>
        <v>0</v>
      </c>
      <c r="V69">
        <f>0.61365*exp(17.502*U69/(240.97+U69))</f>
        <v>0</v>
      </c>
      <c r="W69">
        <f>(X69/Y69*100)</f>
        <v>0</v>
      </c>
      <c r="X69">
        <f>CJ69*(CO69+CP69)/1000</f>
        <v>0</v>
      </c>
      <c r="Y69">
        <f>0.61365*exp(17.502*CQ69/(240.97+CQ69))</f>
        <v>0</v>
      </c>
      <c r="Z69">
        <f>(V69-CJ69*(CO69+CP69)/1000)</f>
        <v>0</v>
      </c>
      <c r="AA69">
        <f>(-H69*44100)</f>
        <v>0</v>
      </c>
      <c r="AB69">
        <f>2*29.3*P69*0.92*(CQ69-U69)</f>
        <v>0</v>
      </c>
      <c r="AC69">
        <f>2*0.95*5.67E-8*(((CQ69+$B$7)+273)^4-(U69+273)^4)</f>
        <v>0</v>
      </c>
      <c r="AD69">
        <f>S69+AC69+AA69+AB69</f>
        <v>0</v>
      </c>
      <c r="AE69">
        <f>CN69*AS69*(CI69-CH69*(1000-AS69*CK69)/(1000-AS69*CJ69))/(100*CB69)</f>
        <v>0</v>
      </c>
      <c r="AF69">
        <f>1000*CN69*AS69*(CJ69-CK69)/(100*CB69*(1000-AS69*CJ69))</f>
        <v>0</v>
      </c>
      <c r="AG69">
        <f>(AH69 - AI69 - CO69*1E3/(8.314*(CQ69+273.15)) * AK69/CN69 * AJ69) * CN69/(100*CB69) * (1000 - CK69)/1000</f>
        <v>0</v>
      </c>
      <c r="AH69">
        <v>361.010122863165</v>
      </c>
      <c r="AI69">
        <v>346.906466666667</v>
      </c>
      <c r="AJ69">
        <v>1.6336839803002</v>
      </c>
      <c r="AK69">
        <v>66.4999155448521</v>
      </c>
      <c r="AL69">
        <f>(AN69 - AM69 + CO69*1E3/(8.314*(CQ69+273.15)) * AP69/CN69 * AO69) * CN69/(100*CB69) * 1000/(1000 - AN69)</f>
        <v>0</v>
      </c>
      <c r="AM69">
        <v>20.0520865246753</v>
      </c>
      <c r="AN69">
        <v>21.4808363636364</v>
      </c>
      <c r="AO69">
        <v>2.68372878348644e-06</v>
      </c>
      <c r="AP69">
        <v>79.88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MAX(0,($B$13+$C$13*CV69)/(1+$D$13*CV69)*CO69/(CQ69+273)*$E$13)</f>
        <v>0</v>
      </c>
      <c r="AV69" t="s">
        <v>286</v>
      </c>
      <c r="AW69" t="s">
        <v>286</v>
      </c>
      <c r="AX69">
        <v>0</v>
      </c>
      <c r="AY69">
        <v>0</v>
      </c>
      <c r="AZ69">
        <f>1-AX69/AY69</f>
        <v>0</v>
      </c>
      <c r="BA69">
        <v>0</v>
      </c>
      <c r="BB69" t="s">
        <v>286</v>
      </c>
      <c r="BC69" t="s">
        <v>286</v>
      </c>
      <c r="BD69">
        <v>0</v>
      </c>
      <c r="BE69">
        <v>0</v>
      </c>
      <c r="BF69">
        <f>1-BD69/BE69</f>
        <v>0</v>
      </c>
      <c r="BG69">
        <v>0.5</v>
      </c>
      <c r="BH69">
        <f>BY69</f>
        <v>0</v>
      </c>
      <c r="BI69">
        <f>J69</f>
        <v>0</v>
      </c>
      <c r="BJ69">
        <f>BF69*BG69*BH69</f>
        <v>0</v>
      </c>
      <c r="BK69">
        <f>(BI69-BA69)/BH69</f>
        <v>0</v>
      </c>
      <c r="BL69">
        <f>(AY69-BE69)/BE69</f>
        <v>0</v>
      </c>
      <c r="BM69">
        <f>AX69/(AZ69+AX69/BE69)</f>
        <v>0</v>
      </c>
      <c r="BN69" t="s">
        <v>286</v>
      </c>
      <c r="BO69">
        <v>0</v>
      </c>
      <c r="BP69">
        <f>IF(BO69&lt;&gt;0, BO69, BM69)</f>
        <v>0</v>
      </c>
      <c r="BQ69">
        <f>1-BP69/BE69</f>
        <v>0</v>
      </c>
      <c r="BR69">
        <f>(BE69-BD69)/(BE69-BP69)</f>
        <v>0</v>
      </c>
      <c r="BS69">
        <f>(AY69-BE69)/(AY69-BP69)</f>
        <v>0</v>
      </c>
      <c r="BT69">
        <f>(BE69-BD69)/(BE69-AX69)</f>
        <v>0</v>
      </c>
      <c r="BU69">
        <f>(AY69-BE69)/(AY69-AX69)</f>
        <v>0</v>
      </c>
      <c r="BV69">
        <f>(BR69*BP69/BD69)</f>
        <v>0</v>
      </c>
      <c r="BW69">
        <f>(1-BV69)</f>
        <v>0</v>
      </c>
      <c r="BX69">
        <f>$B$11*CW69+$C$11*CX69+$F$11*CY69*(1-DB69)</f>
        <v>0</v>
      </c>
      <c r="BY69">
        <f>BX69*BZ69</f>
        <v>0</v>
      </c>
      <c r="BZ69">
        <f>($B$11*$D$9+$C$11*$D$9+$F$11*((DL69+DD69)/MAX(DL69+DD69+DM69, 0.1)*$I$9+DM69/MAX(DL69+DD69+DM69, 0.1)*$J$9))/($B$11+$C$11+$F$11)</f>
        <v>0</v>
      </c>
      <c r="CA69">
        <f>($B$11*$K$9+$C$11*$K$9+$F$11*((DL69+DD69)/MAX(DL69+DD69+DM69, 0.1)*$P$9+DM69/MAX(DL69+DD69+DM69, 0.1)*$Q$9))/($B$11+$C$11+$F$11)</f>
        <v>0</v>
      </c>
      <c r="CB69">
        <v>9</v>
      </c>
      <c r="CC69">
        <v>0.5</v>
      </c>
      <c r="CD69" t="s">
        <v>287</v>
      </c>
      <c r="CE69">
        <v>2</v>
      </c>
      <c r="CF69" t="b">
        <v>1</v>
      </c>
      <c r="CG69">
        <v>1617086384.1875</v>
      </c>
      <c r="CH69">
        <v>336.562625</v>
      </c>
      <c r="CI69">
        <v>353.281875</v>
      </c>
      <c r="CJ69">
        <v>21.480325</v>
      </c>
      <c r="CK69">
        <v>20.0525875</v>
      </c>
      <c r="CL69">
        <v>332.201</v>
      </c>
      <c r="CM69">
        <v>21.498</v>
      </c>
      <c r="CN69">
        <v>600.019625</v>
      </c>
      <c r="CO69">
        <v>101.113375</v>
      </c>
      <c r="CP69">
        <v>0.0456401625</v>
      </c>
      <c r="CQ69">
        <v>26.6383</v>
      </c>
      <c r="CR69">
        <v>26.148925</v>
      </c>
      <c r="CS69">
        <v>999.9</v>
      </c>
      <c r="CT69">
        <v>0</v>
      </c>
      <c r="CU69">
        <v>0</v>
      </c>
      <c r="CV69">
        <v>9980.3125</v>
      </c>
      <c r="CW69">
        <v>0</v>
      </c>
      <c r="CX69">
        <v>43.130475</v>
      </c>
      <c r="CY69">
        <v>1199.99375</v>
      </c>
      <c r="CZ69">
        <v>0.966990875</v>
      </c>
      <c r="DA69">
        <v>0.0330086375</v>
      </c>
      <c r="DB69">
        <v>0</v>
      </c>
      <c r="DC69">
        <v>2.729075</v>
      </c>
      <c r="DD69">
        <v>0</v>
      </c>
      <c r="DE69">
        <v>3468.02875</v>
      </c>
      <c r="DF69">
        <v>10372.2</v>
      </c>
      <c r="DG69">
        <v>39.85925</v>
      </c>
      <c r="DH69">
        <v>42.75775</v>
      </c>
      <c r="DI69">
        <v>41.546625</v>
      </c>
      <c r="DJ69">
        <v>40.99975</v>
      </c>
      <c r="DK69">
        <v>39.95275</v>
      </c>
      <c r="DL69">
        <v>1160.38375</v>
      </c>
      <c r="DM69">
        <v>39.61</v>
      </c>
      <c r="DN69">
        <v>0</v>
      </c>
      <c r="DO69">
        <v>1617086387.5</v>
      </c>
      <c r="DP69">
        <v>0</v>
      </c>
      <c r="DQ69">
        <v>2.66643846153846</v>
      </c>
      <c r="DR69">
        <v>-0.187808547987725</v>
      </c>
      <c r="DS69">
        <v>31.1008546505949</v>
      </c>
      <c r="DT69">
        <v>3465.34846153846</v>
      </c>
      <c r="DU69">
        <v>15</v>
      </c>
      <c r="DV69">
        <v>1617085932.5</v>
      </c>
      <c r="DW69" t="s">
        <v>288</v>
      </c>
      <c r="DX69">
        <v>1617085932.5</v>
      </c>
      <c r="DY69">
        <v>1617085930.5</v>
      </c>
      <c r="DZ69">
        <v>3</v>
      </c>
      <c r="EA69">
        <v>0.041</v>
      </c>
      <c r="EB69">
        <v>0.004</v>
      </c>
      <c r="EC69">
        <v>4.362</v>
      </c>
      <c r="ED69">
        <v>-0.018</v>
      </c>
      <c r="EE69">
        <v>400</v>
      </c>
      <c r="EF69">
        <v>20</v>
      </c>
      <c r="EG69">
        <v>0.24</v>
      </c>
      <c r="EH69">
        <v>0.04</v>
      </c>
      <c r="EI69">
        <v>100</v>
      </c>
      <c r="EJ69">
        <v>100</v>
      </c>
      <c r="EK69">
        <v>4.362</v>
      </c>
      <c r="EL69">
        <v>-0.0176</v>
      </c>
      <c r="EM69">
        <v>4.36170000000004</v>
      </c>
      <c r="EN69">
        <v>0</v>
      </c>
      <c r="EO69">
        <v>0</v>
      </c>
      <c r="EP69">
        <v>0</v>
      </c>
      <c r="EQ69">
        <v>-0.017669999999999</v>
      </c>
      <c r="ER69">
        <v>0</v>
      </c>
      <c r="ES69">
        <v>0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7.6</v>
      </c>
      <c r="EZ69">
        <v>7.6</v>
      </c>
      <c r="FA69">
        <v>18</v>
      </c>
      <c r="FB69">
        <v>646.048</v>
      </c>
      <c r="FC69">
        <v>393.324</v>
      </c>
      <c r="FD69">
        <v>24.9999</v>
      </c>
      <c r="FE69">
        <v>26.9704</v>
      </c>
      <c r="FF69">
        <v>30.0001</v>
      </c>
      <c r="FG69">
        <v>26.9472</v>
      </c>
      <c r="FH69">
        <v>26.987</v>
      </c>
      <c r="FI69">
        <v>19.5365</v>
      </c>
      <c r="FJ69">
        <v>16.6744</v>
      </c>
      <c r="FK69">
        <v>52.8706</v>
      </c>
      <c r="FL69">
        <v>25</v>
      </c>
      <c r="FM69">
        <v>369.638</v>
      </c>
      <c r="FN69">
        <v>20</v>
      </c>
      <c r="FO69">
        <v>97.0617</v>
      </c>
      <c r="FP69">
        <v>99.6243</v>
      </c>
    </row>
    <row r="70" spans="1:172">
      <c r="A70">
        <v>54</v>
      </c>
      <c r="B70">
        <v>1617086390.5</v>
      </c>
      <c r="C70">
        <v>212.5</v>
      </c>
      <c r="D70" t="s">
        <v>393</v>
      </c>
      <c r="E70" t="s">
        <v>394</v>
      </c>
      <c r="F70">
        <v>4</v>
      </c>
      <c r="G70">
        <v>1617086388.5</v>
      </c>
      <c r="H70">
        <f>(I70)/1000</f>
        <v>0</v>
      </c>
      <c r="I70">
        <f>IF(CF70, AL70, AF70)</f>
        <v>0</v>
      </c>
      <c r="J70">
        <f>IF(CF70, AG70, AE70)</f>
        <v>0</v>
      </c>
      <c r="K70">
        <f>CH70 - IF(AS70&gt;1, J70*CB70*100.0/(AU70*CV70), 0)</f>
        <v>0</v>
      </c>
      <c r="L70">
        <f>((R70-H70/2)*K70-J70)/(R70+H70/2)</f>
        <v>0</v>
      </c>
      <c r="M70">
        <f>L70*(CO70+CP70)/1000.0</f>
        <v>0</v>
      </c>
      <c r="N70">
        <f>(CH70 - IF(AS70&gt;1, J70*CB70*100.0/(AU70*CV70), 0))*(CO70+CP70)/1000.0</f>
        <v>0</v>
      </c>
      <c r="O70">
        <f>2.0/((1/Q70-1/P70)+SIGN(Q70)*SQRT((1/Q70-1/P70)*(1/Q70-1/P70) + 4*CC70/((CC70+1)*(CC70+1))*(2*1/Q70*1/P70-1/P70*1/P70)))</f>
        <v>0</v>
      </c>
      <c r="P70">
        <f>IF(LEFT(CD70,1)&lt;&gt;"0",IF(LEFT(CD70,1)="1",3.0,CE70),$D$5+$E$5*(CV70*CO70/($K$5*1000))+$F$5*(CV70*CO70/($K$5*1000))*MAX(MIN(CB70,$J$5),$I$5)*MAX(MIN(CB70,$J$5),$I$5)+$G$5*MAX(MIN(CB70,$J$5),$I$5)*(CV70*CO70/($K$5*1000))+$H$5*(CV70*CO70/($K$5*1000))*(CV70*CO70/($K$5*1000)))</f>
        <v>0</v>
      </c>
      <c r="Q70">
        <f>H70*(1000-(1000*0.61365*exp(17.502*U70/(240.97+U70))/(CO70+CP70)+CJ70)/2)/(1000*0.61365*exp(17.502*U70/(240.97+U70))/(CO70+CP70)-CJ70)</f>
        <v>0</v>
      </c>
      <c r="R70">
        <f>1/((CC70+1)/(O70/1.6)+1/(P70/1.37)) + CC70/((CC70+1)/(O70/1.6) + CC70/(P70/1.37))</f>
        <v>0</v>
      </c>
      <c r="S70">
        <f>(BX70*CA70)</f>
        <v>0</v>
      </c>
      <c r="T70">
        <f>(CQ70+(S70+2*0.95*5.67E-8*(((CQ70+$B$7)+273)^4-(CQ70+273)^4)-44100*H70)/(1.84*29.3*P70+8*0.95*5.67E-8*(CQ70+273)^3))</f>
        <v>0</v>
      </c>
      <c r="U70">
        <f>($C$7*CR70+$D$7*CS70+$E$7*T70)</f>
        <v>0</v>
      </c>
      <c r="V70">
        <f>0.61365*exp(17.502*U70/(240.97+U70))</f>
        <v>0</v>
      </c>
      <c r="W70">
        <f>(X70/Y70*100)</f>
        <v>0</v>
      </c>
      <c r="X70">
        <f>CJ70*(CO70+CP70)/1000</f>
        <v>0</v>
      </c>
      <c r="Y70">
        <f>0.61365*exp(17.502*CQ70/(240.97+CQ70))</f>
        <v>0</v>
      </c>
      <c r="Z70">
        <f>(V70-CJ70*(CO70+CP70)/1000)</f>
        <v>0</v>
      </c>
      <c r="AA70">
        <f>(-H70*44100)</f>
        <v>0</v>
      </c>
      <c r="AB70">
        <f>2*29.3*P70*0.92*(CQ70-U70)</f>
        <v>0</v>
      </c>
      <c r="AC70">
        <f>2*0.95*5.67E-8*(((CQ70+$B$7)+273)^4-(U70+273)^4)</f>
        <v>0</v>
      </c>
      <c r="AD70">
        <f>S70+AC70+AA70+AB70</f>
        <v>0</v>
      </c>
      <c r="AE70">
        <f>CN70*AS70*(CI70-CH70*(1000-AS70*CK70)/(1000-AS70*CJ70))/(100*CB70)</f>
        <v>0</v>
      </c>
      <c r="AF70">
        <f>1000*CN70*AS70*(CJ70-CK70)/(100*CB70*(1000-AS70*CJ70))</f>
        <v>0</v>
      </c>
      <c r="AG70">
        <f>(AH70 - AI70 - CO70*1E3/(8.314*(CQ70+273.15)) * AK70/CN70 * AJ70) * CN70/(100*CB70) * (1000 - CK70)/1000</f>
        <v>0</v>
      </c>
      <c r="AH70">
        <v>367.808187463531</v>
      </c>
      <c r="AI70">
        <v>353.482587878788</v>
      </c>
      <c r="AJ70">
        <v>1.64236247067693</v>
      </c>
      <c r="AK70">
        <v>66.4999155448521</v>
      </c>
      <c r="AL70">
        <f>(AN70 - AM70 + CO70*1E3/(8.314*(CQ70+273.15)) * AP70/CN70 * AO70) * CN70/(100*CB70) * 1000/(1000 - AN70)</f>
        <v>0</v>
      </c>
      <c r="AM70">
        <v>20.0541498427706</v>
      </c>
      <c r="AN70">
        <v>21.4823296969697</v>
      </c>
      <c r="AO70">
        <v>6.1446557263214e-06</v>
      </c>
      <c r="AP70">
        <v>79.88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MAX(0,($B$13+$C$13*CV70)/(1+$D$13*CV70)*CO70/(CQ70+273)*$E$13)</f>
        <v>0</v>
      </c>
      <c r="AV70" t="s">
        <v>286</v>
      </c>
      <c r="AW70" t="s">
        <v>286</v>
      </c>
      <c r="AX70">
        <v>0</v>
      </c>
      <c r="AY70">
        <v>0</v>
      </c>
      <c r="AZ70">
        <f>1-AX70/AY70</f>
        <v>0</v>
      </c>
      <c r="BA70">
        <v>0</v>
      </c>
      <c r="BB70" t="s">
        <v>286</v>
      </c>
      <c r="BC70" t="s">
        <v>286</v>
      </c>
      <c r="BD70">
        <v>0</v>
      </c>
      <c r="BE70">
        <v>0</v>
      </c>
      <c r="BF70">
        <f>1-BD70/BE70</f>
        <v>0</v>
      </c>
      <c r="BG70">
        <v>0.5</v>
      </c>
      <c r="BH70">
        <f>BY70</f>
        <v>0</v>
      </c>
      <c r="BI70">
        <f>J70</f>
        <v>0</v>
      </c>
      <c r="BJ70">
        <f>BF70*BG70*BH70</f>
        <v>0</v>
      </c>
      <c r="BK70">
        <f>(BI70-BA70)/BH70</f>
        <v>0</v>
      </c>
      <c r="BL70">
        <f>(AY70-BE70)/BE70</f>
        <v>0</v>
      </c>
      <c r="BM70">
        <f>AX70/(AZ70+AX70/BE70)</f>
        <v>0</v>
      </c>
      <c r="BN70" t="s">
        <v>286</v>
      </c>
      <c r="BO70">
        <v>0</v>
      </c>
      <c r="BP70">
        <f>IF(BO70&lt;&gt;0, BO70, BM70)</f>
        <v>0</v>
      </c>
      <c r="BQ70">
        <f>1-BP70/BE70</f>
        <v>0</v>
      </c>
      <c r="BR70">
        <f>(BE70-BD70)/(BE70-BP70)</f>
        <v>0</v>
      </c>
      <c r="BS70">
        <f>(AY70-BE70)/(AY70-BP70)</f>
        <v>0</v>
      </c>
      <c r="BT70">
        <f>(BE70-BD70)/(BE70-AX70)</f>
        <v>0</v>
      </c>
      <c r="BU70">
        <f>(AY70-BE70)/(AY70-AX70)</f>
        <v>0</v>
      </c>
      <c r="BV70">
        <f>(BR70*BP70/BD70)</f>
        <v>0</v>
      </c>
      <c r="BW70">
        <f>(1-BV70)</f>
        <v>0</v>
      </c>
      <c r="BX70">
        <f>$B$11*CW70+$C$11*CX70+$F$11*CY70*(1-DB70)</f>
        <v>0</v>
      </c>
      <c r="BY70">
        <f>BX70*BZ70</f>
        <v>0</v>
      </c>
      <c r="BZ70">
        <f>($B$11*$D$9+$C$11*$D$9+$F$11*((DL70+DD70)/MAX(DL70+DD70+DM70, 0.1)*$I$9+DM70/MAX(DL70+DD70+DM70, 0.1)*$J$9))/($B$11+$C$11+$F$11)</f>
        <v>0</v>
      </c>
      <c r="CA70">
        <f>($B$11*$K$9+$C$11*$K$9+$F$11*((DL70+DD70)/MAX(DL70+DD70+DM70, 0.1)*$P$9+DM70/MAX(DL70+DD70+DM70, 0.1)*$Q$9))/($B$11+$C$11+$F$11)</f>
        <v>0</v>
      </c>
      <c r="CB70">
        <v>9</v>
      </c>
      <c r="CC70">
        <v>0.5</v>
      </c>
      <c r="CD70" t="s">
        <v>287</v>
      </c>
      <c r="CE70">
        <v>2</v>
      </c>
      <c r="CF70" t="b">
        <v>1</v>
      </c>
      <c r="CG70">
        <v>1617086388.5</v>
      </c>
      <c r="CH70">
        <v>343.478285714286</v>
      </c>
      <c r="CI70">
        <v>360.479571428571</v>
      </c>
      <c r="CJ70">
        <v>21.4819857142857</v>
      </c>
      <c r="CK70">
        <v>20.0541285714286</v>
      </c>
      <c r="CL70">
        <v>339.116428571429</v>
      </c>
      <c r="CM70">
        <v>21.4996714285714</v>
      </c>
      <c r="CN70">
        <v>600.025428571429</v>
      </c>
      <c r="CO70">
        <v>101.113428571429</v>
      </c>
      <c r="CP70">
        <v>0.0455889857142857</v>
      </c>
      <c r="CQ70">
        <v>26.6378714285714</v>
      </c>
      <c r="CR70">
        <v>26.1456</v>
      </c>
      <c r="CS70">
        <v>999.9</v>
      </c>
      <c r="CT70">
        <v>0</v>
      </c>
      <c r="CU70">
        <v>0</v>
      </c>
      <c r="CV70">
        <v>9983.66285714286</v>
      </c>
      <c r="CW70">
        <v>0</v>
      </c>
      <c r="CX70">
        <v>40.2714142857143</v>
      </c>
      <c r="CY70">
        <v>1199.99285714286</v>
      </c>
      <c r="CZ70">
        <v>0.966991</v>
      </c>
      <c r="DA70">
        <v>0.0330085142857143</v>
      </c>
      <c r="DB70">
        <v>0</v>
      </c>
      <c r="DC70">
        <v>2.55562857142857</v>
      </c>
      <c r="DD70">
        <v>0</v>
      </c>
      <c r="DE70">
        <v>3470.13</v>
      </c>
      <c r="DF70">
        <v>10372.1857142857</v>
      </c>
      <c r="DG70">
        <v>39.8212857142857</v>
      </c>
      <c r="DH70">
        <v>42.75</v>
      </c>
      <c r="DI70">
        <v>41.5265714285714</v>
      </c>
      <c r="DJ70">
        <v>40.9907142857143</v>
      </c>
      <c r="DK70">
        <v>39.9462857142857</v>
      </c>
      <c r="DL70">
        <v>1160.38285714286</v>
      </c>
      <c r="DM70">
        <v>39.61</v>
      </c>
      <c r="DN70">
        <v>0</v>
      </c>
      <c r="DO70">
        <v>1617086391.1</v>
      </c>
      <c r="DP70">
        <v>0</v>
      </c>
      <c r="DQ70">
        <v>2.65568461538462</v>
      </c>
      <c r="DR70">
        <v>-0.33517265408796</v>
      </c>
      <c r="DS70">
        <v>31.0160683886695</v>
      </c>
      <c r="DT70">
        <v>3467.22923076923</v>
      </c>
      <c r="DU70">
        <v>15</v>
      </c>
      <c r="DV70">
        <v>1617085932.5</v>
      </c>
      <c r="DW70" t="s">
        <v>288</v>
      </c>
      <c r="DX70">
        <v>1617085932.5</v>
      </c>
      <c r="DY70">
        <v>1617085930.5</v>
      </c>
      <c r="DZ70">
        <v>3</v>
      </c>
      <c r="EA70">
        <v>0.041</v>
      </c>
      <c r="EB70">
        <v>0.004</v>
      </c>
      <c r="EC70">
        <v>4.362</v>
      </c>
      <c r="ED70">
        <v>-0.018</v>
      </c>
      <c r="EE70">
        <v>400</v>
      </c>
      <c r="EF70">
        <v>20</v>
      </c>
      <c r="EG70">
        <v>0.24</v>
      </c>
      <c r="EH70">
        <v>0.04</v>
      </c>
      <c r="EI70">
        <v>100</v>
      </c>
      <c r="EJ70">
        <v>100</v>
      </c>
      <c r="EK70">
        <v>4.362</v>
      </c>
      <c r="EL70">
        <v>-0.0176</v>
      </c>
      <c r="EM70">
        <v>4.36170000000004</v>
      </c>
      <c r="EN70">
        <v>0</v>
      </c>
      <c r="EO70">
        <v>0</v>
      </c>
      <c r="EP70">
        <v>0</v>
      </c>
      <c r="EQ70">
        <v>-0.017669999999999</v>
      </c>
      <c r="ER70">
        <v>0</v>
      </c>
      <c r="ES70">
        <v>0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7.6</v>
      </c>
      <c r="EZ70">
        <v>7.7</v>
      </c>
      <c r="FA70">
        <v>18</v>
      </c>
      <c r="FB70">
        <v>646.26</v>
      </c>
      <c r="FC70">
        <v>393.353</v>
      </c>
      <c r="FD70">
        <v>24.9999</v>
      </c>
      <c r="FE70">
        <v>26.9714</v>
      </c>
      <c r="FF70">
        <v>30.0002</v>
      </c>
      <c r="FG70">
        <v>26.9472</v>
      </c>
      <c r="FH70">
        <v>26.987</v>
      </c>
      <c r="FI70">
        <v>19.8205</v>
      </c>
      <c r="FJ70">
        <v>16.6744</v>
      </c>
      <c r="FK70">
        <v>52.8706</v>
      </c>
      <c r="FL70">
        <v>25</v>
      </c>
      <c r="FM70">
        <v>376.36</v>
      </c>
      <c r="FN70">
        <v>20</v>
      </c>
      <c r="FO70">
        <v>97.0615</v>
      </c>
      <c r="FP70">
        <v>99.6257</v>
      </c>
    </row>
    <row r="71" spans="1:172">
      <c r="A71">
        <v>55</v>
      </c>
      <c r="B71">
        <v>1617086394.5</v>
      </c>
      <c r="C71">
        <v>216.5</v>
      </c>
      <c r="D71" t="s">
        <v>395</v>
      </c>
      <c r="E71" t="s">
        <v>396</v>
      </c>
      <c r="F71">
        <v>4</v>
      </c>
      <c r="G71">
        <v>1617086392.1875</v>
      </c>
      <c r="H71">
        <f>(I71)/1000</f>
        <v>0</v>
      </c>
      <c r="I71">
        <f>IF(CF71, AL71, AF71)</f>
        <v>0</v>
      </c>
      <c r="J71">
        <f>IF(CF71, AG71, AE71)</f>
        <v>0</v>
      </c>
      <c r="K71">
        <f>CH71 - IF(AS71&gt;1, J71*CB71*100.0/(AU71*CV71), 0)</f>
        <v>0</v>
      </c>
      <c r="L71">
        <f>((R71-H71/2)*K71-J71)/(R71+H71/2)</f>
        <v>0</v>
      </c>
      <c r="M71">
        <f>L71*(CO71+CP71)/1000.0</f>
        <v>0</v>
      </c>
      <c r="N71">
        <f>(CH71 - IF(AS71&gt;1, J71*CB71*100.0/(AU71*CV71), 0))*(CO71+CP71)/1000.0</f>
        <v>0</v>
      </c>
      <c r="O71">
        <f>2.0/((1/Q71-1/P71)+SIGN(Q71)*SQRT((1/Q71-1/P71)*(1/Q71-1/P71) + 4*CC71/((CC71+1)*(CC71+1))*(2*1/Q71*1/P71-1/P71*1/P71)))</f>
        <v>0</v>
      </c>
      <c r="P71">
        <f>IF(LEFT(CD71,1)&lt;&gt;"0",IF(LEFT(CD71,1)="1",3.0,CE71),$D$5+$E$5*(CV71*CO71/($K$5*1000))+$F$5*(CV71*CO71/($K$5*1000))*MAX(MIN(CB71,$J$5),$I$5)*MAX(MIN(CB71,$J$5),$I$5)+$G$5*MAX(MIN(CB71,$J$5),$I$5)*(CV71*CO71/($K$5*1000))+$H$5*(CV71*CO71/($K$5*1000))*(CV71*CO71/($K$5*1000)))</f>
        <v>0</v>
      </c>
      <c r="Q71">
        <f>H71*(1000-(1000*0.61365*exp(17.502*U71/(240.97+U71))/(CO71+CP71)+CJ71)/2)/(1000*0.61365*exp(17.502*U71/(240.97+U71))/(CO71+CP71)-CJ71)</f>
        <v>0</v>
      </c>
      <c r="R71">
        <f>1/((CC71+1)/(O71/1.6)+1/(P71/1.37)) + CC71/((CC71+1)/(O71/1.6) + CC71/(P71/1.37))</f>
        <v>0</v>
      </c>
      <c r="S71">
        <f>(BX71*CA71)</f>
        <v>0</v>
      </c>
      <c r="T71">
        <f>(CQ71+(S71+2*0.95*5.67E-8*(((CQ71+$B$7)+273)^4-(CQ71+273)^4)-44100*H71)/(1.84*29.3*P71+8*0.95*5.67E-8*(CQ71+273)^3))</f>
        <v>0</v>
      </c>
      <c r="U71">
        <f>($C$7*CR71+$D$7*CS71+$E$7*T71)</f>
        <v>0</v>
      </c>
      <c r="V71">
        <f>0.61365*exp(17.502*U71/(240.97+U71))</f>
        <v>0</v>
      </c>
      <c r="W71">
        <f>(X71/Y71*100)</f>
        <v>0</v>
      </c>
      <c r="X71">
        <f>CJ71*(CO71+CP71)/1000</f>
        <v>0</v>
      </c>
      <c r="Y71">
        <f>0.61365*exp(17.502*CQ71/(240.97+CQ71))</f>
        <v>0</v>
      </c>
      <c r="Z71">
        <f>(V71-CJ71*(CO71+CP71)/1000)</f>
        <v>0</v>
      </c>
      <c r="AA71">
        <f>(-H71*44100)</f>
        <v>0</v>
      </c>
      <c r="AB71">
        <f>2*29.3*P71*0.92*(CQ71-U71)</f>
        <v>0</v>
      </c>
      <c r="AC71">
        <f>2*0.95*5.67E-8*(((CQ71+$B$7)+273)^4-(U71+273)^4)</f>
        <v>0</v>
      </c>
      <c r="AD71">
        <f>S71+AC71+AA71+AB71</f>
        <v>0</v>
      </c>
      <c r="AE71">
        <f>CN71*AS71*(CI71-CH71*(1000-AS71*CK71)/(1000-AS71*CJ71))/(100*CB71)</f>
        <v>0</v>
      </c>
      <c r="AF71">
        <f>1000*CN71*AS71*(CJ71-CK71)/(100*CB71*(1000-AS71*CJ71))</f>
        <v>0</v>
      </c>
      <c r="AG71">
        <f>(AH71 - AI71 - CO71*1E3/(8.314*(CQ71+273.15)) * AK71/CN71 * AJ71) * CN71/(100*CB71) * (1000 - CK71)/1000</f>
        <v>0</v>
      </c>
      <c r="AH71">
        <v>374.818772033461</v>
      </c>
      <c r="AI71">
        <v>360.126472727273</v>
      </c>
      <c r="AJ71">
        <v>1.66837182222543</v>
      </c>
      <c r="AK71">
        <v>66.4999155448521</v>
      </c>
      <c r="AL71">
        <f>(AN71 - AM71 + CO71*1E3/(8.314*(CQ71+273.15)) * AP71/CN71 * AO71) * CN71/(100*CB71) * 1000/(1000 - AN71)</f>
        <v>0</v>
      </c>
      <c r="AM71">
        <v>20.0523606822511</v>
      </c>
      <c r="AN71">
        <v>21.4824006060606</v>
      </c>
      <c r="AO71">
        <v>-1.96723537901085e-06</v>
      </c>
      <c r="AP71">
        <v>79.88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MAX(0,($B$13+$C$13*CV71)/(1+$D$13*CV71)*CO71/(CQ71+273)*$E$13)</f>
        <v>0</v>
      </c>
      <c r="AV71" t="s">
        <v>286</v>
      </c>
      <c r="AW71" t="s">
        <v>286</v>
      </c>
      <c r="AX71">
        <v>0</v>
      </c>
      <c r="AY71">
        <v>0</v>
      </c>
      <c r="AZ71">
        <f>1-AX71/AY71</f>
        <v>0</v>
      </c>
      <c r="BA71">
        <v>0</v>
      </c>
      <c r="BB71" t="s">
        <v>286</v>
      </c>
      <c r="BC71" t="s">
        <v>286</v>
      </c>
      <c r="BD71">
        <v>0</v>
      </c>
      <c r="BE71">
        <v>0</v>
      </c>
      <c r="BF71">
        <f>1-BD71/BE71</f>
        <v>0</v>
      </c>
      <c r="BG71">
        <v>0.5</v>
      </c>
      <c r="BH71">
        <f>BY71</f>
        <v>0</v>
      </c>
      <c r="BI71">
        <f>J71</f>
        <v>0</v>
      </c>
      <c r="BJ71">
        <f>BF71*BG71*BH71</f>
        <v>0</v>
      </c>
      <c r="BK71">
        <f>(BI71-BA71)/BH71</f>
        <v>0</v>
      </c>
      <c r="BL71">
        <f>(AY71-BE71)/BE71</f>
        <v>0</v>
      </c>
      <c r="BM71">
        <f>AX71/(AZ71+AX71/BE71)</f>
        <v>0</v>
      </c>
      <c r="BN71" t="s">
        <v>286</v>
      </c>
      <c r="BO71">
        <v>0</v>
      </c>
      <c r="BP71">
        <f>IF(BO71&lt;&gt;0, BO71, BM71)</f>
        <v>0</v>
      </c>
      <c r="BQ71">
        <f>1-BP71/BE71</f>
        <v>0</v>
      </c>
      <c r="BR71">
        <f>(BE71-BD71)/(BE71-BP71)</f>
        <v>0</v>
      </c>
      <c r="BS71">
        <f>(AY71-BE71)/(AY71-BP71)</f>
        <v>0</v>
      </c>
      <c r="BT71">
        <f>(BE71-BD71)/(BE71-AX71)</f>
        <v>0</v>
      </c>
      <c r="BU71">
        <f>(AY71-BE71)/(AY71-AX71)</f>
        <v>0</v>
      </c>
      <c r="BV71">
        <f>(BR71*BP71/BD71)</f>
        <v>0</v>
      </c>
      <c r="BW71">
        <f>(1-BV71)</f>
        <v>0</v>
      </c>
      <c r="BX71">
        <f>$B$11*CW71+$C$11*CX71+$F$11*CY71*(1-DB71)</f>
        <v>0</v>
      </c>
      <c r="BY71">
        <f>BX71*BZ71</f>
        <v>0</v>
      </c>
      <c r="BZ71">
        <f>($B$11*$D$9+$C$11*$D$9+$F$11*((DL71+DD71)/MAX(DL71+DD71+DM71, 0.1)*$I$9+DM71/MAX(DL71+DD71+DM71, 0.1)*$J$9))/($B$11+$C$11+$F$11)</f>
        <v>0</v>
      </c>
      <c r="CA71">
        <f>($B$11*$K$9+$C$11*$K$9+$F$11*((DL71+DD71)/MAX(DL71+DD71+DM71, 0.1)*$P$9+DM71/MAX(DL71+DD71+DM71, 0.1)*$Q$9))/($B$11+$C$11+$F$11)</f>
        <v>0</v>
      </c>
      <c r="CB71">
        <v>9</v>
      </c>
      <c r="CC71">
        <v>0.5</v>
      </c>
      <c r="CD71" t="s">
        <v>287</v>
      </c>
      <c r="CE71">
        <v>2</v>
      </c>
      <c r="CF71" t="b">
        <v>1</v>
      </c>
      <c r="CG71">
        <v>1617086392.1875</v>
      </c>
      <c r="CH71">
        <v>349.435</v>
      </c>
      <c r="CI71">
        <v>366.797875</v>
      </c>
      <c r="CJ71">
        <v>21.4824625</v>
      </c>
      <c r="CK71">
        <v>20.0525625</v>
      </c>
      <c r="CL71">
        <v>345.0735</v>
      </c>
      <c r="CM71">
        <v>21.500125</v>
      </c>
      <c r="CN71">
        <v>599.992625</v>
      </c>
      <c r="CO71">
        <v>101.114875</v>
      </c>
      <c r="CP71">
        <v>0.0457687125</v>
      </c>
      <c r="CQ71">
        <v>26.6382</v>
      </c>
      <c r="CR71">
        <v>26.14455</v>
      </c>
      <c r="CS71">
        <v>999.9</v>
      </c>
      <c r="CT71">
        <v>0</v>
      </c>
      <c r="CU71">
        <v>0</v>
      </c>
      <c r="CV71">
        <v>9988.05</v>
      </c>
      <c r="CW71">
        <v>0</v>
      </c>
      <c r="CX71">
        <v>38.1499375</v>
      </c>
      <c r="CY71">
        <v>1199.9925</v>
      </c>
      <c r="CZ71">
        <v>0.966990875</v>
      </c>
      <c r="DA71">
        <v>0.0330086375</v>
      </c>
      <c r="DB71">
        <v>0</v>
      </c>
      <c r="DC71">
        <v>2.691575</v>
      </c>
      <c r="DD71">
        <v>0</v>
      </c>
      <c r="DE71">
        <v>3472.23375</v>
      </c>
      <c r="DF71">
        <v>10372.1875</v>
      </c>
      <c r="DG71">
        <v>39.85925</v>
      </c>
      <c r="DH71">
        <v>42.7655</v>
      </c>
      <c r="DI71">
        <v>41.5</v>
      </c>
      <c r="DJ71">
        <v>40.991875</v>
      </c>
      <c r="DK71">
        <v>39.92925</v>
      </c>
      <c r="DL71">
        <v>1160.3825</v>
      </c>
      <c r="DM71">
        <v>39.61</v>
      </c>
      <c r="DN71">
        <v>0</v>
      </c>
      <c r="DO71">
        <v>1617086395.3</v>
      </c>
      <c r="DP71">
        <v>0</v>
      </c>
      <c r="DQ71">
        <v>2.670964</v>
      </c>
      <c r="DR71">
        <v>-0.266138467820898</v>
      </c>
      <c r="DS71">
        <v>32.1838461944536</v>
      </c>
      <c r="DT71">
        <v>3469.6404</v>
      </c>
      <c r="DU71">
        <v>15</v>
      </c>
      <c r="DV71">
        <v>1617085932.5</v>
      </c>
      <c r="DW71" t="s">
        <v>288</v>
      </c>
      <c r="DX71">
        <v>1617085932.5</v>
      </c>
      <c r="DY71">
        <v>1617085930.5</v>
      </c>
      <c r="DZ71">
        <v>3</v>
      </c>
      <c r="EA71">
        <v>0.041</v>
      </c>
      <c r="EB71">
        <v>0.004</v>
      </c>
      <c r="EC71">
        <v>4.362</v>
      </c>
      <c r="ED71">
        <v>-0.018</v>
      </c>
      <c r="EE71">
        <v>400</v>
      </c>
      <c r="EF71">
        <v>20</v>
      </c>
      <c r="EG71">
        <v>0.24</v>
      </c>
      <c r="EH71">
        <v>0.04</v>
      </c>
      <c r="EI71">
        <v>100</v>
      </c>
      <c r="EJ71">
        <v>100</v>
      </c>
      <c r="EK71">
        <v>4.361</v>
      </c>
      <c r="EL71">
        <v>-0.0177</v>
      </c>
      <c r="EM71">
        <v>4.36170000000004</v>
      </c>
      <c r="EN71">
        <v>0</v>
      </c>
      <c r="EO71">
        <v>0</v>
      </c>
      <c r="EP71">
        <v>0</v>
      </c>
      <c r="EQ71">
        <v>-0.017669999999999</v>
      </c>
      <c r="ER71">
        <v>0</v>
      </c>
      <c r="ES71">
        <v>0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7.7</v>
      </c>
      <c r="EZ71">
        <v>7.7</v>
      </c>
      <c r="FA71">
        <v>18</v>
      </c>
      <c r="FB71">
        <v>646.343</v>
      </c>
      <c r="FC71">
        <v>393.339</v>
      </c>
      <c r="FD71">
        <v>25.0002</v>
      </c>
      <c r="FE71">
        <v>26.9727</v>
      </c>
      <c r="FF71">
        <v>30.0002</v>
      </c>
      <c r="FG71">
        <v>26.9493</v>
      </c>
      <c r="FH71">
        <v>26.989</v>
      </c>
      <c r="FI71">
        <v>20.1026</v>
      </c>
      <c r="FJ71">
        <v>16.6744</v>
      </c>
      <c r="FK71">
        <v>52.8706</v>
      </c>
      <c r="FL71">
        <v>25</v>
      </c>
      <c r="FM71">
        <v>383.057</v>
      </c>
      <c r="FN71">
        <v>20</v>
      </c>
      <c r="FO71">
        <v>97.0604</v>
      </c>
      <c r="FP71">
        <v>99.6255</v>
      </c>
    </row>
    <row r="72" spans="1:172">
      <c r="A72">
        <v>56</v>
      </c>
      <c r="B72">
        <v>1617086398.5</v>
      </c>
      <c r="C72">
        <v>220.5</v>
      </c>
      <c r="D72" t="s">
        <v>397</v>
      </c>
      <c r="E72" t="s">
        <v>398</v>
      </c>
      <c r="F72">
        <v>4</v>
      </c>
      <c r="G72">
        <v>1617086396.5</v>
      </c>
      <c r="H72">
        <f>(I72)/1000</f>
        <v>0</v>
      </c>
      <c r="I72">
        <f>IF(CF72, AL72, AF72)</f>
        <v>0</v>
      </c>
      <c r="J72">
        <f>IF(CF72, AG72, AE72)</f>
        <v>0</v>
      </c>
      <c r="K72">
        <f>CH72 - IF(AS72&gt;1, J72*CB72*100.0/(AU72*CV72), 0)</f>
        <v>0</v>
      </c>
      <c r="L72">
        <f>((R72-H72/2)*K72-J72)/(R72+H72/2)</f>
        <v>0</v>
      </c>
      <c r="M72">
        <f>L72*(CO72+CP72)/1000.0</f>
        <v>0</v>
      </c>
      <c r="N72">
        <f>(CH72 - IF(AS72&gt;1, J72*CB72*100.0/(AU72*CV72), 0))*(CO72+CP72)/1000.0</f>
        <v>0</v>
      </c>
      <c r="O72">
        <f>2.0/((1/Q72-1/P72)+SIGN(Q72)*SQRT((1/Q72-1/P72)*(1/Q72-1/P72) + 4*CC72/((CC72+1)*(CC72+1))*(2*1/Q72*1/P72-1/P72*1/P72)))</f>
        <v>0</v>
      </c>
      <c r="P72">
        <f>IF(LEFT(CD72,1)&lt;&gt;"0",IF(LEFT(CD72,1)="1",3.0,CE72),$D$5+$E$5*(CV72*CO72/($K$5*1000))+$F$5*(CV72*CO72/($K$5*1000))*MAX(MIN(CB72,$J$5),$I$5)*MAX(MIN(CB72,$J$5),$I$5)+$G$5*MAX(MIN(CB72,$J$5),$I$5)*(CV72*CO72/($K$5*1000))+$H$5*(CV72*CO72/($K$5*1000))*(CV72*CO72/($K$5*1000)))</f>
        <v>0</v>
      </c>
      <c r="Q72">
        <f>H72*(1000-(1000*0.61365*exp(17.502*U72/(240.97+U72))/(CO72+CP72)+CJ72)/2)/(1000*0.61365*exp(17.502*U72/(240.97+U72))/(CO72+CP72)-CJ72)</f>
        <v>0</v>
      </c>
      <c r="R72">
        <f>1/((CC72+1)/(O72/1.6)+1/(P72/1.37)) + CC72/((CC72+1)/(O72/1.6) + CC72/(P72/1.37))</f>
        <v>0</v>
      </c>
      <c r="S72">
        <f>(BX72*CA72)</f>
        <v>0</v>
      </c>
      <c r="T72">
        <f>(CQ72+(S72+2*0.95*5.67E-8*(((CQ72+$B$7)+273)^4-(CQ72+273)^4)-44100*H72)/(1.84*29.3*P72+8*0.95*5.67E-8*(CQ72+273)^3))</f>
        <v>0</v>
      </c>
      <c r="U72">
        <f>($C$7*CR72+$D$7*CS72+$E$7*T72)</f>
        <v>0</v>
      </c>
      <c r="V72">
        <f>0.61365*exp(17.502*U72/(240.97+U72))</f>
        <v>0</v>
      </c>
      <c r="W72">
        <f>(X72/Y72*100)</f>
        <v>0</v>
      </c>
      <c r="X72">
        <f>CJ72*(CO72+CP72)/1000</f>
        <v>0</v>
      </c>
      <c r="Y72">
        <f>0.61365*exp(17.502*CQ72/(240.97+CQ72))</f>
        <v>0</v>
      </c>
      <c r="Z72">
        <f>(V72-CJ72*(CO72+CP72)/1000)</f>
        <v>0</v>
      </c>
      <c r="AA72">
        <f>(-H72*44100)</f>
        <v>0</v>
      </c>
      <c r="AB72">
        <f>2*29.3*P72*0.92*(CQ72-U72)</f>
        <v>0</v>
      </c>
      <c r="AC72">
        <f>2*0.95*5.67E-8*(((CQ72+$B$7)+273)^4-(U72+273)^4)</f>
        <v>0</v>
      </c>
      <c r="AD72">
        <f>S72+AC72+AA72+AB72</f>
        <v>0</v>
      </c>
      <c r="AE72">
        <f>CN72*AS72*(CI72-CH72*(1000-AS72*CK72)/(1000-AS72*CJ72))/(100*CB72)</f>
        <v>0</v>
      </c>
      <c r="AF72">
        <f>1000*CN72*AS72*(CJ72-CK72)/(100*CB72*(1000-AS72*CJ72))</f>
        <v>0</v>
      </c>
      <c r="AG72">
        <f>(AH72 - AI72 - CO72*1E3/(8.314*(CQ72+273.15)) * AK72/CN72 * AJ72) * CN72/(100*CB72) * (1000 - CK72)/1000</f>
        <v>0</v>
      </c>
      <c r="AH72">
        <v>381.7432064388</v>
      </c>
      <c r="AI72">
        <v>366.803224242424</v>
      </c>
      <c r="AJ72">
        <v>1.67437477948006</v>
      </c>
      <c r="AK72">
        <v>66.4999155448521</v>
      </c>
      <c r="AL72">
        <f>(AN72 - AM72 + CO72*1E3/(8.314*(CQ72+273.15)) * AP72/CN72 * AO72) * CN72/(100*CB72) * 1000/(1000 - AN72)</f>
        <v>0</v>
      </c>
      <c r="AM72">
        <v>20.0521447684849</v>
      </c>
      <c r="AN72">
        <v>21.4837036363636</v>
      </c>
      <c r="AO72">
        <v>8.46160232558899e-07</v>
      </c>
      <c r="AP72">
        <v>79.88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MAX(0,($B$13+$C$13*CV72)/(1+$D$13*CV72)*CO72/(CQ72+273)*$E$13)</f>
        <v>0</v>
      </c>
      <c r="AV72" t="s">
        <v>286</v>
      </c>
      <c r="AW72" t="s">
        <v>286</v>
      </c>
      <c r="AX72">
        <v>0</v>
      </c>
      <c r="AY72">
        <v>0</v>
      </c>
      <c r="AZ72">
        <f>1-AX72/AY72</f>
        <v>0</v>
      </c>
      <c r="BA72">
        <v>0</v>
      </c>
      <c r="BB72" t="s">
        <v>286</v>
      </c>
      <c r="BC72" t="s">
        <v>286</v>
      </c>
      <c r="BD72">
        <v>0</v>
      </c>
      <c r="BE72">
        <v>0</v>
      </c>
      <c r="BF72">
        <f>1-BD72/BE72</f>
        <v>0</v>
      </c>
      <c r="BG72">
        <v>0.5</v>
      </c>
      <c r="BH72">
        <f>BY72</f>
        <v>0</v>
      </c>
      <c r="BI72">
        <f>J72</f>
        <v>0</v>
      </c>
      <c r="BJ72">
        <f>BF72*BG72*BH72</f>
        <v>0</v>
      </c>
      <c r="BK72">
        <f>(BI72-BA72)/BH72</f>
        <v>0</v>
      </c>
      <c r="BL72">
        <f>(AY72-BE72)/BE72</f>
        <v>0</v>
      </c>
      <c r="BM72">
        <f>AX72/(AZ72+AX72/BE72)</f>
        <v>0</v>
      </c>
      <c r="BN72" t="s">
        <v>286</v>
      </c>
      <c r="BO72">
        <v>0</v>
      </c>
      <c r="BP72">
        <f>IF(BO72&lt;&gt;0, BO72, BM72)</f>
        <v>0</v>
      </c>
      <c r="BQ72">
        <f>1-BP72/BE72</f>
        <v>0</v>
      </c>
      <c r="BR72">
        <f>(BE72-BD72)/(BE72-BP72)</f>
        <v>0</v>
      </c>
      <c r="BS72">
        <f>(AY72-BE72)/(AY72-BP72)</f>
        <v>0</v>
      </c>
      <c r="BT72">
        <f>(BE72-BD72)/(BE72-AX72)</f>
        <v>0</v>
      </c>
      <c r="BU72">
        <f>(AY72-BE72)/(AY72-AX72)</f>
        <v>0</v>
      </c>
      <c r="BV72">
        <f>(BR72*BP72/BD72)</f>
        <v>0</v>
      </c>
      <c r="BW72">
        <f>(1-BV72)</f>
        <v>0</v>
      </c>
      <c r="BX72">
        <f>$B$11*CW72+$C$11*CX72+$F$11*CY72*(1-DB72)</f>
        <v>0</v>
      </c>
      <c r="BY72">
        <f>BX72*BZ72</f>
        <v>0</v>
      </c>
      <c r="BZ72">
        <f>($B$11*$D$9+$C$11*$D$9+$F$11*((DL72+DD72)/MAX(DL72+DD72+DM72, 0.1)*$I$9+DM72/MAX(DL72+DD72+DM72, 0.1)*$J$9))/($B$11+$C$11+$F$11)</f>
        <v>0</v>
      </c>
      <c r="CA72">
        <f>($B$11*$K$9+$C$11*$K$9+$F$11*((DL72+DD72)/MAX(DL72+DD72+DM72, 0.1)*$P$9+DM72/MAX(DL72+DD72+DM72, 0.1)*$Q$9))/($B$11+$C$11+$F$11)</f>
        <v>0</v>
      </c>
      <c r="CB72">
        <v>9</v>
      </c>
      <c r="CC72">
        <v>0.5</v>
      </c>
      <c r="CD72" t="s">
        <v>287</v>
      </c>
      <c r="CE72">
        <v>2</v>
      </c>
      <c r="CF72" t="b">
        <v>1</v>
      </c>
      <c r="CG72">
        <v>1617086396.5</v>
      </c>
      <c r="CH72">
        <v>356.465285714286</v>
      </c>
      <c r="CI72">
        <v>374.111285714286</v>
      </c>
      <c r="CJ72">
        <v>21.4825857142857</v>
      </c>
      <c r="CK72">
        <v>20.0519142857143</v>
      </c>
      <c r="CL72">
        <v>352.103428571429</v>
      </c>
      <c r="CM72">
        <v>21.5002714285714</v>
      </c>
      <c r="CN72">
        <v>600.041142857143</v>
      </c>
      <c r="CO72">
        <v>101.114571428571</v>
      </c>
      <c r="CP72">
        <v>0.0453475571428571</v>
      </c>
      <c r="CQ72">
        <v>26.6407142857143</v>
      </c>
      <c r="CR72">
        <v>26.1409857142857</v>
      </c>
      <c r="CS72">
        <v>999.9</v>
      </c>
      <c r="CT72">
        <v>0</v>
      </c>
      <c r="CU72">
        <v>0</v>
      </c>
      <c r="CV72">
        <v>10008.2142857143</v>
      </c>
      <c r="CW72">
        <v>0</v>
      </c>
      <c r="CX72">
        <v>39.0830857142857</v>
      </c>
      <c r="CY72">
        <v>1199.96142857143</v>
      </c>
      <c r="CZ72">
        <v>0.96699</v>
      </c>
      <c r="DA72">
        <v>0.0330095</v>
      </c>
      <c r="DB72">
        <v>0</v>
      </c>
      <c r="DC72">
        <v>2.71631428571429</v>
      </c>
      <c r="DD72">
        <v>0</v>
      </c>
      <c r="DE72">
        <v>3474.83571428571</v>
      </c>
      <c r="DF72">
        <v>10371.9142857143</v>
      </c>
      <c r="DG72">
        <v>39.839</v>
      </c>
      <c r="DH72">
        <v>42.7677142857143</v>
      </c>
      <c r="DI72">
        <v>41.5</v>
      </c>
      <c r="DJ72">
        <v>40.973</v>
      </c>
      <c r="DK72">
        <v>39.9372857142857</v>
      </c>
      <c r="DL72">
        <v>1160.35142857143</v>
      </c>
      <c r="DM72">
        <v>39.61</v>
      </c>
      <c r="DN72">
        <v>0</v>
      </c>
      <c r="DO72">
        <v>1617086399.5</v>
      </c>
      <c r="DP72">
        <v>0</v>
      </c>
      <c r="DQ72">
        <v>2.65753846153846</v>
      </c>
      <c r="DR72">
        <v>0.30554528846484</v>
      </c>
      <c r="DS72">
        <v>34.4505982384154</v>
      </c>
      <c r="DT72">
        <v>3471.84153846154</v>
      </c>
      <c r="DU72">
        <v>15</v>
      </c>
      <c r="DV72">
        <v>1617085932.5</v>
      </c>
      <c r="DW72" t="s">
        <v>288</v>
      </c>
      <c r="DX72">
        <v>1617085932.5</v>
      </c>
      <c r="DY72">
        <v>1617085930.5</v>
      </c>
      <c r="DZ72">
        <v>3</v>
      </c>
      <c r="EA72">
        <v>0.041</v>
      </c>
      <c r="EB72">
        <v>0.004</v>
      </c>
      <c r="EC72">
        <v>4.362</v>
      </c>
      <c r="ED72">
        <v>-0.018</v>
      </c>
      <c r="EE72">
        <v>400</v>
      </c>
      <c r="EF72">
        <v>20</v>
      </c>
      <c r="EG72">
        <v>0.24</v>
      </c>
      <c r="EH72">
        <v>0.04</v>
      </c>
      <c r="EI72">
        <v>100</v>
      </c>
      <c r="EJ72">
        <v>100</v>
      </c>
      <c r="EK72">
        <v>4.362</v>
      </c>
      <c r="EL72">
        <v>-0.0177</v>
      </c>
      <c r="EM72">
        <v>4.36170000000004</v>
      </c>
      <c r="EN72">
        <v>0</v>
      </c>
      <c r="EO72">
        <v>0</v>
      </c>
      <c r="EP72">
        <v>0</v>
      </c>
      <c r="EQ72">
        <v>-0.017669999999999</v>
      </c>
      <c r="ER72">
        <v>0</v>
      </c>
      <c r="ES72">
        <v>0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7.8</v>
      </c>
      <c r="EZ72">
        <v>7.8</v>
      </c>
      <c r="FA72">
        <v>18</v>
      </c>
      <c r="FB72">
        <v>646.441</v>
      </c>
      <c r="FC72">
        <v>393.283</v>
      </c>
      <c r="FD72">
        <v>25.0003</v>
      </c>
      <c r="FE72">
        <v>26.9727</v>
      </c>
      <c r="FF72">
        <v>30.0002</v>
      </c>
      <c r="FG72">
        <v>26.9494</v>
      </c>
      <c r="FH72">
        <v>26.9892</v>
      </c>
      <c r="FI72">
        <v>20.3832</v>
      </c>
      <c r="FJ72">
        <v>16.6744</v>
      </c>
      <c r="FK72">
        <v>52.8706</v>
      </c>
      <c r="FL72">
        <v>25</v>
      </c>
      <c r="FM72">
        <v>389.777</v>
      </c>
      <c r="FN72">
        <v>20</v>
      </c>
      <c r="FO72">
        <v>97.0604</v>
      </c>
      <c r="FP72">
        <v>99.6271</v>
      </c>
    </row>
    <row r="73" spans="1:172">
      <c r="A73">
        <v>57</v>
      </c>
      <c r="B73">
        <v>1617086402.5</v>
      </c>
      <c r="C73">
        <v>224.5</v>
      </c>
      <c r="D73" t="s">
        <v>399</v>
      </c>
      <c r="E73" t="s">
        <v>400</v>
      </c>
      <c r="F73">
        <v>4</v>
      </c>
      <c r="G73">
        <v>1617086400.1875</v>
      </c>
      <c r="H73">
        <f>(I73)/1000</f>
        <v>0</v>
      </c>
      <c r="I73">
        <f>IF(CF73, AL73, AF73)</f>
        <v>0</v>
      </c>
      <c r="J73">
        <f>IF(CF73, AG73, AE73)</f>
        <v>0</v>
      </c>
      <c r="K73">
        <f>CH73 - IF(AS73&gt;1, J73*CB73*100.0/(AU73*CV73), 0)</f>
        <v>0</v>
      </c>
      <c r="L73">
        <f>((R73-H73/2)*K73-J73)/(R73+H73/2)</f>
        <v>0</v>
      </c>
      <c r="M73">
        <f>L73*(CO73+CP73)/1000.0</f>
        <v>0</v>
      </c>
      <c r="N73">
        <f>(CH73 - IF(AS73&gt;1, J73*CB73*100.0/(AU73*CV73), 0))*(CO73+CP73)/1000.0</f>
        <v>0</v>
      </c>
      <c r="O73">
        <f>2.0/((1/Q73-1/P73)+SIGN(Q73)*SQRT((1/Q73-1/P73)*(1/Q73-1/P73) + 4*CC73/((CC73+1)*(CC73+1))*(2*1/Q73*1/P73-1/P73*1/P73)))</f>
        <v>0</v>
      </c>
      <c r="P73">
        <f>IF(LEFT(CD73,1)&lt;&gt;"0",IF(LEFT(CD73,1)="1",3.0,CE73),$D$5+$E$5*(CV73*CO73/($K$5*1000))+$F$5*(CV73*CO73/($K$5*1000))*MAX(MIN(CB73,$J$5),$I$5)*MAX(MIN(CB73,$J$5),$I$5)+$G$5*MAX(MIN(CB73,$J$5),$I$5)*(CV73*CO73/($K$5*1000))+$H$5*(CV73*CO73/($K$5*1000))*(CV73*CO73/($K$5*1000)))</f>
        <v>0</v>
      </c>
      <c r="Q73">
        <f>H73*(1000-(1000*0.61365*exp(17.502*U73/(240.97+U73))/(CO73+CP73)+CJ73)/2)/(1000*0.61365*exp(17.502*U73/(240.97+U73))/(CO73+CP73)-CJ73)</f>
        <v>0</v>
      </c>
      <c r="R73">
        <f>1/((CC73+1)/(O73/1.6)+1/(P73/1.37)) + CC73/((CC73+1)/(O73/1.6) + CC73/(P73/1.37))</f>
        <v>0</v>
      </c>
      <c r="S73">
        <f>(BX73*CA73)</f>
        <v>0</v>
      </c>
      <c r="T73">
        <f>(CQ73+(S73+2*0.95*5.67E-8*(((CQ73+$B$7)+273)^4-(CQ73+273)^4)-44100*H73)/(1.84*29.3*P73+8*0.95*5.67E-8*(CQ73+273)^3))</f>
        <v>0</v>
      </c>
      <c r="U73">
        <f>($C$7*CR73+$D$7*CS73+$E$7*T73)</f>
        <v>0</v>
      </c>
      <c r="V73">
        <f>0.61365*exp(17.502*U73/(240.97+U73))</f>
        <v>0</v>
      </c>
      <c r="W73">
        <f>(X73/Y73*100)</f>
        <v>0</v>
      </c>
      <c r="X73">
        <f>CJ73*(CO73+CP73)/1000</f>
        <v>0</v>
      </c>
      <c r="Y73">
        <f>0.61365*exp(17.502*CQ73/(240.97+CQ73))</f>
        <v>0</v>
      </c>
      <c r="Z73">
        <f>(V73-CJ73*(CO73+CP73)/1000)</f>
        <v>0</v>
      </c>
      <c r="AA73">
        <f>(-H73*44100)</f>
        <v>0</v>
      </c>
      <c r="AB73">
        <f>2*29.3*P73*0.92*(CQ73-U73)</f>
        <v>0</v>
      </c>
      <c r="AC73">
        <f>2*0.95*5.67E-8*(((CQ73+$B$7)+273)^4-(U73+273)^4)</f>
        <v>0</v>
      </c>
      <c r="AD73">
        <f>S73+AC73+AA73+AB73</f>
        <v>0</v>
      </c>
      <c r="AE73">
        <f>CN73*AS73*(CI73-CH73*(1000-AS73*CK73)/(1000-AS73*CJ73))/(100*CB73)</f>
        <v>0</v>
      </c>
      <c r="AF73">
        <f>1000*CN73*AS73*(CJ73-CK73)/(100*CB73*(1000-AS73*CJ73))</f>
        <v>0</v>
      </c>
      <c r="AG73">
        <f>(AH73 - AI73 - CO73*1E3/(8.314*(CQ73+273.15)) * AK73/CN73 * AJ73) * CN73/(100*CB73) * (1000 - CK73)/1000</f>
        <v>0</v>
      </c>
      <c r="AH73">
        <v>388.551829375666</v>
      </c>
      <c r="AI73">
        <v>373.499327272727</v>
      </c>
      <c r="AJ73">
        <v>1.66911911070015</v>
      </c>
      <c r="AK73">
        <v>66.4999155448521</v>
      </c>
      <c r="AL73">
        <f>(AN73 - AM73 + CO73*1E3/(8.314*(CQ73+273.15)) * AP73/CN73 * AO73) * CN73/(100*CB73) * 1000/(1000 - AN73)</f>
        <v>0</v>
      </c>
      <c r="AM73">
        <v>20.0514391477056</v>
      </c>
      <c r="AN73">
        <v>21.4859915151515</v>
      </c>
      <c r="AO73">
        <v>1.22115525225801e-05</v>
      </c>
      <c r="AP73">
        <v>79.88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MAX(0,($B$13+$C$13*CV73)/(1+$D$13*CV73)*CO73/(CQ73+273)*$E$13)</f>
        <v>0</v>
      </c>
      <c r="AV73" t="s">
        <v>286</v>
      </c>
      <c r="AW73" t="s">
        <v>286</v>
      </c>
      <c r="AX73">
        <v>0</v>
      </c>
      <c r="AY73">
        <v>0</v>
      </c>
      <c r="AZ73">
        <f>1-AX73/AY73</f>
        <v>0</v>
      </c>
      <c r="BA73">
        <v>0</v>
      </c>
      <c r="BB73" t="s">
        <v>286</v>
      </c>
      <c r="BC73" t="s">
        <v>286</v>
      </c>
      <c r="BD73">
        <v>0</v>
      </c>
      <c r="BE73">
        <v>0</v>
      </c>
      <c r="BF73">
        <f>1-BD73/BE73</f>
        <v>0</v>
      </c>
      <c r="BG73">
        <v>0.5</v>
      </c>
      <c r="BH73">
        <f>BY73</f>
        <v>0</v>
      </c>
      <c r="BI73">
        <f>J73</f>
        <v>0</v>
      </c>
      <c r="BJ73">
        <f>BF73*BG73*BH73</f>
        <v>0</v>
      </c>
      <c r="BK73">
        <f>(BI73-BA73)/BH73</f>
        <v>0</v>
      </c>
      <c r="BL73">
        <f>(AY73-BE73)/BE73</f>
        <v>0</v>
      </c>
      <c r="BM73">
        <f>AX73/(AZ73+AX73/BE73)</f>
        <v>0</v>
      </c>
      <c r="BN73" t="s">
        <v>286</v>
      </c>
      <c r="BO73">
        <v>0</v>
      </c>
      <c r="BP73">
        <f>IF(BO73&lt;&gt;0, BO73, BM73)</f>
        <v>0</v>
      </c>
      <c r="BQ73">
        <f>1-BP73/BE73</f>
        <v>0</v>
      </c>
      <c r="BR73">
        <f>(BE73-BD73)/(BE73-BP73)</f>
        <v>0</v>
      </c>
      <c r="BS73">
        <f>(AY73-BE73)/(AY73-BP73)</f>
        <v>0</v>
      </c>
      <c r="BT73">
        <f>(BE73-BD73)/(BE73-AX73)</f>
        <v>0</v>
      </c>
      <c r="BU73">
        <f>(AY73-BE73)/(AY73-AX73)</f>
        <v>0</v>
      </c>
      <c r="BV73">
        <f>(BR73*BP73/BD73)</f>
        <v>0</v>
      </c>
      <c r="BW73">
        <f>(1-BV73)</f>
        <v>0</v>
      </c>
      <c r="BX73">
        <f>$B$11*CW73+$C$11*CX73+$F$11*CY73*(1-DB73)</f>
        <v>0</v>
      </c>
      <c r="BY73">
        <f>BX73*BZ73</f>
        <v>0</v>
      </c>
      <c r="BZ73">
        <f>($B$11*$D$9+$C$11*$D$9+$F$11*((DL73+DD73)/MAX(DL73+DD73+DM73, 0.1)*$I$9+DM73/MAX(DL73+DD73+DM73, 0.1)*$J$9))/($B$11+$C$11+$F$11)</f>
        <v>0</v>
      </c>
      <c r="CA73">
        <f>($B$11*$K$9+$C$11*$K$9+$F$11*((DL73+DD73)/MAX(DL73+DD73+DM73, 0.1)*$P$9+DM73/MAX(DL73+DD73+DM73, 0.1)*$Q$9))/($B$11+$C$11+$F$11)</f>
        <v>0</v>
      </c>
      <c r="CB73">
        <v>9</v>
      </c>
      <c r="CC73">
        <v>0.5</v>
      </c>
      <c r="CD73" t="s">
        <v>287</v>
      </c>
      <c r="CE73">
        <v>2</v>
      </c>
      <c r="CF73" t="b">
        <v>1</v>
      </c>
      <c r="CG73">
        <v>1617086400.1875</v>
      </c>
      <c r="CH73">
        <v>362.51225</v>
      </c>
      <c r="CI73">
        <v>380.274875</v>
      </c>
      <c r="CJ73">
        <v>21.4855375</v>
      </c>
      <c r="CK73">
        <v>20.051275</v>
      </c>
      <c r="CL73">
        <v>358.1505</v>
      </c>
      <c r="CM73">
        <v>21.5032125</v>
      </c>
      <c r="CN73">
        <v>599.9925</v>
      </c>
      <c r="CO73">
        <v>101.11325</v>
      </c>
      <c r="CP73">
        <v>0.0453734625</v>
      </c>
      <c r="CQ73">
        <v>26.6396625</v>
      </c>
      <c r="CR73">
        <v>26.137775</v>
      </c>
      <c r="CS73">
        <v>999.9</v>
      </c>
      <c r="CT73">
        <v>0</v>
      </c>
      <c r="CU73">
        <v>0</v>
      </c>
      <c r="CV73">
        <v>10004.0025</v>
      </c>
      <c r="CW73">
        <v>0</v>
      </c>
      <c r="CX73">
        <v>39.0896</v>
      </c>
      <c r="CY73">
        <v>1199.98875</v>
      </c>
      <c r="CZ73">
        <v>0.966990875</v>
      </c>
      <c r="DA73">
        <v>0.0330086375</v>
      </c>
      <c r="DB73">
        <v>0</v>
      </c>
      <c r="DC73">
        <v>2.56325</v>
      </c>
      <c r="DD73">
        <v>0</v>
      </c>
      <c r="DE73">
        <v>3477.82875</v>
      </c>
      <c r="DF73">
        <v>10372.15</v>
      </c>
      <c r="DG73">
        <v>39.851375</v>
      </c>
      <c r="DH73">
        <v>42.7655</v>
      </c>
      <c r="DI73">
        <v>41.5155</v>
      </c>
      <c r="DJ73">
        <v>40.960625</v>
      </c>
      <c r="DK73">
        <v>39.976375</v>
      </c>
      <c r="DL73">
        <v>1160.37875</v>
      </c>
      <c r="DM73">
        <v>39.61</v>
      </c>
      <c r="DN73">
        <v>0</v>
      </c>
      <c r="DO73">
        <v>1617086403.1</v>
      </c>
      <c r="DP73">
        <v>0</v>
      </c>
      <c r="DQ73">
        <v>2.65061538461539</v>
      </c>
      <c r="DR73">
        <v>-0.334242745718832</v>
      </c>
      <c r="DS73">
        <v>39.8099145240076</v>
      </c>
      <c r="DT73">
        <v>3474.09692307692</v>
      </c>
      <c r="DU73">
        <v>15</v>
      </c>
      <c r="DV73">
        <v>1617085932.5</v>
      </c>
      <c r="DW73" t="s">
        <v>288</v>
      </c>
      <c r="DX73">
        <v>1617085932.5</v>
      </c>
      <c r="DY73">
        <v>1617085930.5</v>
      </c>
      <c r="DZ73">
        <v>3</v>
      </c>
      <c r="EA73">
        <v>0.041</v>
      </c>
      <c r="EB73">
        <v>0.004</v>
      </c>
      <c r="EC73">
        <v>4.362</v>
      </c>
      <c r="ED73">
        <v>-0.018</v>
      </c>
      <c r="EE73">
        <v>400</v>
      </c>
      <c r="EF73">
        <v>20</v>
      </c>
      <c r="EG73">
        <v>0.24</v>
      </c>
      <c r="EH73">
        <v>0.04</v>
      </c>
      <c r="EI73">
        <v>100</v>
      </c>
      <c r="EJ73">
        <v>100</v>
      </c>
      <c r="EK73">
        <v>4.361</v>
      </c>
      <c r="EL73">
        <v>-0.0177</v>
      </c>
      <c r="EM73">
        <v>4.36170000000004</v>
      </c>
      <c r="EN73">
        <v>0</v>
      </c>
      <c r="EO73">
        <v>0</v>
      </c>
      <c r="EP73">
        <v>0</v>
      </c>
      <c r="EQ73">
        <v>-0.017669999999999</v>
      </c>
      <c r="ER73">
        <v>0</v>
      </c>
      <c r="ES73">
        <v>0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7.8</v>
      </c>
      <c r="EZ73">
        <v>7.9</v>
      </c>
      <c r="FA73">
        <v>18</v>
      </c>
      <c r="FB73">
        <v>646.423</v>
      </c>
      <c r="FC73">
        <v>393.269</v>
      </c>
      <c r="FD73">
        <v>25.0003</v>
      </c>
      <c r="FE73">
        <v>26.9743</v>
      </c>
      <c r="FF73">
        <v>30.0002</v>
      </c>
      <c r="FG73">
        <v>26.9494</v>
      </c>
      <c r="FH73">
        <v>26.9892</v>
      </c>
      <c r="FI73">
        <v>20.6653</v>
      </c>
      <c r="FJ73">
        <v>16.6744</v>
      </c>
      <c r="FK73">
        <v>52.8706</v>
      </c>
      <c r="FL73">
        <v>25</v>
      </c>
      <c r="FM73">
        <v>396.483</v>
      </c>
      <c r="FN73">
        <v>20</v>
      </c>
      <c r="FO73">
        <v>97.0597</v>
      </c>
      <c r="FP73">
        <v>99.6267</v>
      </c>
    </row>
    <row r="74" spans="1:172">
      <c r="A74">
        <v>58</v>
      </c>
      <c r="B74">
        <v>1617086406.5</v>
      </c>
      <c r="C74">
        <v>228.5</v>
      </c>
      <c r="D74" t="s">
        <v>401</v>
      </c>
      <c r="E74" t="s">
        <v>402</v>
      </c>
      <c r="F74">
        <v>4</v>
      </c>
      <c r="G74">
        <v>1617086404.5</v>
      </c>
      <c r="H74">
        <f>(I74)/1000</f>
        <v>0</v>
      </c>
      <c r="I74">
        <f>IF(CF74, AL74, AF74)</f>
        <v>0</v>
      </c>
      <c r="J74">
        <f>IF(CF74, AG74, AE74)</f>
        <v>0</v>
      </c>
      <c r="K74">
        <f>CH74 - IF(AS74&gt;1, J74*CB74*100.0/(AU74*CV74), 0)</f>
        <v>0</v>
      </c>
      <c r="L74">
        <f>((R74-H74/2)*K74-J74)/(R74+H74/2)</f>
        <v>0</v>
      </c>
      <c r="M74">
        <f>L74*(CO74+CP74)/1000.0</f>
        <v>0</v>
      </c>
      <c r="N74">
        <f>(CH74 - IF(AS74&gt;1, J74*CB74*100.0/(AU74*CV74), 0))*(CO74+CP74)/1000.0</f>
        <v>0</v>
      </c>
      <c r="O74">
        <f>2.0/((1/Q74-1/P74)+SIGN(Q74)*SQRT((1/Q74-1/P74)*(1/Q74-1/P74) + 4*CC74/((CC74+1)*(CC74+1))*(2*1/Q74*1/P74-1/P74*1/P74)))</f>
        <v>0</v>
      </c>
      <c r="P74">
        <f>IF(LEFT(CD74,1)&lt;&gt;"0",IF(LEFT(CD74,1)="1",3.0,CE74),$D$5+$E$5*(CV74*CO74/($K$5*1000))+$F$5*(CV74*CO74/($K$5*1000))*MAX(MIN(CB74,$J$5),$I$5)*MAX(MIN(CB74,$J$5),$I$5)+$G$5*MAX(MIN(CB74,$J$5),$I$5)*(CV74*CO74/($K$5*1000))+$H$5*(CV74*CO74/($K$5*1000))*(CV74*CO74/($K$5*1000)))</f>
        <v>0</v>
      </c>
      <c r="Q74">
        <f>H74*(1000-(1000*0.61365*exp(17.502*U74/(240.97+U74))/(CO74+CP74)+CJ74)/2)/(1000*0.61365*exp(17.502*U74/(240.97+U74))/(CO74+CP74)-CJ74)</f>
        <v>0</v>
      </c>
      <c r="R74">
        <f>1/((CC74+1)/(O74/1.6)+1/(P74/1.37)) + CC74/((CC74+1)/(O74/1.6) + CC74/(P74/1.37))</f>
        <v>0</v>
      </c>
      <c r="S74">
        <f>(BX74*CA74)</f>
        <v>0</v>
      </c>
      <c r="T74">
        <f>(CQ74+(S74+2*0.95*5.67E-8*(((CQ74+$B$7)+273)^4-(CQ74+273)^4)-44100*H74)/(1.84*29.3*P74+8*0.95*5.67E-8*(CQ74+273)^3))</f>
        <v>0</v>
      </c>
      <c r="U74">
        <f>($C$7*CR74+$D$7*CS74+$E$7*T74)</f>
        <v>0</v>
      </c>
      <c r="V74">
        <f>0.61365*exp(17.502*U74/(240.97+U74))</f>
        <v>0</v>
      </c>
      <c r="W74">
        <f>(X74/Y74*100)</f>
        <v>0</v>
      </c>
      <c r="X74">
        <f>CJ74*(CO74+CP74)/1000</f>
        <v>0</v>
      </c>
      <c r="Y74">
        <f>0.61365*exp(17.502*CQ74/(240.97+CQ74))</f>
        <v>0</v>
      </c>
      <c r="Z74">
        <f>(V74-CJ74*(CO74+CP74)/1000)</f>
        <v>0</v>
      </c>
      <c r="AA74">
        <f>(-H74*44100)</f>
        <v>0</v>
      </c>
      <c r="AB74">
        <f>2*29.3*P74*0.92*(CQ74-U74)</f>
        <v>0</v>
      </c>
      <c r="AC74">
        <f>2*0.95*5.67E-8*(((CQ74+$B$7)+273)^4-(U74+273)^4)</f>
        <v>0</v>
      </c>
      <c r="AD74">
        <f>S74+AC74+AA74+AB74</f>
        <v>0</v>
      </c>
      <c r="AE74">
        <f>CN74*AS74*(CI74-CH74*(1000-AS74*CK74)/(1000-AS74*CJ74))/(100*CB74)</f>
        <v>0</v>
      </c>
      <c r="AF74">
        <f>1000*CN74*AS74*(CJ74-CK74)/(100*CB74*(1000-AS74*CJ74))</f>
        <v>0</v>
      </c>
      <c r="AG74">
        <f>(AH74 - AI74 - CO74*1E3/(8.314*(CQ74+273.15)) * AK74/CN74 * AJ74) * CN74/(100*CB74) * (1000 - CK74)/1000</f>
        <v>0</v>
      </c>
      <c r="AH74">
        <v>395.425390410486</v>
      </c>
      <c r="AI74">
        <v>380.210557575757</v>
      </c>
      <c r="AJ74">
        <v>1.67864705389078</v>
      </c>
      <c r="AK74">
        <v>66.4999155448521</v>
      </c>
      <c r="AL74">
        <f>(AN74 - AM74 + CO74*1E3/(8.314*(CQ74+273.15)) * AP74/CN74 * AO74) * CN74/(100*CB74) * 1000/(1000 - AN74)</f>
        <v>0</v>
      </c>
      <c r="AM74">
        <v>20.0497814237229</v>
      </c>
      <c r="AN74">
        <v>21.4839975757576</v>
      </c>
      <c r="AO74">
        <v>-7.60486757340784e-06</v>
      </c>
      <c r="AP74">
        <v>79.88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MAX(0,($B$13+$C$13*CV74)/(1+$D$13*CV74)*CO74/(CQ74+273)*$E$13)</f>
        <v>0</v>
      </c>
      <c r="AV74" t="s">
        <v>286</v>
      </c>
      <c r="AW74" t="s">
        <v>286</v>
      </c>
      <c r="AX74">
        <v>0</v>
      </c>
      <c r="AY74">
        <v>0</v>
      </c>
      <c r="AZ74">
        <f>1-AX74/AY74</f>
        <v>0</v>
      </c>
      <c r="BA74">
        <v>0</v>
      </c>
      <c r="BB74" t="s">
        <v>286</v>
      </c>
      <c r="BC74" t="s">
        <v>286</v>
      </c>
      <c r="BD74">
        <v>0</v>
      </c>
      <c r="BE74">
        <v>0</v>
      </c>
      <c r="BF74">
        <f>1-BD74/BE74</f>
        <v>0</v>
      </c>
      <c r="BG74">
        <v>0.5</v>
      </c>
      <c r="BH74">
        <f>BY74</f>
        <v>0</v>
      </c>
      <c r="BI74">
        <f>J74</f>
        <v>0</v>
      </c>
      <c r="BJ74">
        <f>BF74*BG74*BH74</f>
        <v>0</v>
      </c>
      <c r="BK74">
        <f>(BI74-BA74)/BH74</f>
        <v>0</v>
      </c>
      <c r="BL74">
        <f>(AY74-BE74)/BE74</f>
        <v>0</v>
      </c>
      <c r="BM74">
        <f>AX74/(AZ74+AX74/BE74)</f>
        <v>0</v>
      </c>
      <c r="BN74" t="s">
        <v>286</v>
      </c>
      <c r="BO74">
        <v>0</v>
      </c>
      <c r="BP74">
        <f>IF(BO74&lt;&gt;0, BO74, BM74)</f>
        <v>0</v>
      </c>
      <c r="BQ74">
        <f>1-BP74/BE74</f>
        <v>0</v>
      </c>
      <c r="BR74">
        <f>(BE74-BD74)/(BE74-BP74)</f>
        <v>0</v>
      </c>
      <c r="BS74">
        <f>(AY74-BE74)/(AY74-BP74)</f>
        <v>0</v>
      </c>
      <c r="BT74">
        <f>(BE74-BD74)/(BE74-AX74)</f>
        <v>0</v>
      </c>
      <c r="BU74">
        <f>(AY74-BE74)/(AY74-AX74)</f>
        <v>0</v>
      </c>
      <c r="BV74">
        <f>(BR74*BP74/BD74)</f>
        <v>0</v>
      </c>
      <c r="BW74">
        <f>(1-BV74)</f>
        <v>0</v>
      </c>
      <c r="BX74">
        <f>$B$11*CW74+$C$11*CX74+$F$11*CY74*(1-DB74)</f>
        <v>0</v>
      </c>
      <c r="BY74">
        <f>BX74*BZ74</f>
        <v>0</v>
      </c>
      <c r="BZ74">
        <f>($B$11*$D$9+$C$11*$D$9+$F$11*((DL74+DD74)/MAX(DL74+DD74+DM74, 0.1)*$I$9+DM74/MAX(DL74+DD74+DM74, 0.1)*$J$9))/($B$11+$C$11+$F$11)</f>
        <v>0</v>
      </c>
      <c r="CA74">
        <f>($B$11*$K$9+$C$11*$K$9+$F$11*((DL74+DD74)/MAX(DL74+DD74+DM74, 0.1)*$P$9+DM74/MAX(DL74+DD74+DM74, 0.1)*$Q$9))/($B$11+$C$11+$F$11)</f>
        <v>0</v>
      </c>
      <c r="CB74">
        <v>9</v>
      </c>
      <c r="CC74">
        <v>0.5</v>
      </c>
      <c r="CD74" t="s">
        <v>287</v>
      </c>
      <c r="CE74">
        <v>2</v>
      </c>
      <c r="CF74" t="b">
        <v>1</v>
      </c>
      <c r="CG74">
        <v>1617086404.5</v>
      </c>
      <c r="CH74">
        <v>369.577857142857</v>
      </c>
      <c r="CI74">
        <v>387.519857142857</v>
      </c>
      <c r="CJ74">
        <v>21.4843571428571</v>
      </c>
      <c r="CK74">
        <v>20.0494285714286</v>
      </c>
      <c r="CL74">
        <v>365.216285714286</v>
      </c>
      <c r="CM74">
        <v>21.5020285714286</v>
      </c>
      <c r="CN74">
        <v>600.025</v>
      </c>
      <c r="CO74">
        <v>101.113571428571</v>
      </c>
      <c r="CP74">
        <v>0.0454352285714286</v>
      </c>
      <c r="CQ74">
        <v>26.6383571428571</v>
      </c>
      <c r="CR74">
        <v>26.1403142857143</v>
      </c>
      <c r="CS74">
        <v>999.9</v>
      </c>
      <c r="CT74">
        <v>0</v>
      </c>
      <c r="CU74">
        <v>0</v>
      </c>
      <c r="CV74">
        <v>9985.71857142857</v>
      </c>
      <c r="CW74">
        <v>0</v>
      </c>
      <c r="CX74">
        <v>41.3832142857143</v>
      </c>
      <c r="CY74">
        <v>1199.99</v>
      </c>
      <c r="CZ74">
        <v>0.966991</v>
      </c>
      <c r="DA74">
        <v>0.0330085142857143</v>
      </c>
      <c r="DB74">
        <v>0</v>
      </c>
      <c r="DC74">
        <v>2.66528571428571</v>
      </c>
      <c r="DD74">
        <v>0</v>
      </c>
      <c r="DE74">
        <v>3482.25</v>
      </c>
      <c r="DF74">
        <v>10372.1571428571</v>
      </c>
      <c r="DG74">
        <v>39.839</v>
      </c>
      <c r="DH74">
        <v>42.7677142857143</v>
      </c>
      <c r="DI74">
        <v>41.5354285714286</v>
      </c>
      <c r="DJ74">
        <v>40.9818571428571</v>
      </c>
      <c r="DK74">
        <v>39.9192857142857</v>
      </c>
      <c r="DL74">
        <v>1160.38</v>
      </c>
      <c r="DM74">
        <v>39.61</v>
      </c>
      <c r="DN74">
        <v>0</v>
      </c>
      <c r="DO74">
        <v>1617086407.3</v>
      </c>
      <c r="DP74">
        <v>0</v>
      </c>
      <c r="DQ74">
        <v>2.649256</v>
      </c>
      <c r="DR74">
        <v>-0.077192316763805</v>
      </c>
      <c r="DS74">
        <v>50.1623077720947</v>
      </c>
      <c r="DT74">
        <v>3477.5592</v>
      </c>
      <c r="DU74">
        <v>15</v>
      </c>
      <c r="DV74">
        <v>1617085932.5</v>
      </c>
      <c r="DW74" t="s">
        <v>288</v>
      </c>
      <c r="DX74">
        <v>1617085932.5</v>
      </c>
      <c r="DY74">
        <v>1617085930.5</v>
      </c>
      <c r="DZ74">
        <v>3</v>
      </c>
      <c r="EA74">
        <v>0.041</v>
      </c>
      <c r="EB74">
        <v>0.004</v>
      </c>
      <c r="EC74">
        <v>4.362</v>
      </c>
      <c r="ED74">
        <v>-0.018</v>
      </c>
      <c r="EE74">
        <v>400</v>
      </c>
      <c r="EF74">
        <v>20</v>
      </c>
      <c r="EG74">
        <v>0.24</v>
      </c>
      <c r="EH74">
        <v>0.04</v>
      </c>
      <c r="EI74">
        <v>100</v>
      </c>
      <c r="EJ74">
        <v>100</v>
      </c>
      <c r="EK74">
        <v>4.362</v>
      </c>
      <c r="EL74">
        <v>-0.0177</v>
      </c>
      <c r="EM74">
        <v>4.36170000000004</v>
      </c>
      <c r="EN74">
        <v>0</v>
      </c>
      <c r="EO74">
        <v>0</v>
      </c>
      <c r="EP74">
        <v>0</v>
      </c>
      <c r="EQ74">
        <v>-0.017669999999999</v>
      </c>
      <c r="ER74">
        <v>0</v>
      </c>
      <c r="ES74">
        <v>0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7.9</v>
      </c>
      <c r="EZ74">
        <v>7.9</v>
      </c>
      <c r="FA74">
        <v>18</v>
      </c>
      <c r="FB74">
        <v>646.311</v>
      </c>
      <c r="FC74">
        <v>393.443</v>
      </c>
      <c r="FD74">
        <v>25.0005</v>
      </c>
      <c r="FE74">
        <v>26.975</v>
      </c>
      <c r="FF74">
        <v>30.0003</v>
      </c>
      <c r="FG74">
        <v>26.9499</v>
      </c>
      <c r="FH74">
        <v>26.9892</v>
      </c>
      <c r="FI74">
        <v>20.9489</v>
      </c>
      <c r="FJ74">
        <v>16.6744</v>
      </c>
      <c r="FK74">
        <v>52.8706</v>
      </c>
      <c r="FL74">
        <v>25</v>
      </c>
      <c r="FM74">
        <v>403.184</v>
      </c>
      <c r="FN74">
        <v>20</v>
      </c>
      <c r="FO74">
        <v>97.0599</v>
      </c>
      <c r="FP74">
        <v>99.6259</v>
      </c>
    </row>
    <row r="75" spans="1:172">
      <c r="A75">
        <v>59</v>
      </c>
      <c r="B75">
        <v>1617086410.5</v>
      </c>
      <c r="C75">
        <v>232.5</v>
      </c>
      <c r="D75" t="s">
        <v>403</v>
      </c>
      <c r="E75" t="s">
        <v>404</v>
      </c>
      <c r="F75">
        <v>4</v>
      </c>
      <c r="G75">
        <v>1617086408.1875</v>
      </c>
      <c r="H75">
        <f>(I75)/1000</f>
        <v>0</v>
      </c>
      <c r="I75">
        <f>IF(CF75, AL75, AF75)</f>
        <v>0</v>
      </c>
      <c r="J75">
        <f>IF(CF75, AG75, AE75)</f>
        <v>0</v>
      </c>
      <c r="K75">
        <f>CH75 - IF(AS75&gt;1, J75*CB75*100.0/(AU75*CV75), 0)</f>
        <v>0</v>
      </c>
      <c r="L75">
        <f>((R75-H75/2)*K75-J75)/(R75+H75/2)</f>
        <v>0</v>
      </c>
      <c r="M75">
        <f>L75*(CO75+CP75)/1000.0</f>
        <v>0</v>
      </c>
      <c r="N75">
        <f>(CH75 - IF(AS75&gt;1, J75*CB75*100.0/(AU75*CV75), 0))*(CO75+CP75)/1000.0</f>
        <v>0</v>
      </c>
      <c r="O75">
        <f>2.0/((1/Q75-1/P75)+SIGN(Q75)*SQRT((1/Q75-1/P75)*(1/Q75-1/P75) + 4*CC75/((CC75+1)*(CC75+1))*(2*1/Q75*1/P75-1/P75*1/P75)))</f>
        <v>0</v>
      </c>
      <c r="P75">
        <f>IF(LEFT(CD75,1)&lt;&gt;"0",IF(LEFT(CD75,1)="1",3.0,CE75),$D$5+$E$5*(CV75*CO75/($K$5*1000))+$F$5*(CV75*CO75/($K$5*1000))*MAX(MIN(CB75,$J$5),$I$5)*MAX(MIN(CB75,$J$5),$I$5)+$G$5*MAX(MIN(CB75,$J$5),$I$5)*(CV75*CO75/($K$5*1000))+$H$5*(CV75*CO75/($K$5*1000))*(CV75*CO75/($K$5*1000)))</f>
        <v>0</v>
      </c>
      <c r="Q75">
        <f>H75*(1000-(1000*0.61365*exp(17.502*U75/(240.97+U75))/(CO75+CP75)+CJ75)/2)/(1000*0.61365*exp(17.502*U75/(240.97+U75))/(CO75+CP75)-CJ75)</f>
        <v>0</v>
      </c>
      <c r="R75">
        <f>1/((CC75+1)/(O75/1.6)+1/(P75/1.37)) + CC75/((CC75+1)/(O75/1.6) + CC75/(P75/1.37))</f>
        <v>0</v>
      </c>
      <c r="S75">
        <f>(BX75*CA75)</f>
        <v>0</v>
      </c>
      <c r="T75">
        <f>(CQ75+(S75+2*0.95*5.67E-8*(((CQ75+$B$7)+273)^4-(CQ75+273)^4)-44100*H75)/(1.84*29.3*P75+8*0.95*5.67E-8*(CQ75+273)^3))</f>
        <v>0</v>
      </c>
      <c r="U75">
        <f>($C$7*CR75+$D$7*CS75+$E$7*T75)</f>
        <v>0</v>
      </c>
      <c r="V75">
        <f>0.61365*exp(17.502*U75/(240.97+U75))</f>
        <v>0</v>
      </c>
      <c r="W75">
        <f>(X75/Y75*100)</f>
        <v>0</v>
      </c>
      <c r="X75">
        <f>CJ75*(CO75+CP75)/1000</f>
        <v>0</v>
      </c>
      <c r="Y75">
        <f>0.61365*exp(17.502*CQ75/(240.97+CQ75))</f>
        <v>0</v>
      </c>
      <c r="Z75">
        <f>(V75-CJ75*(CO75+CP75)/1000)</f>
        <v>0</v>
      </c>
      <c r="AA75">
        <f>(-H75*44100)</f>
        <v>0</v>
      </c>
      <c r="AB75">
        <f>2*29.3*P75*0.92*(CQ75-U75)</f>
        <v>0</v>
      </c>
      <c r="AC75">
        <f>2*0.95*5.67E-8*(((CQ75+$B$7)+273)^4-(U75+273)^4)</f>
        <v>0</v>
      </c>
      <c r="AD75">
        <f>S75+AC75+AA75+AB75</f>
        <v>0</v>
      </c>
      <c r="AE75">
        <f>CN75*AS75*(CI75-CH75*(1000-AS75*CK75)/(1000-AS75*CJ75))/(100*CB75)</f>
        <v>0</v>
      </c>
      <c r="AF75">
        <f>1000*CN75*AS75*(CJ75-CK75)/(100*CB75*(1000-AS75*CJ75))</f>
        <v>0</v>
      </c>
      <c r="AG75">
        <f>(AH75 - AI75 - CO75*1E3/(8.314*(CQ75+273.15)) * AK75/CN75 * AJ75) * CN75/(100*CB75) * (1000 - CK75)/1000</f>
        <v>0</v>
      </c>
      <c r="AH75">
        <v>402.222549216795</v>
      </c>
      <c r="AI75">
        <v>386.861454545454</v>
      </c>
      <c r="AJ75">
        <v>1.6627603392456</v>
      </c>
      <c r="AK75">
        <v>66.4999155448521</v>
      </c>
      <c r="AL75">
        <f>(AN75 - AM75 + CO75*1E3/(8.314*(CQ75+273.15)) * AP75/CN75 * AO75) * CN75/(100*CB75) * 1000/(1000 - AN75)</f>
        <v>0</v>
      </c>
      <c r="AM75">
        <v>20.0489045818182</v>
      </c>
      <c r="AN75">
        <v>21.483603030303</v>
      </c>
      <c r="AO75">
        <v>-1.03388642204859e-06</v>
      </c>
      <c r="AP75">
        <v>79.88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MAX(0,($B$13+$C$13*CV75)/(1+$D$13*CV75)*CO75/(CQ75+273)*$E$13)</f>
        <v>0</v>
      </c>
      <c r="AV75" t="s">
        <v>286</v>
      </c>
      <c r="AW75" t="s">
        <v>286</v>
      </c>
      <c r="AX75">
        <v>0</v>
      </c>
      <c r="AY75">
        <v>0</v>
      </c>
      <c r="AZ75">
        <f>1-AX75/AY75</f>
        <v>0</v>
      </c>
      <c r="BA75">
        <v>0</v>
      </c>
      <c r="BB75" t="s">
        <v>286</v>
      </c>
      <c r="BC75" t="s">
        <v>286</v>
      </c>
      <c r="BD75">
        <v>0</v>
      </c>
      <c r="BE75">
        <v>0</v>
      </c>
      <c r="BF75">
        <f>1-BD75/BE75</f>
        <v>0</v>
      </c>
      <c r="BG75">
        <v>0.5</v>
      </c>
      <c r="BH75">
        <f>BY75</f>
        <v>0</v>
      </c>
      <c r="BI75">
        <f>J75</f>
        <v>0</v>
      </c>
      <c r="BJ75">
        <f>BF75*BG75*BH75</f>
        <v>0</v>
      </c>
      <c r="BK75">
        <f>(BI75-BA75)/BH75</f>
        <v>0</v>
      </c>
      <c r="BL75">
        <f>(AY75-BE75)/BE75</f>
        <v>0</v>
      </c>
      <c r="BM75">
        <f>AX75/(AZ75+AX75/BE75)</f>
        <v>0</v>
      </c>
      <c r="BN75" t="s">
        <v>286</v>
      </c>
      <c r="BO75">
        <v>0</v>
      </c>
      <c r="BP75">
        <f>IF(BO75&lt;&gt;0, BO75, BM75)</f>
        <v>0</v>
      </c>
      <c r="BQ75">
        <f>1-BP75/BE75</f>
        <v>0</v>
      </c>
      <c r="BR75">
        <f>(BE75-BD75)/(BE75-BP75)</f>
        <v>0</v>
      </c>
      <c r="BS75">
        <f>(AY75-BE75)/(AY75-BP75)</f>
        <v>0</v>
      </c>
      <c r="BT75">
        <f>(BE75-BD75)/(BE75-AX75)</f>
        <v>0</v>
      </c>
      <c r="BU75">
        <f>(AY75-BE75)/(AY75-AX75)</f>
        <v>0</v>
      </c>
      <c r="BV75">
        <f>(BR75*BP75/BD75)</f>
        <v>0</v>
      </c>
      <c r="BW75">
        <f>(1-BV75)</f>
        <v>0</v>
      </c>
      <c r="BX75">
        <f>$B$11*CW75+$C$11*CX75+$F$11*CY75*(1-DB75)</f>
        <v>0</v>
      </c>
      <c r="BY75">
        <f>BX75*BZ75</f>
        <v>0</v>
      </c>
      <c r="BZ75">
        <f>($B$11*$D$9+$C$11*$D$9+$F$11*((DL75+DD75)/MAX(DL75+DD75+DM75, 0.1)*$I$9+DM75/MAX(DL75+DD75+DM75, 0.1)*$J$9))/($B$11+$C$11+$F$11)</f>
        <v>0</v>
      </c>
      <c r="CA75">
        <f>($B$11*$K$9+$C$11*$K$9+$F$11*((DL75+DD75)/MAX(DL75+DD75+DM75, 0.1)*$P$9+DM75/MAX(DL75+DD75+DM75, 0.1)*$Q$9))/($B$11+$C$11+$F$11)</f>
        <v>0</v>
      </c>
      <c r="CB75">
        <v>9</v>
      </c>
      <c r="CC75">
        <v>0.5</v>
      </c>
      <c r="CD75" t="s">
        <v>287</v>
      </c>
      <c r="CE75">
        <v>2</v>
      </c>
      <c r="CF75" t="b">
        <v>1</v>
      </c>
      <c r="CG75">
        <v>1617086408.1875</v>
      </c>
      <c r="CH75">
        <v>375.601</v>
      </c>
      <c r="CI75">
        <v>393.6765</v>
      </c>
      <c r="CJ75">
        <v>21.48385</v>
      </c>
      <c r="CK75">
        <v>20.048875</v>
      </c>
      <c r="CL75">
        <v>371.23925</v>
      </c>
      <c r="CM75">
        <v>21.501525</v>
      </c>
      <c r="CN75">
        <v>599.99675</v>
      </c>
      <c r="CO75">
        <v>101.11425</v>
      </c>
      <c r="CP75">
        <v>0.0458002</v>
      </c>
      <c r="CQ75">
        <v>26.638025</v>
      </c>
      <c r="CR75">
        <v>26.143375</v>
      </c>
      <c r="CS75">
        <v>999.9</v>
      </c>
      <c r="CT75">
        <v>0</v>
      </c>
      <c r="CU75">
        <v>0</v>
      </c>
      <c r="CV75">
        <v>9984.5275</v>
      </c>
      <c r="CW75">
        <v>0</v>
      </c>
      <c r="CX75">
        <v>43.346375</v>
      </c>
      <c r="CY75">
        <v>1199.955</v>
      </c>
      <c r="CZ75">
        <v>0.96699</v>
      </c>
      <c r="DA75">
        <v>0.0330095</v>
      </c>
      <c r="DB75">
        <v>0</v>
      </c>
      <c r="DC75">
        <v>2.772825</v>
      </c>
      <c r="DD75">
        <v>0</v>
      </c>
      <c r="DE75">
        <v>3485.1875</v>
      </c>
      <c r="DF75">
        <v>10371.85</v>
      </c>
      <c r="DG75">
        <v>39.843375</v>
      </c>
      <c r="DH75">
        <v>42.75775</v>
      </c>
      <c r="DI75">
        <v>41.531</v>
      </c>
      <c r="DJ75">
        <v>41.031</v>
      </c>
      <c r="DK75">
        <v>39.937125</v>
      </c>
      <c r="DL75">
        <v>1160.345</v>
      </c>
      <c r="DM75">
        <v>39.61</v>
      </c>
      <c r="DN75">
        <v>0</v>
      </c>
      <c r="DO75">
        <v>1617086411.5</v>
      </c>
      <c r="DP75">
        <v>0</v>
      </c>
      <c r="DQ75">
        <v>2.68082692307692</v>
      </c>
      <c r="DR75">
        <v>0.499490588963916</v>
      </c>
      <c r="DS75">
        <v>54.5596580441414</v>
      </c>
      <c r="DT75">
        <v>3480.805</v>
      </c>
      <c r="DU75">
        <v>15</v>
      </c>
      <c r="DV75">
        <v>1617085932.5</v>
      </c>
      <c r="DW75" t="s">
        <v>288</v>
      </c>
      <c r="DX75">
        <v>1617085932.5</v>
      </c>
      <c r="DY75">
        <v>1617085930.5</v>
      </c>
      <c r="DZ75">
        <v>3</v>
      </c>
      <c r="EA75">
        <v>0.041</v>
      </c>
      <c r="EB75">
        <v>0.004</v>
      </c>
      <c r="EC75">
        <v>4.362</v>
      </c>
      <c r="ED75">
        <v>-0.018</v>
      </c>
      <c r="EE75">
        <v>400</v>
      </c>
      <c r="EF75">
        <v>20</v>
      </c>
      <c r="EG75">
        <v>0.24</v>
      </c>
      <c r="EH75">
        <v>0.04</v>
      </c>
      <c r="EI75">
        <v>100</v>
      </c>
      <c r="EJ75">
        <v>100</v>
      </c>
      <c r="EK75">
        <v>4.361</v>
      </c>
      <c r="EL75">
        <v>-0.0177</v>
      </c>
      <c r="EM75">
        <v>4.36170000000004</v>
      </c>
      <c r="EN75">
        <v>0</v>
      </c>
      <c r="EO75">
        <v>0</v>
      </c>
      <c r="EP75">
        <v>0</v>
      </c>
      <c r="EQ75">
        <v>-0.017669999999999</v>
      </c>
      <c r="ER75">
        <v>0</v>
      </c>
      <c r="ES75">
        <v>0</v>
      </c>
      <c r="ET75">
        <v>0</v>
      </c>
      <c r="EU75">
        <v>-1</v>
      </c>
      <c r="EV75">
        <v>-1</v>
      </c>
      <c r="EW75">
        <v>-1</v>
      </c>
      <c r="EX75">
        <v>-1</v>
      </c>
      <c r="EY75">
        <v>8</v>
      </c>
      <c r="EZ75">
        <v>8</v>
      </c>
      <c r="FA75">
        <v>18</v>
      </c>
      <c r="FB75">
        <v>646.161</v>
      </c>
      <c r="FC75">
        <v>393.385</v>
      </c>
      <c r="FD75">
        <v>25.0004</v>
      </c>
      <c r="FE75">
        <v>26.975</v>
      </c>
      <c r="FF75">
        <v>30.0002</v>
      </c>
      <c r="FG75">
        <v>26.9517</v>
      </c>
      <c r="FH75">
        <v>26.9913</v>
      </c>
      <c r="FI75">
        <v>21.2271</v>
      </c>
      <c r="FJ75">
        <v>16.6744</v>
      </c>
      <c r="FK75">
        <v>52.8706</v>
      </c>
      <c r="FL75">
        <v>25</v>
      </c>
      <c r="FM75">
        <v>409.889</v>
      </c>
      <c r="FN75">
        <v>20</v>
      </c>
      <c r="FO75">
        <v>97.0605</v>
      </c>
      <c r="FP75">
        <v>99.6261</v>
      </c>
    </row>
    <row r="76" spans="1:172">
      <c r="A76">
        <v>60</v>
      </c>
      <c r="B76">
        <v>1617086414.5</v>
      </c>
      <c r="C76">
        <v>236.5</v>
      </c>
      <c r="D76" t="s">
        <v>405</v>
      </c>
      <c r="E76" t="s">
        <v>406</v>
      </c>
      <c r="F76">
        <v>4</v>
      </c>
      <c r="G76">
        <v>1617086412.5</v>
      </c>
      <c r="H76">
        <f>(I76)/1000</f>
        <v>0</v>
      </c>
      <c r="I76">
        <f>IF(CF76, AL76, AF76)</f>
        <v>0</v>
      </c>
      <c r="J76">
        <f>IF(CF76, AG76, AE76)</f>
        <v>0</v>
      </c>
      <c r="K76">
        <f>CH76 - IF(AS76&gt;1, J76*CB76*100.0/(AU76*CV76), 0)</f>
        <v>0</v>
      </c>
      <c r="L76">
        <f>((R76-H76/2)*K76-J76)/(R76+H76/2)</f>
        <v>0</v>
      </c>
      <c r="M76">
        <f>L76*(CO76+CP76)/1000.0</f>
        <v>0</v>
      </c>
      <c r="N76">
        <f>(CH76 - IF(AS76&gt;1, J76*CB76*100.0/(AU76*CV76), 0))*(CO76+CP76)/1000.0</f>
        <v>0</v>
      </c>
      <c r="O76">
        <f>2.0/((1/Q76-1/P76)+SIGN(Q76)*SQRT((1/Q76-1/P76)*(1/Q76-1/P76) + 4*CC76/((CC76+1)*(CC76+1))*(2*1/Q76*1/P76-1/P76*1/P76)))</f>
        <v>0</v>
      </c>
      <c r="P76">
        <f>IF(LEFT(CD76,1)&lt;&gt;"0",IF(LEFT(CD76,1)="1",3.0,CE76),$D$5+$E$5*(CV76*CO76/($K$5*1000))+$F$5*(CV76*CO76/($K$5*1000))*MAX(MIN(CB76,$J$5),$I$5)*MAX(MIN(CB76,$J$5),$I$5)+$G$5*MAX(MIN(CB76,$J$5),$I$5)*(CV76*CO76/($K$5*1000))+$H$5*(CV76*CO76/($K$5*1000))*(CV76*CO76/($K$5*1000)))</f>
        <v>0</v>
      </c>
      <c r="Q76">
        <f>H76*(1000-(1000*0.61365*exp(17.502*U76/(240.97+U76))/(CO76+CP76)+CJ76)/2)/(1000*0.61365*exp(17.502*U76/(240.97+U76))/(CO76+CP76)-CJ76)</f>
        <v>0</v>
      </c>
      <c r="R76">
        <f>1/((CC76+1)/(O76/1.6)+1/(P76/1.37)) + CC76/((CC76+1)/(O76/1.6) + CC76/(P76/1.37))</f>
        <v>0</v>
      </c>
      <c r="S76">
        <f>(BX76*CA76)</f>
        <v>0</v>
      </c>
      <c r="T76">
        <f>(CQ76+(S76+2*0.95*5.67E-8*(((CQ76+$B$7)+273)^4-(CQ76+273)^4)-44100*H76)/(1.84*29.3*P76+8*0.95*5.67E-8*(CQ76+273)^3))</f>
        <v>0</v>
      </c>
      <c r="U76">
        <f>($C$7*CR76+$D$7*CS76+$E$7*T76)</f>
        <v>0</v>
      </c>
      <c r="V76">
        <f>0.61365*exp(17.502*U76/(240.97+U76))</f>
        <v>0</v>
      </c>
      <c r="W76">
        <f>(X76/Y76*100)</f>
        <v>0</v>
      </c>
      <c r="X76">
        <f>CJ76*(CO76+CP76)/1000</f>
        <v>0</v>
      </c>
      <c r="Y76">
        <f>0.61365*exp(17.502*CQ76/(240.97+CQ76))</f>
        <v>0</v>
      </c>
      <c r="Z76">
        <f>(V76-CJ76*(CO76+CP76)/1000)</f>
        <v>0</v>
      </c>
      <c r="AA76">
        <f>(-H76*44100)</f>
        <v>0</v>
      </c>
      <c r="AB76">
        <f>2*29.3*P76*0.92*(CQ76-U76)</f>
        <v>0</v>
      </c>
      <c r="AC76">
        <f>2*0.95*5.67E-8*(((CQ76+$B$7)+273)^4-(U76+273)^4)</f>
        <v>0</v>
      </c>
      <c r="AD76">
        <f>S76+AC76+AA76+AB76</f>
        <v>0</v>
      </c>
      <c r="AE76">
        <f>CN76*AS76*(CI76-CH76*(1000-AS76*CK76)/(1000-AS76*CJ76))/(100*CB76)</f>
        <v>0</v>
      </c>
      <c r="AF76">
        <f>1000*CN76*AS76*(CJ76-CK76)/(100*CB76*(1000-AS76*CJ76))</f>
        <v>0</v>
      </c>
      <c r="AG76">
        <f>(AH76 - AI76 - CO76*1E3/(8.314*(CQ76+273.15)) * AK76/CN76 * AJ76) * CN76/(100*CB76) * (1000 - CK76)/1000</f>
        <v>0</v>
      </c>
      <c r="AH76">
        <v>409.221840139882</v>
      </c>
      <c r="AI76">
        <v>393.683533333333</v>
      </c>
      <c r="AJ76">
        <v>1.70968132450236</v>
      </c>
      <c r="AK76">
        <v>66.4999155448521</v>
      </c>
      <c r="AL76">
        <f>(AN76 - AM76 + CO76*1E3/(8.314*(CQ76+273.15)) * AP76/CN76 * AO76) * CN76/(100*CB76) * 1000/(1000 - AN76)</f>
        <v>0</v>
      </c>
      <c r="AM76">
        <v>20.0478826535065</v>
      </c>
      <c r="AN76">
        <v>21.4828454545454</v>
      </c>
      <c r="AO76">
        <v>-1.21761697576407e-06</v>
      </c>
      <c r="AP76">
        <v>79.88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MAX(0,($B$13+$C$13*CV76)/(1+$D$13*CV76)*CO76/(CQ76+273)*$E$13)</f>
        <v>0</v>
      </c>
      <c r="AV76" t="s">
        <v>286</v>
      </c>
      <c r="AW76" t="s">
        <v>286</v>
      </c>
      <c r="AX76">
        <v>0</v>
      </c>
      <c r="AY76">
        <v>0</v>
      </c>
      <c r="AZ76">
        <f>1-AX76/AY76</f>
        <v>0</v>
      </c>
      <c r="BA76">
        <v>0</v>
      </c>
      <c r="BB76" t="s">
        <v>286</v>
      </c>
      <c r="BC76" t="s">
        <v>286</v>
      </c>
      <c r="BD76">
        <v>0</v>
      </c>
      <c r="BE76">
        <v>0</v>
      </c>
      <c r="BF76">
        <f>1-BD76/BE76</f>
        <v>0</v>
      </c>
      <c r="BG76">
        <v>0.5</v>
      </c>
      <c r="BH76">
        <f>BY76</f>
        <v>0</v>
      </c>
      <c r="BI76">
        <f>J76</f>
        <v>0</v>
      </c>
      <c r="BJ76">
        <f>BF76*BG76*BH76</f>
        <v>0</v>
      </c>
      <c r="BK76">
        <f>(BI76-BA76)/BH76</f>
        <v>0</v>
      </c>
      <c r="BL76">
        <f>(AY76-BE76)/BE76</f>
        <v>0</v>
      </c>
      <c r="BM76">
        <f>AX76/(AZ76+AX76/BE76)</f>
        <v>0</v>
      </c>
      <c r="BN76" t="s">
        <v>286</v>
      </c>
      <c r="BO76">
        <v>0</v>
      </c>
      <c r="BP76">
        <f>IF(BO76&lt;&gt;0, BO76, BM76)</f>
        <v>0</v>
      </c>
      <c r="BQ76">
        <f>1-BP76/BE76</f>
        <v>0</v>
      </c>
      <c r="BR76">
        <f>(BE76-BD76)/(BE76-BP76)</f>
        <v>0</v>
      </c>
      <c r="BS76">
        <f>(AY76-BE76)/(AY76-BP76)</f>
        <v>0</v>
      </c>
      <c r="BT76">
        <f>(BE76-BD76)/(BE76-AX76)</f>
        <v>0</v>
      </c>
      <c r="BU76">
        <f>(AY76-BE76)/(AY76-AX76)</f>
        <v>0</v>
      </c>
      <c r="BV76">
        <f>(BR76*BP76/BD76)</f>
        <v>0</v>
      </c>
      <c r="BW76">
        <f>(1-BV76)</f>
        <v>0</v>
      </c>
      <c r="BX76">
        <f>$B$11*CW76+$C$11*CX76+$F$11*CY76*(1-DB76)</f>
        <v>0</v>
      </c>
      <c r="BY76">
        <f>BX76*BZ76</f>
        <v>0</v>
      </c>
      <c r="BZ76">
        <f>($B$11*$D$9+$C$11*$D$9+$F$11*((DL76+DD76)/MAX(DL76+DD76+DM76, 0.1)*$I$9+DM76/MAX(DL76+DD76+DM76, 0.1)*$J$9))/($B$11+$C$11+$F$11)</f>
        <v>0</v>
      </c>
      <c r="CA76">
        <f>($B$11*$K$9+$C$11*$K$9+$F$11*((DL76+DD76)/MAX(DL76+DD76+DM76, 0.1)*$P$9+DM76/MAX(DL76+DD76+DM76, 0.1)*$Q$9))/($B$11+$C$11+$F$11)</f>
        <v>0</v>
      </c>
      <c r="CB76">
        <v>9</v>
      </c>
      <c r="CC76">
        <v>0.5</v>
      </c>
      <c r="CD76" t="s">
        <v>287</v>
      </c>
      <c r="CE76">
        <v>2</v>
      </c>
      <c r="CF76" t="b">
        <v>1</v>
      </c>
      <c r="CG76">
        <v>1617086412.5</v>
      </c>
      <c r="CH76">
        <v>382.716428571429</v>
      </c>
      <c r="CI76">
        <v>401.041857142857</v>
      </c>
      <c r="CJ76">
        <v>21.4831571428571</v>
      </c>
      <c r="CK76">
        <v>20.0478571428571</v>
      </c>
      <c r="CL76">
        <v>378.355142857143</v>
      </c>
      <c r="CM76">
        <v>21.5008571428571</v>
      </c>
      <c r="CN76">
        <v>600.012857142857</v>
      </c>
      <c r="CO76">
        <v>101.114428571429</v>
      </c>
      <c r="CP76">
        <v>0.0455412857142857</v>
      </c>
      <c r="CQ76">
        <v>26.6383</v>
      </c>
      <c r="CR76">
        <v>26.1411571428571</v>
      </c>
      <c r="CS76">
        <v>999.9</v>
      </c>
      <c r="CT76">
        <v>0</v>
      </c>
      <c r="CU76">
        <v>0</v>
      </c>
      <c r="CV76">
        <v>10020.4571428571</v>
      </c>
      <c r="CW76">
        <v>0</v>
      </c>
      <c r="CX76">
        <v>43.5496714285714</v>
      </c>
      <c r="CY76">
        <v>1200.02142857143</v>
      </c>
      <c r="CZ76">
        <v>0.966991</v>
      </c>
      <c r="DA76">
        <v>0.0330085142857143</v>
      </c>
      <c r="DB76">
        <v>0</v>
      </c>
      <c r="DC76">
        <v>2.77432857142857</v>
      </c>
      <c r="DD76">
        <v>0</v>
      </c>
      <c r="DE76">
        <v>3489.19714285714</v>
      </c>
      <c r="DF76">
        <v>10372.4428571429</v>
      </c>
      <c r="DG76">
        <v>39.8658571428571</v>
      </c>
      <c r="DH76">
        <v>42.7854285714286</v>
      </c>
      <c r="DI76">
        <v>41.5265714285714</v>
      </c>
      <c r="DJ76">
        <v>41.0441428571429</v>
      </c>
      <c r="DK76">
        <v>39.9285714285714</v>
      </c>
      <c r="DL76">
        <v>1160.41</v>
      </c>
      <c r="DM76">
        <v>39.6114285714286</v>
      </c>
      <c r="DN76">
        <v>0</v>
      </c>
      <c r="DO76">
        <v>1617086415.1</v>
      </c>
      <c r="DP76">
        <v>0</v>
      </c>
      <c r="DQ76">
        <v>2.68626538461538</v>
      </c>
      <c r="DR76">
        <v>1.02802392776864</v>
      </c>
      <c r="DS76">
        <v>54.5623931652319</v>
      </c>
      <c r="DT76">
        <v>3484.05653846154</v>
      </c>
      <c r="DU76">
        <v>15</v>
      </c>
      <c r="DV76">
        <v>1617085932.5</v>
      </c>
      <c r="DW76" t="s">
        <v>288</v>
      </c>
      <c r="DX76">
        <v>1617085932.5</v>
      </c>
      <c r="DY76">
        <v>1617085930.5</v>
      </c>
      <c r="DZ76">
        <v>3</v>
      </c>
      <c r="EA76">
        <v>0.041</v>
      </c>
      <c r="EB76">
        <v>0.004</v>
      </c>
      <c r="EC76">
        <v>4.362</v>
      </c>
      <c r="ED76">
        <v>-0.018</v>
      </c>
      <c r="EE76">
        <v>400</v>
      </c>
      <c r="EF76">
        <v>20</v>
      </c>
      <c r="EG76">
        <v>0.24</v>
      </c>
      <c r="EH76">
        <v>0.04</v>
      </c>
      <c r="EI76">
        <v>100</v>
      </c>
      <c r="EJ76">
        <v>100</v>
      </c>
      <c r="EK76">
        <v>4.361</v>
      </c>
      <c r="EL76">
        <v>-0.0177</v>
      </c>
      <c r="EM76">
        <v>4.36170000000004</v>
      </c>
      <c r="EN76">
        <v>0</v>
      </c>
      <c r="EO76">
        <v>0</v>
      </c>
      <c r="EP76">
        <v>0</v>
      </c>
      <c r="EQ76">
        <v>-0.017669999999999</v>
      </c>
      <c r="ER76">
        <v>0</v>
      </c>
      <c r="ES76">
        <v>0</v>
      </c>
      <c r="ET76">
        <v>0</v>
      </c>
      <c r="EU76">
        <v>-1</v>
      </c>
      <c r="EV76">
        <v>-1</v>
      </c>
      <c r="EW76">
        <v>-1</v>
      </c>
      <c r="EX76">
        <v>-1</v>
      </c>
      <c r="EY76">
        <v>8</v>
      </c>
      <c r="EZ76">
        <v>8.1</v>
      </c>
      <c r="FA76">
        <v>18</v>
      </c>
      <c r="FB76">
        <v>646.276</v>
      </c>
      <c r="FC76">
        <v>393.388</v>
      </c>
      <c r="FD76">
        <v>25.0003</v>
      </c>
      <c r="FE76">
        <v>26.976</v>
      </c>
      <c r="FF76">
        <v>30.0001</v>
      </c>
      <c r="FG76">
        <v>26.9517</v>
      </c>
      <c r="FH76">
        <v>26.9915</v>
      </c>
      <c r="FI76">
        <v>21.5033</v>
      </c>
      <c r="FJ76">
        <v>16.6744</v>
      </c>
      <c r="FK76">
        <v>52.8706</v>
      </c>
      <c r="FL76">
        <v>25</v>
      </c>
      <c r="FM76">
        <v>416.577</v>
      </c>
      <c r="FN76">
        <v>20</v>
      </c>
      <c r="FO76">
        <v>97.0601</v>
      </c>
      <c r="FP76">
        <v>99.6252</v>
      </c>
    </row>
    <row r="77" spans="1:172">
      <c r="A77">
        <v>61</v>
      </c>
      <c r="B77">
        <v>1617086418.5</v>
      </c>
      <c r="C77">
        <v>240.5</v>
      </c>
      <c r="D77" t="s">
        <v>407</v>
      </c>
      <c r="E77" t="s">
        <v>408</v>
      </c>
      <c r="F77">
        <v>4</v>
      </c>
      <c r="G77">
        <v>1617086416.1875</v>
      </c>
      <c r="H77">
        <f>(I77)/1000</f>
        <v>0</v>
      </c>
      <c r="I77">
        <f>IF(CF77, AL77, AF77)</f>
        <v>0</v>
      </c>
      <c r="J77">
        <f>IF(CF77, AG77, AE77)</f>
        <v>0</v>
      </c>
      <c r="K77">
        <f>CH77 - IF(AS77&gt;1, J77*CB77*100.0/(AU77*CV77), 0)</f>
        <v>0</v>
      </c>
      <c r="L77">
        <f>((R77-H77/2)*K77-J77)/(R77+H77/2)</f>
        <v>0</v>
      </c>
      <c r="M77">
        <f>L77*(CO77+CP77)/1000.0</f>
        <v>0</v>
      </c>
      <c r="N77">
        <f>(CH77 - IF(AS77&gt;1, J77*CB77*100.0/(AU77*CV77), 0))*(CO77+CP77)/1000.0</f>
        <v>0</v>
      </c>
      <c r="O77">
        <f>2.0/((1/Q77-1/P77)+SIGN(Q77)*SQRT((1/Q77-1/P77)*(1/Q77-1/P77) + 4*CC77/((CC77+1)*(CC77+1))*(2*1/Q77*1/P77-1/P77*1/P77)))</f>
        <v>0</v>
      </c>
      <c r="P77">
        <f>IF(LEFT(CD77,1)&lt;&gt;"0",IF(LEFT(CD77,1)="1",3.0,CE77),$D$5+$E$5*(CV77*CO77/($K$5*1000))+$F$5*(CV77*CO77/($K$5*1000))*MAX(MIN(CB77,$J$5),$I$5)*MAX(MIN(CB77,$J$5),$I$5)+$G$5*MAX(MIN(CB77,$J$5),$I$5)*(CV77*CO77/($K$5*1000))+$H$5*(CV77*CO77/($K$5*1000))*(CV77*CO77/($K$5*1000)))</f>
        <v>0</v>
      </c>
      <c r="Q77">
        <f>H77*(1000-(1000*0.61365*exp(17.502*U77/(240.97+U77))/(CO77+CP77)+CJ77)/2)/(1000*0.61365*exp(17.502*U77/(240.97+U77))/(CO77+CP77)-CJ77)</f>
        <v>0</v>
      </c>
      <c r="R77">
        <f>1/((CC77+1)/(O77/1.6)+1/(P77/1.37)) + CC77/((CC77+1)/(O77/1.6) + CC77/(P77/1.37))</f>
        <v>0</v>
      </c>
      <c r="S77">
        <f>(BX77*CA77)</f>
        <v>0</v>
      </c>
      <c r="T77">
        <f>(CQ77+(S77+2*0.95*5.67E-8*(((CQ77+$B$7)+273)^4-(CQ77+273)^4)-44100*H77)/(1.84*29.3*P77+8*0.95*5.67E-8*(CQ77+273)^3))</f>
        <v>0</v>
      </c>
      <c r="U77">
        <f>($C$7*CR77+$D$7*CS77+$E$7*T77)</f>
        <v>0</v>
      </c>
      <c r="V77">
        <f>0.61365*exp(17.502*U77/(240.97+U77))</f>
        <v>0</v>
      </c>
      <c r="W77">
        <f>(X77/Y77*100)</f>
        <v>0</v>
      </c>
      <c r="X77">
        <f>CJ77*(CO77+CP77)/1000</f>
        <v>0</v>
      </c>
      <c r="Y77">
        <f>0.61365*exp(17.502*CQ77/(240.97+CQ77))</f>
        <v>0</v>
      </c>
      <c r="Z77">
        <f>(V77-CJ77*(CO77+CP77)/1000)</f>
        <v>0</v>
      </c>
      <c r="AA77">
        <f>(-H77*44100)</f>
        <v>0</v>
      </c>
      <c r="AB77">
        <f>2*29.3*P77*0.92*(CQ77-U77)</f>
        <v>0</v>
      </c>
      <c r="AC77">
        <f>2*0.95*5.67E-8*(((CQ77+$B$7)+273)^4-(U77+273)^4)</f>
        <v>0</v>
      </c>
      <c r="AD77">
        <f>S77+AC77+AA77+AB77</f>
        <v>0</v>
      </c>
      <c r="AE77">
        <f>CN77*AS77*(CI77-CH77*(1000-AS77*CK77)/(1000-AS77*CJ77))/(100*CB77)</f>
        <v>0</v>
      </c>
      <c r="AF77">
        <f>1000*CN77*AS77*(CJ77-CK77)/(100*CB77*(1000-AS77*CJ77))</f>
        <v>0</v>
      </c>
      <c r="AG77">
        <f>(AH77 - AI77 - CO77*1E3/(8.314*(CQ77+273.15)) * AK77/CN77 * AJ77) * CN77/(100*CB77) * (1000 - CK77)/1000</f>
        <v>0</v>
      </c>
      <c r="AH77">
        <v>416.04745605262</v>
      </c>
      <c r="AI77">
        <v>400.413363636364</v>
      </c>
      <c r="AJ77">
        <v>1.67732076234681</v>
      </c>
      <c r="AK77">
        <v>66.4999155448521</v>
      </c>
      <c r="AL77">
        <f>(AN77 - AM77 + CO77*1E3/(8.314*(CQ77+273.15)) * AP77/CN77 * AO77) * CN77/(100*CB77) * 1000/(1000 - AN77)</f>
        <v>0</v>
      </c>
      <c r="AM77">
        <v>20.0479933554978</v>
      </c>
      <c r="AN77">
        <v>21.4831551515151</v>
      </c>
      <c r="AO77">
        <v>-2.15368499809498e-06</v>
      </c>
      <c r="AP77">
        <v>79.88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MAX(0,($B$13+$C$13*CV77)/(1+$D$13*CV77)*CO77/(CQ77+273)*$E$13)</f>
        <v>0</v>
      </c>
      <c r="AV77" t="s">
        <v>286</v>
      </c>
      <c r="AW77" t="s">
        <v>286</v>
      </c>
      <c r="AX77">
        <v>0</v>
      </c>
      <c r="AY77">
        <v>0</v>
      </c>
      <c r="AZ77">
        <f>1-AX77/AY77</f>
        <v>0</v>
      </c>
      <c r="BA77">
        <v>0</v>
      </c>
      <c r="BB77" t="s">
        <v>286</v>
      </c>
      <c r="BC77" t="s">
        <v>286</v>
      </c>
      <c r="BD77">
        <v>0</v>
      </c>
      <c r="BE77">
        <v>0</v>
      </c>
      <c r="BF77">
        <f>1-BD77/BE77</f>
        <v>0</v>
      </c>
      <c r="BG77">
        <v>0.5</v>
      </c>
      <c r="BH77">
        <f>BY77</f>
        <v>0</v>
      </c>
      <c r="BI77">
        <f>J77</f>
        <v>0</v>
      </c>
      <c r="BJ77">
        <f>BF77*BG77*BH77</f>
        <v>0</v>
      </c>
      <c r="BK77">
        <f>(BI77-BA77)/BH77</f>
        <v>0</v>
      </c>
      <c r="BL77">
        <f>(AY77-BE77)/BE77</f>
        <v>0</v>
      </c>
      <c r="BM77">
        <f>AX77/(AZ77+AX77/BE77)</f>
        <v>0</v>
      </c>
      <c r="BN77" t="s">
        <v>286</v>
      </c>
      <c r="BO77">
        <v>0</v>
      </c>
      <c r="BP77">
        <f>IF(BO77&lt;&gt;0, BO77, BM77)</f>
        <v>0</v>
      </c>
      <c r="BQ77">
        <f>1-BP77/BE77</f>
        <v>0</v>
      </c>
      <c r="BR77">
        <f>(BE77-BD77)/(BE77-BP77)</f>
        <v>0</v>
      </c>
      <c r="BS77">
        <f>(AY77-BE77)/(AY77-BP77)</f>
        <v>0</v>
      </c>
      <c r="BT77">
        <f>(BE77-BD77)/(BE77-AX77)</f>
        <v>0</v>
      </c>
      <c r="BU77">
        <f>(AY77-BE77)/(AY77-AX77)</f>
        <v>0</v>
      </c>
      <c r="BV77">
        <f>(BR77*BP77/BD77)</f>
        <v>0</v>
      </c>
      <c r="BW77">
        <f>(1-BV77)</f>
        <v>0</v>
      </c>
      <c r="BX77">
        <f>$B$11*CW77+$C$11*CX77+$F$11*CY77*(1-DB77)</f>
        <v>0</v>
      </c>
      <c r="BY77">
        <f>BX77*BZ77</f>
        <v>0</v>
      </c>
      <c r="BZ77">
        <f>($B$11*$D$9+$C$11*$D$9+$F$11*((DL77+DD77)/MAX(DL77+DD77+DM77, 0.1)*$I$9+DM77/MAX(DL77+DD77+DM77, 0.1)*$J$9))/($B$11+$C$11+$F$11)</f>
        <v>0</v>
      </c>
      <c r="CA77">
        <f>($B$11*$K$9+$C$11*$K$9+$F$11*((DL77+DD77)/MAX(DL77+DD77+DM77, 0.1)*$P$9+DM77/MAX(DL77+DD77+DM77, 0.1)*$Q$9))/($B$11+$C$11+$F$11)</f>
        <v>0</v>
      </c>
      <c r="CB77">
        <v>9</v>
      </c>
      <c r="CC77">
        <v>0.5</v>
      </c>
      <c r="CD77" t="s">
        <v>287</v>
      </c>
      <c r="CE77">
        <v>2</v>
      </c>
      <c r="CF77" t="b">
        <v>1</v>
      </c>
      <c r="CG77">
        <v>1617086416.1875</v>
      </c>
      <c r="CH77">
        <v>388.833625</v>
      </c>
      <c r="CI77">
        <v>407.211125</v>
      </c>
      <c r="CJ77">
        <v>21.483</v>
      </c>
      <c r="CK77">
        <v>20.0479625</v>
      </c>
      <c r="CL77">
        <v>384.472375</v>
      </c>
      <c r="CM77">
        <v>21.5006875</v>
      </c>
      <c r="CN77">
        <v>600.016375</v>
      </c>
      <c r="CO77">
        <v>101.113125</v>
      </c>
      <c r="CP77">
        <v>0.04564865</v>
      </c>
      <c r="CQ77">
        <v>26.6393625</v>
      </c>
      <c r="CR77">
        <v>26.1298875</v>
      </c>
      <c r="CS77">
        <v>999.9</v>
      </c>
      <c r="CT77">
        <v>0</v>
      </c>
      <c r="CU77">
        <v>0</v>
      </c>
      <c r="CV77">
        <v>10002.72875</v>
      </c>
      <c r="CW77">
        <v>0</v>
      </c>
      <c r="CX77">
        <v>43.58305</v>
      </c>
      <c r="CY77">
        <v>1199.98375</v>
      </c>
      <c r="CZ77">
        <v>0.966990875</v>
      </c>
      <c r="DA77">
        <v>0.0330086375</v>
      </c>
      <c r="DB77">
        <v>0</v>
      </c>
      <c r="DC77">
        <v>2.644675</v>
      </c>
      <c r="DD77">
        <v>0</v>
      </c>
      <c r="DE77">
        <v>3492.34</v>
      </c>
      <c r="DF77">
        <v>10372.1125</v>
      </c>
      <c r="DG77">
        <v>39.882625</v>
      </c>
      <c r="DH77">
        <v>42.75775</v>
      </c>
      <c r="DI77">
        <v>41.5155</v>
      </c>
      <c r="DJ77">
        <v>40.97625</v>
      </c>
      <c r="DK77">
        <v>39.952875</v>
      </c>
      <c r="DL77">
        <v>1160.37375</v>
      </c>
      <c r="DM77">
        <v>39.61</v>
      </c>
      <c r="DN77">
        <v>0</v>
      </c>
      <c r="DO77">
        <v>1617086419.3</v>
      </c>
      <c r="DP77">
        <v>0</v>
      </c>
      <c r="DQ77">
        <v>2.744576</v>
      </c>
      <c r="DR77">
        <v>-0.394207697207525</v>
      </c>
      <c r="DS77">
        <v>51.6646154393498</v>
      </c>
      <c r="DT77">
        <v>3488.106</v>
      </c>
      <c r="DU77">
        <v>15</v>
      </c>
      <c r="DV77">
        <v>1617085932.5</v>
      </c>
      <c r="DW77" t="s">
        <v>288</v>
      </c>
      <c r="DX77">
        <v>1617085932.5</v>
      </c>
      <c r="DY77">
        <v>1617085930.5</v>
      </c>
      <c r="DZ77">
        <v>3</v>
      </c>
      <c r="EA77">
        <v>0.041</v>
      </c>
      <c r="EB77">
        <v>0.004</v>
      </c>
      <c r="EC77">
        <v>4.362</v>
      </c>
      <c r="ED77">
        <v>-0.018</v>
      </c>
      <c r="EE77">
        <v>400</v>
      </c>
      <c r="EF77">
        <v>20</v>
      </c>
      <c r="EG77">
        <v>0.24</v>
      </c>
      <c r="EH77">
        <v>0.04</v>
      </c>
      <c r="EI77">
        <v>100</v>
      </c>
      <c r="EJ77">
        <v>100</v>
      </c>
      <c r="EK77">
        <v>4.362</v>
      </c>
      <c r="EL77">
        <v>-0.0176</v>
      </c>
      <c r="EM77">
        <v>4.36170000000004</v>
      </c>
      <c r="EN77">
        <v>0</v>
      </c>
      <c r="EO77">
        <v>0</v>
      </c>
      <c r="EP77">
        <v>0</v>
      </c>
      <c r="EQ77">
        <v>-0.017669999999999</v>
      </c>
      <c r="ER77">
        <v>0</v>
      </c>
      <c r="ES77">
        <v>0</v>
      </c>
      <c r="ET77">
        <v>0</v>
      </c>
      <c r="EU77">
        <v>-1</v>
      </c>
      <c r="EV77">
        <v>-1</v>
      </c>
      <c r="EW77">
        <v>-1</v>
      </c>
      <c r="EX77">
        <v>-1</v>
      </c>
      <c r="EY77">
        <v>8.1</v>
      </c>
      <c r="EZ77">
        <v>8.1</v>
      </c>
      <c r="FA77">
        <v>18</v>
      </c>
      <c r="FB77">
        <v>646.16</v>
      </c>
      <c r="FC77">
        <v>393.402</v>
      </c>
      <c r="FD77">
        <v>25.0002</v>
      </c>
      <c r="FE77">
        <v>26.9772</v>
      </c>
      <c r="FF77">
        <v>30.0001</v>
      </c>
      <c r="FG77">
        <v>26.9517</v>
      </c>
      <c r="FH77">
        <v>26.9915</v>
      </c>
      <c r="FI77">
        <v>21.7829</v>
      </c>
      <c r="FJ77">
        <v>16.6744</v>
      </c>
      <c r="FK77">
        <v>52.8706</v>
      </c>
      <c r="FL77">
        <v>25</v>
      </c>
      <c r="FM77">
        <v>423.291</v>
      </c>
      <c r="FN77">
        <v>20</v>
      </c>
      <c r="FO77">
        <v>97.0599</v>
      </c>
      <c r="FP77">
        <v>99.6268</v>
      </c>
    </row>
    <row r="78" spans="1:172">
      <c r="A78">
        <v>62</v>
      </c>
      <c r="B78">
        <v>1617086422.5</v>
      </c>
      <c r="C78">
        <v>244.5</v>
      </c>
      <c r="D78" t="s">
        <v>409</v>
      </c>
      <c r="E78" t="s">
        <v>410</v>
      </c>
      <c r="F78">
        <v>4</v>
      </c>
      <c r="G78">
        <v>1617086420.5</v>
      </c>
      <c r="H78">
        <f>(I78)/1000</f>
        <v>0</v>
      </c>
      <c r="I78">
        <f>IF(CF78, AL78, AF78)</f>
        <v>0</v>
      </c>
      <c r="J78">
        <f>IF(CF78, AG78, AE78)</f>
        <v>0</v>
      </c>
      <c r="K78">
        <f>CH78 - IF(AS78&gt;1, J78*CB78*100.0/(AU78*CV78), 0)</f>
        <v>0</v>
      </c>
      <c r="L78">
        <f>((R78-H78/2)*K78-J78)/(R78+H78/2)</f>
        <v>0</v>
      </c>
      <c r="M78">
        <f>L78*(CO78+CP78)/1000.0</f>
        <v>0</v>
      </c>
      <c r="N78">
        <f>(CH78 - IF(AS78&gt;1, J78*CB78*100.0/(AU78*CV78), 0))*(CO78+CP78)/1000.0</f>
        <v>0</v>
      </c>
      <c r="O78">
        <f>2.0/((1/Q78-1/P78)+SIGN(Q78)*SQRT((1/Q78-1/P78)*(1/Q78-1/P78) + 4*CC78/((CC78+1)*(CC78+1))*(2*1/Q78*1/P78-1/P78*1/P78)))</f>
        <v>0</v>
      </c>
      <c r="P78">
        <f>IF(LEFT(CD78,1)&lt;&gt;"0",IF(LEFT(CD78,1)="1",3.0,CE78),$D$5+$E$5*(CV78*CO78/($K$5*1000))+$F$5*(CV78*CO78/($K$5*1000))*MAX(MIN(CB78,$J$5),$I$5)*MAX(MIN(CB78,$J$5),$I$5)+$G$5*MAX(MIN(CB78,$J$5),$I$5)*(CV78*CO78/($K$5*1000))+$H$5*(CV78*CO78/($K$5*1000))*(CV78*CO78/($K$5*1000)))</f>
        <v>0</v>
      </c>
      <c r="Q78">
        <f>H78*(1000-(1000*0.61365*exp(17.502*U78/(240.97+U78))/(CO78+CP78)+CJ78)/2)/(1000*0.61365*exp(17.502*U78/(240.97+U78))/(CO78+CP78)-CJ78)</f>
        <v>0</v>
      </c>
      <c r="R78">
        <f>1/((CC78+1)/(O78/1.6)+1/(P78/1.37)) + CC78/((CC78+1)/(O78/1.6) + CC78/(P78/1.37))</f>
        <v>0</v>
      </c>
      <c r="S78">
        <f>(BX78*CA78)</f>
        <v>0</v>
      </c>
      <c r="T78">
        <f>(CQ78+(S78+2*0.95*5.67E-8*(((CQ78+$B$7)+273)^4-(CQ78+273)^4)-44100*H78)/(1.84*29.3*P78+8*0.95*5.67E-8*(CQ78+273)^3))</f>
        <v>0</v>
      </c>
      <c r="U78">
        <f>($C$7*CR78+$D$7*CS78+$E$7*T78)</f>
        <v>0</v>
      </c>
      <c r="V78">
        <f>0.61365*exp(17.502*U78/(240.97+U78))</f>
        <v>0</v>
      </c>
      <c r="W78">
        <f>(X78/Y78*100)</f>
        <v>0</v>
      </c>
      <c r="X78">
        <f>CJ78*(CO78+CP78)/1000</f>
        <v>0</v>
      </c>
      <c r="Y78">
        <f>0.61365*exp(17.502*CQ78/(240.97+CQ78))</f>
        <v>0</v>
      </c>
      <c r="Z78">
        <f>(V78-CJ78*(CO78+CP78)/1000)</f>
        <v>0</v>
      </c>
      <c r="AA78">
        <f>(-H78*44100)</f>
        <v>0</v>
      </c>
      <c r="AB78">
        <f>2*29.3*P78*0.92*(CQ78-U78)</f>
        <v>0</v>
      </c>
      <c r="AC78">
        <f>2*0.95*5.67E-8*(((CQ78+$B$7)+273)^4-(U78+273)^4)</f>
        <v>0</v>
      </c>
      <c r="AD78">
        <f>S78+AC78+AA78+AB78</f>
        <v>0</v>
      </c>
      <c r="AE78">
        <f>CN78*AS78*(CI78-CH78*(1000-AS78*CK78)/(1000-AS78*CJ78))/(100*CB78)</f>
        <v>0</v>
      </c>
      <c r="AF78">
        <f>1000*CN78*AS78*(CJ78-CK78)/(100*CB78*(1000-AS78*CJ78))</f>
        <v>0</v>
      </c>
      <c r="AG78">
        <f>(AH78 - AI78 - CO78*1E3/(8.314*(CQ78+273.15)) * AK78/CN78 * AJ78) * CN78/(100*CB78) * (1000 - CK78)/1000</f>
        <v>0</v>
      </c>
      <c r="AH78">
        <v>422.879579797818</v>
      </c>
      <c r="AI78">
        <v>407.111042424242</v>
      </c>
      <c r="AJ78">
        <v>1.68391159443462</v>
      </c>
      <c r="AK78">
        <v>66.4999155448521</v>
      </c>
      <c r="AL78">
        <f>(AN78 - AM78 + CO78*1E3/(8.314*(CQ78+273.15)) * AP78/CN78 * AO78) * CN78/(100*CB78) * 1000/(1000 - AN78)</f>
        <v>0</v>
      </c>
      <c r="AM78">
        <v>20.0481781922078</v>
      </c>
      <c r="AN78">
        <v>21.4833357575758</v>
      </c>
      <c r="AO78">
        <v>1.4369359453693e-06</v>
      </c>
      <c r="AP78">
        <v>79.88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MAX(0,($B$13+$C$13*CV78)/(1+$D$13*CV78)*CO78/(CQ78+273)*$E$13)</f>
        <v>0</v>
      </c>
      <c r="AV78" t="s">
        <v>286</v>
      </c>
      <c r="AW78" t="s">
        <v>286</v>
      </c>
      <c r="AX78">
        <v>0</v>
      </c>
      <c r="AY78">
        <v>0</v>
      </c>
      <c r="AZ78">
        <f>1-AX78/AY78</f>
        <v>0</v>
      </c>
      <c r="BA78">
        <v>0</v>
      </c>
      <c r="BB78" t="s">
        <v>286</v>
      </c>
      <c r="BC78" t="s">
        <v>286</v>
      </c>
      <c r="BD78">
        <v>0</v>
      </c>
      <c r="BE78">
        <v>0</v>
      </c>
      <c r="BF78">
        <f>1-BD78/BE78</f>
        <v>0</v>
      </c>
      <c r="BG78">
        <v>0.5</v>
      </c>
      <c r="BH78">
        <f>BY78</f>
        <v>0</v>
      </c>
      <c r="BI78">
        <f>J78</f>
        <v>0</v>
      </c>
      <c r="BJ78">
        <f>BF78*BG78*BH78</f>
        <v>0</v>
      </c>
      <c r="BK78">
        <f>(BI78-BA78)/BH78</f>
        <v>0</v>
      </c>
      <c r="BL78">
        <f>(AY78-BE78)/BE78</f>
        <v>0</v>
      </c>
      <c r="BM78">
        <f>AX78/(AZ78+AX78/BE78)</f>
        <v>0</v>
      </c>
      <c r="BN78" t="s">
        <v>286</v>
      </c>
      <c r="BO78">
        <v>0</v>
      </c>
      <c r="BP78">
        <f>IF(BO78&lt;&gt;0, BO78, BM78)</f>
        <v>0</v>
      </c>
      <c r="BQ78">
        <f>1-BP78/BE78</f>
        <v>0</v>
      </c>
      <c r="BR78">
        <f>(BE78-BD78)/(BE78-BP78)</f>
        <v>0</v>
      </c>
      <c r="BS78">
        <f>(AY78-BE78)/(AY78-BP78)</f>
        <v>0</v>
      </c>
      <c r="BT78">
        <f>(BE78-BD78)/(BE78-AX78)</f>
        <v>0</v>
      </c>
      <c r="BU78">
        <f>(AY78-BE78)/(AY78-AX78)</f>
        <v>0</v>
      </c>
      <c r="BV78">
        <f>(BR78*BP78/BD78)</f>
        <v>0</v>
      </c>
      <c r="BW78">
        <f>(1-BV78)</f>
        <v>0</v>
      </c>
      <c r="BX78">
        <f>$B$11*CW78+$C$11*CX78+$F$11*CY78*(1-DB78)</f>
        <v>0</v>
      </c>
      <c r="BY78">
        <f>BX78*BZ78</f>
        <v>0</v>
      </c>
      <c r="BZ78">
        <f>($B$11*$D$9+$C$11*$D$9+$F$11*((DL78+DD78)/MAX(DL78+DD78+DM78, 0.1)*$I$9+DM78/MAX(DL78+DD78+DM78, 0.1)*$J$9))/($B$11+$C$11+$F$11)</f>
        <v>0</v>
      </c>
      <c r="CA78">
        <f>($B$11*$K$9+$C$11*$K$9+$F$11*((DL78+DD78)/MAX(DL78+DD78+DM78, 0.1)*$P$9+DM78/MAX(DL78+DD78+DM78, 0.1)*$Q$9))/($B$11+$C$11+$F$11)</f>
        <v>0</v>
      </c>
      <c r="CB78">
        <v>9</v>
      </c>
      <c r="CC78">
        <v>0.5</v>
      </c>
      <c r="CD78" t="s">
        <v>287</v>
      </c>
      <c r="CE78">
        <v>2</v>
      </c>
      <c r="CF78" t="b">
        <v>1</v>
      </c>
      <c r="CG78">
        <v>1617086420.5</v>
      </c>
      <c r="CH78">
        <v>395.893857142857</v>
      </c>
      <c r="CI78">
        <v>414.439714285714</v>
      </c>
      <c r="CJ78">
        <v>21.4830857142857</v>
      </c>
      <c r="CK78">
        <v>20.0479714285714</v>
      </c>
      <c r="CL78">
        <v>391.532285714286</v>
      </c>
      <c r="CM78">
        <v>21.5007571428571</v>
      </c>
      <c r="CN78">
        <v>600.044857142857</v>
      </c>
      <c r="CO78">
        <v>101.114857142857</v>
      </c>
      <c r="CP78">
        <v>0.0452638285714286</v>
      </c>
      <c r="CQ78">
        <v>26.6400571428571</v>
      </c>
      <c r="CR78">
        <v>26.1252714285714</v>
      </c>
      <c r="CS78">
        <v>999.9</v>
      </c>
      <c r="CT78">
        <v>0</v>
      </c>
      <c r="CU78">
        <v>0</v>
      </c>
      <c r="CV78">
        <v>10014.8114285714</v>
      </c>
      <c r="CW78">
        <v>0</v>
      </c>
      <c r="CX78">
        <v>43.4030428571429</v>
      </c>
      <c r="CY78">
        <v>1200.04</v>
      </c>
      <c r="CZ78">
        <v>0.966992</v>
      </c>
      <c r="DA78">
        <v>0.0330075285714286</v>
      </c>
      <c r="DB78">
        <v>0</v>
      </c>
      <c r="DC78">
        <v>2.63435714285714</v>
      </c>
      <c r="DD78">
        <v>0</v>
      </c>
      <c r="DE78">
        <v>3496.89142857143</v>
      </c>
      <c r="DF78">
        <v>10372.6142857143</v>
      </c>
      <c r="DG78">
        <v>39.8567142857143</v>
      </c>
      <c r="DH78">
        <v>42.75</v>
      </c>
      <c r="DI78">
        <v>41.5265714285714</v>
      </c>
      <c r="DJ78">
        <v>40.9461428571429</v>
      </c>
      <c r="DK78">
        <v>39.9372857142857</v>
      </c>
      <c r="DL78">
        <v>1160.43</v>
      </c>
      <c r="DM78">
        <v>39.61</v>
      </c>
      <c r="DN78">
        <v>0</v>
      </c>
      <c r="DO78">
        <v>1617086423.5</v>
      </c>
      <c r="DP78">
        <v>0</v>
      </c>
      <c r="DQ78">
        <v>2.71165769230769</v>
      </c>
      <c r="DR78">
        <v>-0.27149744063021</v>
      </c>
      <c r="DS78">
        <v>54.6502563170962</v>
      </c>
      <c r="DT78">
        <v>3491.66846153846</v>
      </c>
      <c r="DU78">
        <v>15</v>
      </c>
      <c r="DV78">
        <v>1617085932.5</v>
      </c>
      <c r="DW78" t="s">
        <v>288</v>
      </c>
      <c r="DX78">
        <v>1617085932.5</v>
      </c>
      <c r="DY78">
        <v>1617085930.5</v>
      </c>
      <c r="DZ78">
        <v>3</v>
      </c>
      <c r="EA78">
        <v>0.041</v>
      </c>
      <c r="EB78">
        <v>0.004</v>
      </c>
      <c r="EC78">
        <v>4.362</v>
      </c>
      <c r="ED78">
        <v>-0.018</v>
      </c>
      <c r="EE78">
        <v>400</v>
      </c>
      <c r="EF78">
        <v>20</v>
      </c>
      <c r="EG78">
        <v>0.24</v>
      </c>
      <c r="EH78">
        <v>0.04</v>
      </c>
      <c r="EI78">
        <v>100</v>
      </c>
      <c r="EJ78">
        <v>100</v>
      </c>
      <c r="EK78">
        <v>4.361</v>
      </c>
      <c r="EL78">
        <v>-0.0177</v>
      </c>
      <c r="EM78">
        <v>4.36170000000004</v>
      </c>
      <c r="EN78">
        <v>0</v>
      </c>
      <c r="EO78">
        <v>0</v>
      </c>
      <c r="EP78">
        <v>0</v>
      </c>
      <c r="EQ78">
        <v>-0.017669999999999</v>
      </c>
      <c r="ER78">
        <v>0</v>
      </c>
      <c r="ES78">
        <v>0</v>
      </c>
      <c r="ET78">
        <v>0</v>
      </c>
      <c r="EU78">
        <v>-1</v>
      </c>
      <c r="EV78">
        <v>-1</v>
      </c>
      <c r="EW78">
        <v>-1</v>
      </c>
      <c r="EX78">
        <v>-1</v>
      </c>
      <c r="EY78">
        <v>8.2</v>
      </c>
      <c r="EZ78">
        <v>8.2</v>
      </c>
      <c r="FA78">
        <v>18</v>
      </c>
      <c r="FB78">
        <v>646.397</v>
      </c>
      <c r="FC78">
        <v>393.257</v>
      </c>
      <c r="FD78">
        <v>25.0001</v>
      </c>
      <c r="FE78">
        <v>26.9772</v>
      </c>
      <c r="FF78">
        <v>30.0001</v>
      </c>
      <c r="FG78">
        <v>26.9522</v>
      </c>
      <c r="FH78">
        <v>26.9915</v>
      </c>
      <c r="FI78">
        <v>22.0591</v>
      </c>
      <c r="FJ78">
        <v>16.6744</v>
      </c>
      <c r="FK78">
        <v>52.8706</v>
      </c>
      <c r="FL78">
        <v>25</v>
      </c>
      <c r="FM78">
        <v>430.009</v>
      </c>
      <c r="FN78">
        <v>20</v>
      </c>
      <c r="FO78">
        <v>97.0601</v>
      </c>
      <c r="FP78">
        <v>99.625</v>
      </c>
    </row>
    <row r="79" spans="1:172">
      <c r="A79">
        <v>63</v>
      </c>
      <c r="B79">
        <v>1617086426.5</v>
      </c>
      <c r="C79">
        <v>248.5</v>
      </c>
      <c r="D79" t="s">
        <v>411</v>
      </c>
      <c r="E79" t="s">
        <v>412</v>
      </c>
      <c r="F79">
        <v>4</v>
      </c>
      <c r="G79">
        <v>1617086424.1875</v>
      </c>
      <c r="H79">
        <f>(I79)/1000</f>
        <v>0</v>
      </c>
      <c r="I79">
        <f>IF(CF79, AL79, AF79)</f>
        <v>0</v>
      </c>
      <c r="J79">
        <f>IF(CF79, AG79, AE79)</f>
        <v>0</v>
      </c>
      <c r="K79">
        <f>CH79 - IF(AS79&gt;1, J79*CB79*100.0/(AU79*CV79), 0)</f>
        <v>0</v>
      </c>
      <c r="L79">
        <f>((R79-H79/2)*K79-J79)/(R79+H79/2)</f>
        <v>0</v>
      </c>
      <c r="M79">
        <f>L79*(CO79+CP79)/1000.0</f>
        <v>0</v>
      </c>
      <c r="N79">
        <f>(CH79 - IF(AS79&gt;1, J79*CB79*100.0/(AU79*CV79), 0))*(CO79+CP79)/1000.0</f>
        <v>0</v>
      </c>
      <c r="O79">
        <f>2.0/((1/Q79-1/P79)+SIGN(Q79)*SQRT((1/Q79-1/P79)*(1/Q79-1/P79) + 4*CC79/((CC79+1)*(CC79+1))*(2*1/Q79*1/P79-1/P79*1/P79)))</f>
        <v>0</v>
      </c>
      <c r="P79">
        <f>IF(LEFT(CD79,1)&lt;&gt;"0",IF(LEFT(CD79,1)="1",3.0,CE79),$D$5+$E$5*(CV79*CO79/($K$5*1000))+$F$5*(CV79*CO79/($K$5*1000))*MAX(MIN(CB79,$J$5),$I$5)*MAX(MIN(CB79,$J$5),$I$5)+$G$5*MAX(MIN(CB79,$J$5),$I$5)*(CV79*CO79/($K$5*1000))+$H$5*(CV79*CO79/($K$5*1000))*(CV79*CO79/($K$5*1000)))</f>
        <v>0</v>
      </c>
      <c r="Q79">
        <f>H79*(1000-(1000*0.61365*exp(17.502*U79/(240.97+U79))/(CO79+CP79)+CJ79)/2)/(1000*0.61365*exp(17.502*U79/(240.97+U79))/(CO79+CP79)-CJ79)</f>
        <v>0</v>
      </c>
      <c r="R79">
        <f>1/((CC79+1)/(O79/1.6)+1/(P79/1.37)) + CC79/((CC79+1)/(O79/1.6) + CC79/(P79/1.37))</f>
        <v>0</v>
      </c>
      <c r="S79">
        <f>(BX79*CA79)</f>
        <v>0</v>
      </c>
      <c r="T79">
        <f>(CQ79+(S79+2*0.95*5.67E-8*(((CQ79+$B$7)+273)^4-(CQ79+273)^4)-44100*H79)/(1.84*29.3*P79+8*0.95*5.67E-8*(CQ79+273)^3))</f>
        <v>0</v>
      </c>
      <c r="U79">
        <f>($C$7*CR79+$D$7*CS79+$E$7*T79)</f>
        <v>0</v>
      </c>
      <c r="V79">
        <f>0.61365*exp(17.502*U79/(240.97+U79))</f>
        <v>0</v>
      </c>
      <c r="W79">
        <f>(X79/Y79*100)</f>
        <v>0</v>
      </c>
      <c r="X79">
        <f>CJ79*(CO79+CP79)/1000</f>
        <v>0</v>
      </c>
      <c r="Y79">
        <f>0.61365*exp(17.502*CQ79/(240.97+CQ79))</f>
        <v>0</v>
      </c>
      <c r="Z79">
        <f>(V79-CJ79*(CO79+CP79)/1000)</f>
        <v>0</v>
      </c>
      <c r="AA79">
        <f>(-H79*44100)</f>
        <v>0</v>
      </c>
      <c r="AB79">
        <f>2*29.3*P79*0.92*(CQ79-U79)</f>
        <v>0</v>
      </c>
      <c r="AC79">
        <f>2*0.95*5.67E-8*(((CQ79+$B$7)+273)^4-(U79+273)^4)</f>
        <v>0</v>
      </c>
      <c r="AD79">
        <f>S79+AC79+AA79+AB79</f>
        <v>0</v>
      </c>
      <c r="AE79">
        <f>CN79*AS79*(CI79-CH79*(1000-AS79*CK79)/(1000-AS79*CJ79))/(100*CB79)</f>
        <v>0</v>
      </c>
      <c r="AF79">
        <f>1000*CN79*AS79*(CJ79-CK79)/(100*CB79*(1000-AS79*CJ79))</f>
        <v>0</v>
      </c>
      <c r="AG79">
        <f>(AH79 - AI79 - CO79*1E3/(8.314*(CQ79+273.15)) * AK79/CN79 * AJ79) * CN79/(100*CB79) * (1000 - CK79)/1000</f>
        <v>0</v>
      </c>
      <c r="AH79">
        <v>429.763982524875</v>
      </c>
      <c r="AI79">
        <v>413.80216969697</v>
      </c>
      <c r="AJ79">
        <v>1.66723765776035</v>
      </c>
      <c r="AK79">
        <v>66.4999155448521</v>
      </c>
      <c r="AL79">
        <f>(AN79 - AM79 + CO79*1E3/(8.314*(CQ79+273.15)) * AP79/CN79 * AO79) * CN79/(100*CB79) * 1000/(1000 - AN79)</f>
        <v>0</v>
      </c>
      <c r="AM79">
        <v>20.0462373184416</v>
      </c>
      <c r="AN79">
        <v>21.4846454545455</v>
      </c>
      <c r="AO79">
        <v>2.2595551717628e-06</v>
      </c>
      <c r="AP79">
        <v>79.88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MAX(0,($B$13+$C$13*CV79)/(1+$D$13*CV79)*CO79/(CQ79+273)*$E$13)</f>
        <v>0</v>
      </c>
      <c r="AV79" t="s">
        <v>286</v>
      </c>
      <c r="AW79" t="s">
        <v>286</v>
      </c>
      <c r="AX79">
        <v>0</v>
      </c>
      <c r="AY79">
        <v>0</v>
      </c>
      <c r="AZ79">
        <f>1-AX79/AY79</f>
        <v>0</v>
      </c>
      <c r="BA79">
        <v>0</v>
      </c>
      <c r="BB79" t="s">
        <v>286</v>
      </c>
      <c r="BC79" t="s">
        <v>286</v>
      </c>
      <c r="BD79">
        <v>0</v>
      </c>
      <c r="BE79">
        <v>0</v>
      </c>
      <c r="BF79">
        <f>1-BD79/BE79</f>
        <v>0</v>
      </c>
      <c r="BG79">
        <v>0.5</v>
      </c>
      <c r="BH79">
        <f>BY79</f>
        <v>0</v>
      </c>
      <c r="BI79">
        <f>J79</f>
        <v>0</v>
      </c>
      <c r="BJ79">
        <f>BF79*BG79*BH79</f>
        <v>0</v>
      </c>
      <c r="BK79">
        <f>(BI79-BA79)/BH79</f>
        <v>0</v>
      </c>
      <c r="BL79">
        <f>(AY79-BE79)/BE79</f>
        <v>0</v>
      </c>
      <c r="BM79">
        <f>AX79/(AZ79+AX79/BE79)</f>
        <v>0</v>
      </c>
      <c r="BN79" t="s">
        <v>286</v>
      </c>
      <c r="BO79">
        <v>0</v>
      </c>
      <c r="BP79">
        <f>IF(BO79&lt;&gt;0, BO79, BM79)</f>
        <v>0</v>
      </c>
      <c r="BQ79">
        <f>1-BP79/BE79</f>
        <v>0</v>
      </c>
      <c r="BR79">
        <f>(BE79-BD79)/(BE79-BP79)</f>
        <v>0</v>
      </c>
      <c r="BS79">
        <f>(AY79-BE79)/(AY79-BP79)</f>
        <v>0</v>
      </c>
      <c r="BT79">
        <f>(BE79-BD79)/(BE79-AX79)</f>
        <v>0</v>
      </c>
      <c r="BU79">
        <f>(AY79-BE79)/(AY79-AX79)</f>
        <v>0</v>
      </c>
      <c r="BV79">
        <f>(BR79*BP79/BD79)</f>
        <v>0</v>
      </c>
      <c r="BW79">
        <f>(1-BV79)</f>
        <v>0</v>
      </c>
      <c r="BX79">
        <f>$B$11*CW79+$C$11*CX79+$F$11*CY79*(1-DB79)</f>
        <v>0</v>
      </c>
      <c r="BY79">
        <f>BX79*BZ79</f>
        <v>0</v>
      </c>
      <c r="BZ79">
        <f>($B$11*$D$9+$C$11*$D$9+$F$11*((DL79+DD79)/MAX(DL79+DD79+DM79, 0.1)*$I$9+DM79/MAX(DL79+DD79+DM79, 0.1)*$J$9))/($B$11+$C$11+$F$11)</f>
        <v>0</v>
      </c>
      <c r="CA79">
        <f>($B$11*$K$9+$C$11*$K$9+$F$11*((DL79+DD79)/MAX(DL79+DD79+DM79, 0.1)*$P$9+DM79/MAX(DL79+DD79+DM79, 0.1)*$Q$9))/($B$11+$C$11+$F$11)</f>
        <v>0</v>
      </c>
      <c r="CB79">
        <v>9</v>
      </c>
      <c r="CC79">
        <v>0.5</v>
      </c>
      <c r="CD79" t="s">
        <v>287</v>
      </c>
      <c r="CE79">
        <v>2</v>
      </c>
      <c r="CF79" t="b">
        <v>1</v>
      </c>
      <c r="CG79">
        <v>1617086424.1875</v>
      </c>
      <c r="CH79">
        <v>401.95225</v>
      </c>
      <c r="CI79">
        <v>420.656375</v>
      </c>
      <c r="CJ79">
        <v>21.4841125</v>
      </c>
      <c r="CK79">
        <v>20.0463</v>
      </c>
      <c r="CL79">
        <v>397.5905</v>
      </c>
      <c r="CM79">
        <v>21.5018</v>
      </c>
      <c r="CN79">
        <v>600.008375</v>
      </c>
      <c r="CO79">
        <v>101.115125</v>
      </c>
      <c r="CP79">
        <v>0.0450531625</v>
      </c>
      <c r="CQ79">
        <v>26.63955</v>
      </c>
      <c r="CR79">
        <v>26.1253125</v>
      </c>
      <c r="CS79">
        <v>999.9</v>
      </c>
      <c r="CT79">
        <v>0</v>
      </c>
      <c r="CU79">
        <v>0</v>
      </c>
      <c r="CV79">
        <v>10000.1525</v>
      </c>
      <c r="CW79">
        <v>0</v>
      </c>
      <c r="CX79">
        <v>43.490125</v>
      </c>
      <c r="CY79">
        <v>1200.02875</v>
      </c>
      <c r="CZ79">
        <v>0.966990875</v>
      </c>
      <c r="DA79">
        <v>0.0330086375</v>
      </c>
      <c r="DB79">
        <v>0</v>
      </c>
      <c r="DC79">
        <v>2.7237</v>
      </c>
      <c r="DD79">
        <v>0</v>
      </c>
      <c r="DE79">
        <v>3500.64375</v>
      </c>
      <c r="DF79">
        <v>10372.4875</v>
      </c>
      <c r="DG79">
        <v>39.835625</v>
      </c>
      <c r="DH79">
        <v>42.7655</v>
      </c>
      <c r="DI79">
        <v>41.5155</v>
      </c>
      <c r="DJ79">
        <v>40.9215</v>
      </c>
      <c r="DK79">
        <v>39.937375</v>
      </c>
      <c r="DL79">
        <v>1160.4175</v>
      </c>
      <c r="DM79">
        <v>39.61125</v>
      </c>
      <c r="DN79">
        <v>0</v>
      </c>
      <c r="DO79">
        <v>1617086427.1</v>
      </c>
      <c r="DP79">
        <v>0</v>
      </c>
      <c r="DQ79">
        <v>2.70523076923077</v>
      </c>
      <c r="DR79">
        <v>-0.0568683745666219</v>
      </c>
      <c r="DS79">
        <v>59.20547005232</v>
      </c>
      <c r="DT79">
        <v>3495.16076923077</v>
      </c>
      <c r="DU79">
        <v>15</v>
      </c>
      <c r="DV79">
        <v>1617085932.5</v>
      </c>
      <c r="DW79" t="s">
        <v>288</v>
      </c>
      <c r="DX79">
        <v>1617085932.5</v>
      </c>
      <c r="DY79">
        <v>1617085930.5</v>
      </c>
      <c r="DZ79">
        <v>3</v>
      </c>
      <c r="EA79">
        <v>0.041</v>
      </c>
      <c r="EB79">
        <v>0.004</v>
      </c>
      <c r="EC79">
        <v>4.362</v>
      </c>
      <c r="ED79">
        <v>-0.018</v>
      </c>
      <c r="EE79">
        <v>400</v>
      </c>
      <c r="EF79">
        <v>20</v>
      </c>
      <c r="EG79">
        <v>0.24</v>
      </c>
      <c r="EH79">
        <v>0.04</v>
      </c>
      <c r="EI79">
        <v>100</v>
      </c>
      <c r="EJ79">
        <v>100</v>
      </c>
      <c r="EK79">
        <v>4.362</v>
      </c>
      <c r="EL79">
        <v>-0.0177</v>
      </c>
      <c r="EM79">
        <v>4.36170000000004</v>
      </c>
      <c r="EN79">
        <v>0</v>
      </c>
      <c r="EO79">
        <v>0</v>
      </c>
      <c r="EP79">
        <v>0</v>
      </c>
      <c r="EQ79">
        <v>-0.017669999999999</v>
      </c>
      <c r="ER79">
        <v>0</v>
      </c>
      <c r="ES79">
        <v>0</v>
      </c>
      <c r="ET79">
        <v>0</v>
      </c>
      <c r="EU79">
        <v>-1</v>
      </c>
      <c r="EV79">
        <v>-1</v>
      </c>
      <c r="EW79">
        <v>-1</v>
      </c>
      <c r="EX79">
        <v>-1</v>
      </c>
      <c r="EY79">
        <v>8.2</v>
      </c>
      <c r="EZ79">
        <v>8.3</v>
      </c>
      <c r="FA79">
        <v>18</v>
      </c>
      <c r="FB79">
        <v>646.497</v>
      </c>
      <c r="FC79">
        <v>393.457</v>
      </c>
      <c r="FD79">
        <v>25</v>
      </c>
      <c r="FE79">
        <v>26.9783</v>
      </c>
      <c r="FF79">
        <v>30.0001</v>
      </c>
      <c r="FG79">
        <v>26.954</v>
      </c>
      <c r="FH79">
        <v>26.9929</v>
      </c>
      <c r="FI79">
        <v>22.3377</v>
      </c>
      <c r="FJ79">
        <v>16.6744</v>
      </c>
      <c r="FK79">
        <v>52.8706</v>
      </c>
      <c r="FL79">
        <v>25</v>
      </c>
      <c r="FM79">
        <v>436.73</v>
      </c>
      <c r="FN79">
        <v>20</v>
      </c>
      <c r="FO79">
        <v>97.0604</v>
      </c>
      <c r="FP79">
        <v>99.6249</v>
      </c>
    </row>
    <row r="80" spans="1:172">
      <c r="A80">
        <v>64</v>
      </c>
      <c r="B80">
        <v>1617086430.5</v>
      </c>
      <c r="C80">
        <v>252.5</v>
      </c>
      <c r="D80" t="s">
        <v>413</v>
      </c>
      <c r="E80" t="s">
        <v>414</v>
      </c>
      <c r="F80">
        <v>4</v>
      </c>
      <c r="G80">
        <v>1617086428.5</v>
      </c>
      <c r="H80">
        <f>(I80)/1000</f>
        <v>0</v>
      </c>
      <c r="I80">
        <f>IF(CF80, AL80, AF80)</f>
        <v>0</v>
      </c>
      <c r="J80">
        <f>IF(CF80, AG80, AE80)</f>
        <v>0</v>
      </c>
      <c r="K80">
        <f>CH80 - IF(AS80&gt;1, J80*CB80*100.0/(AU80*CV80), 0)</f>
        <v>0</v>
      </c>
      <c r="L80">
        <f>((R80-H80/2)*K80-J80)/(R80+H80/2)</f>
        <v>0</v>
      </c>
      <c r="M80">
        <f>L80*(CO80+CP80)/1000.0</f>
        <v>0</v>
      </c>
      <c r="N80">
        <f>(CH80 - IF(AS80&gt;1, J80*CB80*100.0/(AU80*CV80), 0))*(CO80+CP80)/1000.0</f>
        <v>0</v>
      </c>
      <c r="O80">
        <f>2.0/((1/Q80-1/P80)+SIGN(Q80)*SQRT((1/Q80-1/P80)*(1/Q80-1/P80) + 4*CC80/((CC80+1)*(CC80+1))*(2*1/Q80*1/P80-1/P80*1/P80)))</f>
        <v>0</v>
      </c>
      <c r="P80">
        <f>IF(LEFT(CD80,1)&lt;&gt;"0",IF(LEFT(CD80,1)="1",3.0,CE80),$D$5+$E$5*(CV80*CO80/($K$5*1000))+$F$5*(CV80*CO80/($K$5*1000))*MAX(MIN(CB80,$J$5),$I$5)*MAX(MIN(CB80,$J$5),$I$5)+$G$5*MAX(MIN(CB80,$J$5),$I$5)*(CV80*CO80/($K$5*1000))+$H$5*(CV80*CO80/($K$5*1000))*(CV80*CO80/($K$5*1000)))</f>
        <v>0</v>
      </c>
      <c r="Q80">
        <f>H80*(1000-(1000*0.61365*exp(17.502*U80/(240.97+U80))/(CO80+CP80)+CJ80)/2)/(1000*0.61365*exp(17.502*U80/(240.97+U80))/(CO80+CP80)-CJ80)</f>
        <v>0</v>
      </c>
      <c r="R80">
        <f>1/((CC80+1)/(O80/1.6)+1/(P80/1.37)) + CC80/((CC80+1)/(O80/1.6) + CC80/(P80/1.37))</f>
        <v>0</v>
      </c>
      <c r="S80">
        <f>(BX80*CA80)</f>
        <v>0</v>
      </c>
      <c r="T80">
        <f>(CQ80+(S80+2*0.95*5.67E-8*(((CQ80+$B$7)+273)^4-(CQ80+273)^4)-44100*H80)/(1.84*29.3*P80+8*0.95*5.67E-8*(CQ80+273)^3))</f>
        <v>0</v>
      </c>
      <c r="U80">
        <f>($C$7*CR80+$D$7*CS80+$E$7*T80)</f>
        <v>0</v>
      </c>
      <c r="V80">
        <f>0.61365*exp(17.502*U80/(240.97+U80))</f>
        <v>0</v>
      </c>
      <c r="W80">
        <f>(X80/Y80*100)</f>
        <v>0</v>
      </c>
      <c r="X80">
        <f>CJ80*(CO80+CP80)/1000</f>
        <v>0</v>
      </c>
      <c r="Y80">
        <f>0.61365*exp(17.502*CQ80/(240.97+CQ80))</f>
        <v>0</v>
      </c>
      <c r="Z80">
        <f>(V80-CJ80*(CO80+CP80)/1000)</f>
        <v>0</v>
      </c>
      <c r="AA80">
        <f>(-H80*44100)</f>
        <v>0</v>
      </c>
      <c r="AB80">
        <f>2*29.3*P80*0.92*(CQ80-U80)</f>
        <v>0</v>
      </c>
      <c r="AC80">
        <f>2*0.95*5.67E-8*(((CQ80+$B$7)+273)^4-(U80+273)^4)</f>
        <v>0</v>
      </c>
      <c r="AD80">
        <f>S80+AC80+AA80+AB80</f>
        <v>0</v>
      </c>
      <c r="AE80">
        <f>CN80*AS80*(CI80-CH80*(1000-AS80*CK80)/(1000-AS80*CJ80))/(100*CB80)</f>
        <v>0</v>
      </c>
      <c r="AF80">
        <f>1000*CN80*AS80*(CJ80-CK80)/(100*CB80*(1000-AS80*CJ80))</f>
        <v>0</v>
      </c>
      <c r="AG80">
        <f>(AH80 - AI80 - CO80*1E3/(8.314*(CQ80+273.15)) * AK80/CN80 * AJ80) * CN80/(100*CB80) * (1000 - CK80)/1000</f>
        <v>0</v>
      </c>
      <c r="AH80">
        <v>436.606637531921</v>
      </c>
      <c r="AI80">
        <v>420.527806060606</v>
      </c>
      <c r="AJ80">
        <v>1.67285557430744</v>
      </c>
      <c r="AK80">
        <v>66.4999155448521</v>
      </c>
      <c r="AL80">
        <f>(AN80 - AM80 + CO80*1E3/(8.314*(CQ80+273.15)) * AP80/CN80 * AO80) * CN80/(100*CB80) * 1000/(1000 - AN80)</f>
        <v>0</v>
      </c>
      <c r="AM80">
        <v>20.0464621066667</v>
      </c>
      <c r="AN80">
        <v>21.484023030303</v>
      </c>
      <c r="AO80">
        <v>-1.41611923434443e-06</v>
      </c>
      <c r="AP80">
        <v>79.88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MAX(0,($B$13+$C$13*CV80)/(1+$D$13*CV80)*CO80/(CQ80+273)*$E$13)</f>
        <v>0</v>
      </c>
      <c r="AV80" t="s">
        <v>286</v>
      </c>
      <c r="AW80" t="s">
        <v>286</v>
      </c>
      <c r="AX80">
        <v>0</v>
      </c>
      <c r="AY80">
        <v>0</v>
      </c>
      <c r="AZ80">
        <f>1-AX80/AY80</f>
        <v>0</v>
      </c>
      <c r="BA80">
        <v>0</v>
      </c>
      <c r="BB80" t="s">
        <v>286</v>
      </c>
      <c r="BC80" t="s">
        <v>286</v>
      </c>
      <c r="BD80">
        <v>0</v>
      </c>
      <c r="BE80">
        <v>0</v>
      </c>
      <c r="BF80">
        <f>1-BD80/BE80</f>
        <v>0</v>
      </c>
      <c r="BG80">
        <v>0.5</v>
      </c>
      <c r="BH80">
        <f>BY80</f>
        <v>0</v>
      </c>
      <c r="BI80">
        <f>J80</f>
        <v>0</v>
      </c>
      <c r="BJ80">
        <f>BF80*BG80*BH80</f>
        <v>0</v>
      </c>
      <c r="BK80">
        <f>(BI80-BA80)/BH80</f>
        <v>0</v>
      </c>
      <c r="BL80">
        <f>(AY80-BE80)/BE80</f>
        <v>0</v>
      </c>
      <c r="BM80">
        <f>AX80/(AZ80+AX80/BE80)</f>
        <v>0</v>
      </c>
      <c r="BN80" t="s">
        <v>286</v>
      </c>
      <c r="BO80">
        <v>0</v>
      </c>
      <c r="BP80">
        <f>IF(BO80&lt;&gt;0, BO80, BM80)</f>
        <v>0</v>
      </c>
      <c r="BQ80">
        <f>1-BP80/BE80</f>
        <v>0</v>
      </c>
      <c r="BR80">
        <f>(BE80-BD80)/(BE80-BP80)</f>
        <v>0</v>
      </c>
      <c r="BS80">
        <f>(AY80-BE80)/(AY80-BP80)</f>
        <v>0</v>
      </c>
      <c r="BT80">
        <f>(BE80-BD80)/(BE80-AX80)</f>
        <v>0</v>
      </c>
      <c r="BU80">
        <f>(AY80-BE80)/(AY80-AX80)</f>
        <v>0</v>
      </c>
      <c r="BV80">
        <f>(BR80*BP80/BD80)</f>
        <v>0</v>
      </c>
      <c r="BW80">
        <f>(1-BV80)</f>
        <v>0</v>
      </c>
      <c r="BX80">
        <f>$B$11*CW80+$C$11*CX80+$F$11*CY80*(1-DB80)</f>
        <v>0</v>
      </c>
      <c r="BY80">
        <f>BX80*BZ80</f>
        <v>0</v>
      </c>
      <c r="BZ80">
        <f>($B$11*$D$9+$C$11*$D$9+$F$11*((DL80+DD80)/MAX(DL80+DD80+DM80, 0.1)*$I$9+DM80/MAX(DL80+DD80+DM80, 0.1)*$J$9))/($B$11+$C$11+$F$11)</f>
        <v>0</v>
      </c>
      <c r="CA80">
        <f>($B$11*$K$9+$C$11*$K$9+$F$11*((DL80+DD80)/MAX(DL80+DD80+DM80, 0.1)*$P$9+DM80/MAX(DL80+DD80+DM80, 0.1)*$Q$9))/($B$11+$C$11+$F$11)</f>
        <v>0</v>
      </c>
      <c r="CB80">
        <v>9</v>
      </c>
      <c r="CC80">
        <v>0.5</v>
      </c>
      <c r="CD80" t="s">
        <v>287</v>
      </c>
      <c r="CE80">
        <v>2</v>
      </c>
      <c r="CF80" t="b">
        <v>1</v>
      </c>
      <c r="CG80">
        <v>1617086428.5</v>
      </c>
      <c r="CH80">
        <v>409.038571428571</v>
      </c>
      <c r="CI80">
        <v>427.887142857143</v>
      </c>
      <c r="CJ80">
        <v>21.4842428571429</v>
      </c>
      <c r="CK80">
        <v>20.0464571428571</v>
      </c>
      <c r="CL80">
        <v>404.677</v>
      </c>
      <c r="CM80">
        <v>21.5019142857143</v>
      </c>
      <c r="CN80">
        <v>600.002714285714</v>
      </c>
      <c r="CO80">
        <v>101.113285714286</v>
      </c>
      <c r="CP80">
        <v>0.0452048857142857</v>
      </c>
      <c r="CQ80">
        <v>26.6422142857143</v>
      </c>
      <c r="CR80">
        <v>26.1225571428571</v>
      </c>
      <c r="CS80">
        <v>999.9</v>
      </c>
      <c r="CT80">
        <v>0</v>
      </c>
      <c r="CU80">
        <v>0</v>
      </c>
      <c r="CV80">
        <v>9989.10857142857</v>
      </c>
      <c r="CW80">
        <v>0</v>
      </c>
      <c r="CX80">
        <v>42.9876857142857</v>
      </c>
      <c r="CY80">
        <v>1199.96428571429</v>
      </c>
      <c r="CZ80">
        <v>0.96699</v>
      </c>
      <c r="DA80">
        <v>0.0330095</v>
      </c>
      <c r="DB80">
        <v>0</v>
      </c>
      <c r="DC80">
        <v>2.69675714285714</v>
      </c>
      <c r="DD80">
        <v>0</v>
      </c>
      <c r="DE80">
        <v>3504.69857142857</v>
      </c>
      <c r="DF80">
        <v>10371.9428571429</v>
      </c>
      <c r="DG80">
        <v>39.8478571428571</v>
      </c>
      <c r="DH80">
        <v>42.7677142857143</v>
      </c>
      <c r="DI80">
        <v>41.5442857142857</v>
      </c>
      <c r="DJ80">
        <v>40.9907142857143</v>
      </c>
      <c r="DK80">
        <v>39.9372857142857</v>
      </c>
      <c r="DL80">
        <v>1160.35428571429</v>
      </c>
      <c r="DM80">
        <v>39.61</v>
      </c>
      <c r="DN80">
        <v>0</v>
      </c>
      <c r="DO80">
        <v>1617086431.3</v>
      </c>
      <c r="DP80">
        <v>0</v>
      </c>
      <c r="DQ80">
        <v>2.70016</v>
      </c>
      <c r="DR80">
        <v>0.162599995281763</v>
      </c>
      <c r="DS80">
        <v>62.321538536064</v>
      </c>
      <c r="DT80">
        <v>3499.5592</v>
      </c>
      <c r="DU80">
        <v>15</v>
      </c>
      <c r="DV80">
        <v>1617085932.5</v>
      </c>
      <c r="DW80" t="s">
        <v>288</v>
      </c>
      <c r="DX80">
        <v>1617085932.5</v>
      </c>
      <c r="DY80">
        <v>1617085930.5</v>
      </c>
      <c r="DZ80">
        <v>3</v>
      </c>
      <c r="EA80">
        <v>0.041</v>
      </c>
      <c r="EB80">
        <v>0.004</v>
      </c>
      <c r="EC80">
        <v>4.362</v>
      </c>
      <c r="ED80">
        <v>-0.018</v>
      </c>
      <c r="EE80">
        <v>400</v>
      </c>
      <c r="EF80">
        <v>20</v>
      </c>
      <c r="EG80">
        <v>0.24</v>
      </c>
      <c r="EH80">
        <v>0.04</v>
      </c>
      <c r="EI80">
        <v>100</v>
      </c>
      <c r="EJ80">
        <v>100</v>
      </c>
      <c r="EK80">
        <v>4.361</v>
      </c>
      <c r="EL80">
        <v>-0.0176</v>
      </c>
      <c r="EM80">
        <v>4.36170000000004</v>
      </c>
      <c r="EN80">
        <v>0</v>
      </c>
      <c r="EO80">
        <v>0</v>
      </c>
      <c r="EP80">
        <v>0</v>
      </c>
      <c r="EQ80">
        <v>-0.017669999999999</v>
      </c>
      <c r="ER80">
        <v>0</v>
      </c>
      <c r="ES80">
        <v>0</v>
      </c>
      <c r="ET80">
        <v>0</v>
      </c>
      <c r="EU80">
        <v>-1</v>
      </c>
      <c r="EV80">
        <v>-1</v>
      </c>
      <c r="EW80">
        <v>-1</v>
      </c>
      <c r="EX80">
        <v>-1</v>
      </c>
      <c r="EY80">
        <v>8.3</v>
      </c>
      <c r="EZ80">
        <v>8.3</v>
      </c>
      <c r="FA80">
        <v>18</v>
      </c>
      <c r="FB80">
        <v>646.245</v>
      </c>
      <c r="FC80">
        <v>393.507</v>
      </c>
      <c r="FD80">
        <v>24.9999</v>
      </c>
      <c r="FE80">
        <v>26.9795</v>
      </c>
      <c r="FF80">
        <v>30.0002</v>
      </c>
      <c r="FG80">
        <v>26.954</v>
      </c>
      <c r="FH80">
        <v>26.9937</v>
      </c>
      <c r="FI80">
        <v>22.6134</v>
      </c>
      <c r="FJ80">
        <v>16.6744</v>
      </c>
      <c r="FK80">
        <v>52.8706</v>
      </c>
      <c r="FL80">
        <v>25</v>
      </c>
      <c r="FM80">
        <v>443.439</v>
      </c>
      <c r="FN80">
        <v>20</v>
      </c>
      <c r="FO80">
        <v>97.0608</v>
      </c>
      <c r="FP80">
        <v>99.6252</v>
      </c>
    </row>
    <row r="81" spans="1:172">
      <c r="A81">
        <v>65</v>
      </c>
      <c r="B81">
        <v>1617086434.5</v>
      </c>
      <c r="C81">
        <v>256.5</v>
      </c>
      <c r="D81" t="s">
        <v>415</v>
      </c>
      <c r="E81" t="s">
        <v>416</v>
      </c>
      <c r="F81">
        <v>4</v>
      </c>
      <c r="G81">
        <v>1617086432.1875</v>
      </c>
      <c r="H81">
        <f>(I81)/1000</f>
        <v>0</v>
      </c>
      <c r="I81">
        <f>IF(CF81, AL81, AF81)</f>
        <v>0</v>
      </c>
      <c r="J81">
        <f>IF(CF81, AG81, AE81)</f>
        <v>0</v>
      </c>
      <c r="K81">
        <f>CH81 - IF(AS81&gt;1, J81*CB81*100.0/(AU81*CV81), 0)</f>
        <v>0</v>
      </c>
      <c r="L81">
        <f>((R81-H81/2)*K81-J81)/(R81+H81/2)</f>
        <v>0</v>
      </c>
      <c r="M81">
        <f>L81*(CO81+CP81)/1000.0</f>
        <v>0</v>
      </c>
      <c r="N81">
        <f>(CH81 - IF(AS81&gt;1, J81*CB81*100.0/(AU81*CV81), 0))*(CO81+CP81)/1000.0</f>
        <v>0</v>
      </c>
      <c r="O81">
        <f>2.0/((1/Q81-1/P81)+SIGN(Q81)*SQRT((1/Q81-1/P81)*(1/Q81-1/P81) + 4*CC81/((CC81+1)*(CC81+1))*(2*1/Q81*1/P81-1/P81*1/P81)))</f>
        <v>0</v>
      </c>
      <c r="P81">
        <f>IF(LEFT(CD81,1)&lt;&gt;"0",IF(LEFT(CD81,1)="1",3.0,CE81),$D$5+$E$5*(CV81*CO81/($K$5*1000))+$F$5*(CV81*CO81/($K$5*1000))*MAX(MIN(CB81,$J$5),$I$5)*MAX(MIN(CB81,$J$5),$I$5)+$G$5*MAX(MIN(CB81,$J$5),$I$5)*(CV81*CO81/($K$5*1000))+$H$5*(CV81*CO81/($K$5*1000))*(CV81*CO81/($K$5*1000)))</f>
        <v>0</v>
      </c>
      <c r="Q81">
        <f>H81*(1000-(1000*0.61365*exp(17.502*U81/(240.97+U81))/(CO81+CP81)+CJ81)/2)/(1000*0.61365*exp(17.502*U81/(240.97+U81))/(CO81+CP81)-CJ81)</f>
        <v>0</v>
      </c>
      <c r="R81">
        <f>1/((CC81+1)/(O81/1.6)+1/(P81/1.37)) + CC81/((CC81+1)/(O81/1.6) + CC81/(P81/1.37))</f>
        <v>0</v>
      </c>
      <c r="S81">
        <f>(BX81*CA81)</f>
        <v>0</v>
      </c>
      <c r="T81">
        <f>(CQ81+(S81+2*0.95*5.67E-8*(((CQ81+$B$7)+273)^4-(CQ81+273)^4)-44100*H81)/(1.84*29.3*P81+8*0.95*5.67E-8*(CQ81+273)^3))</f>
        <v>0</v>
      </c>
      <c r="U81">
        <f>($C$7*CR81+$D$7*CS81+$E$7*T81)</f>
        <v>0</v>
      </c>
      <c r="V81">
        <f>0.61365*exp(17.502*U81/(240.97+U81))</f>
        <v>0</v>
      </c>
      <c r="W81">
        <f>(X81/Y81*100)</f>
        <v>0</v>
      </c>
      <c r="X81">
        <f>CJ81*(CO81+CP81)/1000</f>
        <v>0</v>
      </c>
      <c r="Y81">
        <f>0.61365*exp(17.502*CQ81/(240.97+CQ81))</f>
        <v>0</v>
      </c>
      <c r="Z81">
        <f>(V81-CJ81*(CO81+CP81)/1000)</f>
        <v>0</v>
      </c>
      <c r="AA81">
        <f>(-H81*44100)</f>
        <v>0</v>
      </c>
      <c r="AB81">
        <f>2*29.3*P81*0.92*(CQ81-U81)</f>
        <v>0</v>
      </c>
      <c r="AC81">
        <f>2*0.95*5.67E-8*(((CQ81+$B$7)+273)^4-(U81+273)^4)</f>
        <v>0</v>
      </c>
      <c r="AD81">
        <f>S81+AC81+AA81+AB81</f>
        <v>0</v>
      </c>
      <c r="AE81">
        <f>CN81*AS81*(CI81-CH81*(1000-AS81*CK81)/(1000-AS81*CJ81))/(100*CB81)</f>
        <v>0</v>
      </c>
      <c r="AF81">
        <f>1000*CN81*AS81*(CJ81-CK81)/(100*CB81*(1000-AS81*CJ81))</f>
        <v>0</v>
      </c>
      <c r="AG81">
        <f>(AH81 - AI81 - CO81*1E3/(8.314*(CQ81+273.15)) * AK81/CN81 * AJ81) * CN81/(100*CB81) * (1000 - CK81)/1000</f>
        <v>0</v>
      </c>
      <c r="AH81">
        <v>443.521699706393</v>
      </c>
      <c r="AI81">
        <v>427.291606060606</v>
      </c>
      <c r="AJ81">
        <v>1.69713555392838</v>
      </c>
      <c r="AK81">
        <v>66.4999155448521</v>
      </c>
      <c r="AL81">
        <f>(AN81 - AM81 + CO81*1E3/(8.314*(CQ81+273.15)) * AP81/CN81 * AO81) * CN81/(100*CB81) * 1000/(1000 - AN81)</f>
        <v>0</v>
      </c>
      <c r="AM81">
        <v>20.044635992381</v>
      </c>
      <c r="AN81">
        <v>21.4842260606061</v>
      </c>
      <c r="AO81">
        <v>2.99230289169949e-06</v>
      </c>
      <c r="AP81">
        <v>79.88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MAX(0,($B$13+$C$13*CV81)/(1+$D$13*CV81)*CO81/(CQ81+273)*$E$13)</f>
        <v>0</v>
      </c>
      <c r="AV81" t="s">
        <v>286</v>
      </c>
      <c r="AW81" t="s">
        <v>286</v>
      </c>
      <c r="AX81">
        <v>0</v>
      </c>
      <c r="AY81">
        <v>0</v>
      </c>
      <c r="AZ81">
        <f>1-AX81/AY81</f>
        <v>0</v>
      </c>
      <c r="BA81">
        <v>0</v>
      </c>
      <c r="BB81" t="s">
        <v>286</v>
      </c>
      <c r="BC81" t="s">
        <v>286</v>
      </c>
      <c r="BD81">
        <v>0</v>
      </c>
      <c r="BE81">
        <v>0</v>
      </c>
      <c r="BF81">
        <f>1-BD81/BE81</f>
        <v>0</v>
      </c>
      <c r="BG81">
        <v>0.5</v>
      </c>
      <c r="BH81">
        <f>BY81</f>
        <v>0</v>
      </c>
      <c r="BI81">
        <f>J81</f>
        <v>0</v>
      </c>
      <c r="BJ81">
        <f>BF81*BG81*BH81</f>
        <v>0</v>
      </c>
      <c r="BK81">
        <f>(BI81-BA81)/BH81</f>
        <v>0</v>
      </c>
      <c r="BL81">
        <f>(AY81-BE81)/BE81</f>
        <v>0</v>
      </c>
      <c r="BM81">
        <f>AX81/(AZ81+AX81/BE81)</f>
        <v>0</v>
      </c>
      <c r="BN81" t="s">
        <v>286</v>
      </c>
      <c r="BO81">
        <v>0</v>
      </c>
      <c r="BP81">
        <f>IF(BO81&lt;&gt;0, BO81, BM81)</f>
        <v>0</v>
      </c>
      <c r="BQ81">
        <f>1-BP81/BE81</f>
        <v>0</v>
      </c>
      <c r="BR81">
        <f>(BE81-BD81)/(BE81-BP81)</f>
        <v>0</v>
      </c>
      <c r="BS81">
        <f>(AY81-BE81)/(AY81-BP81)</f>
        <v>0</v>
      </c>
      <c r="BT81">
        <f>(BE81-BD81)/(BE81-AX81)</f>
        <v>0</v>
      </c>
      <c r="BU81">
        <f>(AY81-BE81)/(AY81-AX81)</f>
        <v>0</v>
      </c>
      <c r="BV81">
        <f>(BR81*BP81/BD81)</f>
        <v>0</v>
      </c>
      <c r="BW81">
        <f>(1-BV81)</f>
        <v>0</v>
      </c>
      <c r="BX81">
        <f>$B$11*CW81+$C$11*CX81+$F$11*CY81*(1-DB81)</f>
        <v>0</v>
      </c>
      <c r="BY81">
        <f>BX81*BZ81</f>
        <v>0</v>
      </c>
      <c r="BZ81">
        <f>($B$11*$D$9+$C$11*$D$9+$F$11*((DL81+DD81)/MAX(DL81+DD81+DM81, 0.1)*$I$9+DM81/MAX(DL81+DD81+DM81, 0.1)*$J$9))/($B$11+$C$11+$F$11)</f>
        <v>0</v>
      </c>
      <c r="CA81">
        <f>($B$11*$K$9+$C$11*$K$9+$F$11*((DL81+DD81)/MAX(DL81+DD81+DM81, 0.1)*$P$9+DM81/MAX(DL81+DD81+DM81, 0.1)*$Q$9))/($B$11+$C$11+$F$11)</f>
        <v>0</v>
      </c>
      <c r="CB81">
        <v>9</v>
      </c>
      <c r="CC81">
        <v>0.5</v>
      </c>
      <c r="CD81" t="s">
        <v>287</v>
      </c>
      <c r="CE81">
        <v>2</v>
      </c>
      <c r="CF81" t="b">
        <v>1</v>
      </c>
      <c r="CG81">
        <v>1617086432.1875</v>
      </c>
      <c r="CH81">
        <v>415.104125</v>
      </c>
      <c r="CI81">
        <v>434.12625</v>
      </c>
      <c r="CJ81">
        <v>21.48425</v>
      </c>
      <c r="CK81">
        <v>20.0444875</v>
      </c>
      <c r="CL81">
        <v>410.7425</v>
      </c>
      <c r="CM81">
        <v>21.5019375</v>
      </c>
      <c r="CN81">
        <v>600.030625</v>
      </c>
      <c r="CO81">
        <v>101.114125</v>
      </c>
      <c r="CP81">
        <v>0.0452212</v>
      </c>
      <c r="CQ81">
        <v>26.642575</v>
      </c>
      <c r="CR81">
        <v>26.126275</v>
      </c>
      <c r="CS81">
        <v>999.9</v>
      </c>
      <c r="CT81">
        <v>0</v>
      </c>
      <c r="CU81">
        <v>0</v>
      </c>
      <c r="CV81">
        <v>10003.06625</v>
      </c>
      <c r="CW81">
        <v>0</v>
      </c>
      <c r="CX81">
        <v>42.708825</v>
      </c>
      <c r="CY81">
        <v>1200.0275</v>
      </c>
      <c r="CZ81">
        <v>0.96699175</v>
      </c>
      <c r="DA81">
        <v>0.033007775</v>
      </c>
      <c r="DB81">
        <v>0</v>
      </c>
      <c r="DC81">
        <v>2.555275</v>
      </c>
      <c r="DD81">
        <v>0</v>
      </c>
      <c r="DE81">
        <v>3509.1025</v>
      </c>
      <c r="DF81">
        <v>10372.475</v>
      </c>
      <c r="DG81">
        <v>39.874625</v>
      </c>
      <c r="DH81">
        <v>42.734</v>
      </c>
      <c r="DI81">
        <v>41.539</v>
      </c>
      <c r="DJ81">
        <v>41.0075</v>
      </c>
      <c r="DK81">
        <v>39.937125</v>
      </c>
      <c r="DL81">
        <v>1160.4175</v>
      </c>
      <c r="DM81">
        <v>39.61</v>
      </c>
      <c r="DN81">
        <v>0</v>
      </c>
      <c r="DO81">
        <v>1617086435.5</v>
      </c>
      <c r="DP81">
        <v>0</v>
      </c>
      <c r="DQ81">
        <v>2.66256538461538</v>
      </c>
      <c r="DR81">
        <v>-0.501917949549026</v>
      </c>
      <c r="DS81">
        <v>63.3217093073239</v>
      </c>
      <c r="DT81">
        <v>3503.71153846154</v>
      </c>
      <c r="DU81">
        <v>15</v>
      </c>
      <c r="DV81">
        <v>1617085932.5</v>
      </c>
      <c r="DW81" t="s">
        <v>288</v>
      </c>
      <c r="DX81">
        <v>1617085932.5</v>
      </c>
      <c r="DY81">
        <v>1617085930.5</v>
      </c>
      <c r="DZ81">
        <v>3</v>
      </c>
      <c r="EA81">
        <v>0.041</v>
      </c>
      <c r="EB81">
        <v>0.004</v>
      </c>
      <c r="EC81">
        <v>4.362</v>
      </c>
      <c r="ED81">
        <v>-0.018</v>
      </c>
      <c r="EE81">
        <v>400</v>
      </c>
      <c r="EF81">
        <v>20</v>
      </c>
      <c r="EG81">
        <v>0.24</v>
      </c>
      <c r="EH81">
        <v>0.04</v>
      </c>
      <c r="EI81">
        <v>100</v>
      </c>
      <c r="EJ81">
        <v>100</v>
      </c>
      <c r="EK81">
        <v>4.362</v>
      </c>
      <c r="EL81">
        <v>-0.0177</v>
      </c>
      <c r="EM81">
        <v>4.36170000000004</v>
      </c>
      <c r="EN81">
        <v>0</v>
      </c>
      <c r="EO81">
        <v>0</v>
      </c>
      <c r="EP81">
        <v>0</v>
      </c>
      <c r="EQ81">
        <v>-0.017669999999999</v>
      </c>
      <c r="ER81">
        <v>0</v>
      </c>
      <c r="ES81">
        <v>0</v>
      </c>
      <c r="ET81">
        <v>0</v>
      </c>
      <c r="EU81">
        <v>-1</v>
      </c>
      <c r="EV81">
        <v>-1</v>
      </c>
      <c r="EW81">
        <v>-1</v>
      </c>
      <c r="EX81">
        <v>-1</v>
      </c>
      <c r="EY81">
        <v>8.4</v>
      </c>
      <c r="EZ81">
        <v>8.4</v>
      </c>
      <c r="FA81">
        <v>18</v>
      </c>
      <c r="FB81">
        <v>646.381</v>
      </c>
      <c r="FC81">
        <v>393.405</v>
      </c>
      <c r="FD81">
        <v>25</v>
      </c>
      <c r="FE81">
        <v>26.9795</v>
      </c>
      <c r="FF81">
        <v>30.0001</v>
      </c>
      <c r="FG81">
        <v>26.954</v>
      </c>
      <c r="FH81">
        <v>26.9937</v>
      </c>
      <c r="FI81">
        <v>22.8894</v>
      </c>
      <c r="FJ81">
        <v>16.6744</v>
      </c>
      <c r="FK81">
        <v>52.8706</v>
      </c>
      <c r="FL81">
        <v>25</v>
      </c>
      <c r="FM81">
        <v>450.133</v>
      </c>
      <c r="FN81">
        <v>20</v>
      </c>
      <c r="FO81">
        <v>97.0609</v>
      </c>
      <c r="FP81">
        <v>99.6237</v>
      </c>
    </row>
    <row r="82" spans="1:172">
      <c r="A82">
        <v>66</v>
      </c>
      <c r="B82">
        <v>1617086439</v>
      </c>
      <c r="C82">
        <v>261</v>
      </c>
      <c r="D82" t="s">
        <v>417</v>
      </c>
      <c r="E82" t="s">
        <v>418</v>
      </c>
      <c r="F82">
        <v>4</v>
      </c>
      <c r="G82">
        <v>1617086436.75</v>
      </c>
      <c r="H82">
        <f>(I82)/1000</f>
        <v>0</v>
      </c>
      <c r="I82">
        <f>IF(CF82, AL82, AF82)</f>
        <v>0</v>
      </c>
      <c r="J82">
        <f>IF(CF82, AG82, AE82)</f>
        <v>0</v>
      </c>
      <c r="K82">
        <f>CH82 - IF(AS82&gt;1, J82*CB82*100.0/(AU82*CV82), 0)</f>
        <v>0</v>
      </c>
      <c r="L82">
        <f>((R82-H82/2)*K82-J82)/(R82+H82/2)</f>
        <v>0</v>
      </c>
      <c r="M82">
        <f>L82*(CO82+CP82)/1000.0</f>
        <v>0</v>
      </c>
      <c r="N82">
        <f>(CH82 - IF(AS82&gt;1, J82*CB82*100.0/(AU82*CV82), 0))*(CO82+CP82)/1000.0</f>
        <v>0</v>
      </c>
      <c r="O82">
        <f>2.0/((1/Q82-1/P82)+SIGN(Q82)*SQRT((1/Q82-1/P82)*(1/Q82-1/P82) + 4*CC82/((CC82+1)*(CC82+1))*(2*1/Q82*1/P82-1/P82*1/P82)))</f>
        <v>0</v>
      </c>
      <c r="P82">
        <f>IF(LEFT(CD82,1)&lt;&gt;"0",IF(LEFT(CD82,1)="1",3.0,CE82),$D$5+$E$5*(CV82*CO82/($K$5*1000))+$F$5*(CV82*CO82/($K$5*1000))*MAX(MIN(CB82,$J$5),$I$5)*MAX(MIN(CB82,$J$5),$I$5)+$G$5*MAX(MIN(CB82,$J$5),$I$5)*(CV82*CO82/($K$5*1000))+$H$5*(CV82*CO82/($K$5*1000))*(CV82*CO82/($K$5*1000)))</f>
        <v>0</v>
      </c>
      <c r="Q82">
        <f>H82*(1000-(1000*0.61365*exp(17.502*U82/(240.97+U82))/(CO82+CP82)+CJ82)/2)/(1000*0.61365*exp(17.502*U82/(240.97+U82))/(CO82+CP82)-CJ82)</f>
        <v>0</v>
      </c>
      <c r="R82">
        <f>1/((CC82+1)/(O82/1.6)+1/(P82/1.37)) + CC82/((CC82+1)/(O82/1.6) + CC82/(P82/1.37))</f>
        <v>0</v>
      </c>
      <c r="S82">
        <f>(BX82*CA82)</f>
        <v>0</v>
      </c>
      <c r="T82">
        <f>(CQ82+(S82+2*0.95*5.67E-8*(((CQ82+$B$7)+273)^4-(CQ82+273)^4)-44100*H82)/(1.84*29.3*P82+8*0.95*5.67E-8*(CQ82+273)^3))</f>
        <v>0</v>
      </c>
      <c r="U82">
        <f>($C$7*CR82+$D$7*CS82+$E$7*T82)</f>
        <v>0</v>
      </c>
      <c r="V82">
        <f>0.61365*exp(17.502*U82/(240.97+U82))</f>
        <v>0</v>
      </c>
      <c r="W82">
        <f>(X82/Y82*100)</f>
        <v>0</v>
      </c>
      <c r="X82">
        <f>CJ82*(CO82+CP82)/1000</f>
        <v>0</v>
      </c>
      <c r="Y82">
        <f>0.61365*exp(17.502*CQ82/(240.97+CQ82))</f>
        <v>0</v>
      </c>
      <c r="Z82">
        <f>(V82-CJ82*(CO82+CP82)/1000)</f>
        <v>0</v>
      </c>
      <c r="AA82">
        <f>(-H82*44100)</f>
        <v>0</v>
      </c>
      <c r="AB82">
        <f>2*29.3*P82*0.92*(CQ82-U82)</f>
        <v>0</v>
      </c>
      <c r="AC82">
        <f>2*0.95*5.67E-8*(((CQ82+$B$7)+273)^4-(U82+273)^4)</f>
        <v>0</v>
      </c>
      <c r="AD82">
        <f>S82+AC82+AA82+AB82</f>
        <v>0</v>
      </c>
      <c r="AE82">
        <f>CN82*AS82*(CI82-CH82*(1000-AS82*CK82)/(1000-AS82*CJ82))/(100*CB82)</f>
        <v>0</v>
      </c>
      <c r="AF82">
        <f>1000*CN82*AS82*(CJ82-CK82)/(100*CB82*(1000-AS82*CJ82))</f>
        <v>0</v>
      </c>
      <c r="AG82">
        <f>(AH82 - AI82 - CO82*1E3/(8.314*(CQ82+273.15)) * AK82/CN82 * AJ82) * CN82/(100*CB82) * (1000 - CK82)/1000</f>
        <v>0</v>
      </c>
      <c r="AH82">
        <v>451.263519233161</v>
      </c>
      <c r="AI82">
        <v>434.844927272727</v>
      </c>
      <c r="AJ82">
        <v>1.6782628390066</v>
      </c>
      <c r="AK82">
        <v>66.4999155448521</v>
      </c>
      <c r="AL82">
        <f>(AN82 - AM82 + CO82*1E3/(8.314*(CQ82+273.15)) * AP82/CN82 * AO82) * CN82/(100*CB82) * 1000/(1000 - AN82)</f>
        <v>0</v>
      </c>
      <c r="AM82">
        <v>20.043173618355</v>
      </c>
      <c r="AN82">
        <v>21.4831563636364</v>
      </c>
      <c r="AO82">
        <v>-4.29786655793702e-06</v>
      </c>
      <c r="AP82">
        <v>79.88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MAX(0,($B$13+$C$13*CV82)/(1+$D$13*CV82)*CO82/(CQ82+273)*$E$13)</f>
        <v>0</v>
      </c>
      <c r="AV82" t="s">
        <v>286</v>
      </c>
      <c r="AW82" t="s">
        <v>286</v>
      </c>
      <c r="AX82">
        <v>0</v>
      </c>
      <c r="AY82">
        <v>0</v>
      </c>
      <c r="AZ82">
        <f>1-AX82/AY82</f>
        <v>0</v>
      </c>
      <c r="BA82">
        <v>0</v>
      </c>
      <c r="BB82" t="s">
        <v>286</v>
      </c>
      <c r="BC82" t="s">
        <v>286</v>
      </c>
      <c r="BD82">
        <v>0</v>
      </c>
      <c r="BE82">
        <v>0</v>
      </c>
      <c r="BF82">
        <f>1-BD82/BE82</f>
        <v>0</v>
      </c>
      <c r="BG82">
        <v>0.5</v>
      </c>
      <c r="BH82">
        <f>BY82</f>
        <v>0</v>
      </c>
      <c r="BI82">
        <f>J82</f>
        <v>0</v>
      </c>
      <c r="BJ82">
        <f>BF82*BG82*BH82</f>
        <v>0</v>
      </c>
      <c r="BK82">
        <f>(BI82-BA82)/BH82</f>
        <v>0</v>
      </c>
      <c r="BL82">
        <f>(AY82-BE82)/BE82</f>
        <v>0</v>
      </c>
      <c r="BM82">
        <f>AX82/(AZ82+AX82/BE82)</f>
        <v>0</v>
      </c>
      <c r="BN82" t="s">
        <v>286</v>
      </c>
      <c r="BO82">
        <v>0</v>
      </c>
      <c r="BP82">
        <f>IF(BO82&lt;&gt;0, BO82, BM82)</f>
        <v>0</v>
      </c>
      <c r="BQ82">
        <f>1-BP82/BE82</f>
        <v>0</v>
      </c>
      <c r="BR82">
        <f>(BE82-BD82)/(BE82-BP82)</f>
        <v>0</v>
      </c>
      <c r="BS82">
        <f>(AY82-BE82)/(AY82-BP82)</f>
        <v>0</v>
      </c>
      <c r="BT82">
        <f>(BE82-BD82)/(BE82-AX82)</f>
        <v>0</v>
      </c>
      <c r="BU82">
        <f>(AY82-BE82)/(AY82-AX82)</f>
        <v>0</v>
      </c>
      <c r="BV82">
        <f>(BR82*BP82/BD82)</f>
        <v>0</v>
      </c>
      <c r="BW82">
        <f>(1-BV82)</f>
        <v>0</v>
      </c>
      <c r="BX82">
        <f>$B$11*CW82+$C$11*CX82+$F$11*CY82*(1-DB82)</f>
        <v>0</v>
      </c>
      <c r="BY82">
        <f>BX82*BZ82</f>
        <v>0</v>
      </c>
      <c r="BZ82">
        <f>($B$11*$D$9+$C$11*$D$9+$F$11*((DL82+DD82)/MAX(DL82+DD82+DM82, 0.1)*$I$9+DM82/MAX(DL82+DD82+DM82, 0.1)*$J$9))/($B$11+$C$11+$F$11)</f>
        <v>0</v>
      </c>
      <c r="CA82">
        <f>($B$11*$K$9+$C$11*$K$9+$F$11*((DL82+DD82)/MAX(DL82+DD82+DM82, 0.1)*$P$9+DM82/MAX(DL82+DD82+DM82, 0.1)*$Q$9))/($B$11+$C$11+$F$11)</f>
        <v>0</v>
      </c>
      <c r="CB82">
        <v>9</v>
      </c>
      <c r="CC82">
        <v>0.5</v>
      </c>
      <c r="CD82" t="s">
        <v>287</v>
      </c>
      <c r="CE82">
        <v>2</v>
      </c>
      <c r="CF82" t="b">
        <v>1</v>
      </c>
      <c r="CG82">
        <v>1617086436.75</v>
      </c>
      <c r="CH82">
        <v>422.62875</v>
      </c>
      <c r="CI82">
        <v>441.82325</v>
      </c>
      <c r="CJ82">
        <v>21.4834625</v>
      </c>
      <c r="CK82">
        <v>20.0431375</v>
      </c>
      <c r="CL82">
        <v>418.267125</v>
      </c>
      <c r="CM82">
        <v>21.5011</v>
      </c>
      <c r="CN82">
        <v>599.983875</v>
      </c>
      <c r="CO82">
        <v>101.113</v>
      </c>
      <c r="CP82">
        <v>0.0453606125</v>
      </c>
      <c r="CQ82">
        <v>26.641225</v>
      </c>
      <c r="CR82">
        <v>26.1173375</v>
      </c>
      <c r="CS82">
        <v>999.9</v>
      </c>
      <c r="CT82">
        <v>0</v>
      </c>
      <c r="CU82">
        <v>0</v>
      </c>
      <c r="CV82">
        <v>9992.185</v>
      </c>
      <c r="CW82">
        <v>0</v>
      </c>
      <c r="CX82">
        <v>42.7430125</v>
      </c>
      <c r="CY82">
        <v>1199.995</v>
      </c>
      <c r="CZ82">
        <v>0.966990875</v>
      </c>
      <c r="DA82">
        <v>0.0330086375</v>
      </c>
      <c r="DB82">
        <v>0</v>
      </c>
      <c r="DC82">
        <v>2.70015</v>
      </c>
      <c r="DD82">
        <v>0</v>
      </c>
      <c r="DE82">
        <v>3514.25875</v>
      </c>
      <c r="DF82">
        <v>10372.2125</v>
      </c>
      <c r="DG82">
        <v>39.87475</v>
      </c>
      <c r="DH82">
        <v>42.781</v>
      </c>
      <c r="DI82">
        <v>41.50775</v>
      </c>
      <c r="DJ82">
        <v>41.0465</v>
      </c>
      <c r="DK82">
        <v>39.945125</v>
      </c>
      <c r="DL82">
        <v>1160.385</v>
      </c>
      <c r="DM82">
        <v>39.61</v>
      </c>
      <c r="DN82">
        <v>0</v>
      </c>
      <c r="DO82">
        <v>1617086439.7</v>
      </c>
      <c r="DP82">
        <v>0</v>
      </c>
      <c r="DQ82">
        <v>2.6659</v>
      </c>
      <c r="DR82">
        <v>-0.520676932377686</v>
      </c>
      <c r="DS82">
        <v>67.5823077030666</v>
      </c>
      <c r="DT82">
        <v>3508.6656</v>
      </c>
      <c r="DU82">
        <v>15</v>
      </c>
      <c r="DV82">
        <v>1617085932.5</v>
      </c>
      <c r="DW82" t="s">
        <v>288</v>
      </c>
      <c r="DX82">
        <v>1617085932.5</v>
      </c>
      <c r="DY82">
        <v>1617085930.5</v>
      </c>
      <c r="DZ82">
        <v>3</v>
      </c>
      <c r="EA82">
        <v>0.041</v>
      </c>
      <c r="EB82">
        <v>0.004</v>
      </c>
      <c r="EC82">
        <v>4.362</v>
      </c>
      <c r="ED82">
        <v>-0.018</v>
      </c>
      <c r="EE82">
        <v>400</v>
      </c>
      <c r="EF82">
        <v>20</v>
      </c>
      <c r="EG82">
        <v>0.24</v>
      </c>
      <c r="EH82">
        <v>0.04</v>
      </c>
      <c r="EI82">
        <v>100</v>
      </c>
      <c r="EJ82">
        <v>100</v>
      </c>
      <c r="EK82">
        <v>4.362</v>
      </c>
      <c r="EL82">
        <v>-0.0176</v>
      </c>
      <c r="EM82">
        <v>4.36170000000004</v>
      </c>
      <c r="EN82">
        <v>0</v>
      </c>
      <c r="EO82">
        <v>0</v>
      </c>
      <c r="EP82">
        <v>0</v>
      </c>
      <c r="EQ82">
        <v>-0.017669999999999</v>
      </c>
      <c r="ER82">
        <v>0</v>
      </c>
      <c r="ES82">
        <v>0</v>
      </c>
      <c r="ET82">
        <v>0</v>
      </c>
      <c r="EU82">
        <v>-1</v>
      </c>
      <c r="EV82">
        <v>-1</v>
      </c>
      <c r="EW82">
        <v>-1</v>
      </c>
      <c r="EX82">
        <v>-1</v>
      </c>
      <c r="EY82">
        <v>8.4</v>
      </c>
      <c r="EZ82">
        <v>8.5</v>
      </c>
      <c r="FA82">
        <v>18</v>
      </c>
      <c r="FB82">
        <v>646.157</v>
      </c>
      <c r="FC82">
        <v>393.478</v>
      </c>
      <c r="FD82">
        <v>24.9998</v>
      </c>
      <c r="FE82">
        <v>26.9797</v>
      </c>
      <c r="FF82">
        <v>30.0001</v>
      </c>
      <c r="FG82">
        <v>26.9547</v>
      </c>
      <c r="FH82">
        <v>26.9937</v>
      </c>
      <c r="FI82">
        <v>23.1796</v>
      </c>
      <c r="FJ82">
        <v>16.6744</v>
      </c>
      <c r="FK82">
        <v>52.8706</v>
      </c>
      <c r="FL82">
        <v>25</v>
      </c>
      <c r="FM82">
        <v>456.879</v>
      </c>
      <c r="FN82">
        <v>20</v>
      </c>
      <c r="FO82">
        <v>97.0596</v>
      </c>
      <c r="FP82">
        <v>99.6236</v>
      </c>
    </row>
    <row r="83" spans="1:172">
      <c r="A83">
        <v>67</v>
      </c>
      <c r="B83">
        <v>1617086443</v>
      </c>
      <c r="C83">
        <v>265</v>
      </c>
      <c r="D83" t="s">
        <v>419</v>
      </c>
      <c r="E83" t="s">
        <v>420</v>
      </c>
      <c r="F83">
        <v>4</v>
      </c>
      <c r="G83">
        <v>1617086441</v>
      </c>
      <c r="H83">
        <f>(I83)/1000</f>
        <v>0</v>
      </c>
      <c r="I83">
        <f>IF(CF83, AL83, AF83)</f>
        <v>0</v>
      </c>
      <c r="J83">
        <f>IF(CF83, AG83, AE83)</f>
        <v>0</v>
      </c>
      <c r="K83">
        <f>CH83 - IF(AS83&gt;1, J83*CB83*100.0/(AU83*CV83), 0)</f>
        <v>0</v>
      </c>
      <c r="L83">
        <f>((R83-H83/2)*K83-J83)/(R83+H83/2)</f>
        <v>0</v>
      </c>
      <c r="M83">
        <f>L83*(CO83+CP83)/1000.0</f>
        <v>0</v>
      </c>
      <c r="N83">
        <f>(CH83 - IF(AS83&gt;1, J83*CB83*100.0/(AU83*CV83), 0))*(CO83+CP83)/1000.0</f>
        <v>0</v>
      </c>
      <c r="O83">
        <f>2.0/((1/Q83-1/P83)+SIGN(Q83)*SQRT((1/Q83-1/P83)*(1/Q83-1/P83) + 4*CC83/((CC83+1)*(CC83+1))*(2*1/Q83*1/P83-1/P83*1/P83)))</f>
        <v>0</v>
      </c>
      <c r="P83">
        <f>IF(LEFT(CD83,1)&lt;&gt;"0",IF(LEFT(CD83,1)="1",3.0,CE83),$D$5+$E$5*(CV83*CO83/($K$5*1000))+$F$5*(CV83*CO83/($K$5*1000))*MAX(MIN(CB83,$J$5),$I$5)*MAX(MIN(CB83,$J$5),$I$5)+$G$5*MAX(MIN(CB83,$J$5),$I$5)*(CV83*CO83/($K$5*1000))+$H$5*(CV83*CO83/($K$5*1000))*(CV83*CO83/($K$5*1000)))</f>
        <v>0</v>
      </c>
      <c r="Q83">
        <f>H83*(1000-(1000*0.61365*exp(17.502*U83/(240.97+U83))/(CO83+CP83)+CJ83)/2)/(1000*0.61365*exp(17.502*U83/(240.97+U83))/(CO83+CP83)-CJ83)</f>
        <v>0</v>
      </c>
      <c r="R83">
        <f>1/((CC83+1)/(O83/1.6)+1/(P83/1.37)) + CC83/((CC83+1)/(O83/1.6) + CC83/(P83/1.37))</f>
        <v>0</v>
      </c>
      <c r="S83">
        <f>(BX83*CA83)</f>
        <v>0</v>
      </c>
      <c r="T83">
        <f>(CQ83+(S83+2*0.95*5.67E-8*(((CQ83+$B$7)+273)^4-(CQ83+273)^4)-44100*H83)/(1.84*29.3*P83+8*0.95*5.67E-8*(CQ83+273)^3))</f>
        <v>0</v>
      </c>
      <c r="U83">
        <f>($C$7*CR83+$D$7*CS83+$E$7*T83)</f>
        <v>0</v>
      </c>
      <c r="V83">
        <f>0.61365*exp(17.502*U83/(240.97+U83))</f>
        <v>0</v>
      </c>
      <c r="W83">
        <f>(X83/Y83*100)</f>
        <v>0</v>
      </c>
      <c r="X83">
        <f>CJ83*(CO83+CP83)/1000</f>
        <v>0</v>
      </c>
      <c r="Y83">
        <f>0.61365*exp(17.502*CQ83/(240.97+CQ83))</f>
        <v>0</v>
      </c>
      <c r="Z83">
        <f>(V83-CJ83*(CO83+CP83)/1000)</f>
        <v>0</v>
      </c>
      <c r="AA83">
        <f>(-H83*44100)</f>
        <v>0</v>
      </c>
      <c r="AB83">
        <f>2*29.3*P83*0.92*(CQ83-U83)</f>
        <v>0</v>
      </c>
      <c r="AC83">
        <f>2*0.95*5.67E-8*(((CQ83+$B$7)+273)^4-(U83+273)^4)</f>
        <v>0</v>
      </c>
      <c r="AD83">
        <f>S83+AC83+AA83+AB83</f>
        <v>0</v>
      </c>
      <c r="AE83">
        <f>CN83*AS83*(CI83-CH83*(1000-AS83*CK83)/(1000-AS83*CJ83))/(100*CB83)</f>
        <v>0</v>
      </c>
      <c r="AF83">
        <f>1000*CN83*AS83*(CJ83-CK83)/(100*CB83*(1000-AS83*CJ83))</f>
        <v>0</v>
      </c>
      <c r="AG83">
        <f>(AH83 - AI83 - CO83*1E3/(8.314*(CQ83+273.15)) * AK83/CN83 * AJ83) * CN83/(100*CB83) * (1000 - CK83)/1000</f>
        <v>0</v>
      </c>
      <c r="AH83">
        <v>458.111160531235</v>
      </c>
      <c r="AI83">
        <v>441.605090909091</v>
      </c>
      <c r="AJ83">
        <v>1.69049932490498</v>
      </c>
      <c r="AK83">
        <v>66.4999155448521</v>
      </c>
      <c r="AL83">
        <f>(AN83 - AM83 + CO83*1E3/(8.314*(CQ83+273.15)) * AP83/CN83 * AO83) * CN83/(100*CB83) * 1000/(1000 - AN83)</f>
        <v>0</v>
      </c>
      <c r="AM83">
        <v>20.0423599598268</v>
      </c>
      <c r="AN83">
        <v>21.4841406060606</v>
      </c>
      <c r="AO83">
        <v>2.71739420632213e-06</v>
      </c>
      <c r="AP83">
        <v>79.88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MAX(0,($B$13+$C$13*CV83)/(1+$D$13*CV83)*CO83/(CQ83+273)*$E$13)</f>
        <v>0</v>
      </c>
      <c r="AV83" t="s">
        <v>286</v>
      </c>
      <c r="AW83" t="s">
        <v>286</v>
      </c>
      <c r="AX83">
        <v>0</v>
      </c>
      <c r="AY83">
        <v>0</v>
      </c>
      <c r="AZ83">
        <f>1-AX83/AY83</f>
        <v>0</v>
      </c>
      <c r="BA83">
        <v>0</v>
      </c>
      <c r="BB83" t="s">
        <v>286</v>
      </c>
      <c r="BC83" t="s">
        <v>286</v>
      </c>
      <c r="BD83">
        <v>0</v>
      </c>
      <c r="BE83">
        <v>0</v>
      </c>
      <c r="BF83">
        <f>1-BD83/BE83</f>
        <v>0</v>
      </c>
      <c r="BG83">
        <v>0.5</v>
      </c>
      <c r="BH83">
        <f>BY83</f>
        <v>0</v>
      </c>
      <c r="BI83">
        <f>J83</f>
        <v>0</v>
      </c>
      <c r="BJ83">
        <f>BF83*BG83*BH83</f>
        <v>0</v>
      </c>
      <c r="BK83">
        <f>(BI83-BA83)/BH83</f>
        <v>0</v>
      </c>
      <c r="BL83">
        <f>(AY83-BE83)/BE83</f>
        <v>0</v>
      </c>
      <c r="BM83">
        <f>AX83/(AZ83+AX83/BE83)</f>
        <v>0</v>
      </c>
      <c r="BN83" t="s">
        <v>286</v>
      </c>
      <c r="BO83">
        <v>0</v>
      </c>
      <c r="BP83">
        <f>IF(BO83&lt;&gt;0, BO83, BM83)</f>
        <v>0</v>
      </c>
      <c r="BQ83">
        <f>1-BP83/BE83</f>
        <v>0</v>
      </c>
      <c r="BR83">
        <f>(BE83-BD83)/(BE83-BP83)</f>
        <v>0</v>
      </c>
      <c r="BS83">
        <f>(AY83-BE83)/(AY83-BP83)</f>
        <v>0</v>
      </c>
      <c r="BT83">
        <f>(BE83-BD83)/(BE83-AX83)</f>
        <v>0</v>
      </c>
      <c r="BU83">
        <f>(AY83-BE83)/(AY83-AX83)</f>
        <v>0</v>
      </c>
      <c r="BV83">
        <f>(BR83*BP83/BD83)</f>
        <v>0</v>
      </c>
      <c r="BW83">
        <f>(1-BV83)</f>
        <v>0</v>
      </c>
      <c r="BX83">
        <f>$B$11*CW83+$C$11*CX83+$F$11*CY83*(1-DB83)</f>
        <v>0</v>
      </c>
      <c r="BY83">
        <f>BX83*BZ83</f>
        <v>0</v>
      </c>
      <c r="BZ83">
        <f>($B$11*$D$9+$C$11*$D$9+$F$11*((DL83+DD83)/MAX(DL83+DD83+DM83, 0.1)*$I$9+DM83/MAX(DL83+DD83+DM83, 0.1)*$J$9))/($B$11+$C$11+$F$11)</f>
        <v>0</v>
      </c>
      <c r="CA83">
        <f>($B$11*$K$9+$C$11*$K$9+$F$11*((DL83+DD83)/MAX(DL83+DD83+DM83, 0.1)*$P$9+DM83/MAX(DL83+DD83+DM83, 0.1)*$Q$9))/($B$11+$C$11+$F$11)</f>
        <v>0</v>
      </c>
      <c r="CB83">
        <v>9</v>
      </c>
      <c r="CC83">
        <v>0.5</v>
      </c>
      <c r="CD83" t="s">
        <v>287</v>
      </c>
      <c r="CE83">
        <v>2</v>
      </c>
      <c r="CF83" t="b">
        <v>1</v>
      </c>
      <c r="CG83">
        <v>1617086441</v>
      </c>
      <c r="CH83">
        <v>429.636285714286</v>
      </c>
      <c r="CI83">
        <v>448.947857142857</v>
      </c>
      <c r="CJ83">
        <v>21.4838285714286</v>
      </c>
      <c r="CK83">
        <v>20.0421428571429</v>
      </c>
      <c r="CL83">
        <v>425.275142857143</v>
      </c>
      <c r="CM83">
        <v>21.5015</v>
      </c>
      <c r="CN83">
        <v>600.037</v>
      </c>
      <c r="CO83">
        <v>101.112857142857</v>
      </c>
      <c r="CP83">
        <v>0.0456307571428571</v>
      </c>
      <c r="CQ83">
        <v>26.6409285714286</v>
      </c>
      <c r="CR83">
        <v>26.1212714285714</v>
      </c>
      <c r="CS83">
        <v>999.9</v>
      </c>
      <c r="CT83">
        <v>0</v>
      </c>
      <c r="CU83">
        <v>0</v>
      </c>
      <c r="CV83">
        <v>10004.4785714286</v>
      </c>
      <c r="CW83">
        <v>0</v>
      </c>
      <c r="CX83">
        <v>42.8079142857143</v>
      </c>
      <c r="CY83">
        <v>1199.99857142857</v>
      </c>
      <c r="CZ83">
        <v>0.96699</v>
      </c>
      <c r="DA83">
        <v>0.0330095</v>
      </c>
      <c r="DB83">
        <v>0</v>
      </c>
      <c r="DC83">
        <v>2.62315714285714</v>
      </c>
      <c r="DD83">
        <v>0</v>
      </c>
      <c r="DE83">
        <v>3519.51142857143</v>
      </c>
      <c r="DF83">
        <v>10372.2285714286</v>
      </c>
      <c r="DG83">
        <v>39.8747142857143</v>
      </c>
      <c r="DH83">
        <v>42.7677142857143</v>
      </c>
      <c r="DI83">
        <v>41.5354285714286</v>
      </c>
      <c r="DJ83">
        <v>40.9641428571429</v>
      </c>
      <c r="DK83">
        <v>39.955</v>
      </c>
      <c r="DL83">
        <v>1160.38714285714</v>
      </c>
      <c r="DM83">
        <v>39.6114285714286</v>
      </c>
      <c r="DN83">
        <v>0</v>
      </c>
      <c r="DO83">
        <v>1617086443.9</v>
      </c>
      <c r="DP83">
        <v>0</v>
      </c>
      <c r="DQ83">
        <v>2.62121923076923</v>
      </c>
      <c r="DR83">
        <v>-0.256776068481155</v>
      </c>
      <c r="DS83">
        <v>72.6027350634637</v>
      </c>
      <c r="DT83">
        <v>3513.17884615385</v>
      </c>
      <c r="DU83">
        <v>15</v>
      </c>
      <c r="DV83">
        <v>1617085932.5</v>
      </c>
      <c r="DW83" t="s">
        <v>288</v>
      </c>
      <c r="DX83">
        <v>1617085932.5</v>
      </c>
      <c r="DY83">
        <v>1617085930.5</v>
      </c>
      <c r="DZ83">
        <v>3</v>
      </c>
      <c r="EA83">
        <v>0.041</v>
      </c>
      <c r="EB83">
        <v>0.004</v>
      </c>
      <c r="EC83">
        <v>4.362</v>
      </c>
      <c r="ED83">
        <v>-0.018</v>
      </c>
      <c r="EE83">
        <v>400</v>
      </c>
      <c r="EF83">
        <v>20</v>
      </c>
      <c r="EG83">
        <v>0.24</v>
      </c>
      <c r="EH83">
        <v>0.04</v>
      </c>
      <c r="EI83">
        <v>100</v>
      </c>
      <c r="EJ83">
        <v>100</v>
      </c>
      <c r="EK83">
        <v>4.362</v>
      </c>
      <c r="EL83">
        <v>-0.0177</v>
      </c>
      <c r="EM83">
        <v>4.36170000000004</v>
      </c>
      <c r="EN83">
        <v>0</v>
      </c>
      <c r="EO83">
        <v>0</v>
      </c>
      <c r="EP83">
        <v>0</v>
      </c>
      <c r="EQ83">
        <v>-0.017669999999999</v>
      </c>
      <c r="ER83">
        <v>0</v>
      </c>
      <c r="ES83">
        <v>0</v>
      </c>
      <c r="ET83">
        <v>0</v>
      </c>
      <c r="EU83">
        <v>-1</v>
      </c>
      <c r="EV83">
        <v>-1</v>
      </c>
      <c r="EW83">
        <v>-1</v>
      </c>
      <c r="EX83">
        <v>-1</v>
      </c>
      <c r="EY83">
        <v>8.5</v>
      </c>
      <c r="EZ83">
        <v>8.5</v>
      </c>
      <c r="FA83">
        <v>18</v>
      </c>
      <c r="FB83">
        <v>646.331</v>
      </c>
      <c r="FC83">
        <v>393.559</v>
      </c>
      <c r="FD83">
        <v>24.9999</v>
      </c>
      <c r="FE83">
        <v>26.9818</v>
      </c>
      <c r="FF83">
        <v>30.0001</v>
      </c>
      <c r="FG83">
        <v>26.9563</v>
      </c>
      <c r="FH83">
        <v>26.9949</v>
      </c>
      <c r="FI83">
        <v>23.4353</v>
      </c>
      <c r="FJ83">
        <v>16.6744</v>
      </c>
      <c r="FK83">
        <v>52.8706</v>
      </c>
      <c r="FL83">
        <v>25</v>
      </c>
      <c r="FM83">
        <v>463.681</v>
      </c>
      <c r="FN83">
        <v>20</v>
      </c>
      <c r="FO83">
        <v>97.0606</v>
      </c>
      <c r="FP83">
        <v>99.6216</v>
      </c>
    </row>
    <row r="84" spans="1:172">
      <c r="A84">
        <v>68</v>
      </c>
      <c r="B84">
        <v>1617086447</v>
      </c>
      <c r="C84">
        <v>269</v>
      </c>
      <c r="D84" t="s">
        <v>421</v>
      </c>
      <c r="E84" t="s">
        <v>422</v>
      </c>
      <c r="F84">
        <v>4</v>
      </c>
      <c r="G84">
        <v>1617086444.6875</v>
      </c>
      <c r="H84">
        <f>(I84)/1000</f>
        <v>0</v>
      </c>
      <c r="I84">
        <f>IF(CF84, AL84, AF84)</f>
        <v>0</v>
      </c>
      <c r="J84">
        <f>IF(CF84, AG84, AE84)</f>
        <v>0</v>
      </c>
      <c r="K84">
        <f>CH84 - IF(AS84&gt;1, J84*CB84*100.0/(AU84*CV84), 0)</f>
        <v>0</v>
      </c>
      <c r="L84">
        <f>((R84-H84/2)*K84-J84)/(R84+H84/2)</f>
        <v>0</v>
      </c>
      <c r="M84">
        <f>L84*(CO84+CP84)/1000.0</f>
        <v>0</v>
      </c>
      <c r="N84">
        <f>(CH84 - IF(AS84&gt;1, J84*CB84*100.0/(AU84*CV84), 0))*(CO84+CP84)/1000.0</f>
        <v>0</v>
      </c>
      <c r="O84">
        <f>2.0/((1/Q84-1/P84)+SIGN(Q84)*SQRT((1/Q84-1/P84)*(1/Q84-1/P84) + 4*CC84/((CC84+1)*(CC84+1))*(2*1/Q84*1/P84-1/P84*1/P84)))</f>
        <v>0</v>
      </c>
      <c r="P84">
        <f>IF(LEFT(CD84,1)&lt;&gt;"0",IF(LEFT(CD84,1)="1",3.0,CE84),$D$5+$E$5*(CV84*CO84/($K$5*1000))+$F$5*(CV84*CO84/($K$5*1000))*MAX(MIN(CB84,$J$5),$I$5)*MAX(MIN(CB84,$J$5),$I$5)+$G$5*MAX(MIN(CB84,$J$5),$I$5)*(CV84*CO84/($K$5*1000))+$H$5*(CV84*CO84/($K$5*1000))*(CV84*CO84/($K$5*1000)))</f>
        <v>0</v>
      </c>
      <c r="Q84">
        <f>H84*(1000-(1000*0.61365*exp(17.502*U84/(240.97+U84))/(CO84+CP84)+CJ84)/2)/(1000*0.61365*exp(17.502*U84/(240.97+U84))/(CO84+CP84)-CJ84)</f>
        <v>0</v>
      </c>
      <c r="R84">
        <f>1/((CC84+1)/(O84/1.6)+1/(P84/1.37)) + CC84/((CC84+1)/(O84/1.6) + CC84/(P84/1.37))</f>
        <v>0</v>
      </c>
      <c r="S84">
        <f>(BX84*CA84)</f>
        <v>0</v>
      </c>
      <c r="T84">
        <f>(CQ84+(S84+2*0.95*5.67E-8*(((CQ84+$B$7)+273)^4-(CQ84+273)^4)-44100*H84)/(1.84*29.3*P84+8*0.95*5.67E-8*(CQ84+273)^3))</f>
        <v>0</v>
      </c>
      <c r="U84">
        <f>($C$7*CR84+$D$7*CS84+$E$7*T84)</f>
        <v>0</v>
      </c>
      <c r="V84">
        <f>0.61365*exp(17.502*U84/(240.97+U84))</f>
        <v>0</v>
      </c>
      <c r="W84">
        <f>(X84/Y84*100)</f>
        <v>0</v>
      </c>
      <c r="X84">
        <f>CJ84*(CO84+CP84)/1000</f>
        <v>0</v>
      </c>
      <c r="Y84">
        <f>0.61365*exp(17.502*CQ84/(240.97+CQ84))</f>
        <v>0</v>
      </c>
      <c r="Z84">
        <f>(V84-CJ84*(CO84+CP84)/1000)</f>
        <v>0</v>
      </c>
      <c r="AA84">
        <f>(-H84*44100)</f>
        <v>0</v>
      </c>
      <c r="AB84">
        <f>2*29.3*P84*0.92*(CQ84-U84)</f>
        <v>0</v>
      </c>
      <c r="AC84">
        <f>2*0.95*5.67E-8*(((CQ84+$B$7)+273)^4-(U84+273)^4)</f>
        <v>0</v>
      </c>
      <c r="AD84">
        <f>S84+AC84+AA84+AB84</f>
        <v>0</v>
      </c>
      <c r="AE84">
        <f>CN84*AS84*(CI84-CH84*(1000-AS84*CK84)/(1000-AS84*CJ84))/(100*CB84)</f>
        <v>0</v>
      </c>
      <c r="AF84">
        <f>1000*CN84*AS84*(CJ84-CK84)/(100*CB84*(1000-AS84*CJ84))</f>
        <v>0</v>
      </c>
      <c r="AG84">
        <f>(AH84 - AI84 - CO84*1E3/(8.314*(CQ84+273.15)) * AK84/CN84 * AJ84) * CN84/(100*CB84) * (1000 - CK84)/1000</f>
        <v>0</v>
      </c>
      <c r="AH84">
        <v>464.552083996044</v>
      </c>
      <c r="AI84">
        <v>448.149345454545</v>
      </c>
      <c r="AJ84">
        <v>1.62283061066251</v>
      </c>
      <c r="AK84">
        <v>66.4999155448521</v>
      </c>
      <c r="AL84">
        <f>(AN84 - AM84 + CO84*1E3/(8.314*(CQ84+273.15)) * AP84/CN84 * AO84) * CN84/(100*CB84) * 1000/(1000 - AN84)</f>
        <v>0</v>
      </c>
      <c r="AM84">
        <v>20.0401380429437</v>
      </c>
      <c r="AN84">
        <v>21.483363030303</v>
      </c>
      <c r="AO84">
        <v>1.60566706027561e-06</v>
      </c>
      <c r="AP84">
        <v>79.88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MAX(0,($B$13+$C$13*CV84)/(1+$D$13*CV84)*CO84/(CQ84+273)*$E$13)</f>
        <v>0</v>
      </c>
      <c r="AV84" t="s">
        <v>286</v>
      </c>
      <c r="AW84" t="s">
        <v>286</v>
      </c>
      <c r="AX84">
        <v>0</v>
      </c>
      <c r="AY84">
        <v>0</v>
      </c>
      <c r="AZ84">
        <f>1-AX84/AY84</f>
        <v>0</v>
      </c>
      <c r="BA84">
        <v>0</v>
      </c>
      <c r="BB84" t="s">
        <v>286</v>
      </c>
      <c r="BC84" t="s">
        <v>286</v>
      </c>
      <c r="BD84">
        <v>0</v>
      </c>
      <c r="BE84">
        <v>0</v>
      </c>
      <c r="BF84">
        <f>1-BD84/BE84</f>
        <v>0</v>
      </c>
      <c r="BG84">
        <v>0.5</v>
      </c>
      <c r="BH84">
        <f>BY84</f>
        <v>0</v>
      </c>
      <c r="BI84">
        <f>J84</f>
        <v>0</v>
      </c>
      <c r="BJ84">
        <f>BF84*BG84*BH84</f>
        <v>0</v>
      </c>
      <c r="BK84">
        <f>(BI84-BA84)/BH84</f>
        <v>0</v>
      </c>
      <c r="BL84">
        <f>(AY84-BE84)/BE84</f>
        <v>0</v>
      </c>
      <c r="BM84">
        <f>AX84/(AZ84+AX84/BE84)</f>
        <v>0</v>
      </c>
      <c r="BN84" t="s">
        <v>286</v>
      </c>
      <c r="BO84">
        <v>0</v>
      </c>
      <c r="BP84">
        <f>IF(BO84&lt;&gt;0, BO84, BM84)</f>
        <v>0</v>
      </c>
      <c r="BQ84">
        <f>1-BP84/BE84</f>
        <v>0</v>
      </c>
      <c r="BR84">
        <f>(BE84-BD84)/(BE84-BP84)</f>
        <v>0</v>
      </c>
      <c r="BS84">
        <f>(AY84-BE84)/(AY84-BP84)</f>
        <v>0</v>
      </c>
      <c r="BT84">
        <f>(BE84-BD84)/(BE84-AX84)</f>
        <v>0</v>
      </c>
      <c r="BU84">
        <f>(AY84-BE84)/(AY84-AX84)</f>
        <v>0</v>
      </c>
      <c r="BV84">
        <f>(BR84*BP84/BD84)</f>
        <v>0</v>
      </c>
      <c r="BW84">
        <f>(1-BV84)</f>
        <v>0</v>
      </c>
      <c r="BX84">
        <f>$B$11*CW84+$C$11*CX84+$F$11*CY84*(1-DB84)</f>
        <v>0</v>
      </c>
      <c r="BY84">
        <f>BX84*BZ84</f>
        <v>0</v>
      </c>
      <c r="BZ84">
        <f>($B$11*$D$9+$C$11*$D$9+$F$11*((DL84+DD84)/MAX(DL84+DD84+DM84, 0.1)*$I$9+DM84/MAX(DL84+DD84+DM84, 0.1)*$J$9))/($B$11+$C$11+$F$11)</f>
        <v>0</v>
      </c>
      <c r="CA84">
        <f>($B$11*$K$9+$C$11*$K$9+$F$11*((DL84+DD84)/MAX(DL84+DD84+DM84, 0.1)*$P$9+DM84/MAX(DL84+DD84+DM84, 0.1)*$Q$9))/($B$11+$C$11+$F$11)</f>
        <v>0</v>
      </c>
      <c r="CB84">
        <v>9</v>
      </c>
      <c r="CC84">
        <v>0.5</v>
      </c>
      <c r="CD84" t="s">
        <v>287</v>
      </c>
      <c r="CE84">
        <v>2</v>
      </c>
      <c r="CF84" t="b">
        <v>1</v>
      </c>
      <c r="CG84">
        <v>1617086444.6875</v>
      </c>
      <c r="CH84">
        <v>435.63625</v>
      </c>
      <c r="CI84">
        <v>454.796875</v>
      </c>
      <c r="CJ84">
        <v>21.4839625</v>
      </c>
      <c r="CK84">
        <v>20.04035</v>
      </c>
      <c r="CL84">
        <v>431.274625</v>
      </c>
      <c r="CM84">
        <v>21.5016</v>
      </c>
      <c r="CN84">
        <v>600.02075</v>
      </c>
      <c r="CO84">
        <v>101.114375</v>
      </c>
      <c r="CP84">
        <v>0.0453946375</v>
      </c>
      <c r="CQ84">
        <v>26.6402125</v>
      </c>
      <c r="CR84">
        <v>26.1204</v>
      </c>
      <c r="CS84">
        <v>999.9</v>
      </c>
      <c r="CT84">
        <v>0</v>
      </c>
      <c r="CU84">
        <v>0</v>
      </c>
      <c r="CV84">
        <v>9998.125</v>
      </c>
      <c r="CW84">
        <v>0</v>
      </c>
      <c r="CX84">
        <v>42.8854</v>
      </c>
      <c r="CY84">
        <v>1199.99875</v>
      </c>
      <c r="CZ84">
        <v>0.96699</v>
      </c>
      <c r="DA84">
        <v>0.0330095</v>
      </c>
      <c r="DB84">
        <v>0</v>
      </c>
      <c r="DC84">
        <v>2.6756625</v>
      </c>
      <c r="DD84">
        <v>0</v>
      </c>
      <c r="DE84">
        <v>3524.03875</v>
      </c>
      <c r="DF84">
        <v>10372.2375</v>
      </c>
      <c r="DG84">
        <v>39.8435</v>
      </c>
      <c r="DH84">
        <v>42.7655</v>
      </c>
      <c r="DI84">
        <v>41.5545</v>
      </c>
      <c r="DJ84">
        <v>40.93725</v>
      </c>
      <c r="DK84">
        <v>39.945125</v>
      </c>
      <c r="DL84">
        <v>1160.3875</v>
      </c>
      <c r="DM84">
        <v>39.61125</v>
      </c>
      <c r="DN84">
        <v>0</v>
      </c>
      <c r="DO84">
        <v>1617086447.5</v>
      </c>
      <c r="DP84">
        <v>0</v>
      </c>
      <c r="DQ84">
        <v>2.61688461538462</v>
      </c>
      <c r="DR84">
        <v>0.108834188575873</v>
      </c>
      <c r="DS84">
        <v>72.8929913749296</v>
      </c>
      <c r="DT84">
        <v>3517.45307692308</v>
      </c>
      <c r="DU84">
        <v>15</v>
      </c>
      <c r="DV84">
        <v>1617085932.5</v>
      </c>
      <c r="DW84" t="s">
        <v>288</v>
      </c>
      <c r="DX84">
        <v>1617085932.5</v>
      </c>
      <c r="DY84">
        <v>1617085930.5</v>
      </c>
      <c r="DZ84">
        <v>3</v>
      </c>
      <c r="EA84">
        <v>0.041</v>
      </c>
      <c r="EB84">
        <v>0.004</v>
      </c>
      <c r="EC84">
        <v>4.362</v>
      </c>
      <c r="ED84">
        <v>-0.018</v>
      </c>
      <c r="EE84">
        <v>400</v>
      </c>
      <c r="EF84">
        <v>20</v>
      </c>
      <c r="EG84">
        <v>0.24</v>
      </c>
      <c r="EH84">
        <v>0.04</v>
      </c>
      <c r="EI84">
        <v>100</v>
      </c>
      <c r="EJ84">
        <v>100</v>
      </c>
      <c r="EK84">
        <v>4.362</v>
      </c>
      <c r="EL84">
        <v>-0.0176</v>
      </c>
      <c r="EM84">
        <v>4.36170000000004</v>
      </c>
      <c r="EN84">
        <v>0</v>
      </c>
      <c r="EO84">
        <v>0</v>
      </c>
      <c r="EP84">
        <v>0</v>
      </c>
      <c r="EQ84">
        <v>-0.017669999999999</v>
      </c>
      <c r="ER84">
        <v>0</v>
      </c>
      <c r="ES84">
        <v>0</v>
      </c>
      <c r="ET84">
        <v>0</v>
      </c>
      <c r="EU84">
        <v>-1</v>
      </c>
      <c r="EV84">
        <v>-1</v>
      </c>
      <c r="EW84">
        <v>-1</v>
      </c>
      <c r="EX84">
        <v>-1</v>
      </c>
      <c r="EY84">
        <v>8.6</v>
      </c>
      <c r="EZ84">
        <v>8.6</v>
      </c>
      <c r="FA84">
        <v>18</v>
      </c>
      <c r="FB84">
        <v>646.37</v>
      </c>
      <c r="FC84">
        <v>393.423</v>
      </c>
      <c r="FD84">
        <v>24.9999</v>
      </c>
      <c r="FE84">
        <v>26.9818</v>
      </c>
      <c r="FF84">
        <v>30.0002</v>
      </c>
      <c r="FG84">
        <v>26.9563</v>
      </c>
      <c r="FH84">
        <v>26.996</v>
      </c>
      <c r="FI84">
        <v>23.7068</v>
      </c>
      <c r="FJ84">
        <v>16.6744</v>
      </c>
      <c r="FK84">
        <v>53.2434</v>
      </c>
      <c r="FL84">
        <v>25</v>
      </c>
      <c r="FM84">
        <v>470.449</v>
      </c>
      <c r="FN84">
        <v>20</v>
      </c>
      <c r="FO84">
        <v>97.06</v>
      </c>
      <c r="FP84">
        <v>99.6214</v>
      </c>
    </row>
    <row r="85" spans="1:172">
      <c r="A85">
        <v>69</v>
      </c>
      <c r="B85">
        <v>1617086451</v>
      </c>
      <c r="C85">
        <v>273</v>
      </c>
      <c r="D85" t="s">
        <v>423</v>
      </c>
      <c r="E85" t="s">
        <v>424</v>
      </c>
      <c r="F85">
        <v>4</v>
      </c>
      <c r="G85">
        <v>1617086449</v>
      </c>
      <c r="H85">
        <f>(I85)/1000</f>
        <v>0</v>
      </c>
      <c r="I85">
        <f>IF(CF85, AL85, AF85)</f>
        <v>0</v>
      </c>
      <c r="J85">
        <f>IF(CF85, AG85, AE85)</f>
        <v>0</v>
      </c>
      <c r="K85">
        <f>CH85 - IF(AS85&gt;1, J85*CB85*100.0/(AU85*CV85), 0)</f>
        <v>0</v>
      </c>
      <c r="L85">
        <f>((R85-H85/2)*K85-J85)/(R85+H85/2)</f>
        <v>0</v>
      </c>
      <c r="M85">
        <f>L85*(CO85+CP85)/1000.0</f>
        <v>0</v>
      </c>
      <c r="N85">
        <f>(CH85 - IF(AS85&gt;1, J85*CB85*100.0/(AU85*CV85), 0))*(CO85+CP85)/1000.0</f>
        <v>0</v>
      </c>
      <c r="O85">
        <f>2.0/((1/Q85-1/P85)+SIGN(Q85)*SQRT((1/Q85-1/P85)*(1/Q85-1/P85) + 4*CC85/((CC85+1)*(CC85+1))*(2*1/Q85*1/P85-1/P85*1/P85)))</f>
        <v>0</v>
      </c>
      <c r="P85">
        <f>IF(LEFT(CD85,1)&lt;&gt;"0",IF(LEFT(CD85,1)="1",3.0,CE85),$D$5+$E$5*(CV85*CO85/($K$5*1000))+$F$5*(CV85*CO85/($K$5*1000))*MAX(MIN(CB85,$J$5),$I$5)*MAX(MIN(CB85,$J$5),$I$5)+$G$5*MAX(MIN(CB85,$J$5),$I$5)*(CV85*CO85/($K$5*1000))+$H$5*(CV85*CO85/($K$5*1000))*(CV85*CO85/($K$5*1000)))</f>
        <v>0</v>
      </c>
      <c r="Q85">
        <f>H85*(1000-(1000*0.61365*exp(17.502*U85/(240.97+U85))/(CO85+CP85)+CJ85)/2)/(1000*0.61365*exp(17.502*U85/(240.97+U85))/(CO85+CP85)-CJ85)</f>
        <v>0</v>
      </c>
      <c r="R85">
        <f>1/((CC85+1)/(O85/1.6)+1/(P85/1.37)) + CC85/((CC85+1)/(O85/1.6) + CC85/(P85/1.37))</f>
        <v>0</v>
      </c>
      <c r="S85">
        <f>(BX85*CA85)</f>
        <v>0</v>
      </c>
      <c r="T85">
        <f>(CQ85+(S85+2*0.95*5.67E-8*(((CQ85+$B$7)+273)^4-(CQ85+273)^4)-44100*H85)/(1.84*29.3*P85+8*0.95*5.67E-8*(CQ85+273)^3))</f>
        <v>0</v>
      </c>
      <c r="U85">
        <f>($C$7*CR85+$D$7*CS85+$E$7*T85)</f>
        <v>0</v>
      </c>
      <c r="V85">
        <f>0.61365*exp(17.502*U85/(240.97+U85))</f>
        <v>0</v>
      </c>
      <c r="W85">
        <f>(X85/Y85*100)</f>
        <v>0</v>
      </c>
      <c r="X85">
        <f>CJ85*(CO85+CP85)/1000</f>
        <v>0</v>
      </c>
      <c r="Y85">
        <f>0.61365*exp(17.502*CQ85/(240.97+CQ85))</f>
        <v>0</v>
      </c>
      <c r="Z85">
        <f>(V85-CJ85*(CO85+CP85)/1000)</f>
        <v>0</v>
      </c>
      <c r="AA85">
        <f>(-H85*44100)</f>
        <v>0</v>
      </c>
      <c r="AB85">
        <f>2*29.3*P85*0.92*(CQ85-U85)</f>
        <v>0</v>
      </c>
      <c r="AC85">
        <f>2*0.95*5.67E-8*(((CQ85+$B$7)+273)^4-(U85+273)^4)</f>
        <v>0</v>
      </c>
      <c r="AD85">
        <f>S85+AC85+AA85+AB85</f>
        <v>0</v>
      </c>
      <c r="AE85">
        <f>CN85*AS85*(CI85-CH85*(1000-AS85*CK85)/(1000-AS85*CJ85))/(100*CB85)</f>
        <v>0</v>
      </c>
      <c r="AF85">
        <f>1000*CN85*AS85*(CJ85-CK85)/(100*CB85*(1000-AS85*CJ85))</f>
        <v>0</v>
      </c>
      <c r="AG85">
        <f>(AH85 - AI85 - CO85*1E3/(8.314*(CQ85+273.15)) * AK85/CN85 * AJ85) * CN85/(100*CB85) * (1000 - CK85)/1000</f>
        <v>0</v>
      </c>
      <c r="AH85">
        <v>471.16704190355</v>
      </c>
      <c r="AI85">
        <v>454.636375757576</v>
      </c>
      <c r="AJ85">
        <v>1.6250017408105</v>
      </c>
      <c r="AK85">
        <v>66.4999155448521</v>
      </c>
      <c r="AL85">
        <f>(AN85 - AM85 + CO85*1E3/(8.314*(CQ85+273.15)) * AP85/CN85 * AO85) * CN85/(100*CB85) * 1000/(1000 - AN85)</f>
        <v>0</v>
      </c>
      <c r="AM85">
        <v>20.0450526351515</v>
      </c>
      <c r="AN85">
        <v>21.4852921212121</v>
      </c>
      <c r="AO85">
        <v>-1.42566086392975e-06</v>
      </c>
      <c r="AP85">
        <v>79.88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MAX(0,($B$13+$C$13*CV85)/(1+$D$13*CV85)*CO85/(CQ85+273)*$E$13)</f>
        <v>0</v>
      </c>
      <c r="AV85" t="s">
        <v>286</v>
      </c>
      <c r="AW85" t="s">
        <v>286</v>
      </c>
      <c r="AX85">
        <v>0</v>
      </c>
      <c r="AY85">
        <v>0</v>
      </c>
      <c r="AZ85">
        <f>1-AX85/AY85</f>
        <v>0</v>
      </c>
      <c r="BA85">
        <v>0</v>
      </c>
      <c r="BB85" t="s">
        <v>286</v>
      </c>
      <c r="BC85" t="s">
        <v>286</v>
      </c>
      <c r="BD85">
        <v>0</v>
      </c>
      <c r="BE85">
        <v>0</v>
      </c>
      <c r="BF85">
        <f>1-BD85/BE85</f>
        <v>0</v>
      </c>
      <c r="BG85">
        <v>0.5</v>
      </c>
      <c r="BH85">
        <f>BY85</f>
        <v>0</v>
      </c>
      <c r="BI85">
        <f>J85</f>
        <v>0</v>
      </c>
      <c r="BJ85">
        <f>BF85*BG85*BH85</f>
        <v>0</v>
      </c>
      <c r="BK85">
        <f>(BI85-BA85)/BH85</f>
        <v>0</v>
      </c>
      <c r="BL85">
        <f>(AY85-BE85)/BE85</f>
        <v>0</v>
      </c>
      <c r="BM85">
        <f>AX85/(AZ85+AX85/BE85)</f>
        <v>0</v>
      </c>
      <c r="BN85" t="s">
        <v>286</v>
      </c>
      <c r="BO85">
        <v>0</v>
      </c>
      <c r="BP85">
        <f>IF(BO85&lt;&gt;0, BO85, BM85)</f>
        <v>0</v>
      </c>
      <c r="BQ85">
        <f>1-BP85/BE85</f>
        <v>0</v>
      </c>
      <c r="BR85">
        <f>(BE85-BD85)/(BE85-BP85)</f>
        <v>0</v>
      </c>
      <c r="BS85">
        <f>(AY85-BE85)/(AY85-BP85)</f>
        <v>0</v>
      </c>
      <c r="BT85">
        <f>(BE85-BD85)/(BE85-AX85)</f>
        <v>0</v>
      </c>
      <c r="BU85">
        <f>(AY85-BE85)/(AY85-AX85)</f>
        <v>0</v>
      </c>
      <c r="BV85">
        <f>(BR85*BP85/BD85)</f>
        <v>0</v>
      </c>
      <c r="BW85">
        <f>(1-BV85)</f>
        <v>0</v>
      </c>
      <c r="BX85">
        <f>$B$11*CW85+$C$11*CX85+$F$11*CY85*(1-DB85)</f>
        <v>0</v>
      </c>
      <c r="BY85">
        <f>BX85*BZ85</f>
        <v>0</v>
      </c>
      <c r="BZ85">
        <f>($B$11*$D$9+$C$11*$D$9+$F$11*((DL85+DD85)/MAX(DL85+DD85+DM85, 0.1)*$I$9+DM85/MAX(DL85+DD85+DM85, 0.1)*$J$9))/($B$11+$C$11+$F$11)</f>
        <v>0</v>
      </c>
      <c r="CA85">
        <f>($B$11*$K$9+$C$11*$K$9+$F$11*((DL85+DD85)/MAX(DL85+DD85+DM85, 0.1)*$P$9+DM85/MAX(DL85+DD85+DM85, 0.1)*$Q$9))/($B$11+$C$11+$F$11)</f>
        <v>0</v>
      </c>
      <c r="CB85">
        <v>9</v>
      </c>
      <c r="CC85">
        <v>0.5</v>
      </c>
      <c r="CD85" t="s">
        <v>287</v>
      </c>
      <c r="CE85">
        <v>2</v>
      </c>
      <c r="CF85" t="b">
        <v>1</v>
      </c>
      <c r="CG85">
        <v>1617086449</v>
      </c>
      <c r="CH85">
        <v>442.484285714286</v>
      </c>
      <c r="CI85">
        <v>461.759571428571</v>
      </c>
      <c r="CJ85">
        <v>21.4838</v>
      </c>
      <c r="CK85">
        <v>20.0466</v>
      </c>
      <c r="CL85">
        <v>438.122714285714</v>
      </c>
      <c r="CM85">
        <v>21.5014714285714</v>
      </c>
      <c r="CN85">
        <v>600.006142857143</v>
      </c>
      <c r="CO85">
        <v>101.113714285714</v>
      </c>
      <c r="CP85">
        <v>0.0454569</v>
      </c>
      <c r="CQ85">
        <v>26.6392285714286</v>
      </c>
      <c r="CR85">
        <v>26.1194428571429</v>
      </c>
      <c r="CS85">
        <v>999.9</v>
      </c>
      <c r="CT85">
        <v>0</v>
      </c>
      <c r="CU85">
        <v>0</v>
      </c>
      <c r="CV85">
        <v>10002.96</v>
      </c>
      <c r="CW85">
        <v>0</v>
      </c>
      <c r="CX85">
        <v>42.9292142857143</v>
      </c>
      <c r="CY85">
        <v>1200.00285714286</v>
      </c>
      <c r="CZ85">
        <v>0.966991</v>
      </c>
      <c r="DA85">
        <v>0.0330085142857143</v>
      </c>
      <c r="DB85">
        <v>0</v>
      </c>
      <c r="DC85">
        <v>2.57557142857143</v>
      </c>
      <c r="DD85">
        <v>0</v>
      </c>
      <c r="DE85">
        <v>3529.92857142857</v>
      </c>
      <c r="DF85">
        <v>10372.2857142857</v>
      </c>
      <c r="DG85">
        <v>39.839</v>
      </c>
      <c r="DH85">
        <v>42.7497142857143</v>
      </c>
      <c r="DI85">
        <v>41.5265714285714</v>
      </c>
      <c r="DJ85">
        <v>40.9907142857143</v>
      </c>
      <c r="DK85">
        <v>39.937</v>
      </c>
      <c r="DL85">
        <v>1160.39285714286</v>
      </c>
      <c r="DM85">
        <v>39.61</v>
      </c>
      <c r="DN85">
        <v>0</v>
      </c>
      <c r="DO85">
        <v>1617086451.7</v>
      </c>
      <c r="DP85">
        <v>0</v>
      </c>
      <c r="DQ85">
        <v>2.643908</v>
      </c>
      <c r="DR85">
        <v>-0.551492295916269</v>
      </c>
      <c r="DS85">
        <v>76.1100000103353</v>
      </c>
      <c r="DT85">
        <v>3523.1068</v>
      </c>
      <c r="DU85">
        <v>15</v>
      </c>
      <c r="DV85">
        <v>1617085932.5</v>
      </c>
      <c r="DW85" t="s">
        <v>288</v>
      </c>
      <c r="DX85">
        <v>1617085932.5</v>
      </c>
      <c r="DY85">
        <v>1617085930.5</v>
      </c>
      <c r="DZ85">
        <v>3</v>
      </c>
      <c r="EA85">
        <v>0.041</v>
      </c>
      <c r="EB85">
        <v>0.004</v>
      </c>
      <c r="EC85">
        <v>4.362</v>
      </c>
      <c r="ED85">
        <v>-0.018</v>
      </c>
      <c r="EE85">
        <v>400</v>
      </c>
      <c r="EF85">
        <v>20</v>
      </c>
      <c r="EG85">
        <v>0.24</v>
      </c>
      <c r="EH85">
        <v>0.04</v>
      </c>
      <c r="EI85">
        <v>100</v>
      </c>
      <c r="EJ85">
        <v>100</v>
      </c>
      <c r="EK85">
        <v>4.362</v>
      </c>
      <c r="EL85">
        <v>-0.0177</v>
      </c>
      <c r="EM85">
        <v>4.36170000000004</v>
      </c>
      <c r="EN85">
        <v>0</v>
      </c>
      <c r="EO85">
        <v>0</v>
      </c>
      <c r="EP85">
        <v>0</v>
      </c>
      <c r="EQ85">
        <v>-0.017669999999999</v>
      </c>
      <c r="ER85">
        <v>0</v>
      </c>
      <c r="ES85">
        <v>0</v>
      </c>
      <c r="ET85">
        <v>0</v>
      </c>
      <c r="EU85">
        <v>-1</v>
      </c>
      <c r="EV85">
        <v>-1</v>
      </c>
      <c r="EW85">
        <v>-1</v>
      </c>
      <c r="EX85">
        <v>-1</v>
      </c>
      <c r="EY85">
        <v>8.6</v>
      </c>
      <c r="EZ85">
        <v>8.7</v>
      </c>
      <c r="FA85">
        <v>18</v>
      </c>
      <c r="FB85">
        <v>646.138</v>
      </c>
      <c r="FC85">
        <v>393.495</v>
      </c>
      <c r="FD85">
        <v>24.9999</v>
      </c>
      <c r="FE85">
        <v>26.9818</v>
      </c>
      <c r="FF85">
        <v>30.0001</v>
      </c>
      <c r="FG85">
        <v>26.9563</v>
      </c>
      <c r="FH85">
        <v>26.996</v>
      </c>
      <c r="FI85">
        <v>23.9798</v>
      </c>
      <c r="FJ85">
        <v>16.6744</v>
      </c>
      <c r="FK85">
        <v>53.2434</v>
      </c>
      <c r="FL85">
        <v>25</v>
      </c>
      <c r="FM85">
        <v>477.183</v>
      </c>
      <c r="FN85">
        <v>20</v>
      </c>
      <c r="FO85">
        <v>97.0604</v>
      </c>
      <c r="FP85">
        <v>99.623</v>
      </c>
    </row>
    <row r="86" spans="1:172">
      <c r="A86">
        <v>70</v>
      </c>
      <c r="B86">
        <v>1617086455</v>
      </c>
      <c r="C86">
        <v>277</v>
      </c>
      <c r="D86" t="s">
        <v>425</v>
      </c>
      <c r="E86" t="s">
        <v>426</v>
      </c>
      <c r="F86">
        <v>4</v>
      </c>
      <c r="G86">
        <v>1617086452.6875</v>
      </c>
      <c r="H86">
        <f>(I86)/1000</f>
        <v>0</v>
      </c>
      <c r="I86">
        <f>IF(CF86, AL86, AF86)</f>
        <v>0</v>
      </c>
      <c r="J86">
        <f>IF(CF86, AG86, AE86)</f>
        <v>0</v>
      </c>
      <c r="K86">
        <f>CH86 - IF(AS86&gt;1, J86*CB86*100.0/(AU86*CV86), 0)</f>
        <v>0</v>
      </c>
      <c r="L86">
        <f>((R86-H86/2)*K86-J86)/(R86+H86/2)</f>
        <v>0</v>
      </c>
      <c r="M86">
        <f>L86*(CO86+CP86)/1000.0</f>
        <v>0</v>
      </c>
      <c r="N86">
        <f>(CH86 - IF(AS86&gt;1, J86*CB86*100.0/(AU86*CV86), 0))*(CO86+CP86)/1000.0</f>
        <v>0</v>
      </c>
      <c r="O86">
        <f>2.0/((1/Q86-1/P86)+SIGN(Q86)*SQRT((1/Q86-1/P86)*(1/Q86-1/P86) + 4*CC86/((CC86+1)*(CC86+1))*(2*1/Q86*1/P86-1/P86*1/P86)))</f>
        <v>0</v>
      </c>
      <c r="P86">
        <f>IF(LEFT(CD86,1)&lt;&gt;"0",IF(LEFT(CD86,1)="1",3.0,CE86),$D$5+$E$5*(CV86*CO86/($K$5*1000))+$F$5*(CV86*CO86/($K$5*1000))*MAX(MIN(CB86,$J$5),$I$5)*MAX(MIN(CB86,$J$5),$I$5)+$G$5*MAX(MIN(CB86,$J$5),$I$5)*(CV86*CO86/($K$5*1000))+$H$5*(CV86*CO86/($K$5*1000))*(CV86*CO86/($K$5*1000)))</f>
        <v>0</v>
      </c>
      <c r="Q86">
        <f>H86*(1000-(1000*0.61365*exp(17.502*U86/(240.97+U86))/(CO86+CP86)+CJ86)/2)/(1000*0.61365*exp(17.502*U86/(240.97+U86))/(CO86+CP86)-CJ86)</f>
        <v>0</v>
      </c>
      <c r="R86">
        <f>1/((CC86+1)/(O86/1.6)+1/(P86/1.37)) + CC86/((CC86+1)/(O86/1.6) + CC86/(P86/1.37))</f>
        <v>0</v>
      </c>
      <c r="S86">
        <f>(BX86*CA86)</f>
        <v>0</v>
      </c>
      <c r="T86">
        <f>(CQ86+(S86+2*0.95*5.67E-8*(((CQ86+$B$7)+273)^4-(CQ86+273)^4)-44100*H86)/(1.84*29.3*P86+8*0.95*5.67E-8*(CQ86+273)^3))</f>
        <v>0</v>
      </c>
      <c r="U86">
        <f>($C$7*CR86+$D$7*CS86+$E$7*T86)</f>
        <v>0</v>
      </c>
      <c r="V86">
        <f>0.61365*exp(17.502*U86/(240.97+U86))</f>
        <v>0</v>
      </c>
      <c r="W86">
        <f>(X86/Y86*100)</f>
        <v>0</v>
      </c>
      <c r="X86">
        <f>CJ86*(CO86+CP86)/1000</f>
        <v>0</v>
      </c>
      <c r="Y86">
        <f>0.61365*exp(17.502*CQ86/(240.97+CQ86))</f>
        <v>0</v>
      </c>
      <c r="Z86">
        <f>(V86-CJ86*(CO86+CP86)/1000)</f>
        <v>0</v>
      </c>
      <c r="AA86">
        <f>(-H86*44100)</f>
        <v>0</v>
      </c>
      <c r="AB86">
        <f>2*29.3*P86*0.92*(CQ86-U86)</f>
        <v>0</v>
      </c>
      <c r="AC86">
        <f>2*0.95*5.67E-8*(((CQ86+$B$7)+273)^4-(U86+273)^4)</f>
        <v>0</v>
      </c>
      <c r="AD86">
        <f>S86+AC86+AA86+AB86</f>
        <v>0</v>
      </c>
      <c r="AE86">
        <f>CN86*AS86*(CI86-CH86*(1000-AS86*CK86)/(1000-AS86*CJ86))/(100*CB86)</f>
        <v>0</v>
      </c>
      <c r="AF86">
        <f>1000*CN86*AS86*(CJ86-CK86)/(100*CB86*(1000-AS86*CJ86))</f>
        <v>0</v>
      </c>
      <c r="AG86">
        <f>(AH86 - AI86 - CO86*1E3/(8.314*(CQ86+273.15)) * AK86/CN86 * AJ86) * CN86/(100*CB86) * (1000 - CK86)/1000</f>
        <v>0</v>
      </c>
      <c r="AH86">
        <v>478.114301499295</v>
      </c>
      <c r="AI86">
        <v>461.278781818182</v>
      </c>
      <c r="AJ86">
        <v>1.67406315108032</v>
      </c>
      <c r="AK86">
        <v>66.4999155448521</v>
      </c>
      <c r="AL86">
        <f>(AN86 - AM86 + CO86*1E3/(8.314*(CQ86+273.15)) * AP86/CN86 * AO86) * CN86/(100*CB86) * 1000/(1000 - AN86)</f>
        <v>0</v>
      </c>
      <c r="AM86">
        <v>20.0528620045022</v>
      </c>
      <c r="AN86">
        <v>21.4881787878788</v>
      </c>
      <c r="AO86">
        <v>3.70838087998854e-06</v>
      </c>
      <c r="AP86">
        <v>79.88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MAX(0,($B$13+$C$13*CV86)/(1+$D$13*CV86)*CO86/(CQ86+273)*$E$13)</f>
        <v>0</v>
      </c>
      <c r="AV86" t="s">
        <v>286</v>
      </c>
      <c r="AW86" t="s">
        <v>286</v>
      </c>
      <c r="AX86">
        <v>0</v>
      </c>
      <c r="AY86">
        <v>0</v>
      </c>
      <c r="AZ86">
        <f>1-AX86/AY86</f>
        <v>0</v>
      </c>
      <c r="BA86">
        <v>0</v>
      </c>
      <c r="BB86" t="s">
        <v>286</v>
      </c>
      <c r="BC86" t="s">
        <v>286</v>
      </c>
      <c r="BD86">
        <v>0</v>
      </c>
      <c r="BE86">
        <v>0</v>
      </c>
      <c r="BF86">
        <f>1-BD86/BE86</f>
        <v>0</v>
      </c>
      <c r="BG86">
        <v>0.5</v>
      </c>
      <c r="BH86">
        <f>BY86</f>
        <v>0</v>
      </c>
      <c r="BI86">
        <f>J86</f>
        <v>0</v>
      </c>
      <c r="BJ86">
        <f>BF86*BG86*BH86</f>
        <v>0</v>
      </c>
      <c r="BK86">
        <f>(BI86-BA86)/BH86</f>
        <v>0</v>
      </c>
      <c r="BL86">
        <f>(AY86-BE86)/BE86</f>
        <v>0</v>
      </c>
      <c r="BM86">
        <f>AX86/(AZ86+AX86/BE86)</f>
        <v>0</v>
      </c>
      <c r="BN86" t="s">
        <v>286</v>
      </c>
      <c r="BO86">
        <v>0</v>
      </c>
      <c r="BP86">
        <f>IF(BO86&lt;&gt;0, BO86, BM86)</f>
        <v>0</v>
      </c>
      <c r="BQ86">
        <f>1-BP86/BE86</f>
        <v>0</v>
      </c>
      <c r="BR86">
        <f>(BE86-BD86)/(BE86-BP86)</f>
        <v>0</v>
      </c>
      <c r="BS86">
        <f>(AY86-BE86)/(AY86-BP86)</f>
        <v>0</v>
      </c>
      <c r="BT86">
        <f>(BE86-BD86)/(BE86-AX86)</f>
        <v>0</v>
      </c>
      <c r="BU86">
        <f>(AY86-BE86)/(AY86-AX86)</f>
        <v>0</v>
      </c>
      <c r="BV86">
        <f>(BR86*BP86/BD86)</f>
        <v>0</v>
      </c>
      <c r="BW86">
        <f>(1-BV86)</f>
        <v>0</v>
      </c>
      <c r="BX86">
        <f>$B$11*CW86+$C$11*CX86+$F$11*CY86*(1-DB86)</f>
        <v>0</v>
      </c>
      <c r="BY86">
        <f>BX86*BZ86</f>
        <v>0</v>
      </c>
      <c r="BZ86">
        <f>($B$11*$D$9+$C$11*$D$9+$F$11*((DL86+DD86)/MAX(DL86+DD86+DM86, 0.1)*$I$9+DM86/MAX(DL86+DD86+DM86, 0.1)*$J$9))/($B$11+$C$11+$F$11)</f>
        <v>0</v>
      </c>
      <c r="CA86">
        <f>($B$11*$K$9+$C$11*$K$9+$F$11*((DL86+DD86)/MAX(DL86+DD86+DM86, 0.1)*$P$9+DM86/MAX(DL86+DD86+DM86, 0.1)*$Q$9))/($B$11+$C$11+$F$11)</f>
        <v>0</v>
      </c>
      <c r="CB86">
        <v>9</v>
      </c>
      <c r="CC86">
        <v>0.5</v>
      </c>
      <c r="CD86" t="s">
        <v>287</v>
      </c>
      <c r="CE86">
        <v>2</v>
      </c>
      <c r="CF86" t="b">
        <v>1</v>
      </c>
      <c r="CG86">
        <v>1617086452.6875</v>
      </c>
      <c r="CH86">
        <v>448.405875</v>
      </c>
      <c r="CI86">
        <v>468.016625</v>
      </c>
      <c r="CJ86">
        <v>21.4864625</v>
      </c>
      <c r="CK86">
        <v>20.05255</v>
      </c>
      <c r="CL86">
        <v>444.044125</v>
      </c>
      <c r="CM86">
        <v>21.5041125</v>
      </c>
      <c r="CN86">
        <v>600.001875</v>
      </c>
      <c r="CO86">
        <v>101.112125</v>
      </c>
      <c r="CP86">
        <v>0.0455292375</v>
      </c>
      <c r="CQ86">
        <v>26.6382875</v>
      </c>
      <c r="CR86">
        <v>26.1186</v>
      </c>
      <c r="CS86">
        <v>999.9</v>
      </c>
      <c r="CT86">
        <v>0</v>
      </c>
      <c r="CU86">
        <v>0</v>
      </c>
      <c r="CV86">
        <v>9993.1275</v>
      </c>
      <c r="CW86">
        <v>0</v>
      </c>
      <c r="CX86">
        <v>43.2732125</v>
      </c>
      <c r="CY86">
        <v>1199.99625</v>
      </c>
      <c r="CZ86">
        <v>0.96699</v>
      </c>
      <c r="DA86">
        <v>0.0330095</v>
      </c>
      <c r="DB86">
        <v>0</v>
      </c>
      <c r="DC86">
        <v>2.719025</v>
      </c>
      <c r="DD86">
        <v>0</v>
      </c>
      <c r="DE86">
        <v>3534.71125</v>
      </c>
      <c r="DF86">
        <v>10372.2125</v>
      </c>
      <c r="DG86">
        <v>39.8435</v>
      </c>
      <c r="DH86">
        <v>42.73425</v>
      </c>
      <c r="DI86">
        <v>41.531</v>
      </c>
      <c r="DJ86">
        <v>40.9685</v>
      </c>
      <c r="DK86">
        <v>39.960625</v>
      </c>
      <c r="DL86">
        <v>1160.385</v>
      </c>
      <c r="DM86">
        <v>39.61125</v>
      </c>
      <c r="DN86">
        <v>0</v>
      </c>
      <c r="DO86">
        <v>1617086455.9</v>
      </c>
      <c r="DP86">
        <v>0</v>
      </c>
      <c r="DQ86">
        <v>2.67034230769231</v>
      </c>
      <c r="DR86">
        <v>0.878369240821211</v>
      </c>
      <c r="DS86">
        <v>78.7965811984904</v>
      </c>
      <c r="DT86">
        <v>3528.13</v>
      </c>
      <c r="DU86">
        <v>15</v>
      </c>
      <c r="DV86">
        <v>1617085932.5</v>
      </c>
      <c r="DW86" t="s">
        <v>288</v>
      </c>
      <c r="DX86">
        <v>1617085932.5</v>
      </c>
      <c r="DY86">
        <v>1617085930.5</v>
      </c>
      <c r="DZ86">
        <v>3</v>
      </c>
      <c r="EA86">
        <v>0.041</v>
      </c>
      <c r="EB86">
        <v>0.004</v>
      </c>
      <c r="EC86">
        <v>4.362</v>
      </c>
      <c r="ED86">
        <v>-0.018</v>
      </c>
      <c r="EE86">
        <v>400</v>
      </c>
      <c r="EF86">
        <v>20</v>
      </c>
      <c r="EG86">
        <v>0.24</v>
      </c>
      <c r="EH86">
        <v>0.04</v>
      </c>
      <c r="EI86">
        <v>100</v>
      </c>
      <c r="EJ86">
        <v>100</v>
      </c>
      <c r="EK86">
        <v>4.361</v>
      </c>
      <c r="EL86">
        <v>-0.0177</v>
      </c>
      <c r="EM86">
        <v>4.36170000000004</v>
      </c>
      <c r="EN86">
        <v>0</v>
      </c>
      <c r="EO86">
        <v>0</v>
      </c>
      <c r="EP86">
        <v>0</v>
      </c>
      <c r="EQ86">
        <v>-0.017669999999999</v>
      </c>
      <c r="ER86">
        <v>0</v>
      </c>
      <c r="ES86">
        <v>0</v>
      </c>
      <c r="ET86">
        <v>0</v>
      </c>
      <c r="EU86">
        <v>-1</v>
      </c>
      <c r="EV86">
        <v>-1</v>
      </c>
      <c r="EW86">
        <v>-1</v>
      </c>
      <c r="EX86">
        <v>-1</v>
      </c>
      <c r="EY86">
        <v>8.7</v>
      </c>
      <c r="EZ86">
        <v>8.7</v>
      </c>
      <c r="FA86">
        <v>18</v>
      </c>
      <c r="FB86">
        <v>646.215</v>
      </c>
      <c r="FC86">
        <v>393.437</v>
      </c>
      <c r="FD86">
        <v>24.9999</v>
      </c>
      <c r="FE86">
        <v>26.9825</v>
      </c>
      <c r="FF86">
        <v>30.0002</v>
      </c>
      <c r="FG86">
        <v>26.9563</v>
      </c>
      <c r="FH86">
        <v>26.996</v>
      </c>
      <c r="FI86">
        <v>24.2503</v>
      </c>
      <c r="FJ86">
        <v>16.6744</v>
      </c>
      <c r="FK86">
        <v>53.2434</v>
      </c>
      <c r="FL86">
        <v>25</v>
      </c>
      <c r="FM86">
        <v>483.896</v>
      </c>
      <c r="FN86">
        <v>20</v>
      </c>
      <c r="FO86">
        <v>97.0599</v>
      </c>
      <c r="FP86">
        <v>99.6223</v>
      </c>
    </row>
    <row r="87" spans="1:172">
      <c r="A87">
        <v>71</v>
      </c>
      <c r="B87">
        <v>1617086459</v>
      </c>
      <c r="C87">
        <v>281</v>
      </c>
      <c r="D87" t="s">
        <v>427</v>
      </c>
      <c r="E87" t="s">
        <v>428</v>
      </c>
      <c r="F87">
        <v>4</v>
      </c>
      <c r="G87">
        <v>1617086457</v>
      </c>
      <c r="H87">
        <f>(I87)/1000</f>
        <v>0</v>
      </c>
      <c r="I87">
        <f>IF(CF87, AL87, AF87)</f>
        <v>0</v>
      </c>
      <c r="J87">
        <f>IF(CF87, AG87, AE87)</f>
        <v>0</v>
      </c>
      <c r="K87">
        <f>CH87 - IF(AS87&gt;1, J87*CB87*100.0/(AU87*CV87), 0)</f>
        <v>0</v>
      </c>
      <c r="L87">
        <f>((R87-H87/2)*K87-J87)/(R87+H87/2)</f>
        <v>0</v>
      </c>
      <c r="M87">
        <f>L87*(CO87+CP87)/1000.0</f>
        <v>0</v>
      </c>
      <c r="N87">
        <f>(CH87 - IF(AS87&gt;1, J87*CB87*100.0/(AU87*CV87), 0))*(CO87+CP87)/1000.0</f>
        <v>0</v>
      </c>
      <c r="O87">
        <f>2.0/((1/Q87-1/P87)+SIGN(Q87)*SQRT((1/Q87-1/P87)*(1/Q87-1/P87) + 4*CC87/((CC87+1)*(CC87+1))*(2*1/Q87*1/P87-1/P87*1/P87)))</f>
        <v>0</v>
      </c>
      <c r="P87">
        <f>IF(LEFT(CD87,1)&lt;&gt;"0",IF(LEFT(CD87,1)="1",3.0,CE87),$D$5+$E$5*(CV87*CO87/($K$5*1000))+$F$5*(CV87*CO87/($K$5*1000))*MAX(MIN(CB87,$J$5),$I$5)*MAX(MIN(CB87,$J$5),$I$5)+$G$5*MAX(MIN(CB87,$J$5),$I$5)*(CV87*CO87/($K$5*1000))+$H$5*(CV87*CO87/($K$5*1000))*(CV87*CO87/($K$5*1000)))</f>
        <v>0</v>
      </c>
      <c r="Q87">
        <f>H87*(1000-(1000*0.61365*exp(17.502*U87/(240.97+U87))/(CO87+CP87)+CJ87)/2)/(1000*0.61365*exp(17.502*U87/(240.97+U87))/(CO87+CP87)-CJ87)</f>
        <v>0</v>
      </c>
      <c r="R87">
        <f>1/((CC87+1)/(O87/1.6)+1/(P87/1.37)) + CC87/((CC87+1)/(O87/1.6) + CC87/(P87/1.37))</f>
        <v>0</v>
      </c>
      <c r="S87">
        <f>(BX87*CA87)</f>
        <v>0</v>
      </c>
      <c r="T87">
        <f>(CQ87+(S87+2*0.95*5.67E-8*(((CQ87+$B$7)+273)^4-(CQ87+273)^4)-44100*H87)/(1.84*29.3*P87+8*0.95*5.67E-8*(CQ87+273)^3))</f>
        <v>0</v>
      </c>
      <c r="U87">
        <f>($C$7*CR87+$D$7*CS87+$E$7*T87)</f>
        <v>0</v>
      </c>
      <c r="V87">
        <f>0.61365*exp(17.502*U87/(240.97+U87))</f>
        <v>0</v>
      </c>
      <c r="W87">
        <f>(X87/Y87*100)</f>
        <v>0</v>
      </c>
      <c r="X87">
        <f>CJ87*(CO87+CP87)/1000</f>
        <v>0</v>
      </c>
      <c r="Y87">
        <f>0.61365*exp(17.502*CQ87/(240.97+CQ87))</f>
        <v>0</v>
      </c>
      <c r="Z87">
        <f>(V87-CJ87*(CO87+CP87)/1000)</f>
        <v>0</v>
      </c>
      <c r="AA87">
        <f>(-H87*44100)</f>
        <v>0</v>
      </c>
      <c r="AB87">
        <f>2*29.3*P87*0.92*(CQ87-U87)</f>
        <v>0</v>
      </c>
      <c r="AC87">
        <f>2*0.95*5.67E-8*(((CQ87+$B$7)+273)^4-(U87+273)^4)</f>
        <v>0</v>
      </c>
      <c r="AD87">
        <f>S87+AC87+AA87+AB87</f>
        <v>0</v>
      </c>
      <c r="AE87">
        <f>CN87*AS87*(CI87-CH87*(1000-AS87*CK87)/(1000-AS87*CJ87))/(100*CB87)</f>
        <v>0</v>
      </c>
      <c r="AF87">
        <f>1000*CN87*AS87*(CJ87-CK87)/(100*CB87*(1000-AS87*CJ87))</f>
        <v>0</v>
      </c>
      <c r="AG87">
        <f>(AH87 - AI87 - CO87*1E3/(8.314*(CQ87+273.15)) * AK87/CN87 * AJ87) * CN87/(100*CB87) * (1000 - CK87)/1000</f>
        <v>0</v>
      </c>
      <c r="AH87">
        <v>485.026005846784</v>
      </c>
      <c r="AI87">
        <v>467.989472727273</v>
      </c>
      <c r="AJ87">
        <v>1.67322943880039</v>
      </c>
      <c r="AK87">
        <v>66.4999155448521</v>
      </c>
      <c r="AL87">
        <f>(AN87 - AM87 + CO87*1E3/(8.314*(CQ87+273.15)) * AP87/CN87 * AO87) * CN87/(100*CB87) * 1000/(1000 - AN87)</f>
        <v>0</v>
      </c>
      <c r="AM87">
        <v>20.0519652457143</v>
      </c>
      <c r="AN87">
        <v>21.4909303030303</v>
      </c>
      <c r="AO87">
        <v>7.76306272606023e-06</v>
      </c>
      <c r="AP87">
        <v>79.88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MAX(0,($B$13+$C$13*CV87)/(1+$D$13*CV87)*CO87/(CQ87+273)*$E$13)</f>
        <v>0</v>
      </c>
      <c r="AV87" t="s">
        <v>286</v>
      </c>
      <c r="AW87" t="s">
        <v>286</v>
      </c>
      <c r="AX87">
        <v>0</v>
      </c>
      <c r="AY87">
        <v>0</v>
      </c>
      <c r="AZ87">
        <f>1-AX87/AY87</f>
        <v>0</v>
      </c>
      <c r="BA87">
        <v>0</v>
      </c>
      <c r="BB87" t="s">
        <v>286</v>
      </c>
      <c r="BC87" t="s">
        <v>286</v>
      </c>
      <c r="BD87">
        <v>0</v>
      </c>
      <c r="BE87">
        <v>0</v>
      </c>
      <c r="BF87">
        <f>1-BD87/BE87</f>
        <v>0</v>
      </c>
      <c r="BG87">
        <v>0.5</v>
      </c>
      <c r="BH87">
        <f>BY87</f>
        <v>0</v>
      </c>
      <c r="BI87">
        <f>J87</f>
        <v>0</v>
      </c>
      <c r="BJ87">
        <f>BF87*BG87*BH87</f>
        <v>0</v>
      </c>
      <c r="BK87">
        <f>(BI87-BA87)/BH87</f>
        <v>0</v>
      </c>
      <c r="BL87">
        <f>(AY87-BE87)/BE87</f>
        <v>0</v>
      </c>
      <c r="BM87">
        <f>AX87/(AZ87+AX87/BE87)</f>
        <v>0</v>
      </c>
      <c r="BN87" t="s">
        <v>286</v>
      </c>
      <c r="BO87">
        <v>0</v>
      </c>
      <c r="BP87">
        <f>IF(BO87&lt;&gt;0, BO87, BM87)</f>
        <v>0</v>
      </c>
      <c r="BQ87">
        <f>1-BP87/BE87</f>
        <v>0</v>
      </c>
      <c r="BR87">
        <f>(BE87-BD87)/(BE87-BP87)</f>
        <v>0</v>
      </c>
      <c r="BS87">
        <f>(AY87-BE87)/(AY87-BP87)</f>
        <v>0</v>
      </c>
      <c r="BT87">
        <f>(BE87-BD87)/(BE87-AX87)</f>
        <v>0</v>
      </c>
      <c r="BU87">
        <f>(AY87-BE87)/(AY87-AX87)</f>
        <v>0</v>
      </c>
      <c r="BV87">
        <f>(BR87*BP87/BD87)</f>
        <v>0</v>
      </c>
      <c r="BW87">
        <f>(1-BV87)</f>
        <v>0</v>
      </c>
      <c r="BX87">
        <f>$B$11*CW87+$C$11*CX87+$F$11*CY87*(1-DB87)</f>
        <v>0</v>
      </c>
      <c r="BY87">
        <f>BX87*BZ87</f>
        <v>0</v>
      </c>
      <c r="BZ87">
        <f>($B$11*$D$9+$C$11*$D$9+$F$11*((DL87+DD87)/MAX(DL87+DD87+DM87, 0.1)*$I$9+DM87/MAX(DL87+DD87+DM87, 0.1)*$J$9))/($B$11+$C$11+$F$11)</f>
        <v>0</v>
      </c>
      <c r="CA87">
        <f>($B$11*$K$9+$C$11*$K$9+$F$11*((DL87+DD87)/MAX(DL87+DD87+DM87, 0.1)*$P$9+DM87/MAX(DL87+DD87+DM87, 0.1)*$Q$9))/($B$11+$C$11+$F$11)</f>
        <v>0</v>
      </c>
      <c r="CB87">
        <v>9</v>
      </c>
      <c r="CC87">
        <v>0.5</v>
      </c>
      <c r="CD87" t="s">
        <v>287</v>
      </c>
      <c r="CE87">
        <v>2</v>
      </c>
      <c r="CF87" t="b">
        <v>1</v>
      </c>
      <c r="CG87">
        <v>1617086457</v>
      </c>
      <c r="CH87">
        <v>455.476285714286</v>
      </c>
      <c r="CI87">
        <v>475.327857142857</v>
      </c>
      <c r="CJ87">
        <v>21.4901428571429</v>
      </c>
      <c r="CK87">
        <v>20.0516142857143</v>
      </c>
      <c r="CL87">
        <v>451.114714285714</v>
      </c>
      <c r="CM87">
        <v>21.5078142857143</v>
      </c>
      <c r="CN87">
        <v>600.015714285714</v>
      </c>
      <c r="CO87">
        <v>101.113142857143</v>
      </c>
      <c r="CP87">
        <v>0.0454689285714286</v>
      </c>
      <c r="CQ87">
        <v>26.6404428571429</v>
      </c>
      <c r="CR87">
        <v>26.1155142857143</v>
      </c>
      <c r="CS87">
        <v>999.9</v>
      </c>
      <c r="CT87">
        <v>0</v>
      </c>
      <c r="CU87">
        <v>0</v>
      </c>
      <c r="CV87">
        <v>10008.1257142857</v>
      </c>
      <c r="CW87">
        <v>0</v>
      </c>
      <c r="CX87">
        <v>43.5828285714286</v>
      </c>
      <c r="CY87">
        <v>1199.97142857143</v>
      </c>
      <c r="CZ87">
        <v>0.96699</v>
      </c>
      <c r="DA87">
        <v>0.0330095</v>
      </c>
      <c r="DB87">
        <v>0</v>
      </c>
      <c r="DC87">
        <v>2.62258571428571</v>
      </c>
      <c r="DD87">
        <v>0</v>
      </c>
      <c r="DE87">
        <v>3539.50857142857</v>
      </c>
      <c r="DF87">
        <v>10372</v>
      </c>
      <c r="DG87">
        <v>39.8212857142857</v>
      </c>
      <c r="DH87">
        <v>42.75</v>
      </c>
      <c r="DI87">
        <v>41.5534285714286</v>
      </c>
      <c r="DJ87">
        <v>40.9907142857143</v>
      </c>
      <c r="DK87">
        <v>39.9462857142857</v>
      </c>
      <c r="DL87">
        <v>1160.36142857143</v>
      </c>
      <c r="DM87">
        <v>39.61</v>
      </c>
      <c r="DN87">
        <v>0</v>
      </c>
      <c r="DO87">
        <v>1617086459.5</v>
      </c>
      <c r="DP87">
        <v>0</v>
      </c>
      <c r="DQ87">
        <v>2.67107692307692</v>
      </c>
      <c r="DR87">
        <v>0.061627356685123</v>
      </c>
      <c r="DS87">
        <v>76.5969229763526</v>
      </c>
      <c r="DT87">
        <v>3532.57</v>
      </c>
      <c r="DU87">
        <v>15</v>
      </c>
      <c r="DV87">
        <v>1617085932.5</v>
      </c>
      <c r="DW87" t="s">
        <v>288</v>
      </c>
      <c r="DX87">
        <v>1617085932.5</v>
      </c>
      <c r="DY87">
        <v>1617085930.5</v>
      </c>
      <c r="DZ87">
        <v>3</v>
      </c>
      <c r="EA87">
        <v>0.041</v>
      </c>
      <c r="EB87">
        <v>0.004</v>
      </c>
      <c r="EC87">
        <v>4.362</v>
      </c>
      <c r="ED87">
        <v>-0.018</v>
      </c>
      <c r="EE87">
        <v>400</v>
      </c>
      <c r="EF87">
        <v>20</v>
      </c>
      <c r="EG87">
        <v>0.24</v>
      </c>
      <c r="EH87">
        <v>0.04</v>
      </c>
      <c r="EI87">
        <v>100</v>
      </c>
      <c r="EJ87">
        <v>100</v>
      </c>
      <c r="EK87">
        <v>4.362</v>
      </c>
      <c r="EL87">
        <v>-0.0177</v>
      </c>
      <c r="EM87">
        <v>4.36170000000004</v>
      </c>
      <c r="EN87">
        <v>0</v>
      </c>
      <c r="EO87">
        <v>0</v>
      </c>
      <c r="EP87">
        <v>0</v>
      </c>
      <c r="EQ87">
        <v>-0.017669999999999</v>
      </c>
      <c r="ER87">
        <v>0</v>
      </c>
      <c r="ES87">
        <v>0</v>
      </c>
      <c r="ET87">
        <v>0</v>
      </c>
      <c r="EU87">
        <v>-1</v>
      </c>
      <c r="EV87">
        <v>-1</v>
      </c>
      <c r="EW87">
        <v>-1</v>
      </c>
      <c r="EX87">
        <v>-1</v>
      </c>
      <c r="EY87">
        <v>8.8</v>
      </c>
      <c r="EZ87">
        <v>8.8</v>
      </c>
      <c r="FA87">
        <v>18</v>
      </c>
      <c r="FB87">
        <v>646.327</v>
      </c>
      <c r="FC87">
        <v>393.568</v>
      </c>
      <c r="FD87">
        <v>24.9999</v>
      </c>
      <c r="FE87">
        <v>26.9841</v>
      </c>
      <c r="FF87">
        <v>30.0001</v>
      </c>
      <c r="FG87">
        <v>26.9575</v>
      </c>
      <c r="FH87">
        <v>26.996</v>
      </c>
      <c r="FI87">
        <v>24.5195</v>
      </c>
      <c r="FJ87">
        <v>16.6744</v>
      </c>
      <c r="FK87">
        <v>53.2434</v>
      </c>
      <c r="FL87">
        <v>25</v>
      </c>
      <c r="FM87">
        <v>490.616</v>
      </c>
      <c r="FN87">
        <v>20</v>
      </c>
      <c r="FO87">
        <v>97.0604</v>
      </c>
      <c r="FP87">
        <v>99.622</v>
      </c>
    </row>
    <row r="88" spans="1:172">
      <c r="A88">
        <v>72</v>
      </c>
      <c r="B88">
        <v>1617086463</v>
      </c>
      <c r="C88">
        <v>285</v>
      </c>
      <c r="D88" t="s">
        <v>429</v>
      </c>
      <c r="E88" t="s">
        <v>430</v>
      </c>
      <c r="F88">
        <v>4</v>
      </c>
      <c r="G88">
        <v>1617086460.6875</v>
      </c>
      <c r="H88">
        <f>(I88)/1000</f>
        <v>0</v>
      </c>
      <c r="I88">
        <f>IF(CF88, AL88, AF88)</f>
        <v>0</v>
      </c>
      <c r="J88">
        <f>IF(CF88, AG88, AE88)</f>
        <v>0</v>
      </c>
      <c r="K88">
        <f>CH88 - IF(AS88&gt;1, J88*CB88*100.0/(AU88*CV88), 0)</f>
        <v>0</v>
      </c>
      <c r="L88">
        <f>((R88-H88/2)*K88-J88)/(R88+H88/2)</f>
        <v>0</v>
      </c>
      <c r="M88">
        <f>L88*(CO88+CP88)/1000.0</f>
        <v>0</v>
      </c>
      <c r="N88">
        <f>(CH88 - IF(AS88&gt;1, J88*CB88*100.0/(AU88*CV88), 0))*(CO88+CP88)/1000.0</f>
        <v>0</v>
      </c>
      <c r="O88">
        <f>2.0/((1/Q88-1/P88)+SIGN(Q88)*SQRT((1/Q88-1/P88)*(1/Q88-1/P88) + 4*CC88/((CC88+1)*(CC88+1))*(2*1/Q88*1/P88-1/P88*1/P88)))</f>
        <v>0</v>
      </c>
      <c r="P88">
        <f>IF(LEFT(CD88,1)&lt;&gt;"0",IF(LEFT(CD88,1)="1",3.0,CE88),$D$5+$E$5*(CV88*CO88/($K$5*1000))+$F$5*(CV88*CO88/($K$5*1000))*MAX(MIN(CB88,$J$5),$I$5)*MAX(MIN(CB88,$J$5),$I$5)+$G$5*MAX(MIN(CB88,$J$5),$I$5)*(CV88*CO88/($K$5*1000))+$H$5*(CV88*CO88/($K$5*1000))*(CV88*CO88/($K$5*1000)))</f>
        <v>0</v>
      </c>
      <c r="Q88">
        <f>H88*(1000-(1000*0.61365*exp(17.502*U88/(240.97+U88))/(CO88+CP88)+CJ88)/2)/(1000*0.61365*exp(17.502*U88/(240.97+U88))/(CO88+CP88)-CJ88)</f>
        <v>0</v>
      </c>
      <c r="R88">
        <f>1/((CC88+1)/(O88/1.6)+1/(P88/1.37)) + CC88/((CC88+1)/(O88/1.6) + CC88/(P88/1.37))</f>
        <v>0</v>
      </c>
      <c r="S88">
        <f>(BX88*CA88)</f>
        <v>0</v>
      </c>
      <c r="T88">
        <f>(CQ88+(S88+2*0.95*5.67E-8*(((CQ88+$B$7)+273)^4-(CQ88+273)^4)-44100*H88)/(1.84*29.3*P88+8*0.95*5.67E-8*(CQ88+273)^3))</f>
        <v>0</v>
      </c>
      <c r="U88">
        <f>($C$7*CR88+$D$7*CS88+$E$7*T88)</f>
        <v>0</v>
      </c>
      <c r="V88">
        <f>0.61365*exp(17.502*U88/(240.97+U88))</f>
        <v>0</v>
      </c>
      <c r="W88">
        <f>(X88/Y88*100)</f>
        <v>0</v>
      </c>
      <c r="X88">
        <f>CJ88*(CO88+CP88)/1000</f>
        <v>0</v>
      </c>
      <c r="Y88">
        <f>0.61365*exp(17.502*CQ88/(240.97+CQ88))</f>
        <v>0</v>
      </c>
      <c r="Z88">
        <f>(V88-CJ88*(CO88+CP88)/1000)</f>
        <v>0</v>
      </c>
      <c r="AA88">
        <f>(-H88*44100)</f>
        <v>0</v>
      </c>
      <c r="AB88">
        <f>2*29.3*P88*0.92*(CQ88-U88)</f>
        <v>0</v>
      </c>
      <c r="AC88">
        <f>2*0.95*5.67E-8*(((CQ88+$B$7)+273)^4-(U88+273)^4)</f>
        <v>0</v>
      </c>
      <c r="AD88">
        <f>S88+AC88+AA88+AB88</f>
        <v>0</v>
      </c>
      <c r="AE88">
        <f>CN88*AS88*(CI88-CH88*(1000-AS88*CK88)/(1000-AS88*CJ88))/(100*CB88)</f>
        <v>0</v>
      </c>
      <c r="AF88">
        <f>1000*CN88*AS88*(CJ88-CK88)/(100*CB88*(1000-AS88*CJ88))</f>
        <v>0</v>
      </c>
      <c r="AG88">
        <f>(AH88 - AI88 - CO88*1E3/(8.314*(CQ88+273.15)) * AK88/CN88 * AJ88) * CN88/(100*CB88) * (1000 - CK88)/1000</f>
        <v>0</v>
      </c>
      <c r="AH88">
        <v>491.807518468628</v>
      </c>
      <c r="AI88">
        <v>474.733884848485</v>
      </c>
      <c r="AJ88">
        <v>1.68736268827832</v>
      </c>
      <c r="AK88">
        <v>66.4999155448521</v>
      </c>
      <c r="AL88">
        <f>(AN88 - AM88 + CO88*1E3/(8.314*(CQ88+273.15)) * AP88/CN88 * AO88) * CN88/(100*CB88) * 1000/(1000 - AN88)</f>
        <v>0</v>
      </c>
      <c r="AM88">
        <v>20.0503766988745</v>
      </c>
      <c r="AN88">
        <v>21.4920424242424</v>
      </c>
      <c r="AO88">
        <v>6.64801864805368e-06</v>
      </c>
      <c r="AP88">
        <v>79.88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MAX(0,($B$13+$C$13*CV88)/(1+$D$13*CV88)*CO88/(CQ88+273)*$E$13)</f>
        <v>0</v>
      </c>
      <c r="AV88" t="s">
        <v>286</v>
      </c>
      <c r="AW88" t="s">
        <v>286</v>
      </c>
      <c r="AX88">
        <v>0</v>
      </c>
      <c r="AY88">
        <v>0</v>
      </c>
      <c r="AZ88">
        <f>1-AX88/AY88</f>
        <v>0</v>
      </c>
      <c r="BA88">
        <v>0</v>
      </c>
      <c r="BB88" t="s">
        <v>286</v>
      </c>
      <c r="BC88" t="s">
        <v>286</v>
      </c>
      <c r="BD88">
        <v>0</v>
      </c>
      <c r="BE88">
        <v>0</v>
      </c>
      <c r="BF88">
        <f>1-BD88/BE88</f>
        <v>0</v>
      </c>
      <c r="BG88">
        <v>0.5</v>
      </c>
      <c r="BH88">
        <f>BY88</f>
        <v>0</v>
      </c>
      <c r="BI88">
        <f>J88</f>
        <v>0</v>
      </c>
      <c r="BJ88">
        <f>BF88*BG88*BH88</f>
        <v>0</v>
      </c>
      <c r="BK88">
        <f>(BI88-BA88)/BH88</f>
        <v>0</v>
      </c>
      <c r="BL88">
        <f>(AY88-BE88)/BE88</f>
        <v>0</v>
      </c>
      <c r="BM88">
        <f>AX88/(AZ88+AX88/BE88)</f>
        <v>0</v>
      </c>
      <c r="BN88" t="s">
        <v>286</v>
      </c>
      <c r="BO88">
        <v>0</v>
      </c>
      <c r="BP88">
        <f>IF(BO88&lt;&gt;0, BO88, BM88)</f>
        <v>0</v>
      </c>
      <c r="BQ88">
        <f>1-BP88/BE88</f>
        <v>0</v>
      </c>
      <c r="BR88">
        <f>(BE88-BD88)/(BE88-BP88)</f>
        <v>0</v>
      </c>
      <c r="BS88">
        <f>(AY88-BE88)/(AY88-BP88)</f>
        <v>0</v>
      </c>
      <c r="BT88">
        <f>(BE88-BD88)/(BE88-AX88)</f>
        <v>0</v>
      </c>
      <c r="BU88">
        <f>(AY88-BE88)/(AY88-AX88)</f>
        <v>0</v>
      </c>
      <c r="BV88">
        <f>(BR88*BP88/BD88)</f>
        <v>0</v>
      </c>
      <c r="BW88">
        <f>(1-BV88)</f>
        <v>0</v>
      </c>
      <c r="BX88">
        <f>$B$11*CW88+$C$11*CX88+$F$11*CY88*(1-DB88)</f>
        <v>0</v>
      </c>
      <c r="BY88">
        <f>BX88*BZ88</f>
        <v>0</v>
      </c>
      <c r="BZ88">
        <f>($B$11*$D$9+$C$11*$D$9+$F$11*((DL88+DD88)/MAX(DL88+DD88+DM88, 0.1)*$I$9+DM88/MAX(DL88+DD88+DM88, 0.1)*$J$9))/($B$11+$C$11+$F$11)</f>
        <v>0</v>
      </c>
      <c r="CA88">
        <f>($B$11*$K$9+$C$11*$K$9+$F$11*((DL88+DD88)/MAX(DL88+DD88+DM88, 0.1)*$P$9+DM88/MAX(DL88+DD88+DM88, 0.1)*$Q$9))/($B$11+$C$11+$F$11)</f>
        <v>0</v>
      </c>
      <c r="CB88">
        <v>9</v>
      </c>
      <c r="CC88">
        <v>0.5</v>
      </c>
      <c r="CD88" t="s">
        <v>287</v>
      </c>
      <c r="CE88">
        <v>2</v>
      </c>
      <c r="CF88" t="b">
        <v>1</v>
      </c>
      <c r="CG88">
        <v>1617086460.6875</v>
      </c>
      <c r="CH88">
        <v>461.538</v>
      </c>
      <c r="CI88">
        <v>481.467375</v>
      </c>
      <c r="CJ88">
        <v>21.492275</v>
      </c>
      <c r="CK88">
        <v>20.050375</v>
      </c>
      <c r="CL88">
        <v>457.17675</v>
      </c>
      <c r="CM88">
        <v>21.50995</v>
      </c>
      <c r="CN88">
        <v>600.024625</v>
      </c>
      <c r="CO88">
        <v>101.11275</v>
      </c>
      <c r="CP88">
        <v>0.0454680625</v>
      </c>
      <c r="CQ88">
        <v>26.6394</v>
      </c>
      <c r="CR88">
        <v>26.1078625</v>
      </c>
      <c r="CS88">
        <v>999.9</v>
      </c>
      <c r="CT88">
        <v>0</v>
      </c>
      <c r="CU88">
        <v>0</v>
      </c>
      <c r="CV88">
        <v>10007.485</v>
      </c>
      <c r="CW88">
        <v>0</v>
      </c>
      <c r="CX88">
        <v>43.5844</v>
      </c>
      <c r="CY88">
        <v>1200.07375</v>
      </c>
      <c r="CZ88">
        <v>0.966990875</v>
      </c>
      <c r="DA88">
        <v>0.0330086375</v>
      </c>
      <c r="DB88">
        <v>0</v>
      </c>
      <c r="DC88">
        <v>2.7201375</v>
      </c>
      <c r="DD88">
        <v>0</v>
      </c>
      <c r="DE88">
        <v>3544.42375</v>
      </c>
      <c r="DF88">
        <v>10372.875</v>
      </c>
      <c r="DG88">
        <v>39.8435</v>
      </c>
      <c r="DH88">
        <v>42.726375</v>
      </c>
      <c r="DI88">
        <v>41.52325</v>
      </c>
      <c r="DJ88">
        <v>40.93725</v>
      </c>
      <c r="DK88">
        <v>39.929625</v>
      </c>
      <c r="DL88">
        <v>1160.46125</v>
      </c>
      <c r="DM88">
        <v>39.6125</v>
      </c>
      <c r="DN88">
        <v>0</v>
      </c>
      <c r="DO88">
        <v>1617086463.7</v>
      </c>
      <c r="DP88">
        <v>0</v>
      </c>
      <c r="DQ88">
        <v>2.663288</v>
      </c>
      <c r="DR88">
        <v>-0.232269224493931</v>
      </c>
      <c r="DS88">
        <v>72.6238461463981</v>
      </c>
      <c r="DT88">
        <v>3538.3344</v>
      </c>
      <c r="DU88">
        <v>15</v>
      </c>
      <c r="DV88">
        <v>1617085932.5</v>
      </c>
      <c r="DW88" t="s">
        <v>288</v>
      </c>
      <c r="DX88">
        <v>1617085932.5</v>
      </c>
      <c r="DY88">
        <v>1617085930.5</v>
      </c>
      <c r="DZ88">
        <v>3</v>
      </c>
      <c r="EA88">
        <v>0.041</v>
      </c>
      <c r="EB88">
        <v>0.004</v>
      </c>
      <c r="EC88">
        <v>4.362</v>
      </c>
      <c r="ED88">
        <v>-0.018</v>
      </c>
      <c r="EE88">
        <v>400</v>
      </c>
      <c r="EF88">
        <v>20</v>
      </c>
      <c r="EG88">
        <v>0.24</v>
      </c>
      <c r="EH88">
        <v>0.04</v>
      </c>
      <c r="EI88">
        <v>100</v>
      </c>
      <c r="EJ88">
        <v>100</v>
      </c>
      <c r="EK88">
        <v>4.361</v>
      </c>
      <c r="EL88">
        <v>-0.0176</v>
      </c>
      <c r="EM88">
        <v>4.36170000000004</v>
      </c>
      <c r="EN88">
        <v>0</v>
      </c>
      <c r="EO88">
        <v>0</v>
      </c>
      <c r="EP88">
        <v>0</v>
      </c>
      <c r="EQ88">
        <v>-0.017669999999999</v>
      </c>
      <c r="ER88">
        <v>0</v>
      </c>
      <c r="ES88">
        <v>0</v>
      </c>
      <c r="ET88">
        <v>0</v>
      </c>
      <c r="EU88">
        <v>-1</v>
      </c>
      <c r="EV88">
        <v>-1</v>
      </c>
      <c r="EW88">
        <v>-1</v>
      </c>
      <c r="EX88">
        <v>-1</v>
      </c>
      <c r="EY88">
        <v>8.8</v>
      </c>
      <c r="EZ88">
        <v>8.9</v>
      </c>
      <c r="FA88">
        <v>18</v>
      </c>
      <c r="FB88">
        <v>646.165</v>
      </c>
      <c r="FC88">
        <v>393.533</v>
      </c>
      <c r="FD88">
        <v>24.9998</v>
      </c>
      <c r="FE88">
        <v>26.9841</v>
      </c>
      <c r="FF88">
        <v>30.0001</v>
      </c>
      <c r="FG88">
        <v>26.9585</v>
      </c>
      <c r="FH88">
        <v>26.9972</v>
      </c>
      <c r="FI88">
        <v>24.7917</v>
      </c>
      <c r="FJ88">
        <v>16.6744</v>
      </c>
      <c r="FK88">
        <v>53.2434</v>
      </c>
      <c r="FL88">
        <v>25</v>
      </c>
      <c r="FM88">
        <v>497.381</v>
      </c>
      <c r="FN88">
        <v>20</v>
      </c>
      <c r="FO88">
        <v>97.0613</v>
      </c>
      <c r="FP88">
        <v>99.6223</v>
      </c>
    </row>
    <row r="89" spans="1:172">
      <c r="A89">
        <v>73</v>
      </c>
      <c r="B89">
        <v>1617086467</v>
      </c>
      <c r="C89">
        <v>289</v>
      </c>
      <c r="D89" t="s">
        <v>431</v>
      </c>
      <c r="E89" t="s">
        <v>432</v>
      </c>
      <c r="F89">
        <v>4</v>
      </c>
      <c r="G89">
        <v>1617086465</v>
      </c>
      <c r="H89">
        <f>(I89)/1000</f>
        <v>0</v>
      </c>
      <c r="I89">
        <f>IF(CF89, AL89, AF89)</f>
        <v>0</v>
      </c>
      <c r="J89">
        <f>IF(CF89, AG89, AE89)</f>
        <v>0</v>
      </c>
      <c r="K89">
        <f>CH89 - IF(AS89&gt;1, J89*CB89*100.0/(AU89*CV89), 0)</f>
        <v>0</v>
      </c>
      <c r="L89">
        <f>((R89-H89/2)*K89-J89)/(R89+H89/2)</f>
        <v>0</v>
      </c>
      <c r="M89">
        <f>L89*(CO89+CP89)/1000.0</f>
        <v>0</v>
      </c>
      <c r="N89">
        <f>(CH89 - IF(AS89&gt;1, J89*CB89*100.0/(AU89*CV89), 0))*(CO89+CP89)/1000.0</f>
        <v>0</v>
      </c>
      <c r="O89">
        <f>2.0/((1/Q89-1/P89)+SIGN(Q89)*SQRT((1/Q89-1/P89)*(1/Q89-1/P89) + 4*CC89/((CC89+1)*(CC89+1))*(2*1/Q89*1/P89-1/P89*1/P89)))</f>
        <v>0</v>
      </c>
      <c r="P89">
        <f>IF(LEFT(CD89,1)&lt;&gt;"0",IF(LEFT(CD89,1)="1",3.0,CE89),$D$5+$E$5*(CV89*CO89/($K$5*1000))+$F$5*(CV89*CO89/($K$5*1000))*MAX(MIN(CB89,$J$5),$I$5)*MAX(MIN(CB89,$J$5),$I$5)+$G$5*MAX(MIN(CB89,$J$5),$I$5)*(CV89*CO89/($K$5*1000))+$H$5*(CV89*CO89/($K$5*1000))*(CV89*CO89/($K$5*1000)))</f>
        <v>0</v>
      </c>
      <c r="Q89">
        <f>H89*(1000-(1000*0.61365*exp(17.502*U89/(240.97+U89))/(CO89+CP89)+CJ89)/2)/(1000*0.61365*exp(17.502*U89/(240.97+U89))/(CO89+CP89)-CJ89)</f>
        <v>0</v>
      </c>
      <c r="R89">
        <f>1/((CC89+1)/(O89/1.6)+1/(P89/1.37)) + CC89/((CC89+1)/(O89/1.6) + CC89/(P89/1.37))</f>
        <v>0</v>
      </c>
      <c r="S89">
        <f>(BX89*CA89)</f>
        <v>0</v>
      </c>
      <c r="T89">
        <f>(CQ89+(S89+2*0.95*5.67E-8*(((CQ89+$B$7)+273)^4-(CQ89+273)^4)-44100*H89)/(1.84*29.3*P89+8*0.95*5.67E-8*(CQ89+273)^3))</f>
        <v>0</v>
      </c>
      <c r="U89">
        <f>($C$7*CR89+$D$7*CS89+$E$7*T89)</f>
        <v>0</v>
      </c>
      <c r="V89">
        <f>0.61365*exp(17.502*U89/(240.97+U89))</f>
        <v>0</v>
      </c>
      <c r="W89">
        <f>(X89/Y89*100)</f>
        <v>0</v>
      </c>
      <c r="X89">
        <f>CJ89*(CO89+CP89)/1000</f>
        <v>0</v>
      </c>
      <c r="Y89">
        <f>0.61365*exp(17.502*CQ89/(240.97+CQ89))</f>
        <v>0</v>
      </c>
      <c r="Z89">
        <f>(V89-CJ89*(CO89+CP89)/1000)</f>
        <v>0</v>
      </c>
      <c r="AA89">
        <f>(-H89*44100)</f>
        <v>0</v>
      </c>
      <c r="AB89">
        <f>2*29.3*P89*0.92*(CQ89-U89)</f>
        <v>0</v>
      </c>
      <c r="AC89">
        <f>2*0.95*5.67E-8*(((CQ89+$B$7)+273)^4-(U89+273)^4)</f>
        <v>0</v>
      </c>
      <c r="AD89">
        <f>S89+AC89+AA89+AB89</f>
        <v>0</v>
      </c>
      <c r="AE89">
        <f>CN89*AS89*(CI89-CH89*(1000-AS89*CK89)/(1000-AS89*CJ89))/(100*CB89)</f>
        <v>0</v>
      </c>
      <c r="AF89">
        <f>1000*CN89*AS89*(CJ89-CK89)/(100*CB89*(1000-AS89*CJ89))</f>
        <v>0</v>
      </c>
      <c r="AG89">
        <f>(AH89 - AI89 - CO89*1E3/(8.314*(CQ89+273.15)) * AK89/CN89 * AJ89) * CN89/(100*CB89) * (1000 - CK89)/1000</f>
        <v>0</v>
      </c>
      <c r="AH89">
        <v>498.689732777408</v>
      </c>
      <c r="AI89">
        <v>481.463539393939</v>
      </c>
      <c r="AJ89">
        <v>1.68524835949869</v>
      </c>
      <c r="AK89">
        <v>66.4999155448521</v>
      </c>
      <c r="AL89">
        <f>(AN89 - AM89 + CO89*1E3/(8.314*(CQ89+273.15)) * AP89/CN89 * AO89) * CN89/(100*CB89) * 1000/(1000 - AN89)</f>
        <v>0</v>
      </c>
      <c r="AM89">
        <v>20.0501084574892</v>
      </c>
      <c r="AN89">
        <v>21.4921254545454</v>
      </c>
      <c r="AO89">
        <v>-4.54859350476205e-06</v>
      </c>
      <c r="AP89">
        <v>79.88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MAX(0,($B$13+$C$13*CV89)/(1+$D$13*CV89)*CO89/(CQ89+273)*$E$13)</f>
        <v>0</v>
      </c>
      <c r="AV89" t="s">
        <v>286</v>
      </c>
      <c r="AW89" t="s">
        <v>286</v>
      </c>
      <c r="AX89">
        <v>0</v>
      </c>
      <c r="AY89">
        <v>0</v>
      </c>
      <c r="AZ89">
        <f>1-AX89/AY89</f>
        <v>0</v>
      </c>
      <c r="BA89">
        <v>0</v>
      </c>
      <c r="BB89" t="s">
        <v>286</v>
      </c>
      <c r="BC89" t="s">
        <v>286</v>
      </c>
      <c r="BD89">
        <v>0</v>
      </c>
      <c r="BE89">
        <v>0</v>
      </c>
      <c r="BF89">
        <f>1-BD89/BE89</f>
        <v>0</v>
      </c>
      <c r="BG89">
        <v>0.5</v>
      </c>
      <c r="BH89">
        <f>BY89</f>
        <v>0</v>
      </c>
      <c r="BI89">
        <f>J89</f>
        <v>0</v>
      </c>
      <c r="BJ89">
        <f>BF89*BG89*BH89</f>
        <v>0</v>
      </c>
      <c r="BK89">
        <f>(BI89-BA89)/BH89</f>
        <v>0</v>
      </c>
      <c r="BL89">
        <f>(AY89-BE89)/BE89</f>
        <v>0</v>
      </c>
      <c r="BM89">
        <f>AX89/(AZ89+AX89/BE89)</f>
        <v>0</v>
      </c>
      <c r="BN89" t="s">
        <v>286</v>
      </c>
      <c r="BO89">
        <v>0</v>
      </c>
      <c r="BP89">
        <f>IF(BO89&lt;&gt;0, BO89, BM89)</f>
        <v>0</v>
      </c>
      <c r="BQ89">
        <f>1-BP89/BE89</f>
        <v>0</v>
      </c>
      <c r="BR89">
        <f>(BE89-BD89)/(BE89-BP89)</f>
        <v>0</v>
      </c>
      <c r="BS89">
        <f>(AY89-BE89)/(AY89-BP89)</f>
        <v>0</v>
      </c>
      <c r="BT89">
        <f>(BE89-BD89)/(BE89-AX89)</f>
        <v>0</v>
      </c>
      <c r="BU89">
        <f>(AY89-BE89)/(AY89-AX89)</f>
        <v>0</v>
      </c>
      <c r="BV89">
        <f>(BR89*BP89/BD89)</f>
        <v>0</v>
      </c>
      <c r="BW89">
        <f>(1-BV89)</f>
        <v>0</v>
      </c>
      <c r="BX89">
        <f>$B$11*CW89+$C$11*CX89+$F$11*CY89*(1-DB89)</f>
        <v>0</v>
      </c>
      <c r="BY89">
        <f>BX89*BZ89</f>
        <v>0</v>
      </c>
      <c r="BZ89">
        <f>($B$11*$D$9+$C$11*$D$9+$F$11*((DL89+DD89)/MAX(DL89+DD89+DM89, 0.1)*$I$9+DM89/MAX(DL89+DD89+DM89, 0.1)*$J$9))/($B$11+$C$11+$F$11)</f>
        <v>0</v>
      </c>
      <c r="CA89">
        <f>($B$11*$K$9+$C$11*$K$9+$F$11*((DL89+DD89)/MAX(DL89+DD89+DM89, 0.1)*$P$9+DM89/MAX(DL89+DD89+DM89, 0.1)*$Q$9))/($B$11+$C$11+$F$11)</f>
        <v>0</v>
      </c>
      <c r="CB89">
        <v>9</v>
      </c>
      <c r="CC89">
        <v>0.5</v>
      </c>
      <c r="CD89" t="s">
        <v>287</v>
      </c>
      <c r="CE89">
        <v>2</v>
      </c>
      <c r="CF89" t="b">
        <v>1</v>
      </c>
      <c r="CG89">
        <v>1617086465</v>
      </c>
      <c r="CH89">
        <v>468.643</v>
      </c>
      <c r="CI89">
        <v>488.726285714286</v>
      </c>
      <c r="CJ89">
        <v>21.4913714285714</v>
      </c>
      <c r="CK89">
        <v>20.0504142857143</v>
      </c>
      <c r="CL89">
        <v>464.281428571429</v>
      </c>
      <c r="CM89">
        <v>21.5090571428571</v>
      </c>
      <c r="CN89">
        <v>599.979571428571</v>
      </c>
      <c r="CO89">
        <v>101.111142857143</v>
      </c>
      <c r="CP89">
        <v>0.0456489142857143</v>
      </c>
      <c r="CQ89">
        <v>26.6388142857143</v>
      </c>
      <c r="CR89">
        <v>26.1046285714286</v>
      </c>
      <c r="CS89">
        <v>999.9</v>
      </c>
      <c r="CT89">
        <v>0</v>
      </c>
      <c r="CU89">
        <v>0</v>
      </c>
      <c r="CV89">
        <v>9993.21571428571</v>
      </c>
      <c r="CW89">
        <v>0</v>
      </c>
      <c r="CX89">
        <v>43.5844</v>
      </c>
      <c r="CY89">
        <v>1199.97857142857</v>
      </c>
      <c r="CZ89">
        <v>0.96699</v>
      </c>
      <c r="DA89">
        <v>0.0330095</v>
      </c>
      <c r="DB89">
        <v>0</v>
      </c>
      <c r="DC89">
        <v>2.73957142857143</v>
      </c>
      <c r="DD89">
        <v>0</v>
      </c>
      <c r="DE89">
        <v>3549.39142857143</v>
      </c>
      <c r="DF89">
        <v>10372.0571428571</v>
      </c>
      <c r="DG89">
        <v>39.839</v>
      </c>
      <c r="DH89">
        <v>42.75</v>
      </c>
      <c r="DI89">
        <v>41.5354285714286</v>
      </c>
      <c r="DJ89">
        <v>41.0084285714286</v>
      </c>
      <c r="DK89">
        <v>39.9285714285714</v>
      </c>
      <c r="DL89">
        <v>1160.36857142857</v>
      </c>
      <c r="DM89">
        <v>39.61</v>
      </c>
      <c r="DN89">
        <v>0</v>
      </c>
      <c r="DO89">
        <v>1617086467.9</v>
      </c>
      <c r="DP89">
        <v>0</v>
      </c>
      <c r="DQ89">
        <v>2.69097307692308</v>
      </c>
      <c r="DR89">
        <v>0.0033538477300127</v>
      </c>
      <c r="DS89">
        <v>71.732991450704</v>
      </c>
      <c r="DT89">
        <v>3543.00038461538</v>
      </c>
      <c r="DU89">
        <v>15</v>
      </c>
      <c r="DV89">
        <v>1617085932.5</v>
      </c>
      <c r="DW89" t="s">
        <v>288</v>
      </c>
      <c r="DX89">
        <v>1617085932.5</v>
      </c>
      <c r="DY89">
        <v>1617085930.5</v>
      </c>
      <c r="DZ89">
        <v>3</v>
      </c>
      <c r="EA89">
        <v>0.041</v>
      </c>
      <c r="EB89">
        <v>0.004</v>
      </c>
      <c r="EC89">
        <v>4.362</v>
      </c>
      <c r="ED89">
        <v>-0.018</v>
      </c>
      <c r="EE89">
        <v>400</v>
      </c>
      <c r="EF89">
        <v>20</v>
      </c>
      <c r="EG89">
        <v>0.24</v>
      </c>
      <c r="EH89">
        <v>0.04</v>
      </c>
      <c r="EI89">
        <v>100</v>
      </c>
      <c r="EJ89">
        <v>100</v>
      </c>
      <c r="EK89">
        <v>4.361</v>
      </c>
      <c r="EL89">
        <v>-0.0177</v>
      </c>
      <c r="EM89">
        <v>4.36170000000004</v>
      </c>
      <c r="EN89">
        <v>0</v>
      </c>
      <c r="EO89">
        <v>0</v>
      </c>
      <c r="EP89">
        <v>0</v>
      </c>
      <c r="EQ89">
        <v>-0.017669999999999</v>
      </c>
      <c r="ER89">
        <v>0</v>
      </c>
      <c r="ES89">
        <v>0</v>
      </c>
      <c r="ET89">
        <v>0</v>
      </c>
      <c r="EU89">
        <v>-1</v>
      </c>
      <c r="EV89">
        <v>-1</v>
      </c>
      <c r="EW89">
        <v>-1</v>
      </c>
      <c r="EX89">
        <v>-1</v>
      </c>
      <c r="EY89">
        <v>8.9</v>
      </c>
      <c r="EZ89">
        <v>8.9</v>
      </c>
      <c r="FA89">
        <v>18</v>
      </c>
      <c r="FB89">
        <v>646.455</v>
      </c>
      <c r="FC89">
        <v>393.498</v>
      </c>
      <c r="FD89">
        <v>24.9997</v>
      </c>
      <c r="FE89">
        <v>26.9841</v>
      </c>
      <c r="FF89">
        <v>30.0002</v>
      </c>
      <c r="FG89">
        <v>26.9585</v>
      </c>
      <c r="FH89">
        <v>26.9982</v>
      </c>
      <c r="FI89">
        <v>25.0613</v>
      </c>
      <c r="FJ89">
        <v>16.6744</v>
      </c>
      <c r="FK89">
        <v>53.2434</v>
      </c>
      <c r="FL89">
        <v>25</v>
      </c>
      <c r="FM89">
        <v>504.108</v>
      </c>
      <c r="FN89">
        <v>20</v>
      </c>
      <c r="FO89">
        <v>97.0606</v>
      </c>
      <c r="FP89">
        <v>99.6225</v>
      </c>
    </row>
    <row r="90" spans="1:172">
      <c r="A90">
        <v>74</v>
      </c>
      <c r="B90">
        <v>1617086470.5</v>
      </c>
      <c r="C90">
        <v>292.5</v>
      </c>
      <c r="D90" t="s">
        <v>433</v>
      </c>
      <c r="E90" t="s">
        <v>434</v>
      </c>
      <c r="F90">
        <v>4</v>
      </c>
      <c r="G90">
        <v>1617086468.42857</v>
      </c>
      <c r="H90">
        <f>(I90)/1000</f>
        <v>0</v>
      </c>
      <c r="I90">
        <f>IF(CF90, AL90, AF90)</f>
        <v>0</v>
      </c>
      <c r="J90">
        <f>IF(CF90, AG90, AE90)</f>
        <v>0</v>
      </c>
      <c r="K90">
        <f>CH90 - IF(AS90&gt;1, J90*CB90*100.0/(AU90*CV90), 0)</f>
        <v>0</v>
      </c>
      <c r="L90">
        <f>((R90-H90/2)*K90-J90)/(R90+H90/2)</f>
        <v>0</v>
      </c>
      <c r="M90">
        <f>L90*(CO90+CP90)/1000.0</f>
        <v>0</v>
      </c>
      <c r="N90">
        <f>(CH90 - IF(AS90&gt;1, J90*CB90*100.0/(AU90*CV90), 0))*(CO90+CP90)/1000.0</f>
        <v>0</v>
      </c>
      <c r="O90">
        <f>2.0/((1/Q90-1/P90)+SIGN(Q90)*SQRT((1/Q90-1/P90)*(1/Q90-1/P90) + 4*CC90/((CC90+1)*(CC90+1))*(2*1/Q90*1/P90-1/P90*1/P90)))</f>
        <v>0</v>
      </c>
      <c r="P90">
        <f>IF(LEFT(CD90,1)&lt;&gt;"0",IF(LEFT(CD90,1)="1",3.0,CE90),$D$5+$E$5*(CV90*CO90/($K$5*1000))+$F$5*(CV90*CO90/($K$5*1000))*MAX(MIN(CB90,$J$5),$I$5)*MAX(MIN(CB90,$J$5),$I$5)+$G$5*MAX(MIN(CB90,$J$5),$I$5)*(CV90*CO90/($K$5*1000))+$H$5*(CV90*CO90/($K$5*1000))*(CV90*CO90/($K$5*1000)))</f>
        <v>0</v>
      </c>
      <c r="Q90">
        <f>H90*(1000-(1000*0.61365*exp(17.502*U90/(240.97+U90))/(CO90+CP90)+CJ90)/2)/(1000*0.61365*exp(17.502*U90/(240.97+U90))/(CO90+CP90)-CJ90)</f>
        <v>0</v>
      </c>
      <c r="R90">
        <f>1/((CC90+1)/(O90/1.6)+1/(P90/1.37)) + CC90/((CC90+1)/(O90/1.6) + CC90/(P90/1.37))</f>
        <v>0</v>
      </c>
      <c r="S90">
        <f>(BX90*CA90)</f>
        <v>0</v>
      </c>
      <c r="T90">
        <f>(CQ90+(S90+2*0.95*5.67E-8*(((CQ90+$B$7)+273)^4-(CQ90+273)^4)-44100*H90)/(1.84*29.3*P90+8*0.95*5.67E-8*(CQ90+273)^3))</f>
        <v>0</v>
      </c>
      <c r="U90">
        <f>($C$7*CR90+$D$7*CS90+$E$7*T90)</f>
        <v>0</v>
      </c>
      <c r="V90">
        <f>0.61365*exp(17.502*U90/(240.97+U90))</f>
        <v>0</v>
      </c>
      <c r="W90">
        <f>(X90/Y90*100)</f>
        <v>0</v>
      </c>
      <c r="X90">
        <f>CJ90*(CO90+CP90)/1000</f>
        <v>0</v>
      </c>
      <c r="Y90">
        <f>0.61365*exp(17.502*CQ90/(240.97+CQ90))</f>
        <v>0</v>
      </c>
      <c r="Z90">
        <f>(V90-CJ90*(CO90+CP90)/1000)</f>
        <v>0</v>
      </c>
      <c r="AA90">
        <f>(-H90*44100)</f>
        <v>0</v>
      </c>
      <c r="AB90">
        <f>2*29.3*P90*0.92*(CQ90-U90)</f>
        <v>0</v>
      </c>
      <c r="AC90">
        <f>2*0.95*5.67E-8*(((CQ90+$B$7)+273)^4-(U90+273)^4)</f>
        <v>0</v>
      </c>
      <c r="AD90">
        <f>S90+AC90+AA90+AB90</f>
        <v>0</v>
      </c>
      <c r="AE90">
        <f>CN90*AS90*(CI90-CH90*(1000-AS90*CK90)/(1000-AS90*CJ90))/(100*CB90)</f>
        <v>0</v>
      </c>
      <c r="AF90">
        <f>1000*CN90*AS90*(CJ90-CK90)/(100*CB90*(1000-AS90*CJ90))</f>
        <v>0</v>
      </c>
      <c r="AG90">
        <f>(AH90 - AI90 - CO90*1E3/(8.314*(CQ90+273.15)) * AK90/CN90 * AJ90) * CN90/(100*CB90) * (1000 - CK90)/1000</f>
        <v>0</v>
      </c>
      <c r="AH90">
        <v>504.764064425072</v>
      </c>
      <c r="AI90">
        <v>487.362678787878</v>
      </c>
      <c r="AJ90">
        <v>1.69055938498483</v>
      </c>
      <c r="AK90">
        <v>66.4999155448521</v>
      </c>
      <c r="AL90">
        <f>(AN90 - AM90 + CO90*1E3/(8.314*(CQ90+273.15)) * AP90/CN90 * AO90) * CN90/(100*CB90) * 1000/(1000 - AN90)</f>
        <v>0</v>
      </c>
      <c r="AM90">
        <v>20.0508744370563</v>
      </c>
      <c r="AN90">
        <v>21.4923387878788</v>
      </c>
      <c r="AO90">
        <v>2.5395011014246e-06</v>
      </c>
      <c r="AP90">
        <v>79.88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MAX(0,($B$13+$C$13*CV90)/(1+$D$13*CV90)*CO90/(CQ90+273)*$E$13)</f>
        <v>0</v>
      </c>
      <c r="AV90" t="s">
        <v>286</v>
      </c>
      <c r="AW90" t="s">
        <v>286</v>
      </c>
      <c r="AX90">
        <v>0</v>
      </c>
      <c r="AY90">
        <v>0</v>
      </c>
      <c r="AZ90">
        <f>1-AX90/AY90</f>
        <v>0</v>
      </c>
      <c r="BA90">
        <v>0</v>
      </c>
      <c r="BB90" t="s">
        <v>286</v>
      </c>
      <c r="BC90" t="s">
        <v>286</v>
      </c>
      <c r="BD90">
        <v>0</v>
      </c>
      <c r="BE90">
        <v>0</v>
      </c>
      <c r="BF90">
        <f>1-BD90/BE90</f>
        <v>0</v>
      </c>
      <c r="BG90">
        <v>0.5</v>
      </c>
      <c r="BH90">
        <f>BY90</f>
        <v>0</v>
      </c>
      <c r="BI90">
        <f>J90</f>
        <v>0</v>
      </c>
      <c r="BJ90">
        <f>BF90*BG90*BH90</f>
        <v>0</v>
      </c>
      <c r="BK90">
        <f>(BI90-BA90)/BH90</f>
        <v>0</v>
      </c>
      <c r="BL90">
        <f>(AY90-BE90)/BE90</f>
        <v>0</v>
      </c>
      <c r="BM90">
        <f>AX90/(AZ90+AX90/BE90)</f>
        <v>0</v>
      </c>
      <c r="BN90" t="s">
        <v>286</v>
      </c>
      <c r="BO90">
        <v>0</v>
      </c>
      <c r="BP90">
        <f>IF(BO90&lt;&gt;0, BO90, BM90)</f>
        <v>0</v>
      </c>
      <c r="BQ90">
        <f>1-BP90/BE90</f>
        <v>0</v>
      </c>
      <c r="BR90">
        <f>(BE90-BD90)/(BE90-BP90)</f>
        <v>0</v>
      </c>
      <c r="BS90">
        <f>(AY90-BE90)/(AY90-BP90)</f>
        <v>0</v>
      </c>
      <c r="BT90">
        <f>(BE90-BD90)/(BE90-AX90)</f>
        <v>0</v>
      </c>
      <c r="BU90">
        <f>(AY90-BE90)/(AY90-AX90)</f>
        <v>0</v>
      </c>
      <c r="BV90">
        <f>(BR90*BP90/BD90)</f>
        <v>0</v>
      </c>
      <c r="BW90">
        <f>(1-BV90)</f>
        <v>0</v>
      </c>
      <c r="BX90">
        <f>$B$11*CW90+$C$11*CX90+$F$11*CY90*(1-DB90)</f>
        <v>0</v>
      </c>
      <c r="BY90">
        <f>BX90*BZ90</f>
        <v>0</v>
      </c>
      <c r="BZ90">
        <f>($B$11*$D$9+$C$11*$D$9+$F$11*((DL90+DD90)/MAX(DL90+DD90+DM90, 0.1)*$I$9+DM90/MAX(DL90+DD90+DM90, 0.1)*$J$9))/($B$11+$C$11+$F$11)</f>
        <v>0</v>
      </c>
      <c r="CA90">
        <f>($B$11*$K$9+$C$11*$K$9+$F$11*((DL90+DD90)/MAX(DL90+DD90+DM90, 0.1)*$P$9+DM90/MAX(DL90+DD90+DM90, 0.1)*$Q$9))/($B$11+$C$11+$F$11)</f>
        <v>0</v>
      </c>
      <c r="CB90">
        <v>9</v>
      </c>
      <c r="CC90">
        <v>0.5</v>
      </c>
      <c r="CD90" t="s">
        <v>287</v>
      </c>
      <c r="CE90">
        <v>2</v>
      </c>
      <c r="CF90" t="b">
        <v>1</v>
      </c>
      <c r="CG90">
        <v>1617086468.42857</v>
      </c>
      <c r="CH90">
        <v>474.289714285714</v>
      </c>
      <c r="CI90">
        <v>494.550714285714</v>
      </c>
      <c r="CJ90">
        <v>21.4923428571429</v>
      </c>
      <c r="CK90">
        <v>20.0505285714286</v>
      </c>
      <c r="CL90">
        <v>469.928</v>
      </c>
      <c r="CM90">
        <v>21.51</v>
      </c>
      <c r="CN90">
        <v>600.060285714286</v>
      </c>
      <c r="CO90">
        <v>101.110857142857</v>
      </c>
      <c r="CP90">
        <v>0.0452894285714286</v>
      </c>
      <c r="CQ90">
        <v>26.6397285714286</v>
      </c>
      <c r="CR90">
        <v>26.1070857142857</v>
      </c>
      <c r="CS90">
        <v>999.9</v>
      </c>
      <c r="CT90">
        <v>0</v>
      </c>
      <c r="CU90">
        <v>0</v>
      </c>
      <c r="CV90">
        <v>10000.4385714286</v>
      </c>
      <c r="CW90">
        <v>0</v>
      </c>
      <c r="CX90">
        <v>43.5842142857143</v>
      </c>
      <c r="CY90">
        <v>1199.98</v>
      </c>
      <c r="CZ90">
        <v>0.96699</v>
      </c>
      <c r="DA90">
        <v>0.0330095</v>
      </c>
      <c r="DB90">
        <v>0</v>
      </c>
      <c r="DC90">
        <v>2.62028571428571</v>
      </c>
      <c r="DD90">
        <v>0</v>
      </c>
      <c r="DE90">
        <v>3553.20571428571</v>
      </c>
      <c r="DF90">
        <v>10372.0571428571</v>
      </c>
      <c r="DG90">
        <v>39.857</v>
      </c>
      <c r="DH90">
        <v>42.7497142857143</v>
      </c>
      <c r="DI90">
        <v>41.5177142857143</v>
      </c>
      <c r="DJ90">
        <v>41.0444285714286</v>
      </c>
      <c r="DK90">
        <v>39.964</v>
      </c>
      <c r="DL90">
        <v>1160.37</v>
      </c>
      <c r="DM90">
        <v>39.61</v>
      </c>
      <c r="DN90">
        <v>0</v>
      </c>
      <c r="DO90">
        <v>1617086471.5</v>
      </c>
      <c r="DP90">
        <v>0</v>
      </c>
      <c r="DQ90">
        <v>2.65488846153846</v>
      </c>
      <c r="DR90">
        <v>0.27201709065067</v>
      </c>
      <c r="DS90">
        <v>70.9637605852932</v>
      </c>
      <c r="DT90">
        <v>3547.13346153846</v>
      </c>
      <c r="DU90">
        <v>15</v>
      </c>
      <c r="DV90">
        <v>1617085932.5</v>
      </c>
      <c r="DW90" t="s">
        <v>288</v>
      </c>
      <c r="DX90">
        <v>1617085932.5</v>
      </c>
      <c r="DY90">
        <v>1617085930.5</v>
      </c>
      <c r="DZ90">
        <v>3</v>
      </c>
      <c r="EA90">
        <v>0.041</v>
      </c>
      <c r="EB90">
        <v>0.004</v>
      </c>
      <c r="EC90">
        <v>4.362</v>
      </c>
      <c r="ED90">
        <v>-0.018</v>
      </c>
      <c r="EE90">
        <v>400</v>
      </c>
      <c r="EF90">
        <v>20</v>
      </c>
      <c r="EG90">
        <v>0.24</v>
      </c>
      <c r="EH90">
        <v>0.04</v>
      </c>
      <c r="EI90">
        <v>100</v>
      </c>
      <c r="EJ90">
        <v>100</v>
      </c>
      <c r="EK90">
        <v>4.362</v>
      </c>
      <c r="EL90">
        <v>-0.0177</v>
      </c>
      <c r="EM90">
        <v>4.36170000000004</v>
      </c>
      <c r="EN90">
        <v>0</v>
      </c>
      <c r="EO90">
        <v>0</v>
      </c>
      <c r="EP90">
        <v>0</v>
      </c>
      <c r="EQ90">
        <v>-0.017669999999999</v>
      </c>
      <c r="ER90">
        <v>0</v>
      </c>
      <c r="ES90">
        <v>0</v>
      </c>
      <c r="ET90">
        <v>0</v>
      </c>
      <c r="EU90">
        <v>-1</v>
      </c>
      <c r="EV90">
        <v>-1</v>
      </c>
      <c r="EW90">
        <v>-1</v>
      </c>
      <c r="EX90">
        <v>-1</v>
      </c>
      <c r="EY90">
        <v>9</v>
      </c>
      <c r="EZ90">
        <v>9</v>
      </c>
      <c r="FA90">
        <v>18</v>
      </c>
      <c r="FB90">
        <v>646.03</v>
      </c>
      <c r="FC90">
        <v>393.687</v>
      </c>
      <c r="FD90">
        <v>24.9999</v>
      </c>
      <c r="FE90">
        <v>26.9841</v>
      </c>
      <c r="FF90">
        <v>30.0001</v>
      </c>
      <c r="FG90">
        <v>26.9585</v>
      </c>
      <c r="FH90">
        <v>26.9982</v>
      </c>
      <c r="FI90">
        <v>25.2703</v>
      </c>
      <c r="FJ90">
        <v>16.6744</v>
      </c>
      <c r="FK90">
        <v>53.2434</v>
      </c>
      <c r="FL90">
        <v>25</v>
      </c>
      <c r="FM90">
        <v>510.833</v>
      </c>
      <c r="FN90">
        <v>20</v>
      </c>
      <c r="FO90">
        <v>97.0607</v>
      </c>
      <c r="FP90">
        <v>99.6249</v>
      </c>
    </row>
    <row r="91" spans="1:172">
      <c r="A91">
        <v>75</v>
      </c>
      <c r="B91">
        <v>1617086474.5</v>
      </c>
      <c r="C91">
        <v>296.5</v>
      </c>
      <c r="D91" t="s">
        <v>435</v>
      </c>
      <c r="E91" t="s">
        <v>436</v>
      </c>
      <c r="F91">
        <v>4</v>
      </c>
      <c r="G91">
        <v>1617086472.5</v>
      </c>
      <c r="H91">
        <f>(I91)/1000</f>
        <v>0</v>
      </c>
      <c r="I91">
        <f>IF(CF91, AL91, AF91)</f>
        <v>0</v>
      </c>
      <c r="J91">
        <f>IF(CF91, AG91, AE91)</f>
        <v>0</v>
      </c>
      <c r="K91">
        <f>CH91 - IF(AS91&gt;1, J91*CB91*100.0/(AU91*CV91), 0)</f>
        <v>0</v>
      </c>
      <c r="L91">
        <f>((R91-H91/2)*K91-J91)/(R91+H91/2)</f>
        <v>0</v>
      </c>
      <c r="M91">
        <f>L91*(CO91+CP91)/1000.0</f>
        <v>0</v>
      </c>
      <c r="N91">
        <f>(CH91 - IF(AS91&gt;1, J91*CB91*100.0/(AU91*CV91), 0))*(CO91+CP91)/1000.0</f>
        <v>0</v>
      </c>
      <c r="O91">
        <f>2.0/((1/Q91-1/P91)+SIGN(Q91)*SQRT((1/Q91-1/P91)*(1/Q91-1/P91) + 4*CC91/((CC91+1)*(CC91+1))*(2*1/Q91*1/P91-1/P91*1/P91)))</f>
        <v>0</v>
      </c>
      <c r="P91">
        <f>IF(LEFT(CD91,1)&lt;&gt;"0",IF(LEFT(CD91,1)="1",3.0,CE91),$D$5+$E$5*(CV91*CO91/($K$5*1000))+$F$5*(CV91*CO91/($K$5*1000))*MAX(MIN(CB91,$J$5),$I$5)*MAX(MIN(CB91,$J$5),$I$5)+$G$5*MAX(MIN(CB91,$J$5),$I$5)*(CV91*CO91/($K$5*1000))+$H$5*(CV91*CO91/($K$5*1000))*(CV91*CO91/($K$5*1000)))</f>
        <v>0</v>
      </c>
      <c r="Q91">
        <f>H91*(1000-(1000*0.61365*exp(17.502*U91/(240.97+U91))/(CO91+CP91)+CJ91)/2)/(1000*0.61365*exp(17.502*U91/(240.97+U91))/(CO91+CP91)-CJ91)</f>
        <v>0</v>
      </c>
      <c r="R91">
        <f>1/((CC91+1)/(O91/1.6)+1/(P91/1.37)) + CC91/((CC91+1)/(O91/1.6) + CC91/(P91/1.37))</f>
        <v>0</v>
      </c>
      <c r="S91">
        <f>(BX91*CA91)</f>
        <v>0</v>
      </c>
      <c r="T91">
        <f>(CQ91+(S91+2*0.95*5.67E-8*(((CQ91+$B$7)+273)^4-(CQ91+273)^4)-44100*H91)/(1.84*29.3*P91+8*0.95*5.67E-8*(CQ91+273)^3))</f>
        <v>0</v>
      </c>
      <c r="U91">
        <f>($C$7*CR91+$D$7*CS91+$E$7*T91)</f>
        <v>0</v>
      </c>
      <c r="V91">
        <f>0.61365*exp(17.502*U91/(240.97+U91))</f>
        <v>0</v>
      </c>
      <c r="W91">
        <f>(X91/Y91*100)</f>
        <v>0</v>
      </c>
      <c r="X91">
        <f>CJ91*(CO91+CP91)/1000</f>
        <v>0</v>
      </c>
      <c r="Y91">
        <f>0.61365*exp(17.502*CQ91/(240.97+CQ91))</f>
        <v>0</v>
      </c>
      <c r="Z91">
        <f>(V91-CJ91*(CO91+CP91)/1000)</f>
        <v>0</v>
      </c>
      <c r="AA91">
        <f>(-H91*44100)</f>
        <v>0</v>
      </c>
      <c r="AB91">
        <f>2*29.3*P91*0.92*(CQ91-U91)</f>
        <v>0</v>
      </c>
      <c r="AC91">
        <f>2*0.95*5.67E-8*(((CQ91+$B$7)+273)^4-(U91+273)^4)</f>
        <v>0</v>
      </c>
      <c r="AD91">
        <f>S91+AC91+AA91+AB91</f>
        <v>0</v>
      </c>
      <c r="AE91">
        <f>CN91*AS91*(CI91-CH91*(1000-AS91*CK91)/(1000-AS91*CJ91))/(100*CB91)</f>
        <v>0</v>
      </c>
      <c r="AF91">
        <f>1000*CN91*AS91*(CJ91-CK91)/(100*CB91*(1000-AS91*CJ91))</f>
        <v>0</v>
      </c>
      <c r="AG91">
        <f>(AH91 - AI91 - CO91*1E3/(8.314*(CQ91+273.15)) * AK91/CN91 * AJ91) * CN91/(100*CB91) * (1000 - CK91)/1000</f>
        <v>0</v>
      </c>
      <c r="AH91">
        <v>511.648749380968</v>
      </c>
      <c r="AI91">
        <v>494.146393939394</v>
      </c>
      <c r="AJ91">
        <v>1.69083404770175</v>
      </c>
      <c r="AK91">
        <v>66.4999155448521</v>
      </c>
      <c r="AL91">
        <f>(AN91 - AM91 + CO91*1E3/(8.314*(CQ91+273.15)) * AP91/CN91 * AO91) * CN91/(100*CB91) * 1000/(1000 - AN91)</f>
        <v>0</v>
      </c>
      <c r="AM91">
        <v>20.0482128114286</v>
      </c>
      <c r="AN91">
        <v>21.4918278787879</v>
      </c>
      <c r="AO91">
        <v>-1.43250688705446e-06</v>
      </c>
      <c r="AP91">
        <v>79.88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MAX(0,($B$13+$C$13*CV91)/(1+$D$13*CV91)*CO91/(CQ91+273)*$E$13)</f>
        <v>0</v>
      </c>
      <c r="AV91" t="s">
        <v>286</v>
      </c>
      <c r="AW91" t="s">
        <v>286</v>
      </c>
      <c r="AX91">
        <v>0</v>
      </c>
      <c r="AY91">
        <v>0</v>
      </c>
      <c r="AZ91">
        <f>1-AX91/AY91</f>
        <v>0</v>
      </c>
      <c r="BA91">
        <v>0</v>
      </c>
      <c r="BB91" t="s">
        <v>286</v>
      </c>
      <c r="BC91" t="s">
        <v>286</v>
      </c>
      <c r="BD91">
        <v>0</v>
      </c>
      <c r="BE91">
        <v>0</v>
      </c>
      <c r="BF91">
        <f>1-BD91/BE91</f>
        <v>0</v>
      </c>
      <c r="BG91">
        <v>0.5</v>
      </c>
      <c r="BH91">
        <f>BY91</f>
        <v>0</v>
      </c>
      <c r="BI91">
        <f>J91</f>
        <v>0</v>
      </c>
      <c r="BJ91">
        <f>BF91*BG91*BH91</f>
        <v>0</v>
      </c>
      <c r="BK91">
        <f>(BI91-BA91)/BH91</f>
        <v>0</v>
      </c>
      <c r="BL91">
        <f>(AY91-BE91)/BE91</f>
        <v>0</v>
      </c>
      <c r="BM91">
        <f>AX91/(AZ91+AX91/BE91)</f>
        <v>0</v>
      </c>
      <c r="BN91" t="s">
        <v>286</v>
      </c>
      <c r="BO91">
        <v>0</v>
      </c>
      <c r="BP91">
        <f>IF(BO91&lt;&gt;0, BO91, BM91)</f>
        <v>0</v>
      </c>
      <c r="BQ91">
        <f>1-BP91/BE91</f>
        <v>0</v>
      </c>
      <c r="BR91">
        <f>(BE91-BD91)/(BE91-BP91)</f>
        <v>0</v>
      </c>
      <c r="BS91">
        <f>(AY91-BE91)/(AY91-BP91)</f>
        <v>0</v>
      </c>
      <c r="BT91">
        <f>(BE91-BD91)/(BE91-AX91)</f>
        <v>0</v>
      </c>
      <c r="BU91">
        <f>(AY91-BE91)/(AY91-AX91)</f>
        <v>0</v>
      </c>
      <c r="BV91">
        <f>(BR91*BP91/BD91)</f>
        <v>0</v>
      </c>
      <c r="BW91">
        <f>(1-BV91)</f>
        <v>0</v>
      </c>
      <c r="BX91">
        <f>$B$11*CW91+$C$11*CX91+$F$11*CY91*(1-DB91)</f>
        <v>0</v>
      </c>
      <c r="BY91">
        <f>BX91*BZ91</f>
        <v>0</v>
      </c>
      <c r="BZ91">
        <f>($B$11*$D$9+$C$11*$D$9+$F$11*((DL91+DD91)/MAX(DL91+DD91+DM91, 0.1)*$I$9+DM91/MAX(DL91+DD91+DM91, 0.1)*$J$9))/($B$11+$C$11+$F$11)</f>
        <v>0</v>
      </c>
      <c r="CA91">
        <f>($B$11*$K$9+$C$11*$K$9+$F$11*((DL91+DD91)/MAX(DL91+DD91+DM91, 0.1)*$P$9+DM91/MAX(DL91+DD91+DM91, 0.1)*$Q$9))/($B$11+$C$11+$F$11)</f>
        <v>0</v>
      </c>
      <c r="CB91">
        <v>9</v>
      </c>
      <c r="CC91">
        <v>0.5</v>
      </c>
      <c r="CD91" t="s">
        <v>287</v>
      </c>
      <c r="CE91">
        <v>2</v>
      </c>
      <c r="CF91" t="b">
        <v>1</v>
      </c>
      <c r="CG91">
        <v>1617086472.5</v>
      </c>
      <c r="CH91">
        <v>481.045</v>
      </c>
      <c r="CI91">
        <v>501.421142857143</v>
      </c>
      <c r="CJ91">
        <v>21.4919857142857</v>
      </c>
      <c r="CK91">
        <v>20.0481857142857</v>
      </c>
      <c r="CL91">
        <v>476.683428571429</v>
      </c>
      <c r="CM91">
        <v>21.5096428571429</v>
      </c>
      <c r="CN91">
        <v>599.992714285714</v>
      </c>
      <c r="CO91">
        <v>101.111</v>
      </c>
      <c r="CP91">
        <v>0.0454115857142857</v>
      </c>
      <c r="CQ91">
        <v>26.6398857142857</v>
      </c>
      <c r="CR91">
        <v>26.1162285714286</v>
      </c>
      <c r="CS91">
        <v>999.9</v>
      </c>
      <c r="CT91">
        <v>0</v>
      </c>
      <c r="CU91">
        <v>0</v>
      </c>
      <c r="CV91">
        <v>9978.57142857143</v>
      </c>
      <c r="CW91">
        <v>0</v>
      </c>
      <c r="CX91">
        <v>43.4564428571429</v>
      </c>
      <c r="CY91">
        <v>1200.05571428571</v>
      </c>
      <c r="CZ91">
        <v>0.966991</v>
      </c>
      <c r="DA91">
        <v>0.0330085142857143</v>
      </c>
      <c r="DB91">
        <v>0</v>
      </c>
      <c r="DC91">
        <v>2.69822857142857</v>
      </c>
      <c r="DD91">
        <v>0</v>
      </c>
      <c r="DE91">
        <v>3557.56285714286</v>
      </c>
      <c r="DF91">
        <v>10372.7285714286</v>
      </c>
      <c r="DG91">
        <v>39.8835714285714</v>
      </c>
      <c r="DH91">
        <v>42.7854285714286</v>
      </c>
      <c r="DI91">
        <v>41.5265714285714</v>
      </c>
      <c r="DJ91">
        <v>40.991</v>
      </c>
      <c r="DK91">
        <v>39.964</v>
      </c>
      <c r="DL91">
        <v>1160.44428571429</v>
      </c>
      <c r="DM91">
        <v>39.6114285714286</v>
      </c>
      <c r="DN91">
        <v>0</v>
      </c>
      <c r="DO91">
        <v>1617086475.7</v>
      </c>
      <c r="DP91">
        <v>0</v>
      </c>
      <c r="DQ91">
        <v>2.69534</v>
      </c>
      <c r="DR91">
        <v>0.684138461458381</v>
      </c>
      <c r="DS91">
        <v>64.294615373248</v>
      </c>
      <c r="DT91">
        <v>3552.3484</v>
      </c>
      <c r="DU91">
        <v>15</v>
      </c>
      <c r="DV91">
        <v>1617085932.5</v>
      </c>
      <c r="DW91" t="s">
        <v>288</v>
      </c>
      <c r="DX91">
        <v>1617085932.5</v>
      </c>
      <c r="DY91">
        <v>1617085930.5</v>
      </c>
      <c r="DZ91">
        <v>3</v>
      </c>
      <c r="EA91">
        <v>0.041</v>
      </c>
      <c r="EB91">
        <v>0.004</v>
      </c>
      <c r="EC91">
        <v>4.362</v>
      </c>
      <c r="ED91">
        <v>-0.018</v>
      </c>
      <c r="EE91">
        <v>400</v>
      </c>
      <c r="EF91">
        <v>20</v>
      </c>
      <c r="EG91">
        <v>0.24</v>
      </c>
      <c r="EH91">
        <v>0.04</v>
      </c>
      <c r="EI91">
        <v>100</v>
      </c>
      <c r="EJ91">
        <v>100</v>
      </c>
      <c r="EK91">
        <v>4.362</v>
      </c>
      <c r="EL91">
        <v>-0.0176</v>
      </c>
      <c r="EM91">
        <v>4.36170000000004</v>
      </c>
      <c r="EN91">
        <v>0</v>
      </c>
      <c r="EO91">
        <v>0</v>
      </c>
      <c r="EP91">
        <v>0</v>
      </c>
      <c r="EQ91">
        <v>-0.017669999999999</v>
      </c>
      <c r="ER91">
        <v>0</v>
      </c>
      <c r="ES91">
        <v>0</v>
      </c>
      <c r="ET91">
        <v>0</v>
      </c>
      <c r="EU91">
        <v>-1</v>
      </c>
      <c r="EV91">
        <v>-1</v>
      </c>
      <c r="EW91">
        <v>-1</v>
      </c>
      <c r="EX91">
        <v>-1</v>
      </c>
      <c r="EY91">
        <v>9</v>
      </c>
      <c r="EZ91">
        <v>9.1</v>
      </c>
      <c r="FA91">
        <v>18</v>
      </c>
      <c r="FB91">
        <v>646.208</v>
      </c>
      <c r="FC91">
        <v>393.614</v>
      </c>
      <c r="FD91">
        <v>24.9999</v>
      </c>
      <c r="FE91">
        <v>26.9851</v>
      </c>
      <c r="FF91">
        <v>30.0001</v>
      </c>
      <c r="FG91">
        <v>26.9589</v>
      </c>
      <c r="FH91">
        <v>26.9982</v>
      </c>
      <c r="FI91">
        <v>25.5398</v>
      </c>
      <c r="FJ91">
        <v>16.6744</v>
      </c>
      <c r="FK91">
        <v>53.2434</v>
      </c>
      <c r="FL91">
        <v>25</v>
      </c>
      <c r="FM91">
        <v>517.523</v>
      </c>
      <c r="FN91">
        <v>20</v>
      </c>
      <c r="FO91">
        <v>97.0607</v>
      </c>
      <c r="FP91">
        <v>99.6241</v>
      </c>
    </row>
    <row r="92" spans="1:172">
      <c r="A92">
        <v>76</v>
      </c>
      <c r="B92">
        <v>1617086479</v>
      </c>
      <c r="C92">
        <v>301</v>
      </c>
      <c r="D92" t="s">
        <v>437</v>
      </c>
      <c r="E92" t="s">
        <v>438</v>
      </c>
      <c r="F92">
        <v>4</v>
      </c>
      <c r="G92">
        <v>1617086476.75</v>
      </c>
      <c r="H92">
        <f>(I92)/1000</f>
        <v>0</v>
      </c>
      <c r="I92">
        <f>IF(CF92, AL92, AF92)</f>
        <v>0</v>
      </c>
      <c r="J92">
        <f>IF(CF92, AG92, AE92)</f>
        <v>0</v>
      </c>
      <c r="K92">
        <f>CH92 - IF(AS92&gt;1, J92*CB92*100.0/(AU92*CV92), 0)</f>
        <v>0</v>
      </c>
      <c r="L92">
        <f>((R92-H92/2)*K92-J92)/(R92+H92/2)</f>
        <v>0</v>
      </c>
      <c r="M92">
        <f>L92*(CO92+CP92)/1000.0</f>
        <v>0</v>
      </c>
      <c r="N92">
        <f>(CH92 - IF(AS92&gt;1, J92*CB92*100.0/(AU92*CV92), 0))*(CO92+CP92)/1000.0</f>
        <v>0</v>
      </c>
      <c r="O92">
        <f>2.0/((1/Q92-1/P92)+SIGN(Q92)*SQRT((1/Q92-1/P92)*(1/Q92-1/P92) + 4*CC92/((CC92+1)*(CC92+1))*(2*1/Q92*1/P92-1/P92*1/P92)))</f>
        <v>0</v>
      </c>
      <c r="P92">
        <f>IF(LEFT(CD92,1)&lt;&gt;"0",IF(LEFT(CD92,1)="1",3.0,CE92),$D$5+$E$5*(CV92*CO92/($K$5*1000))+$F$5*(CV92*CO92/($K$5*1000))*MAX(MIN(CB92,$J$5),$I$5)*MAX(MIN(CB92,$J$5),$I$5)+$G$5*MAX(MIN(CB92,$J$5),$I$5)*(CV92*CO92/($K$5*1000))+$H$5*(CV92*CO92/($K$5*1000))*(CV92*CO92/($K$5*1000)))</f>
        <v>0</v>
      </c>
      <c r="Q92">
        <f>H92*(1000-(1000*0.61365*exp(17.502*U92/(240.97+U92))/(CO92+CP92)+CJ92)/2)/(1000*0.61365*exp(17.502*U92/(240.97+U92))/(CO92+CP92)-CJ92)</f>
        <v>0</v>
      </c>
      <c r="R92">
        <f>1/((CC92+1)/(O92/1.6)+1/(P92/1.37)) + CC92/((CC92+1)/(O92/1.6) + CC92/(P92/1.37))</f>
        <v>0</v>
      </c>
      <c r="S92">
        <f>(BX92*CA92)</f>
        <v>0</v>
      </c>
      <c r="T92">
        <f>(CQ92+(S92+2*0.95*5.67E-8*(((CQ92+$B$7)+273)^4-(CQ92+273)^4)-44100*H92)/(1.84*29.3*P92+8*0.95*5.67E-8*(CQ92+273)^3))</f>
        <v>0</v>
      </c>
      <c r="U92">
        <f>($C$7*CR92+$D$7*CS92+$E$7*T92)</f>
        <v>0</v>
      </c>
      <c r="V92">
        <f>0.61365*exp(17.502*U92/(240.97+U92))</f>
        <v>0</v>
      </c>
      <c r="W92">
        <f>(X92/Y92*100)</f>
        <v>0</v>
      </c>
      <c r="X92">
        <f>CJ92*(CO92+CP92)/1000</f>
        <v>0</v>
      </c>
      <c r="Y92">
        <f>0.61365*exp(17.502*CQ92/(240.97+CQ92))</f>
        <v>0</v>
      </c>
      <c r="Z92">
        <f>(V92-CJ92*(CO92+CP92)/1000)</f>
        <v>0</v>
      </c>
      <c r="AA92">
        <f>(-H92*44100)</f>
        <v>0</v>
      </c>
      <c r="AB92">
        <f>2*29.3*P92*0.92*(CQ92-U92)</f>
        <v>0</v>
      </c>
      <c r="AC92">
        <f>2*0.95*5.67E-8*(((CQ92+$B$7)+273)^4-(U92+273)^4)</f>
        <v>0</v>
      </c>
      <c r="AD92">
        <f>S92+AC92+AA92+AB92</f>
        <v>0</v>
      </c>
      <c r="AE92">
        <f>CN92*AS92*(CI92-CH92*(1000-AS92*CK92)/(1000-AS92*CJ92))/(100*CB92)</f>
        <v>0</v>
      </c>
      <c r="AF92">
        <f>1000*CN92*AS92*(CJ92-CK92)/(100*CB92*(1000-AS92*CJ92))</f>
        <v>0</v>
      </c>
      <c r="AG92">
        <f>(AH92 - AI92 - CO92*1E3/(8.314*(CQ92+273.15)) * AK92/CN92 * AJ92) * CN92/(100*CB92) * (1000 - CK92)/1000</f>
        <v>0</v>
      </c>
      <c r="AH92">
        <v>519.338114203581</v>
      </c>
      <c r="AI92">
        <v>501.825072727273</v>
      </c>
      <c r="AJ92">
        <v>1.7129094184213</v>
      </c>
      <c r="AK92">
        <v>66.4999155448521</v>
      </c>
      <c r="AL92">
        <f>(AN92 - AM92 + CO92*1E3/(8.314*(CQ92+273.15)) * AP92/CN92 * AO92) * CN92/(100*CB92) * 1000/(1000 - AN92)</f>
        <v>0</v>
      </c>
      <c r="AM92">
        <v>20.0484277229437</v>
      </c>
      <c r="AN92">
        <v>21.49074</v>
      </c>
      <c r="AO92">
        <v>-4.76552598193598e-07</v>
      </c>
      <c r="AP92">
        <v>79.88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MAX(0,($B$13+$C$13*CV92)/(1+$D$13*CV92)*CO92/(CQ92+273)*$E$13)</f>
        <v>0</v>
      </c>
      <c r="AV92" t="s">
        <v>286</v>
      </c>
      <c r="AW92" t="s">
        <v>286</v>
      </c>
      <c r="AX92">
        <v>0</v>
      </c>
      <c r="AY92">
        <v>0</v>
      </c>
      <c r="AZ92">
        <f>1-AX92/AY92</f>
        <v>0</v>
      </c>
      <c r="BA92">
        <v>0</v>
      </c>
      <c r="BB92" t="s">
        <v>286</v>
      </c>
      <c r="BC92" t="s">
        <v>286</v>
      </c>
      <c r="BD92">
        <v>0</v>
      </c>
      <c r="BE92">
        <v>0</v>
      </c>
      <c r="BF92">
        <f>1-BD92/BE92</f>
        <v>0</v>
      </c>
      <c r="BG92">
        <v>0.5</v>
      </c>
      <c r="BH92">
        <f>BY92</f>
        <v>0</v>
      </c>
      <c r="BI92">
        <f>J92</f>
        <v>0</v>
      </c>
      <c r="BJ92">
        <f>BF92*BG92*BH92</f>
        <v>0</v>
      </c>
      <c r="BK92">
        <f>(BI92-BA92)/BH92</f>
        <v>0</v>
      </c>
      <c r="BL92">
        <f>(AY92-BE92)/BE92</f>
        <v>0</v>
      </c>
      <c r="BM92">
        <f>AX92/(AZ92+AX92/BE92)</f>
        <v>0</v>
      </c>
      <c r="BN92" t="s">
        <v>286</v>
      </c>
      <c r="BO92">
        <v>0</v>
      </c>
      <c r="BP92">
        <f>IF(BO92&lt;&gt;0, BO92, BM92)</f>
        <v>0</v>
      </c>
      <c r="BQ92">
        <f>1-BP92/BE92</f>
        <v>0</v>
      </c>
      <c r="BR92">
        <f>(BE92-BD92)/(BE92-BP92)</f>
        <v>0</v>
      </c>
      <c r="BS92">
        <f>(AY92-BE92)/(AY92-BP92)</f>
        <v>0</v>
      </c>
      <c r="BT92">
        <f>(BE92-BD92)/(BE92-AX92)</f>
        <v>0</v>
      </c>
      <c r="BU92">
        <f>(AY92-BE92)/(AY92-AX92)</f>
        <v>0</v>
      </c>
      <c r="BV92">
        <f>(BR92*BP92/BD92)</f>
        <v>0</v>
      </c>
      <c r="BW92">
        <f>(1-BV92)</f>
        <v>0</v>
      </c>
      <c r="BX92">
        <f>$B$11*CW92+$C$11*CX92+$F$11*CY92*(1-DB92)</f>
        <v>0</v>
      </c>
      <c r="BY92">
        <f>BX92*BZ92</f>
        <v>0</v>
      </c>
      <c r="BZ92">
        <f>($B$11*$D$9+$C$11*$D$9+$F$11*((DL92+DD92)/MAX(DL92+DD92+DM92, 0.1)*$I$9+DM92/MAX(DL92+DD92+DM92, 0.1)*$J$9))/($B$11+$C$11+$F$11)</f>
        <v>0</v>
      </c>
      <c r="CA92">
        <f>($B$11*$K$9+$C$11*$K$9+$F$11*((DL92+DD92)/MAX(DL92+DD92+DM92, 0.1)*$P$9+DM92/MAX(DL92+DD92+DM92, 0.1)*$Q$9))/($B$11+$C$11+$F$11)</f>
        <v>0</v>
      </c>
      <c r="CB92">
        <v>9</v>
      </c>
      <c r="CC92">
        <v>0.5</v>
      </c>
      <c r="CD92" t="s">
        <v>287</v>
      </c>
      <c r="CE92">
        <v>2</v>
      </c>
      <c r="CF92" t="b">
        <v>1</v>
      </c>
      <c r="CG92">
        <v>1617086476.75</v>
      </c>
      <c r="CH92">
        <v>488.109875</v>
      </c>
      <c r="CI92">
        <v>508.542375</v>
      </c>
      <c r="CJ92">
        <v>21.491825</v>
      </c>
      <c r="CK92">
        <v>20.0485625</v>
      </c>
      <c r="CL92">
        <v>483.748125</v>
      </c>
      <c r="CM92">
        <v>21.50945</v>
      </c>
      <c r="CN92">
        <v>600.013875</v>
      </c>
      <c r="CO92">
        <v>101.11025</v>
      </c>
      <c r="CP92">
        <v>0.045398175</v>
      </c>
      <c r="CQ92">
        <v>26.6425625</v>
      </c>
      <c r="CR92">
        <v>26.1156375</v>
      </c>
      <c r="CS92">
        <v>999.9</v>
      </c>
      <c r="CT92">
        <v>0</v>
      </c>
      <c r="CU92">
        <v>0</v>
      </c>
      <c r="CV92">
        <v>9994.6225</v>
      </c>
      <c r="CW92">
        <v>0</v>
      </c>
      <c r="CX92">
        <v>42.3895375</v>
      </c>
      <c r="CY92">
        <v>1199.9875</v>
      </c>
      <c r="CZ92">
        <v>0.96699</v>
      </c>
      <c r="DA92">
        <v>0.0330095</v>
      </c>
      <c r="DB92">
        <v>0</v>
      </c>
      <c r="DC92">
        <v>2.6626875</v>
      </c>
      <c r="DD92">
        <v>0</v>
      </c>
      <c r="DE92">
        <v>3562.05875</v>
      </c>
      <c r="DF92">
        <v>10372.1</v>
      </c>
      <c r="DG92">
        <v>39.87475</v>
      </c>
      <c r="DH92">
        <v>42.74975</v>
      </c>
      <c r="DI92">
        <v>41.554375</v>
      </c>
      <c r="DJ92">
        <v>40.992</v>
      </c>
      <c r="DK92">
        <v>39.9215</v>
      </c>
      <c r="DL92">
        <v>1160.3775</v>
      </c>
      <c r="DM92">
        <v>39.61</v>
      </c>
      <c r="DN92">
        <v>0</v>
      </c>
      <c r="DO92">
        <v>1617086479.9</v>
      </c>
      <c r="DP92">
        <v>0</v>
      </c>
      <c r="DQ92">
        <v>2.68631923076923</v>
      </c>
      <c r="DR92">
        <v>0.126779493345295</v>
      </c>
      <c r="DS92">
        <v>64.4095726397583</v>
      </c>
      <c r="DT92">
        <v>3556.58846153846</v>
      </c>
      <c r="DU92">
        <v>15</v>
      </c>
      <c r="DV92">
        <v>1617085932.5</v>
      </c>
      <c r="DW92" t="s">
        <v>288</v>
      </c>
      <c r="DX92">
        <v>1617085932.5</v>
      </c>
      <c r="DY92">
        <v>1617085930.5</v>
      </c>
      <c r="DZ92">
        <v>3</v>
      </c>
      <c r="EA92">
        <v>0.041</v>
      </c>
      <c r="EB92">
        <v>0.004</v>
      </c>
      <c r="EC92">
        <v>4.362</v>
      </c>
      <c r="ED92">
        <v>-0.018</v>
      </c>
      <c r="EE92">
        <v>400</v>
      </c>
      <c r="EF92">
        <v>20</v>
      </c>
      <c r="EG92">
        <v>0.24</v>
      </c>
      <c r="EH92">
        <v>0.04</v>
      </c>
      <c r="EI92">
        <v>100</v>
      </c>
      <c r="EJ92">
        <v>100</v>
      </c>
      <c r="EK92">
        <v>4.361</v>
      </c>
      <c r="EL92">
        <v>-0.0176</v>
      </c>
      <c r="EM92">
        <v>4.36170000000004</v>
      </c>
      <c r="EN92">
        <v>0</v>
      </c>
      <c r="EO92">
        <v>0</v>
      </c>
      <c r="EP92">
        <v>0</v>
      </c>
      <c r="EQ92">
        <v>-0.017669999999999</v>
      </c>
      <c r="ER92">
        <v>0</v>
      </c>
      <c r="ES92">
        <v>0</v>
      </c>
      <c r="ET92">
        <v>0</v>
      </c>
      <c r="EU92">
        <v>-1</v>
      </c>
      <c r="EV92">
        <v>-1</v>
      </c>
      <c r="EW92">
        <v>-1</v>
      </c>
      <c r="EX92">
        <v>-1</v>
      </c>
      <c r="EY92">
        <v>9.1</v>
      </c>
      <c r="EZ92">
        <v>9.1</v>
      </c>
      <c r="FA92">
        <v>18</v>
      </c>
      <c r="FB92">
        <v>646.405</v>
      </c>
      <c r="FC92">
        <v>393.502</v>
      </c>
      <c r="FD92">
        <v>25.0003</v>
      </c>
      <c r="FE92">
        <v>26.9864</v>
      </c>
      <c r="FF92">
        <v>30</v>
      </c>
      <c r="FG92">
        <v>26.9608</v>
      </c>
      <c r="FH92">
        <v>26.9988</v>
      </c>
      <c r="FI92">
        <v>25.8683</v>
      </c>
      <c r="FJ92">
        <v>16.6744</v>
      </c>
      <c r="FK92">
        <v>53.2434</v>
      </c>
      <c r="FL92">
        <v>25</v>
      </c>
      <c r="FM92">
        <v>524.273</v>
      </c>
      <c r="FN92">
        <v>20</v>
      </c>
      <c r="FO92">
        <v>97.0607</v>
      </c>
      <c r="FP92">
        <v>99.6239</v>
      </c>
    </row>
    <row r="93" spans="1:172">
      <c r="A93">
        <v>77</v>
      </c>
      <c r="B93">
        <v>1617086483</v>
      </c>
      <c r="C93">
        <v>305</v>
      </c>
      <c r="D93" t="s">
        <v>439</v>
      </c>
      <c r="E93" t="s">
        <v>440</v>
      </c>
      <c r="F93">
        <v>4</v>
      </c>
      <c r="G93">
        <v>1617086481</v>
      </c>
      <c r="H93">
        <f>(I93)/1000</f>
        <v>0</v>
      </c>
      <c r="I93">
        <f>IF(CF93, AL93, AF93)</f>
        <v>0</v>
      </c>
      <c r="J93">
        <f>IF(CF93, AG93, AE93)</f>
        <v>0</v>
      </c>
      <c r="K93">
        <f>CH93 - IF(AS93&gt;1, J93*CB93*100.0/(AU93*CV93), 0)</f>
        <v>0</v>
      </c>
      <c r="L93">
        <f>((R93-H93/2)*K93-J93)/(R93+H93/2)</f>
        <v>0</v>
      </c>
      <c r="M93">
        <f>L93*(CO93+CP93)/1000.0</f>
        <v>0</v>
      </c>
      <c r="N93">
        <f>(CH93 - IF(AS93&gt;1, J93*CB93*100.0/(AU93*CV93), 0))*(CO93+CP93)/1000.0</f>
        <v>0</v>
      </c>
      <c r="O93">
        <f>2.0/((1/Q93-1/P93)+SIGN(Q93)*SQRT((1/Q93-1/P93)*(1/Q93-1/P93) + 4*CC93/((CC93+1)*(CC93+1))*(2*1/Q93*1/P93-1/P93*1/P93)))</f>
        <v>0</v>
      </c>
      <c r="P93">
        <f>IF(LEFT(CD93,1)&lt;&gt;"0",IF(LEFT(CD93,1)="1",3.0,CE93),$D$5+$E$5*(CV93*CO93/($K$5*1000))+$F$5*(CV93*CO93/($K$5*1000))*MAX(MIN(CB93,$J$5),$I$5)*MAX(MIN(CB93,$J$5),$I$5)+$G$5*MAX(MIN(CB93,$J$5),$I$5)*(CV93*CO93/($K$5*1000))+$H$5*(CV93*CO93/($K$5*1000))*(CV93*CO93/($K$5*1000)))</f>
        <v>0</v>
      </c>
      <c r="Q93">
        <f>H93*(1000-(1000*0.61365*exp(17.502*U93/(240.97+U93))/(CO93+CP93)+CJ93)/2)/(1000*0.61365*exp(17.502*U93/(240.97+U93))/(CO93+CP93)-CJ93)</f>
        <v>0</v>
      </c>
      <c r="R93">
        <f>1/((CC93+1)/(O93/1.6)+1/(P93/1.37)) + CC93/((CC93+1)/(O93/1.6) + CC93/(P93/1.37))</f>
        <v>0</v>
      </c>
      <c r="S93">
        <f>(BX93*CA93)</f>
        <v>0</v>
      </c>
      <c r="T93">
        <f>(CQ93+(S93+2*0.95*5.67E-8*(((CQ93+$B$7)+273)^4-(CQ93+273)^4)-44100*H93)/(1.84*29.3*P93+8*0.95*5.67E-8*(CQ93+273)^3))</f>
        <v>0</v>
      </c>
      <c r="U93">
        <f>($C$7*CR93+$D$7*CS93+$E$7*T93)</f>
        <v>0</v>
      </c>
      <c r="V93">
        <f>0.61365*exp(17.502*U93/(240.97+U93))</f>
        <v>0</v>
      </c>
      <c r="W93">
        <f>(X93/Y93*100)</f>
        <v>0</v>
      </c>
      <c r="X93">
        <f>CJ93*(CO93+CP93)/1000</f>
        <v>0</v>
      </c>
      <c r="Y93">
        <f>0.61365*exp(17.502*CQ93/(240.97+CQ93))</f>
        <v>0</v>
      </c>
      <c r="Z93">
        <f>(V93-CJ93*(CO93+CP93)/1000)</f>
        <v>0</v>
      </c>
      <c r="AA93">
        <f>(-H93*44100)</f>
        <v>0</v>
      </c>
      <c r="AB93">
        <f>2*29.3*P93*0.92*(CQ93-U93)</f>
        <v>0</v>
      </c>
      <c r="AC93">
        <f>2*0.95*5.67E-8*(((CQ93+$B$7)+273)^4-(U93+273)^4)</f>
        <v>0</v>
      </c>
      <c r="AD93">
        <f>S93+AC93+AA93+AB93</f>
        <v>0</v>
      </c>
      <c r="AE93">
        <f>CN93*AS93*(CI93-CH93*(1000-AS93*CK93)/(1000-AS93*CJ93))/(100*CB93)</f>
        <v>0</v>
      </c>
      <c r="AF93">
        <f>1000*CN93*AS93*(CJ93-CK93)/(100*CB93*(1000-AS93*CJ93))</f>
        <v>0</v>
      </c>
      <c r="AG93">
        <f>(AH93 - AI93 - CO93*1E3/(8.314*(CQ93+273.15)) * AK93/CN93 * AJ93) * CN93/(100*CB93) * (1000 - CK93)/1000</f>
        <v>0</v>
      </c>
      <c r="AH93">
        <v>526.233545061814</v>
      </c>
      <c r="AI93">
        <v>508.52423030303</v>
      </c>
      <c r="AJ93">
        <v>1.67275942425831</v>
      </c>
      <c r="AK93">
        <v>66.4999155448521</v>
      </c>
      <c r="AL93">
        <f>(AN93 - AM93 + CO93*1E3/(8.314*(CQ93+273.15)) * AP93/CN93 * AO93) * CN93/(100*CB93) * 1000/(1000 - AN93)</f>
        <v>0</v>
      </c>
      <c r="AM93">
        <v>20.0494880619913</v>
      </c>
      <c r="AN93">
        <v>21.4904054545455</v>
      </c>
      <c r="AO93">
        <v>-2.62807853821364e-06</v>
      </c>
      <c r="AP93">
        <v>79.88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MAX(0,($B$13+$C$13*CV93)/(1+$D$13*CV93)*CO93/(CQ93+273)*$E$13)</f>
        <v>0</v>
      </c>
      <c r="AV93" t="s">
        <v>286</v>
      </c>
      <c r="AW93" t="s">
        <v>286</v>
      </c>
      <c r="AX93">
        <v>0</v>
      </c>
      <c r="AY93">
        <v>0</v>
      </c>
      <c r="AZ93">
        <f>1-AX93/AY93</f>
        <v>0</v>
      </c>
      <c r="BA93">
        <v>0</v>
      </c>
      <c r="BB93" t="s">
        <v>286</v>
      </c>
      <c r="BC93" t="s">
        <v>286</v>
      </c>
      <c r="BD93">
        <v>0</v>
      </c>
      <c r="BE93">
        <v>0</v>
      </c>
      <c r="BF93">
        <f>1-BD93/BE93</f>
        <v>0</v>
      </c>
      <c r="BG93">
        <v>0.5</v>
      </c>
      <c r="BH93">
        <f>BY93</f>
        <v>0</v>
      </c>
      <c r="BI93">
        <f>J93</f>
        <v>0</v>
      </c>
      <c r="BJ93">
        <f>BF93*BG93*BH93</f>
        <v>0</v>
      </c>
      <c r="BK93">
        <f>(BI93-BA93)/BH93</f>
        <v>0</v>
      </c>
      <c r="BL93">
        <f>(AY93-BE93)/BE93</f>
        <v>0</v>
      </c>
      <c r="BM93">
        <f>AX93/(AZ93+AX93/BE93)</f>
        <v>0</v>
      </c>
      <c r="BN93" t="s">
        <v>286</v>
      </c>
      <c r="BO93">
        <v>0</v>
      </c>
      <c r="BP93">
        <f>IF(BO93&lt;&gt;0, BO93, BM93)</f>
        <v>0</v>
      </c>
      <c r="BQ93">
        <f>1-BP93/BE93</f>
        <v>0</v>
      </c>
      <c r="BR93">
        <f>(BE93-BD93)/(BE93-BP93)</f>
        <v>0</v>
      </c>
      <c r="BS93">
        <f>(AY93-BE93)/(AY93-BP93)</f>
        <v>0</v>
      </c>
      <c r="BT93">
        <f>(BE93-BD93)/(BE93-AX93)</f>
        <v>0</v>
      </c>
      <c r="BU93">
        <f>(AY93-BE93)/(AY93-AX93)</f>
        <v>0</v>
      </c>
      <c r="BV93">
        <f>(BR93*BP93/BD93)</f>
        <v>0</v>
      </c>
      <c r="BW93">
        <f>(1-BV93)</f>
        <v>0</v>
      </c>
      <c r="BX93">
        <f>$B$11*CW93+$C$11*CX93+$F$11*CY93*(1-DB93)</f>
        <v>0</v>
      </c>
      <c r="BY93">
        <f>BX93*BZ93</f>
        <v>0</v>
      </c>
      <c r="BZ93">
        <f>($B$11*$D$9+$C$11*$D$9+$F$11*((DL93+DD93)/MAX(DL93+DD93+DM93, 0.1)*$I$9+DM93/MAX(DL93+DD93+DM93, 0.1)*$J$9))/($B$11+$C$11+$F$11)</f>
        <v>0</v>
      </c>
      <c r="CA93">
        <f>($B$11*$K$9+$C$11*$K$9+$F$11*((DL93+DD93)/MAX(DL93+DD93+DM93, 0.1)*$P$9+DM93/MAX(DL93+DD93+DM93, 0.1)*$Q$9))/($B$11+$C$11+$F$11)</f>
        <v>0</v>
      </c>
      <c r="CB93">
        <v>9</v>
      </c>
      <c r="CC93">
        <v>0.5</v>
      </c>
      <c r="CD93" t="s">
        <v>287</v>
      </c>
      <c r="CE93">
        <v>2</v>
      </c>
      <c r="CF93" t="b">
        <v>1</v>
      </c>
      <c r="CG93">
        <v>1617086481</v>
      </c>
      <c r="CH93">
        <v>495.141428571429</v>
      </c>
      <c r="CI93">
        <v>515.722285714286</v>
      </c>
      <c r="CJ93">
        <v>21.4901</v>
      </c>
      <c r="CK93">
        <v>20.0491142857143</v>
      </c>
      <c r="CL93">
        <v>490.779571428571</v>
      </c>
      <c r="CM93">
        <v>21.5077714285714</v>
      </c>
      <c r="CN93">
        <v>600.003714285714</v>
      </c>
      <c r="CO93">
        <v>101.108857142857</v>
      </c>
      <c r="CP93">
        <v>0.0457521714285714</v>
      </c>
      <c r="CQ93">
        <v>26.6424428571429</v>
      </c>
      <c r="CR93">
        <v>26.1184285714286</v>
      </c>
      <c r="CS93">
        <v>999.9</v>
      </c>
      <c r="CT93">
        <v>0</v>
      </c>
      <c r="CU93">
        <v>0</v>
      </c>
      <c r="CV93">
        <v>9989.63142857143</v>
      </c>
      <c r="CW93">
        <v>0</v>
      </c>
      <c r="CX93">
        <v>42.4422142857143</v>
      </c>
      <c r="CY93">
        <v>1199.98571428571</v>
      </c>
      <c r="CZ93">
        <v>0.96699</v>
      </c>
      <c r="DA93">
        <v>0.0330095</v>
      </c>
      <c r="DB93">
        <v>0</v>
      </c>
      <c r="DC93">
        <v>2.65221428571429</v>
      </c>
      <c r="DD93">
        <v>0</v>
      </c>
      <c r="DE93">
        <v>3566.76571428571</v>
      </c>
      <c r="DF93">
        <v>10372.1</v>
      </c>
      <c r="DG93">
        <v>39.8838571428571</v>
      </c>
      <c r="DH93">
        <v>42.75</v>
      </c>
      <c r="DI93">
        <v>41.5088571428571</v>
      </c>
      <c r="DJ93">
        <v>40.9907142857143</v>
      </c>
      <c r="DK93">
        <v>39.964</v>
      </c>
      <c r="DL93">
        <v>1160.37571428571</v>
      </c>
      <c r="DM93">
        <v>39.61</v>
      </c>
      <c r="DN93">
        <v>0</v>
      </c>
      <c r="DO93">
        <v>1617086483.5</v>
      </c>
      <c r="DP93">
        <v>0</v>
      </c>
      <c r="DQ93">
        <v>2.67294230769231</v>
      </c>
      <c r="DR93">
        <v>-0.0793538399711149</v>
      </c>
      <c r="DS93">
        <v>64.9572648606618</v>
      </c>
      <c r="DT93">
        <v>3560.49153846154</v>
      </c>
      <c r="DU93">
        <v>15</v>
      </c>
      <c r="DV93">
        <v>1617085932.5</v>
      </c>
      <c r="DW93" t="s">
        <v>288</v>
      </c>
      <c r="DX93">
        <v>1617085932.5</v>
      </c>
      <c r="DY93">
        <v>1617085930.5</v>
      </c>
      <c r="DZ93">
        <v>3</v>
      </c>
      <c r="EA93">
        <v>0.041</v>
      </c>
      <c r="EB93">
        <v>0.004</v>
      </c>
      <c r="EC93">
        <v>4.362</v>
      </c>
      <c r="ED93">
        <v>-0.018</v>
      </c>
      <c r="EE93">
        <v>400</v>
      </c>
      <c r="EF93">
        <v>20</v>
      </c>
      <c r="EG93">
        <v>0.24</v>
      </c>
      <c r="EH93">
        <v>0.04</v>
      </c>
      <c r="EI93">
        <v>100</v>
      </c>
      <c r="EJ93">
        <v>100</v>
      </c>
      <c r="EK93">
        <v>4.361</v>
      </c>
      <c r="EL93">
        <v>-0.0176</v>
      </c>
      <c r="EM93">
        <v>4.36170000000004</v>
      </c>
      <c r="EN93">
        <v>0</v>
      </c>
      <c r="EO93">
        <v>0</v>
      </c>
      <c r="EP93">
        <v>0</v>
      </c>
      <c r="EQ93">
        <v>-0.017669999999999</v>
      </c>
      <c r="ER93">
        <v>0</v>
      </c>
      <c r="ES93">
        <v>0</v>
      </c>
      <c r="ET93">
        <v>0</v>
      </c>
      <c r="EU93">
        <v>-1</v>
      </c>
      <c r="EV93">
        <v>-1</v>
      </c>
      <c r="EW93">
        <v>-1</v>
      </c>
      <c r="EX93">
        <v>-1</v>
      </c>
      <c r="EY93">
        <v>9.2</v>
      </c>
      <c r="EZ93">
        <v>9.2</v>
      </c>
      <c r="FA93">
        <v>18</v>
      </c>
      <c r="FB93">
        <v>646.367</v>
      </c>
      <c r="FC93">
        <v>393.53</v>
      </c>
      <c r="FD93">
        <v>25.0003</v>
      </c>
      <c r="FE93">
        <v>26.9864</v>
      </c>
      <c r="FF93">
        <v>30.0002</v>
      </c>
      <c r="FG93">
        <v>26.9608</v>
      </c>
      <c r="FH93">
        <v>27.0005</v>
      </c>
      <c r="FI93">
        <v>26.1332</v>
      </c>
      <c r="FJ93">
        <v>16.6744</v>
      </c>
      <c r="FK93">
        <v>53.2434</v>
      </c>
      <c r="FL93">
        <v>25</v>
      </c>
      <c r="FM93">
        <v>530.959</v>
      </c>
      <c r="FN93">
        <v>20</v>
      </c>
      <c r="FO93">
        <v>97.0608</v>
      </c>
      <c r="FP93">
        <v>99.6233</v>
      </c>
    </row>
    <row r="94" spans="1:172">
      <c r="A94">
        <v>78</v>
      </c>
      <c r="B94">
        <v>1617086487</v>
      </c>
      <c r="C94">
        <v>309</v>
      </c>
      <c r="D94" t="s">
        <v>441</v>
      </c>
      <c r="E94" t="s">
        <v>442</v>
      </c>
      <c r="F94">
        <v>4</v>
      </c>
      <c r="G94">
        <v>1617086484.6875</v>
      </c>
      <c r="H94">
        <f>(I94)/1000</f>
        <v>0</v>
      </c>
      <c r="I94">
        <f>IF(CF94, AL94, AF94)</f>
        <v>0</v>
      </c>
      <c r="J94">
        <f>IF(CF94, AG94, AE94)</f>
        <v>0</v>
      </c>
      <c r="K94">
        <f>CH94 - IF(AS94&gt;1, J94*CB94*100.0/(AU94*CV94), 0)</f>
        <v>0</v>
      </c>
      <c r="L94">
        <f>((R94-H94/2)*K94-J94)/(R94+H94/2)</f>
        <v>0</v>
      </c>
      <c r="M94">
        <f>L94*(CO94+CP94)/1000.0</f>
        <v>0</v>
      </c>
      <c r="N94">
        <f>(CH94 - IF(AS94&gt;1, J94*CB94*100.0/(AU94*CV94), 0))*(CO94+CP94)/1000.0</f>
        <v>0</v>
      </c>
      <c r="O94">
        <f>2.0/((1/Q94-1/P94)+SIGN(Q94)*SQRT((1/Q94-1/P94)*(1/Q94-1/P94) + 4*CC94/((CC94+1)*(CC94+1))*(2*1/Q94*1/P94-1/P94*1/P94)))</f>
        <v>0</v>
      </c>
      <c r="P94">
        <f>IF(LEFT(CD94,1)&lt;&gt;"0",IF(LEFT(CD94,1)="1",3.0,CE94),$D$5+$E$5*(CV94*CO94/($K$5*1000))+$F$5*(CV94*CO94/($K$5*1000))*MAX(MIN(CB94,$J$5),$I$5)*MAX(MIN(CB94,$J$5),$I$5)+$G$5*MAX(MIN(CB94,$J$5),$I$5)*(CV94*CO94/($K$5*1000))+$H$5*(CV94*CO94/($K$5*1000))*(CV94*CO94/($K$5*1000)))</f>
        <v>0</v>
      </c>
      <c r="Q94">
        <f>H94*(1000-(1000*0.61365*exp(17.502*U94/(240.97+U94))/(CO94+CP94)+CJ94)/2)/(1000*0.61365*exp(17.502*U94/(240.97+U94))/(CO94+CP94)-CJ94)</f>
        <v>0</v>
      </c>
      <c r="R94">
        <f>1/((CC94+1)/(O94/1.6)+1/(P94/1.37)) + CC94/((CC94+1)/(O94/1.6) + CC94/(P94/1.37))</f>
        <v>0</v>
      </c>
      <c r="S94">
        <f>(BX94*CA94)</f>
        <v>0</v>
      </c>
      <c r="T94">
        <f>(CQ94+(S94+2*0.95*5.67E-8*(((CQ94+$B$7)+273)^4-(CQ94+273)^4)-44100*H94)/(1.84*29.3*P94+8*0.95*5.67E-8*(CQ94+273)^3))</f>
        <v>0</v>
      </c>
      <c r="U94">
        <f>($C$7*CR94+$D$7*CS94+$E$7*T94)</f>
        <v>0</v>
      </c>
      <c r="V94">
        <f>0.61365*exp(17.502*U94/(240.97+U94))</f>
        <v>0</v>
      </c>
      <c r="W94">
        <f>(X94/Y94*100)</f>
        <v>0</v>
      </c>
      <c r="X94">
        <f>CJ94*(CO94+CP94)/1000</f>
        <v>0</v>
      </c>
      <c r="Y94">
        <f>0.61365*exp(17.502*CQ94/(240.97+CQ94))</f>
        <v>0</v>
      </c>
      <c r="Z94">
        <f>(V94-CJ94*(CO94+CP94)/1000)</f>
        <v>0</v>
      </c>
      <c r="AA94">
        <f>(-H94*44100)</f>
        <v>0</v>
      </c>
      <c r="AB94">
        <f>2*29.3*P94*0.92*(CQ94-U94)</f>
        <v>0</v>
      </c>
      <c r="AC94">
        <f>2*0.95*5.67E-8*(((CQ94+$B$7)+273)^4-(U94+273)^4)</f>
        <v>0</v>
      </c>
      <c r="AD94">
        <f>S94+AC94+AA94+AB94</f>
        <v>0</v>
      </c>
      <c r="AE94">
        <f>CN94*AS94*(CI94-CH94*(1000-AS94*CK94)/(1000-AS94*CJ94))/(100*CB94)</f>
        <v>0</v>
      </c>
      <c r="AF94">
        <f>1000*CN94*AS94*(CJ94-CK94)/(100*CB94*(1000-AS94*CJ94))</f>
        <v>0</v>
      </c>
      <c r="AG94">
        <f>(AH94 - AI94 - CO94*1E3/(8.314*(CQ94+273.15)) * AK94/CN94 * AJ94) * CN94/(100*CB94) * (1000 - CK94)/1000</f>
        <v>0</v>
      </c>
      <c r="AH94">
        <v>533.216650932438</v>
      </c>
      <c r="AI94">
        <v>515.340103030303</v>
      </c>
      <c r="AJ94">
        <v>1.70370484879364</v>
      </c>
      <c r="AK94">
        <v>66.4999155448521</v>
      </c>
      <c r="AL94">
        <f>(AN94 - AM94 + CO94*1E3/(8.314*(CQ94+273.15)) * AP94/CN94 * AO94) * CN94/(100*CB94) * 1000/(1000 - AN94)</f>
        <v>0</v>
      </c>
      <c r="AM94">
        <v>20.0477215054545</v>
      </c>
      <c r="AN94">
        <v>21.4889951515152</v>
      </c>
      <c r="AO94">
        <v>1.06228335011004e-06</v>
      </c>
      <c r="AP94">
        <v>79.88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MAX(0,($B$13+$C$13*CV94)/(1+$D$13*CV94)*CO94/(CQ94+273)*$E$13)</f>
        <v>0</v>
      </c>
      <c r="AV94" t="s">
        <v>286</v>
      </c>
      <c r="AW94" t="s">
        <v>286</v>
      </c>
      <c r="AX94">
        <v>0</v>
      </c>
      <c r="AY94">
        <v>0</v>
      </c>
      <c r="AZ94">
        <f>1-AX94/AY94</f>
        <v>0</v>
      </c>
      <c r="BA94">
        <v>0</v>
      </c>
      <c r="BB94" t="s">
        <v>286</v>
      </c>
      <c r="BC94" t="s">
        <v>286</v>
      </c>
      <c r="BD94">
        <v>0</v>
      </c>
      <c r="BE94">
        <v>0</v>
      </c>
      <c r="BF94">
        <f>1-BD94/BE94</f>
        <v>0</v>
      </c>
      <c r="BG94">
        <v>0.5</v>
      </c>
      <c r="BH94">
        <f>BY94</f>
        <v>0</v>
      </c>
      <c r="BI94">
        <f>J94</f>
        <v>0</v>
      </c>
      <c r="BJ94">
        <f>BF94*BG94*BH94</f>
        <v>0</v>
      </c>
      <c r="BK94">
        <f>(BI94-BA94)/BH94</f>
        <v>0</v>
      </c>
      <c r="BL94">
        <f>(AY94-BE94)/BE94</f>
        <v>0</v>
      </c>
      <c r="BM94">
        <f>AX94/(AZ94+AX94/BE94)</f>
        <v>0</v>
      </c>
      <c r="BN94" t="s">
        <v>286</v>
      </c>
      <c r="BO94">
        <v>0</v>
      </c>
      <c r="BP94">
        <f>IF(BO94&lt;&gt;0, BO94, BM94)</f>
        <v>0</v>
      </c>
      <c r="BQ94">
        <f>1-BP94/BE94</f>
        <v>0</v>
      </c>
      <c r="BR94">
        <f>(BE94-BD94)/(BE94-BP94)</f>
        <v>0</v>
      </c>
      <c r="BS94">
        <f>(AY94-BE94)/(AY94-BP94)</f>
        <v>0</v>
      </c>
      <c r="BT94">
        <f>(BE94-BD94)/(BE94-AX94)</f>
        <v>0</v>
      </c>
      <c r="BU94">
        <f>(AY94-BE94)/(AY94-AX94)</f>
        <v>0</v>
      </c>
      <c r="BV94">
        <f>(BR94*BP94/BD94)</f>
        <v>0</v>
      </c>
      <c r="BW94">
        <f>(1-BV94)</f>
        <v>0</v>
      </c>
      <c r="BX94">
        <f>$B$11*CW94+$C$11*CX94+$F$11*CY94*(1-DB94)</f>
        <v>0</v>
      </c>
      <c r="BY94">
        <f>BX94*BZ94</f>
        <v>0</v>
      </c>
      <c r="BZ94">
        <f>($B$11*$D$9+$C$11*$D$9+$F$11*((DL94+DD94)/MAX(DL94+DD94+DM94, 0.1)*$I$9+DM94/MAX(DL94+DD94+DM94, 0.1)*$J$9))/($B$11+$C$11+$F$11)</f>
        <v>0</v>
      </c>
      <c r="CA94">
        <f>($B$11*$K$9+$C$11*$K$9+$F$11*((DL94+DD94)/MAX(DL94+DD94+DM94, 0.1)*$P$9+DM94/MAX(DL94+DD94+DM94, 0.1)*$Q$9))/($B$11+$C$11+$F$11)</f>
        <v>0</v>
      </c>
      <c r="CB94">
        <v>9</v>
      </c>
      <c r="CC94">
        <v>0.5</v>
      </c>
      <c r="CD94" t="s">
        <v>287</v>
      </c>
      <c r="CE94">
        <v>2</v>
      </c>
      <c r="CF94" t="b">
        <v>1</v>
      </c>
      <c r="CG94">
        <v>1617086484.6875</v>
      </c>
      <c r="CH94">
        <v>501.243375</v>
      </c>
      <c r="CI94">
        <v>522.013375</v>
      </c>
      <c r="CJ94">
        <v>21.4901125</v>
      </c>
      <c r="CK94">
        <v>20.047675</v>
      </c>
      <c r="CL94">
        <v>496.881875</v>
      </c>
      <c r="CM94">
        <v>21.5077625</v>
      </c>
      <c r="CN94">
        <v>600.009375</v>
      </c>
      <c r="CO94">
        <v>101.11025</v>
      </c>
      <c r="CP94">
        <v>0.045898725</v>
      </c>
      <c r="CQ94">
        <v>26.643775</v>
      </c>
      <c r="CR94">
        <v>26.123875</v>
      </c>
      <c r="CS94">
        <v>999.9</v>
      </c>
      <c r="CT94">
        <v>0</v>
      </c>
      <c r="CU94">
        <v>0</v>
      </c>
      <c r="CV94">
        <v>10009.525</v>
      </c>
      <c r="CW94">
        <v>0</v>
      </c>
      <c r="CX94">
        <v>42.8457125</v>
      </c>
      <c r="CY94">
        <v>1200.01125</v>
      </c>
      <c r="CZ94">
        <v>0.966990875</v>
      </c>
      <c r="DA94">
        <v>0.0330086375</v>
      </c>
      <c r="DB94">
        <v>0</v>
      </c>
      <c r="DC94">
        <v>2.5820875</v>
      </c>
      <c r="DD94">
        <v>0</v>
      </c>
      <c r="DE94">
        <v>3571.09</v>
      </c>
      <c r="DF94">
        <v>10372.35</v>
      </c>
      <c r="DG94">
        <v>39.83575</v>
      </c>
      <c r="DH94">
        <v>42.710625</v>
      </c>
      <c r="DI94">
        <v>41.56225</v>
      </c>
      <c r="DJ94">
        <v>40.95275</v>
      </c>
      <c r="DK94">
        <v>39.9685</v>
      </c>
      <c r="DL94">
        <v>1160.40125</v>
      </c>
      <c r="DM94">
        <v>39.61</v>
      </c>
      <c r="DN94">
        <v>0</v>
      </c>
      <c r="DO94">
        <v>1617086487.7</v>
      </c>
      <c r="DP94">
        <v>0</v>
      </c>
      <c r="DQ94">
        <v>2.673424</v>
      </c>
      <c r="DR94">
        <v>-0.613015380449782</v>
      </c>
      <c r="DS94">
        <v>68.5061538332519</v>
      </c>
      <c r="DT94">
        <v>3565.4024</v>
      </c>
      <c r="DU94">
        <v>15</v>
      </c>
      <c r="DV94">
        <v>1617085932.5</v>
      </c>
      <c r="DW94" t="s">
        <v>288</v>
      </c>
      <c r="DX94">
        <v>1617085932.5</v>
      </c>
      <c r="DY94">
        <v>1617085930.5</v>
      </c>
      <c r="DZ94">
        <v>3</v>
      </c>
      <c r="EA94">
        <v>0.041</v>
      </c>
      <c r="EB94">
        <v>0.004</v>
      </c>
      <c r="EC94">
        <v>4.362</v>
      </c>
      <c r="ED94">
        <v>-0.018</v>
      </c>
      <c r="EE94">
        <v>400</v>
      </c>
      <c r="EF94">
        <v>20</v>
      </c>
      <c r="EG94">
        <v>0.24</v>
      </c>
      <c r="EH94">
        <v>0.04</v>
      </c>
      <c r="EI94">
        <v>100</v>
      </c>
      <c r="EJ94">
        <v>100</v>
      </c>
      <c r="EK94">
        <v>4.361</v>
      </c>
      <c r="EL94">
        <v>-0.0177</v>
      </c>
      <c r="EM94">
        <v>4.36170000000004</v>
      </c>
      <c r="EN94">
        <v>0</v>
      </c>
      <c r="EO94">
        <v>0</v>
      </c>
      <c r="EP94">
        <v>0</v>
      </c>
      <c r="EQ94">
        <v>-0.017669999999999</v>
      </c>
      <c r="ER94">
        <v>0</v>
      </c>
      <c r="ES94">
        <v>0</v>
      </c>
      <c r="ET94">
        <v>0</v>
      </c>
      <c r="EU94">
        <v>-1</v>
      </c>
      <c r="EV94">
        <v>-1</v>
      </c>
      <c r="EW94">
        <v>-1</v>
      </c>
      <c r="EX94">
        <v>-1</v>
      </c>
      <c r="EY94">
        <v>9.2</v>
      </c>
      <c r="EZ94">
        <v>9.3</v>
      </c>
      <c r="FA94">
        <v>18</v>
      </c>
      <c r="FB94">
        <v>646.347</v>
      </c>
      <c r="FC94">
        <v>393.603</v>
      </c>
      <c r="FD94">
        <v>25.0001</v>
      </c>
      <c r="FE94">
        <v>26.9864</v>
      </c>
      <c r="FF94">
        <v>30.0001</v>
      </c>
      <c r="FG94">
        <v>26.9608</v>
      </c>
      <c r="FH94">
        <v>27.0005</v>
      </c>
      <c r="FI94">
        <v>26.3459</v>
      </c>
      <c r="FJ94">
        <v>16.6744</v>
      </c>
      <c r="FK94">
        <v>53.2434</v>
      </c>
      <c r="FL94">
        <v>25</v>
      </c>
      <c r="FM94">
        <v>537.721</v>
      </c>
      <c r="FN94">
        <v>20</v>
      </c>
      <c r="FO94">
        <v>97.0599</v>
      </c>
      <c r="FP94">
        <v>99.6242</v>
      </c>
    </row>
    <row r="95" spans="1:172">
      <c r="A95">
        <v>79</v>
      </c>
      <c r="B95">
        <v>1617086491</v>
      </c>
      <c r="C95">
        <v>313</v>
      </c>
      <c r="D95" t="s">
        <v>443</v>
      </c>
      <c r="E95" t="s">
        <v>444</v>
      </c>
      <c r="F95">
        <v>4</v>
      </c>
      <c r="G95">
        <v>1617086489</v>
      </c>
      <c r="H95">
        <f>(I95)/1000</f>
        <v>0</v>
      </c>
      <c r="I95">
        <f>IF(CF95, AL95, AF95)</f>
        <v>0</v>
      </c>
      <c r="J95">
        <f>IF(CF95, AG95, AE95)</f>
        <v>0</v>
      </c>
      <c r="K95">
        <f>CH95 - IF(AS95&gt;1, J95*CB95*100.0/(AU95*CV95), 0)</f>
        <v>0</v>
      </c>
      <c r="L95">
        <f>((R95-H95/2)*K95-J95)/(R95+H95/2)</f>
        <v>0</v>
      </c>
      <c r="M95">
        <f>L95*(CO95+CP95)/1000.0</f>
        <v>0</v>
      </c>
      <c r="N95">
        <f>(CH95 - IF(AS95&gt;1, J95*CB95*100.0/(AU95*CV95), 0))*(CO95+CP95)/1000.0</f>
        <v>0</v>
      </c>
      <c r="O95">
        <f>2.0/((1/Q95-1/P95)+SIGN(Q95)*SQRT((1/Q95-1/P95)*(1/Q95-1/P95) + 4*CC95/((CC95+1)*(CC95+1))*(2*1/Q95*1/P95-1/P95*1/P95)))</f>
        <v>0</v>
      </c>
      <c r="P95">
        <f>IF(LEFT(CD95,1)&lt;&gt;"0",IF(LEFT(CD95,1)="1",3.0,CE95),$D$5+$E$5*(CV95*CO95/($K$5*1000))+$F$5*(CV95*CO95/($K$5*1000))*MAX(MIN(CB95,$J$5),$I$5)*MAX(MIN(CB95,$J$5),$I$5)+$G$5*MAX(MIN(CB95,$J$5),$I$5)*(CV95*CO95/($K$5*1000))+$H$5*(CV95*CO95/($K$5*1000))*(CV95*CO95/($K$5*1000)))</f>
        <v>0</v>
      </c>
      <c r="Q95">
        <f>H95*(1000-(1000*0.61365*exp(17.502*U95/(240.97+U95))/(CO95+CP95)+CJ95)/2)/(1000*0.61365*exp(17.502*U95/(240.97+U95))/(CO95+CP95)-CJ95)</f>
        <v>0</v>
      </c>
      <c r="R95">
        <f>1/((CC95+1)/(O95/1.6)+1/(P95/1.37)) + CC95/((CC95+1)/(O95/1.6) + CC95/(P95/1.37))</f>
        <v>0</v>
      </c>
      <c r="S95">
        <f>(BX95*CA95)</f>
        <v>0</v>
      </c>
      <c r="T95">
        <f>(CQ95+(S95+2*0.95*5.67E-8*(((CQ95+$B$7)+273)^4-(CQ95+273)^4)-44100*H95)/(1.84*29.3*P95+8*0.95*5.67E-8*(CQ95+273)^3))</f>
        <v>0</v>
      </c>
      <c r="U95">
        <f>($C$7*CR95+$D$7*CS95+$E$7*T95)</f>
        <v>0</v>
      </c>
      <c r="V95">
        <f>0.61365*exp(17.502*U95/(240.97+U95))</f>
        <v>0</v>
      </c>
      <c r="W95">
        <f>(X95/Y95*100)</f>
        <v>0</v>
      </c>
      <c r="X95">
        <f>CJ95*(CO95+CP95)/1000</f>
        <v>0</v>
      </c>
      <c r="Y95">
        <f>0.61365*exp(17.502*CQ95/(240.97+CQ95))</f>
        <v>0</v>
      </c>
      <c r="Z95">
        <f>(V95-CJ95*(CO95+CP95)/1000)</f>
        <v>0</v>
      </c>
      <c r="AA95">
        <f>(-H95*44100)</f>
        <v>0</v>
      </c>
      <c r="AB95">
        <f>2*29.3*P95*0.92*(CQ95-U95)</f>
        <v>0</v>
      </c>
      <c r="AC95">
        <f>2*0.95*5.67E-8*(((CQ95+$B$7)+273)^4-(U95+273)^4)</f>
        <v>0</v>
      </c>
      <c r="AD95">
        <f>S95+AC95+AA95+AB95</f>
        <v>0</v>
      </c>
      <c r="AE95">
        <f>CN95*AS95*(CI95-CH95*(1000-AS95*CK95)/(1000-AS95*CJ95))/(100*CB95)</f>
        <v>0</v>
      </c>
      <c r="AF95">
        <f>1000*CN95*AS95*(CJ95-CK95)/(100*CB95*(1000-AS95*CJ95))</f>
        <v>0</v>
      </c>
      <c r="AG95">
        <f>(AH95 - AI95 - CO95*1E3/(8.314*(CQ95+273.15)) * AK95/CN95 * AJ95) * CN95/(100*CB95) * (1000 - CK95)/1000</f>
        <v>0</v>
      </c>
      <c r="AH95">
        <v>539.786597351701</v>
      </c>
      <c r="AI95">
        <v>522.037818181818</v>
      </c>
      <c r="AJ95">
        <v>1.66603043764307</v>
      </c>
      <c r="AK95">
        <v>66.4999155448521</v>
      </c>
      <c r="AL95">
        <f>(AN95 - AM95 + CO95*1E3/(8.314*(CQ95+273.15)) * AP95/CN95 * AO95) * CN95/(100*CB95) * 1000/(1000 - AN95)</f>
        <v>0</v>
      </c>
      <c r="AM95">
        <v>20.046280914632</v>
      </c>
      <c r="AN95">
        <v>21.4835842424242</v>
      </c>
      <c r="AO95">
        <v>-9.01597796145683e-06</v>
      </c>
      <c r="AP95">
        <v>79.88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MAX(0,($B$13+$C$13*CV95)/(1+$D$13*CV95)*CO95/(CQ95+273)*$E$13)</f>
        <v>0</v>
      </c>
      <c r="AV95" t="s">
        <v>286</v>
      </c>
      <c r="AW95" t="s">
        <v>286</v>
      </c>
      <c r="AX95">
        <v>0</v>
      </c>
      <c r="AY95">
        <v>0</v>
      </c>
      <c r="AZ95">
        <f>1-AX95/AY95</f>
        <v>0</v>
      </c>
      <c r="BA95">
        <v>0</v>
      </c>
      <c r="BB95" t="s">
        <v>286</v>
      </c>
      <c r="BC95" t="s">
        <v>286</v>
      </c>
      <c r="BD95">
        <v>0</v>
      </c>
      <c r="BE95">
        <v>0</v>
      </c>
      <c r="BF95">
        <f>1-BD95/BE95</f>
        <v>0</v>
      </c>
      <c r="BG95">
        <v>0.5</v>
      </c>
      <c r="BH95">
        <f>BY95</f>
        <v>0</v>
      </c>
      <c r="BI95">
        <f>J95</f>
        <v>0</v>
      </c>
      <c r="BJ95">
        <f>BF95*BG95*BH95</f>
        <v>0</v>
      </c>
      <c r="BK95">
        <f>(BI95-BA95)/BH95</f>
        <v>0</v>
      </c>
      <c r="BL95">
        <f>(AY95-BE95)/BE95</f>
        <v>0</v>
      </c>
      <c r="BM95">
        <f>AX95/(AZ95+AX95/BE95)</f>
        <v>0</v>
      </c>
      <c r="BN95" t="s">
        <v>286</v>
      </c>
      <c r="BO95">
        <v>0</v>
      </c>
      <c r="BP95">
        <f>IF(BO95&lt;&gt;0, BO95, BM95)</f>
        <v>0</v>
      </c>
      <c r="BQ95">
        <f>1-BP95/BE95</f>
        <v>0</v>
      </c>
      <c r="BR95">
        <f>(BE95-BD95)/(BE95-BP95)</f>
        <v>0</v>
      </c>
      <c r="BS95">
        <f>(AY95-BE95)/(AY95-BP95)</f>
        <v>0</v>
      </c>
      <c r="BT95">
        <f>(BE95-BD95)/(BE95-AX95)</f>
        <v>0</v>
      </c>
      <c r="BU95">
        <f>(AY95-BE95)/(AY95-AX95)</f>
        <v>0</v>
      </c>
      <c r="BV95">
        <f>(BR95*BP95/BD95)</f>
        <v>0</v>
      </c>
      <c r="BW95">
        <f>(1-BV95)</f>
        <v>0</v>
      </c>
      <c r="BX95">
        <f>$B$11*CW95+$C$11*CX95+$F$11*CY95*(1-DB95)</f>
        <v>0</v>
      </c>
      <c r="BY95">
        <f>BX95*BZ95</f>
        <v>0</v>
      </c>
      <c r="BZ95">
        <f>($B$11*$D$9+$C$11*$D$9+$F$11*((DL95+DD95)/MAX(DL95+DD95+DM95, 0.1)*$I$9+DM95/MAX(DL95+DD95+DM95, 0.1)*$J$9))/($B$11+$C$11+$F$11)</f>
        <v>0</v>
      </c>
      <c r="CA95">
        <f>($B$11*$K$9+$C$11*$K$9+$F$11*((DL95+DD95)/MAX(DL95+DD95+DM95, 0.1)*$P$9+DM95/MAX(DL95+DD95+DM95, 0.1)*$Q$9))/($B$11+$C$11+$F$11)</f>
        <v>0</v>
      </c>
      <c r="CB95">
        <v>9</v>
      </c>
      <c r="CC95">
        <v>0.5</v>
      </c>
      <c r="CD95" t="s">
        <v>287</v>
      </c>
      <c r="CE95">
        <v>2</v>
      </c>
      <c r="CF95" t="b">
        <v>1</v>
      </c>
      <c r="CG95">
        <v>1617086489</v>
      </c>
      <c r="CH95">
        <v>508.377857142857</v>
      </c>
      <c r="CI95">
        <v>528.985857142857</v>
      </c>
      <c r="CJ95">
        <v>21.4856714285714</v>
      </c>
      <c r="CK95">
        <v>20.0462</v>
      </c>
      <c r="CL95">
        <v>504.016285714286</v>
      </c>
      <c r="CM95">
        <v>21.5033142857143</v>
      </c>
      <c r="CN95">
        <v>600.006714285714</v>
      </c>
      <c r="CO95">
        <v>101.112142857143</v>
      </c>
      <c r="CP95">
        <v>0.0459424571428571</v>
      </c>
      <c r="CQ95">
        <v>26.6454142857143</v>
      </c>
      <c r="CR95">
        <v>26.1094142857143</v>
      </c>
      <c r="CS95">
        <v>999.9</v>
      </c>
      <c r="CT95">
        <v>0</v>
      </c>
      <c r="CU95">
        <v>0</v>
      </c>
      <c r="CV95">
        <v>10007.8571428571</v>
      </c>
      <c r="CW95">
        <v>0</v>
      </c>
      <c r="CX95">
        <v>43.3751857142857</v>
      </c>
      <c r="CY95">
        <v>1199.98</v>
      </c>
      <c r="CZ95">
        <v>0.96699</v>
      </c>
      <c r="DA95">
        <v>0.0330095</v>
      </c>
      <c r="DB95">
        <v>0</v>
      </c>
      <c r="DC95">
        <v>2.63225714285714</v>
      </c>
      <c r="DD95">
        <v>0</v>
      </c>
      <c r="DE95">
        <v>3575.54714285714</v>
      </c>
      <c r="DF95">
        <v>10372.0714285714</v>
      </c>
      <c r="DG95">
        <v>39.857</v>
      </c>
      <c r="DH95">
        <v>42.75</v>
      </c>
      <c r="DI95">
        <v>41.5177142857143</v>
      </c>
      <c r="DJ95">
        <v>40.9818571428571</v>
      </c>
      <c r="DK95">
        <v>39.9372857142857</v>
      </c>
      <c r="DL95">
        <v>1160.37</v>
      </c>
      <c r="DM95">
        <v>39.61</v>
      </c>
      <c r="DN95">
        <v>0</v>
      </c>
      <c r="DO95">
        <v>1617086491.9</v>
      </c>
      <c r="DP95">
        <v>0</v>
      </c>
      <c r="DQ95">
        <v>2.64058461538462</v>
      </c>
      <c r="DR95">
        <v>-0.0471453016111033</v>
      </c>
      <c r="DS95">
        <v>65.8201709285919</v>
      </c>
      <c r="DT95">
        <v>3569.75615384615</v>
      </c>
      <c r="DU95">
        <v>15</v>
      </c>
      <c r="DV95">
        <v>1617085932.5</v>
      </c>
      <c r="DW95" t="s">
        <v>288</v>
      </c>
      <c r="DX95">
        <v>1617085932.5</v>
      </c>
      <c r="DY95">
        <v>1617085930.5</v>
      </c>
      <c r="DZ95">
        <v>3</v>
      </c>
      <c r="EA95">
        <v>0.041</v>
      </c>
      <c r="EB95">
        <v>0.004</v>
      </c>
      <c r="EC95">
        <v>4.362</v>
      </c>
      <c r="ED95">
        <v>-0.018</v>
      </c>
      <c r="EE95">
        <v>400</v>
      </c>
      <c r="EF95">
        <v>20</v>
      </c>
      <c r="EG95">
        <v>0.24</v>
      </c>
      <c r="EH95">
        <v>0.04</v>
      </c>
      <c r="EI95">
        <v>100</v>
      </c>
      <c r="EJ95">
        <v>100</v>
      </c>
      <c r="EK95">
        <v>4.362</v>
      </c>
      <c r="EL95">
        <v>-0.0177</v>
      </c>
      <c r="EM95">
        <v>4.36170000000004</v>
      </c>
      <c r="EN95">
        <v>0</v>
      </c>
      <c r="EO95">
        <v>0</v>
      </c>
      <c r="EP95">
        <v>0</v>
      </c>
      <c r="EQ95">
        <v>-0.017669999999999</v>
      </c>
      <c r="ER95">
        <v>0</v>
      </c>
      <c r="ES95">
        <v>0</v>
      </c>
      <c r="ET95">
        <v>0</v>
      </c>
      <c r="EU95">
        <v>-1</v>
      </c>
      <c r="EV95">
        <v>-1</v>
      </c>
      <c r="EW95">
        <v>-1</v>
      </c>
      <c r="EX95">
        <v>-1</v>
      </c>
      <c r="EY95">
        <v>9.3</v>
      </c>
      <c r="EZ95">
        <v>9.3</v>
      </c>
      <c r="FA95">
        <v>18</v>
      </c>
      <c r="FB95">
        <v>646.566</v>
      </c>
      <c r="FC95">
        <v>393.603</v>
      </c>
      <c r="FD95">
        <v>25</v>
      </c>
      <c r="FE95">
        <v>26.9886</v>
      </c>
      <c r="FF95">
        <v>30</v>
      </c>
      <c r="FG95">
        <v>26.9613</v>
      </c>
      <c r="FH95">
        <v>27.0005</v>
      </c>
      <c r="FI95">
        <v>26.6047</v>
      </c>
      <c r="FJ95">
        <v>16.6744</v>
      </c>
      <c r="FK95">
        <v>53.2434</v>
      </c>
      <c r="FL95">
        <v>25</v>
      </c>
      <c r="FM95">
        <v>544.504</v>
      </c>
      <c r="FN95">
        <v>20</v>
      </c>
      <c r="FO95">
        <v>97.0592</v>
      </c>
      <c r="FP95">
        <v>99.6235</v>
      </c>
    </row>
    <row r="96" spans="1:172">
      <c r="A96">
        <v>80</v>
      </c>
      <c r="B96">
        <v>1617086495</v>
      </c>
      <c r="C96">
        <v>317</v>
      </c>
      <c r="D96" t="s">
        <v>445</v>
      </c>
      <c r="E96" t="s">
        <v>446</v>
      </c>
      <c r="F96">
        <v>4</v>
      </c>
      <c r="G96">
        <v>1617086492.6875</v>
      </c>
      <c r="H96">
        <f>(I96)/1000</f>
        <v>0</v>
      </c>
      <c r="I96">
        <f>IF(CF96, AL96, AF96)</f>
        <v>0</v>
      </c>
      <c r="J96">
        <f>IF(CF96, AG96, AE96)</f>
        <v>0</v>
      </c>
      <c r="K96">
        <f>CH96 - IF(AS96&gt;1, J96*CB96*100.0/(AU96*CV96), 0)</f>
        <v>0</v>
      </c>
      <c r="L96">
        <f>((R96-H96/2)*K96-J96)/(R96+H96/2)</f>
        <v>0</v>
      </c>
      <c r="M96">
        <f>L96*(CO96+CP96)/1000.0</f>
        <v>0</v>
      </c>
      <c r="N96">
        <f>(CH96 - IF(AS96&gt;1, J96*CB96*100.0/(AU96*CV96), 0))*(CO96+CP96)/1000.0</f>
        <v>0</v>
      </c>
      <c r="O96">
        <f>2.0/((1/Q96-1/P96)+SIGN(Q96)*SQRT((1/Q96-1/P96)*(1/Q96-1/P96) + 4*CC96/((CC96+1)*(CC96+1))*(2*1/Q96*1/P96-1/P96*1/P96)))</f>
        <v>0</v>
      </c>
      <c r="P96">
        <f>IF(LEFT(CD96,1)&lt;&gt;"0",IF(LEFT(CD96,1)="1",3.0,CE96),$D$5+$E$5*(CV96*CO96/($K$5*1000))+$F$5*(CV96*CO96/($K$5*1000))*MAX(MIN(CB96,$J$5),$I$5)*MAX(MIN(CB96,$J$5),$I$5)+$G$5*MAX(MIN(CB96,$J$5),$I$5)*(CV96*CO96/($K$5*1000))+$H$5*(CV96*CO96/($K$5*1000))*(CV96*CO96/($K$5*1000)))</f>
        <v>0</v>
      </c>
      <c r="Q96">
        <f>H96*(1000-(1000*0.61365*exp(17.502*U96/(240.97+U96))/(CO96+CP96)+CJ96)/2)/(1000*0.61365*exp(17.502*U96/(240.97+U96))/(CO96+CP96)-CJ96)</f>
        <v>0</v>
      </c>
      <c r="R96">
        <f>1/((CC96+1)/(O96/1.6)+1/(P96/1.37)) + CC96/((CC96+1)/(O96/1.6) + CC96/(P96/1.37))</f>
        <v>0</v>
      </c>
      <c r="S96">
        <f>(BX96*CA96)</f>
        <v>0</v>
      </c>
      <c r="T96">
        <f>(CQ96+(S96+2*0.95*5.67E-8*(((CQ96+$B$7)+273)^4-(CQ96+273)^4)-44100*H96)/(1.84*29.3*P96+8*0.95*5.67E-8*(CQ96+273)^3))</f>
        <v>0</v>
      </c>
      <c r="U96">
        <f>($C$7*CR96+$D$7*CS96+$E$7*T96)</f>
        <v>0</v>
      </c>
      <c r="V96">
        <f>0.61365*exp(17.502*U96/(240.97+U96))</f>
        <v>0</v>
      </c>
      <c r="W96">
        <f>(X96/Y96*100)</f>
        <v>0</v>
      </c>
      <c r="X96">
        <f>CJ96*(CO96+CP96)/1000</f>
        <v>0</v>
      </c>
      <c r="Y96">
        <f>0.61365*exp(17.502*CQ96/(240.97+CQ96))</f>
        <v>0</v>
      </c>
      <c r="Z96">
        <f>(V96-CJ96*(CO96+CP96)/1000)</f>
        <v>0</v>
      </c>
      <c r="AA96">
        <f>(-H96*44100)</f>
        <v>0</v>
      </c>
      <c r="AB96">
        <f>2*29.3*P96*0.92*(CQ96-U96)</f>
        <v>0</v>
      </c>
      <c r="AC96">
        <f>2*0.95*5.67E-8*(((CQ96+$B$7)+273)^4-(U96+273)^4)</f>
        <v>0</v>
      </c>
      <c r="AD96">
        <f>S96+AC96+AA96+AB96</f>
        <v>0</v>
      </c>
      <c r="AE96">
        <f>CN96*AS96*(CI96-CH96*(1000-AS96*CK96)/(1000-AS96*CJ96))/(100*CB96)</f>
        <v>0</v>
      </c>
      <c r="AF96">
        <f>1000*CN96*AS96*(CJ96-CK96)/(100*CB96*(1000-AS96*CJ96))</f>
        <v>0</v>
      </c>
      <c r="AG96">
        <f>(AH96 - AI96 - CO96*1E3/(8.314*(CQ96+273.15)) * AK96/CN96 * AJ96) * CN96/(100*CB96) * (1000 - CK96)/1000</f>
        <v>0</v>
      </c>
      <c r="AH96">
        <v>546.254691844447</v>
      </c>
      <c r="AI96">
        <v>528.580987878788</v>
      </c>
      <c r="AJ96">
        <v>1.6303600770624</v>
      </c>
      <c r="AK96">
        <v>66.4999155448521</v>
      </c>
      <c r="AL96">
        <f>(AN96 - AM96 + CO96*1E3/(8.314*(CQ96+273.15)) * AP96/CN96 * AO96) * CN96/(100*CB96) * 1000/(1000 - AN96)</f>
        <v>0</v>
      </c>
      <c r="AM96">
        <v>20.0462229187879</v>
      </c>
      <c r="AN96">
        <v>21.4849</v>
      </c>
      <c r="AO96">
        <v>-1.51015531657599e-06</v>
      </c>
      <c r="AP96">
        <v>79.88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MAX(0,($B$13+$C$13*CV96)/(1+$D$13*CV96)*CO96/(CQ96+273)*$E$13)</f>
        <v>0</v>
      </c>
      <c r="AV96" t="s">
        <v>286</v>
      </c>
      <c r="AW96" t="s">
        <v>286</v>
      </c>
      <c r="AX96">
        <v>0</v>
      </c>
      <c r="AY96">
        <v>0</v>
      </c>
      <c r="AZ96">
        <f>1-AX96/AY96</f>
        <v>0</v>
      </c>
      <c r="BA96">
        <v>0</v>
      </c>
      <c r="BB96" t="s">
        <v>286</v>
      </c>
      <c r="BC96" t="s">
        <v>286</v>
      </c>
      <c r="BD96">
        <v>0</v>
      </c>
      <c r="BE96">
        <v>0</v>
      </c>
      <c r="BF96">
        <f>1-BD96/BE96</f>
        <v>0</v>
      </c>
      <c r="BG96">
        <v>0.5</v>
      </c>
      <c r="BH96">
        <f>BY96</f>
        <v>0</v>
      </c>
      <c r="BI96">
        <f>J96</f>
        <v>0</v>
      </c>
      <c r="BJ96">
        <f>BF96*BG96*BH96</f>
        <v>0</v>
      </c>
      <c r="BK96">
        <f>(BI96-BA96)/BH96</f>
        <v>0</v>
      </c>
      <c r="BL96">
        <f>(AY96-BE96)/BE96</f>
        <v>0</v>
      </c>
      <c r="BM96">
        <f>AX96/(AZ96+AX96/BE96)</f>
        <v>0</v>
      </c>
      <c r="BN96" t="s">
        <v>286</v>
      </c>
      <c r="BO96">
        <v>0</v>
      </c>
      <c r="BP96">
        <f>IF(BO96&lt;&gt;0, BO96, BM96)</f>
        <v>0</v>
      </c>
      <c r="BQ96">
        <f>1-BP96/BE96</f>
        <v>0</v>
      </c>
      <c r="BR96">
        <f>(BE96-BD96)/(BE96-BP96)</f>
        <v>0</v>
      </c>
      <c r="BS96">
        <f>(AY96-BE96)/(AY96-BP96)</f>
        <v>0</v>
      </c>
      <c r="BT96">
        <f>(BE96-BD96)/(BE96-AX96)</f>
        <v>0</v>
      </c>
      <c r="BU96">
        <f>(AY96-BE96)/(AY96-AX96)</f>
        <v>0</v>
      </c>
      <c r="BV96">
        <f>(BR96*BP96/BD96)</f>
        <v>0</v>
      </c>
      <c r="BW96">
        <f>(1-BV96)</f>
        <v>0</v>
      </c>
      <c r="BX96">
        <f>$B$11*CW96+$C$11*CX96+$F$11*CY96*(1-DB96)</f>
        <v>0</v>
      </c>
      <c r="BY96">
        <f>BX96*BZ96</f>
        <v>0</v>
      </c>
      <c r="BZ96">
        <f>($B$11*$D$9+$C$11*$D$9+$F$11*((DL96+DD96)/MAX(DL96+DD96+DM96, 0.1)*$I$9+DM96/MAX(DL96+DD96+DM96, 0.1)*$J$9))/($B$11+$C$11+$F$11)</f>
        <v>0</v>
      </c>
      <c r="CA96">
        <f>($B$11*$K$9+$C$11*$K$9+$F$11*((DL96+DD96)/MAX(DL96+DD96+DM96, 0.1)*$P$9+DM96/MAX(DL96+DD96+DM96, 0.1)*$Q$9))/($B$11+$C$11+$F$11)</f>
        <v>0</v>
      </c>
      <c r="CB96">
        <v>9</v>
      </c>
      <c r="CC96">
        <v>0.5</v>
      </c>
      <c r="CD96" t="s">
        <v>287</v>
      </c>
      <c r="CE96">
        <v>2</v>
      </c>
      <c r="CF96" t="b">
        <v>1</v>
      </c>
      <c r="CG96">
        <v>1617086492.6875</v>
      </c>
      <c r="CH96">
        <v>514.330875</v>
      </c>
      <c r="CI96">
        <v>534.844875</v>
      </c>
      <c r="CJ96">
        <v>21.484</v>
      </c>
      <c r="CK96">
        <v>20.0458875</v>
      </c>
      <c r="CL96">
        <v>509.96925</v>
      </c>
      <c r="CM96">
        <v>21.501675</v>
      </c>
      <c r="CN96">
        <v>600.051</v>
      </c>
      <c r="CO96">
        <v>101.111875</v>
      </c>
      <c r="CP96">
        <v>0.045704175</v>
      </c>
      <c r="CQ96">
        <v>26.64125</v>
      </c>
      <c r="CR96">
        <v>26.109525</v>
      </c>
      <c r="CS96">
        <v>999.9</v>
      </c>
      <c r="CT96">
        <v>0</v>
      </c>
      <c r="CU96">
        <v>0</v>
      </c>
      <c r="CV96">
        <v>10002.87125</v>
      </c>
      <c r="CW96">
        <v>0</v>
      </c>
      <c r="CX96">
        <v>43.410775</v>
      </c>
      <c r="CY96">
        <v>1200.0125</v>
      </c>
      <c r="CZ96">
        <v>0.966990875</v>
      </c>
      <c r="DA96">
        <v>0.0330086375</v>
      </c>
      <c r="DB96">
        <v>0</v>
      </c>
      <c r="DC96">
        <v>2.6767375</v>
      </c>
      <c r="DD96">
        <v>0</v>
      </c>
      <c r="DE96">
        <v>3579.14625</v>
      </c>
      <c r="DF96">
        <v>10372.3625</v>
      </c>
      <c r="DG96">
        <v>39.828</v>
      </c>
      <c r="DH96">
        <v>42.757625</v>
      </c>
      <c r="DI96">
        <v>41.499875</v>
      </c>
      <c r="DJ96">
        <v>40.945</v>
      </c>
      <c r="DK96">
        <v>39.976375</v>
      </c>
      <c r="DL96">
        <v>1160.4025</v>
      </c>
      <c r="DM96">
        <v>39.61</v>
      </c>
      <c r="DN96">
        <v>0</v>
      </c>
      <c r="DO96">
        <v>1617086496.1</v>
      </c>
      <c r="DP96">
        <v>0</v>
      </c>
      <c r="DQ96">
        <v>2.656424</v>
      </c>
      <c r="DR96">
        <v>0.148438455177706</v>
      </c>
      <c r="DS96">
        <v>61.6807693361577</v>
      </c>
      <c r="DT96">
        <v>3574.52</v>
      </c>
      <c r="DU96">
        <v>15</v>
      </c>
      <c r="DV96">
        <v>1617085932.5</v>
      </c>
      <c r="DW96" t="s">
        <v>288</v>
      </c>
      <c r="DX96">
        <v>1617085932.5</v>
      </c>
      <c r="DY96">
        <v>1617085930.5</v>
      </c>
      <c r="DZ96">
        <v>3</v>
      </c>
      <c r="EA96">
        <v>0.041</v>
      </c>
      <c r="EB96">
        <v>0.004</v>
      </c>
      <c r="EC96">
        <v>4.362</v>
      </c>
      <c r="ED96">
        <v>-0.018</v>
      </c>
      <c r="EE96">
        <v>400</v>
      </c>
      <c r="EF96">
        <v>20</v>
      </c>
      <c r="EG96">
        <v>0.24</v>
      </c>
      <c r="EH96">
        <v>0.04</v>
      </c>
      <c r="EI96">
        <v>100</v>
      </c>
      <c r="EJ96">
        <v>100</v>
      </c>
      <c r="EK96">
        <v>4.362</v>
      </c>
      <c r="EL96">
        <v>-0.0177</v>
      </c>
      <c r="EM96">
        <v>4.36170000000004</v>
      </c>
      <c r="EN96">
        <v>0</v>
      </c>
      <c r="EO96">
        <v>0</v>
      </c>
      <c r="EP96">
        <v>0</v>
      </c>
      <c r="EQ96">
        <v>-0.017669999999999</v>
      </c>
      <c r="ER96">
        <v>0</v>
      </c>
      <c r="ES96">
        <v>0</v>
      </c>
      <c r="ET96">
        <v>0</v>
      </c>
      <c r="EU96">
        <v>-1</v>
      </c>
      <c r="EV96">
        <v>-1</v>
      </c>
      <c r="EW96">
        <v>-1</v>
      </c>
      <c r="EX96">
        <v>-1</v>
      </c>
      <c r="EY96">
        <v>9.4</v>
      </c>
      <c r="EZ96">
        <v>9.4</v>
      </c>
      <c r="FA96">
        <v>18</v>
      </c>
      <c r="FB96">
        <v>646.22</v>
      </c>
      <c r="FC96">
        <v>393.525</v>
      </c>
      <c r="FD96">
        <v>25.0001</v>
      </c>
      <c r="FE96">
        <v>26.9886</v>
      </c>
      <c r="FF96">
        <v>30.0001</v>
      </c>
      <c r="FG96">
        <v>26.963</v>
      </c>
      <c r="FH96">
        <v>27.0018</v>
      </c>
      <c r="FI96">
        <v>26.8782</v>
      </c>
      <c r="FJ96">
        <v>16.6744</v>
      </c>
      <c r="FK96">
        <v>53.2434</v>
      </c>
      <c r="FL96">
        <v>25</v>
      </c>
      <c r="FM96">
        <v>551.695</v>
      </c>
      <c r="FN96">
        <v>20</v>
      </c>
      <c r="FO96">
        <v>97.0588</v>
      </c>
      <c r="FP96">
        <v>99.6221</v>
      </c>
    </row>
    <row r="97" spans="1:172">
      <c r="A97">
        <v>81</v>
      </c>
      <c r="B97">
        <v>1617086499</v>
      </c>
      <c r="C97">
        <v>321</v>
      </c>
      <c r="D97" t="s">
        <v>447</v>
      </c>
      <c r="E97" t="s">
        <v>448</v>
      </c>
      <c r="F97">
        <v>4</v>
      </c>
      <c r="G97">
        <v>1617086497</v>
      </c>
      <c r="H97">
        <f>(I97)/1000</f>
        <v>0</v>
      </c>
      <c r="I97">
        <f>IF(CF97, AL97, AF97)</f>
        <v>0</v>
      </c>
      <c r="J97">
        <f>IF(CF97, AG97, AE97)</f>
        <v>0</v>
      </c>
      <c r="K97">
        <f>CH97 - IF(AS97&gt;1, J97*CB97*100.0/(AU97*CV97), 0)</f>
        <v>0</v>
      </c>
      <c r="L97">
        <f>((R97-H97/2)*K97-J97)/(R97+H97/2)</f>
        <v>0</v>
      </c>
      <c r="M97">
        <f>L97*(CO97+CP97)/1000.0</f>
        <v>0</v>
      </c>
      <c r="N97">
        <f>(CH97 - IF(AS97&gt;1, J97*CB97*100.0/(AU97*CV97), 0))*(CO97+CP97)/1000.0</f>
        <v>0</v>
      </c>
      <c r="O97">
        <f>2.0/((1/Q97-1/P97)+SIGN(Q97)*SQRT((1/Q97-1/P97)*(1/Q97-1/P97) + 4*CC97/((CC97+1)*(CC97+1))*(2*1/Q97*1/P97-1/P97*1/P97)))</f>
        <v>0</v>
      </c>
      <c r="P97">
        <f>IF(LEFT(CD97,1)&lt;&gt;"0",IF(LEFT(CD97,1)="1",3.0,CE97),$D$5+$E$5*(CV97*CO97/($K$5*1000))+$F$5*(CV97*CO97/($K$5*1000))*MAX(MIN(CB97,$J$5),$I$5)*MAX(MIN(CB97,$J$5),$I$5)+$G$5*MAX(MIN(CB97,$J$5),$I$5)*(CV97*CO97/($K$5*1000))+$H$5*(CV97*CO97/($K$5*1000))*(CV97*CO97/($K$5*1000)))</f>
        <v>0</v>
      </c>
      <c r="Q97">
        <f>H97*(1000-(1000*0.61365*exp(17.502*U97/(240.97+U97))/(CO97+CP97)+CJ97)/2)/(1000*0.61365*exp(17.502*U97/(240.97+U97))/(CO97+CP97)-CJ97)</f>
        <v>0</v>
      </c>
      <c r="R97">
        <f>1/((CC97+1)/(O97/1.6)+1/(P97/1.37)) + CC97/((CC97+1)/(O97/1.6) + CC97/(P97/1.37))</f>
        <v>0</v>
      </c>
      <c r="S97">
        <f>(BX97*CA97)</f>
        <v>0</v>
      </c>
      <c r="T97">
        <f>(CQ97+(S97+2*0.95*5.67E-8*(((CQ97+$B$7)+273)^4-(CQ97+273)^4)-44100*H97)/(1.84*29.3*P97+8*0.95*5.67E-8*(CQ97+273)^3))</f>
        <v>0</v>
      </c>
      <c r="U97">
        <f>($C$7*CR97+$D$7*CS97+$E$7*T97)</f>
        <v>0</v>
      </c>
      <c r="V97">
        <f>0.61365*exp(17.502*U97/(240.97+U97))</f>
        <v>0</v>
      </c>
      <c r="W97">
        <f>(X97/Y97*100)</f>
        <v>0</v>
      </c>
      <c r="X97">
        <f>CJ97*(CO97+CP97)/1000</f>
        <v>0</v>
      </c>
      <c r="Y97">
        <f>0.61365*exp(17.502*CQ97/(240.97+CQ97))</f>
        <v>0</v>
      </c>
      <c r="Z97">
        <f>(V97-CJ97*(CO97+CP97)/1000)</f>
        <v>0</v>
      </c>
      <c r="AA97">
        <f>(-H97*44100)</f>
        <v>0</v>
      </c>
      <c r="AB97">
        <f>2*29.3*P97*0.92*(CQ97-U97)</f>
        <v>0</v>
      </c>
      <c r="AC97">
        <f>2*0.95*5.67E-8*(((CQ97+$B$7)+273)^4-(U97+273)^4)</f>
        <v>0</v>
      </c>
      <c r="AD97">
        <f>S97+AC97+AA97+AB97</f>
        <v>0</v>
      </c>
      <c r="AE97">
        <f>CN97*AS97*(CI97-CH97*(1000-AS97*CK97)/(1000-AS97*CJ97))/(100*CB97)</f>
        <v>0</v>
      </c>
      <c r="AF97">
        <f>1000*CN97*AS97*(CJ97-CK97)/(100*CB97*(1000-AS97*CJ97))</f>
        <v>0</v>
      </c>
      <c r="AG97">
        <f>(AH97 - AI97 - CO97*1E3/(8.314*(CQ97+273.15)) * AK97/CN97 * AJ97) * CN97/(100*CB97) * (1000 - CK97)/1000</f>
        <v>0</v>
      </c>
      <c r="AH97">
        <v>553.083800832474</v>
      </c>
      <c r="AI97">
        <v>535.131096969697</v>
      </c>
      <c r="AJ97">
        <v>1.65176499803739</v>
      </c>
      <c r="AK97">
        <v>66.4999155448521</v>
      </c>
      <c r="AL97">
        <f>(AN97 - AM97 + CO97*1E3/(8.314*(CQ97+273.15)) * AP97/CN97 * AO97) * CN97/(100*CB97) * 1000/(1000 - AN97)</f>
        <v>0</v>
      </c>
      <c r="AM97">
        <v>20.0438748380952</v>
      </c>
      <c r="AN97">
        <v>21.4815103030303</v>
      </c>
      <c r="AO97">
        <v>-5.20227005031378e-06</v>
      </c>
      <c r="AP97">
        <v>79.88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MAX(0,($B$13+$C$13*CV97)/(1+$D$13*CV97)*CO97/(CQ97+273)*$E$13)</f>
        <v>0</v>
      </c>
      <c r="AV97" t="s">
        <v>286</v>
      </c>
      <c r="AW97" t="s">
        <v>286</v>
      </c>
      <c r="AX97">
        <v>0</v>
      </c>
      <c r="AY97">
        <v>0</v>
      </c>
      <c r="AZ97">
        <f>1-AX97/AY97</f>
        <v>0</v>
      </c>
      <c r="BA97">
        <v>0</v>
      </c>
      <c r="BB97" t="s">
        <v>286</v>
      </c>
      <c r="BC97" t="s">
        <v>286</v>
      </c>
      <c r="BD97">
        <v>0</v>
      </c>
      <c r="BE97">
        <v>0</v>
      </c>
      <c r="BF97">
        <f>1-BD97/BE97</f>
        <v>0</v>
      </c>
      <c r="BG97">
        <v>0.5</v>
      </c>
      <c r="BH97">
        <f>BY97</f>
        <v>0</v>
      </c>
      <c r="BI97">
        <f>J97</f>
        <v>0</v>
      </c>
      <c r="BJ97">
        <f>BF97*BG97*BH97</f>
        <v>0</v>
      </c>
      <c r="BK97">
        <f>(BI97-BA97)/BH97</f>
        <v>0</v>
      </c>
      <c r="BL97">
        <f>(AY97-BE97)/BE97</f>
        <v>0</v>
      </c>
      <c r="BM97">
        <f>AX97/(AZ97+AX97/BE97)</f>
        <v>0</v>
      </c>
      <c r="BN97" t="s">
        <v>286</v>
      </c>
      <c r="BO97">
        <v>0</v>
      </c>
      <c r="BP97">
        <f>IF(BO97&lt;&gt;0, BO97, BM97)</f>
        <v>0</v>
      </c>
      <c r="BQ97">
        <f>1-BP97/BE97</f>
        <v>0</v>
      </c>
      <c r="BR97">
        <f>(BE97-BD97)/(BE97-BP97)</f>
        <v>0</v>
      </c>
      <c r="BS97">
        <f>(AY97-BE97)/(AY97-BP97)</f>
        <v>0</v>
      </c>
      <c r="BT97">
        <f>(BE97-BD97)/(BE97-AX97)</f>
        <v>0</v>
      </c>
      <c r="BU97">
        <f>(AY97-BE97)/(AY97-AX97)</f>
        <v>0</v>
      </c>
      <c r="BV97">
        <f>(BR97*BP97/BD97)</f>
        <v>0</v>
      </c>
      <c r="BW97">
        <f>(1-BV97)</f>
        <v>0</v>
      </c>
      <c r="BX97">
        <f>$B$11*CW97+$C$11*CX97+$F$11*CY97*(1-DB97)</f>
        <v>0</v>
      </c>
      <c r="BY97">
        <f>BX97*BZ97</f>
        <v>0</v>
      </c>
      <c r="BZ97">
        <f>($B$11*$D$9+$C$11*$D$9+$F$11*((DL97+DD97)/MAX(DL97+DD97+DM97, 0.1)*$I$9+DM97/MAX(DL97+DD97+DM97, 0.1)*$J$9))/($B$11+$C$11+$F$11)</f>
        <v>0</v>
      </c>
      <c r="CA97">
        <f>($B$11*$K$9+$C$11*$K$9+$F$11*((DL97+DD97)/MAX(DL97+DD97+DM97, 0.1)*$P$9+DM97/MAX(DL97+DD97+DM97, 0.1)*$Q$9))/($B$11+$C$11+$F$11)</f>
        <v>0</v>
      </c>
      <c r="CB97">
        <v>9</v>
      </c>
      <c r="CC97">
        <v>0.5</v>
      </c>
      <c r="CD97" t="s">
        <v>287</v>
      </c>
      <c r="CE97">
        <v>2</v>
      </c>
      <c r="CF97" t="b">
        <v>1</v>
      </c>
      <c r="CG97">
        <v>1617086497</v>
      </c>
      <c r="CH97">
        <v>521.21</v>
      </c>
      <c r="CI97">
        <v>542.039571428572</v>
      </c>
      <c r="CJ97">
        <v>21.483</v>
      </c>
      <c r="CK97">
        <v>20.0440428571429</v>
      </c>
      <c r="CL97">
        <v>516.848285714286</v>
      </c>
      <c r="CM97">
        <v>21.5006714285714</v>
      </c>
      <c r="CN97">
        <v>600.039285714286</v>
      </c>
      <c r="CO97">
        <v>101.111142857143</v>
      </c>
      <c r="CP97">
        <v>0.0453851142857143</v>
      </c>
      <c r="CQ97">
        <v>26.6438571428571</v>
      </c>
      <c r="CR97">
        <v>26.1210571428571</v>
      </c>
      <c r="CS97">
        <v>999.9</v>
      </c>
      <c r="CT97">
        <v>0</v>
      </c>
      <c r="CU97">
        <v>0</v>
      </c>
      <c r="CV97">
        <v>9999.20285714286</v>
      </c>
      <c r="CW97">
        <v>0</v>
      </c>
      <c r="CX97">
        <v>43.4262</v>
      </c>
      <c r="CY97">
        <v>1199.98</v>
      </c>
      <c r="CZ97">
        <v>0.96699</v>
      </c>
      <c r="DA97">
        <v>0.0330095</v>
      </c>
      <c r="DB97">
        <v>0</v>
      </c>
      <c r="DC97">
        <v>2.6847</v>
      </c>
      <c r="DD97">
        <v>0</v>
      </c>
      <c r="DE97">
        <v>3582.97</v>
      </c>
      <c r="DF97">
        <v>10372.0714285714</v>
      </c>
      <c r="DG97">
        <v>39.8212857142857</v>
      </c>
      <c r="DH97">
        <v>42.714</v>
      </c>
      <c r="DI97">
        <v>41.5442857142857</v>
      </c>
      <c r="DJ97">
        <v>40.9281428571429</v>
      </c>
      <c r="DK97">
        <v>39.955</v>
      </c>
      <c r="DL97">
        <v>1160.37</v>
      </c>
      <c r="DM97">
        <v>39.61</v>
      </c>
      <c r="DN97">
        <v>0</v>
      </c>
      <c r="DO97">
        <v>1617086499.7</v>
      </c>
      <c r="DP97">
        <v>0</v>
      </c>
      <c r="DQ97">
        <v>2.656416</v>
      </c>
      <c r="DR97">
        <v>0.441623073565648</v>
      </c>
      <c r="DS97">
        <v>56.3892307767455</v>
      </c>
      <c r="DT97">
        <v>3578.1148</v>
      </c>
      <c r="DU97">
        <v>15</v>
      </c>
      <c r="DV97">
        <v>1617085932.5</v>
      </c>
      <c r="DW97" t="s">
        <v>288</v>
      </c>
      <c r="DX97">
        <v>1617085932.5</v>
      </c>
      <c r="DY97">
        <v>1617085930.5</v>
      </c>
      <c r="DZ97">
        <v>3</v>
      </c>
      <c r="EA97">
        <v>0.041</v>
      </c>
      <c r="EB97">
        <v>0.004</v>
      </c>
      <c r="EC97">
        <v>4.362</v>
      </c>
      <c r="ED97">
        <v>-0.018</v>
      </c>
      <c r="EE97">
        <v>400</v>
      </c>
      <c r="EF97">
        <v>20</v>
      </c>
      <c r="EG97">
        <v>0.24</v>
      </c>
      <c r="EH97">
        <v>0.04</v>
      </c>
      <c r="EI97">
        <v>100</v>
      </c>
      <c r="EJ97">
        <v>100</v>
      </c>
      <c r="EK97">
        <v>4.361</v>
      </c>
      <c r="EL97">
        <v>-0.0176</v>
      </c>
      <c r="EM97">
        <v>4.36170000000004</v>
      </c>
      <c r="EN97">
        <v>0</v>
      </c>
      <c r="EO97">
        <v>0</v>
      </c>
      <c r="EP97">
        <v>0</v>
      </c>
      <c r="EQ97">
        <v>-0.017669999999999</v>
      </c>
      <c r="ER97">
        <v>0</v>
      </c>
      <c r="ES97">
        <v>0</v>
      </c>
      <c r="ET97">
        <v>0</v>
      </c>
      <c r="EU97">
        <v>-1</v>
      </c>
      <c r="EV97">
        <v>-1</v>
      </c>
      <c r="EW97">
        <v>-1</v>
      </c>
      <c r="EX97">
        <v>-1</v>
      </c>
      <c r="EY97">
        <v>9.4</v>
      </c>
      <c r="EZ97">
        <v>9.5</v>
      </c>
      <c r="FA97">
        <v>18</v>
      </c>
      <c r="FB97">
        <v>646.336</v>
      </c>
      <c r="FC97">
        <v>393.664</v>
      </c>
      <c r="FD97">
        <v>24.9999</v>
      </c>
      <c r="FE97">
        <v>26.9886</v>
      </c>
      <c r="FF97">
        <v>30.0002</v>
      </c>
      <c r="FG97">
        <v>26.963</v>
      </c>
      <c r="FH97">
        <v>27.0028</v>
      </c>
      <c r="FI97">
        <v>27.1514</v>
      </c>
      <c r="FJ97">
        <v>16.6744</v>
      </c>
      <c r="FK97">
        <v>53.2434</v>
      </c>
      <c r="FL97">
        <v>25</v>
      </c>
      <c r="FM97">
        <v>558.411</v>
      </c>
      <c r="FN97">
        <v>20</v>
      </c>
      <c r="FO97">
        <v>97.0578</v>
      </c>
      <c r="FP97">
        <v>99.6217</v>
      </c>
    </row>
    <row r="98" spans="1:172">
      <c r="A98">
        <v>82</v>
      </c>
      <c r="B98">
        <v>1617086503</v>
      </c>
      <c r="C98">
        <v>325</v>
      </c>
      <c r="D98" t="s">
        <v>449</v>
      </c>
      <c r="E98" t="s">
        <v>450</v>
      </c>
      <c r="F98">
        <v>4</v>
      </c>
      <c r="G98">
        <v>1617086500.6875</v>
      </c>
      <c r="H98">
        <f>(I98)/1000</f>
        <v>0</v>
      </c>
      <c r="I98">
        <f>IF(CF98, AL98, AF98)</f>
        <v>0</v>
      </c>
      <c r="J98">
        <f>IF(CF98, AG98, AE98)</f>
        <v>0</v>
      </c>
      <c r="K98">
        <f>CH98 - IF(AS98&gt;1, J98*CB98*100.0/(AU98*CV98), 0)</f>
        <v>0</v>
      </c>
      <c r="L98">
        <f>((R98-H98/2)*K98-J98)/(R98+H98/2)</f>
        <v>0</v>
      </c>
      <c r="M98">
        <f>L98*(CO98+CP98)/1000.0</f>
        <v>0</v>
      </c>
      <c r="N98">
        <f>(CH98 - IF(AS98&gt;1, J98*CB98*100.0/(AU98*CV98), 0))*(CO98+CP98)/1000.0</f>
        <v>0</v>
      </c>
      <c r="O98">
        <f>2.0/((1/Q98-1/P98)+SIGN(Q98)*SQRT((1/Q98-1/P98)*(1/Q98-1/P98) + 4*CC98/((CC98+1)*(CC98+1))*(2*1/Q98*1/P98-1/P98*1/P98)))</f>
        <v>0</v>
      </c>
      <c r="P98">
        <f>IF(LEFT(CD98,1)&lt;&gt;"0",IF(LEFT(CD98,1)="1",3.0,CE98),$D$5+$E$5*(CV98*CO98/($K$5*1000))+$F$5*(CV98*CO98/($K$5*1000))*MAX(MIN(CB98,$J$5),$I$5)*MAX(MIN(CB98,$J$5),$I$5)+$G$5*MAX(MIN(CB98,$J$5),$I$5)*(CV98*CO98/($K$5*1000))+$H$5*(CV98*CO98/($K$5*1000))*(CV98*CO98/($K$5*1000)))</f>
        <v>0</v>
      </c>
      <c r="Q98">
        <f>H98*(1000-(1000*0.61365*exp(17.502*U98/(240.97+U98))/(CO98+CP98)+CJ98)/2)/(1000*0.61365*exp(17.502*U98/(240.97+U98))/(CO98+CP98)-CJ98)</f>
        <v>0</v>
      </c>
      <c r="R98">
        <f>1/((CC98+1)/(O98/1.6)+1/(P98/1.37)) + CC98/((CC98+1)/(O98/1.6) + CC98/(P98/1.37))</f>
        <v>0</v>
      </c>
      <c r="S98">
        <f>(BX98*CA98)</f>
        <v>0</v>
      </c>
      <c r="T98">
        <f>(CQ98+(S98+2*0.95*5.67E-8*(((CQ98+$B$7)+273)^4-(CQ98+273)^4)-44100*H98)/(1.84*29.3*P98+8*0.95*5.67E-8*(CQ98+273)^3))</f>
        <v>0</v>
      </c>
      <c r="U98">
        <f>($C$7*CR98+$D$7*CS98+$E$7*T98)</f>
        <v>0</v>
      </c>
      <c r="V98">
        <f>0.61365*exp(17.502*U98/(240.97+U98))</f>
        <v>0</v>
      </c>
      <c r="W98">
        <f>(X98/Y98*100)</f>
        <v>0</v>
      </c>
      <c r="X98">
        <f>CJ98*(CO98+CP98)/1000</f>
        <v>0</v>
      </c>
      <c r="Y98">
        <f>0.61365*exp(17.502*CQ98/(240.97+CQ98))</f>
        <v>0</v>
      </c>
      <c r="Z98">
        <f>(V98-CJ98*(CO98+CP98)/1000)</f>
        <v>0</v>
      </c>
      <c r="AA98">
        <f>(-H98*44100)</f>
        <v>0</v>
      </c>
      <c r="AB98">
        <f>2*29.3*P98*0.92*(CQ98-U98)</f>
        <v>0</v>
      </c>
      <c r="AC98">
        <f>2*0.95*5.67E-8*(((CQ98+$B$7)+273)^4-(U98+273)^4)</f>
        <v>0</v>
      </c>
      <c r="AD98">
        <f>S98+AC98+AA98+AB98</f>
        <v>0</v>
      </c>
      <c r="AE98">
        <f>CN98*AS98*(CI98-CH98*(1000-AS98*CK98)/(1000-AS98*CJ98))/(100*CB98)</f>
        <v>0</v>
      </c>
      <c r="AF98">
        <f>1000*CN98*AS98*(CJ98-CK98)/(100*CB98*(1000-AS98*CJ98))</f>
        <v>0</v>
      </c>
      <c r="AG98">
        <f>(AH98 - AI98 - CO98*1E3/(8.314*(CQ98+273.15)) * AK98/CN98 * AJ98) * CN98/(100*CB98) * (1000 - CK98)/1000</f>
        <v>0</v>
      </c>
      <c r="AH98">
        <v>560.168568571264</v>
      </c>
      <c r="AI98">
        <v>541.922678787879</v>
      </c>
      <c r="AJ98">
        <v>1.70216525491221</v>
      </c>
      <c r="AK98">
        <v>66.4999155448521</v>
      </c>
      <c r="AL98">
        <f>(AN98 - AM98 + CO98*1E3/(8.314*(CQ98+273.15)) * AP98/CN98 * AO98) * CN98/(100*CB98) * 1000/(1000 - AN98)</f>
        <v>0</v>
      </c>
      <c r="AM98">
        <v>20.0436129735065</v>
      </c>
      <c r="AN98">
        <v>21.4794042424242</v>
      </c>
      <c r="AO98">
        <v>-3.60299862734222e-06</v>
      </c>
      <c r="AP98">
        <v>79.88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MAX(0,($B$13+$C$13*CV98)/(1+$D$13*CV98)*CO98/(CQ98+273)*$E$13)</f>
        <v>0</v>
      </c>
      <c r="AV98" t="s">
        <v>286</v>
      </c>
      <c r="AW98" t="s">
        <v>286</v>
      </c>
      <c r="AX98">
        <v>0</v>
      </c>
      <c r="AY98">
        <v>0</v>
      </c>
      <c r="AZ98">
        <f>1-AX98/AY98</f>
        <v>0</v>
      </c>
      <c r="BA98">
        <v>0</v>
      </c>
      <c r="BB98" t="s">
        <v>286</v>
      </c>
      <c r="BC98" t="s">
        <v>286</v>
      </c>
      <c r="BD98">
        <v>0</v>
      </c>
      <c r="BE98">
        <v>0</v>
      </c>
      <c r="BF98">
        <f>1-BD98/BE98</f>
        <v>0</v>
      </c>
      <c r="BG98">
        <v>0.5</v>
      </c>
      <c r="BH98">
        <f>BY98</f>
        <v>0</v>
      </c>
      <c r="BI98">
        <f>J98</f>
        <v>0</v>
      </c>
      <c r="BJ98">
        <f>BF98*BG98*BH98</f>
        <v>0</v>
      </c>
      <c r="BK98">
        <f>(BI98-BA98)/BH98</f>
        <v>0</v>
      </c>
      <c r="BL98">
        <f>(AY98-BE98)/BE98</f>
        <v>0</v>
      </c>
      <c r="BM98">
        <f>AX98/(AZ98+AX98/BE98)</f>
        <v>0</v>
      </c>
      <c r="BN98" t="s">
        <v>286</v>
      </c>
      <c r="BO98">
        <v>0</v>
      </c>
      <c r="BP98">
        <f>IF(BO98&lt;&gt;0, BO98, BM98)</f>
        <v>0</v>
      </c>
      <c r="BQ98">
        <f>1-BP98/BE98</f>
        <v>0</v>
      </c>
      <c r="BR98">
        <f>(BE98-BD98)/(BE98-BP98)</f>
        <v>0</v>
      </c>
      <c r="BS98">
        <f>(AY98-BE98)/(AY98-BP98)</f>
        <v>0</v>
      </c>
      <c r="BT98">
        <f>(BE98-BD98)/(BE98-AX98)</f>
        <v>0</v>
      </c>
      <c r="BU98">
        <f>(AY98-BE98)/(AY98-AX98)</f>
        <v>0</v>
      </c>
      <c r="BV98">
        <f>(BR98*BP98/BD98)</f>
        <v>0</v>
      </c>
      <c r="BW98">
        <f>(1-BV98)</f>
        <v>0</v>
      </c>
      <c r="BX98">
        <f>$B$11*CW98+$C$11*CX98+$F$11*CY98*(1-DB98)</f>
        <v>0</v>
      </c>
      <c r="BY98">
        <f>BX98*BZ98</f>
        <v>0</v>
      </c>
      <c r="BZ98">
        <f>($B$11*$D$9+$C$11*$D$9+$F$11*((DL98+DD98)/MAX(DL98+DD98+DM98, 0.1)*$I$9+DM98/MAX(DL98+DD98+DM98, 0.1)*$J$9))/($B$11+$C$11+$F$11)</f>
        <v>0</v>
      </c>
      <c r="CA98">
        <f>($B$11*$K$9+$C$11*$K$9+$F$11*((DL98+DD98)/MAX(DL98+DD98+DM98, 0.1)*$P$9+DM98/MAX(DL98+DD98+DM98, 0.1)*$Q$9))/($B$11+$C$11+$F$11)</f>
        <v>0</v>
      </c>
      <c r="CB98">
        <v>9</v>
      </c>
      <c r="CC98">
        <v>0.5</v>
      </c>
      <c r="CD98" t="s">
        <v>287</v>
      </c>
      <c r="CE98">
        <v>2</v>
      </c>
      <c r="CF98" t="b">
        <v>1</v>
      </c>
      <c r="CG98">
        <v>1617086500.6875</v>
      </c>
      <c r="CH98">
        <v>527.26625</v>
      </c>
      <c r="CI98">
        <v>548.420625</v>
      </c>
      <c r="CJ98">
        <v>21.4804</v>
      </c>
      <c r="CK98">
        <v>20.0437125</v>
      </c>
      <c r="CL98">
        <v>522.9045</v>
      </c>
      <c r="CM98">
        <v>21.49805</v>
      </c>
      <c r="CN98">
        <v>600.020875</v>
      </c>
      <c r="CO98">
        <v>101.11125</v>
      </c>
      <c r="CP98">
        <v>0.0452522875</v>
      </c>
      <c r="CQ98">
        <v>26.64465</v>
      </c>
      <c r="CR98">
        <v>26.120525</v>
      </c>
      <c r="CS98">
        <v>999.9</v>
      </c>
      <c r="CT98">
        <v>0</v>
      </c>
      <c r="CU98">
        <v>0</v>
      </c>
      <c r="CV98">
        <v>9989.3675</v>
      </c>
      <c r="CW98">
        <v>0</v>
      </c>
      <c r="CX98">
        <v>43.46695</v>
      </c>
      <c r="CY98">
        <v>1200.0075</v>
      </c>
      <c r="CZ98">
        <v>0.96699</v>
      </c>
      <c r="DA98">
        <v>0.0330095</v>
      </c>
      <c r="DB98">
        <v>0</v>
      </c>
      <c r="DC98">
        <v>2.654075</v>
      </c>
      <c r="DD98">
        <v>0</v>
      </c>
      <c r="DE98">
        <v>3586.4575</v>
      </c>
      <c r="DF98">
        <v>10372.3</v>
      </c>
      <c r="DG98">
        <v>39.85125</v>
      </c>
      <c r="DH98">
        <v>42.75</v>
      </c>
      <c r="DI98">
        <v>41.554375</v>
      </c>
      <c r="DJ98">
        <v>40.945</v>
      </c>
      <c r="DK98">
        <v>39.960625</v>
      </c>
      <c r="DL98">
        <v>1160.39625</v>
      </c>
      <c r="DM98">
        <v>39.61125</v>
      </c>
      <c r="DN98">
        <v>0</v>
      </c>
      <c r="DO98">
        <v>1617086503.9</v>
      </c>
      <c r="DP98">
        <v>0</v>
      </c>
      <c r="DQ98">
        <v>2.66515</v>
      </c>
      <c r="DR98">
        <v>0.322444444172746</v>
      </c>
      <c r="DS98">
        <v>56.7931624110206</v>
      </c>
      <c r="DT98">
        <v>3581.83769230769</v>
      </c>
      <c r="DU98">
        <v>15</v>
      </c>
      <c r="DV98">
        <v>1617085932.5</v>
      </c>
      <c r="DW98" t="s">
        <v>288</v>
      </c>
      <c r="DX98">
        <v>1617085932.5</v>
      </c>
      <c r="DY98">
        <v>1617085930.5</v>
      </c>
      <c r="DZ98">
        <v>3</v>
      </c>
      <c r="EA98">
        <v>0.041</v>
      </c>
      <c r="EB98">
        <v>0.004</v>
      </c>
      <c r="EC98">
        <v>4.362</v>
      </c>
      <c r="ED98">
        <v>-0.018</v>
      </c>
      <c r="EE98">
        <v>400</v>
      </c>
      <c r="EF98">
        <v>20</v>
      </c>
      <c r="EG98">
        <v>0.24</v>
      </c>
      <c r="EH98">
        <v>0.04</v>
      </c>
      <c r="EI98">
        <v>100</v>
      </c>
      <c r="EJ98">
        <v>100</v>
      </c>
      <c r="EK98">
        <v>4.362</v>
      </c>
      <c r="EL98">
        <v>-0.0177</v>
      </c>
      <c r="EM98">
        <v>4.36170000000004</v>
      </c>
      <c r="EN98">
        <v>0</v>
      </c>
      <c r="EO98">
        <v>0</v>
      </c>
      <c r="EP98">
        <v>0</v>
      </c>
      <c r="EQ98">
        <v>-0.017669999999999</v>
      </c>
      <c r="ER98">
        <v>0</v>
      </c>
      <c r="ES98">
        <v>0</v>
      </c>
      <c r="ET98">
        <v>0</v>
      </c>
      <c r="EU98">
        <v>-1</v>
      </c>
      <c r="EV98">
        <v>-1</v>
      </c>
      <c r="EW98">
        <v>-1</v>
      </c>
      <c r="EX98">
        <v>-1</v>
      </c>
      <c r="EY98">
        <v>9.5</v>
      </c>
      <c r="EZ98">
        <v>9.5</v>
      </c>
      <c r="FA98">
        <v>18</v>
      </c>
      <c r="FB98">
        <v>646.297</v>
      </c>
      <c r="FC98">
        <v>393.795</v>
      </c>
      <c r="FD98">
        <v>24.9999</v>
      </c>
      <c r="FE98">
        <v>26.9888</v>
      </c>
      <c r="FF98">
        <v>30.0003</v>
      </c>
      <c r="FG98">
        <v>26.963</v>
      </c>
      <c r="FH98">
        <v>27.0028</v>
      </c>
      <c r="FI98">
        <v>27.4201</v>
      </c>
      <c r="FJ98">
        <v>16.6744</v>
      </c>
      <c r="FK98">
        <v>53.2434</v>
      </c>
      <c r="FL98">
        <v>25</v>
      </c>
      <c r="FM98">
        <v>561.781</v>
      </c>
      <c r="FN98">
        <v>20</v>
      </c>
      <c r="FO98">
        <v>97.0587</v>
      </c>
      <c r="FP98">
        <v>99.6213</v>
      </c>
    </row>
    <row r="99" spans="1:172">
      <c r="A99">
        <v>83</v>
      </c>
      <c r="B99">
        <v>1617086507</v>
      </c>
      <c r="C99">
        <v>329</v>
      </c>
      <c r="D99" t="s">
        <v>451</v>
      </c>
      <c r="E99" t="s">
        <v>452</v>
      </c>
      <c r="F99">
        <v>4</v>
      </c>
      <c r="G99">
        <v>1617086505</v>
      </c>
      <c r="H99">
        <f>(I99)/1000</f>
        <v>0</v>
      </c>
      <c r="I99">
        <f>IF(CF99, AL99, AF99)</f>
        <v>0</v>
      </c>
      <c r="J99">
        <f>IF(CF99, AG99, AE99)</f>
        <v>0</v>
      </c>
      <c r="K99">
        <f>CH99 - IF(AS99&gt;1, J99*CB99*100.0/(AU99*CV99), 0)</f>
        <v>0</v>
      </c>
      <c r="L99">
        <f>((R99-H99/2)*K99-J99)/(R99+H99/2)</f>
        <v>0</v>
      </c>
      <c r="M99">
        <f>L99*(CO99+CP99)/1000.0</f>
        <v>0</v>
      </c>
      <c r="N99">
        <f>(CH99 - IF(AS99&gt;1, J99*CB99*100.0/(AU99*CV99), 0))*(CO99+CP99)/1000.0</f>
        <v>0</v>
      </c>
      <c r="O99">
        <f>2.0/((1/Q99-1/P99)+SIGN(Q99)*SQRT((1/Q99-1/P99)*(1/Q99-1/P99) + 4*CC99/((CC99+1)*(CC99+1))*(2*1/Q99*1/P99-1/P99*1/P99)))</f>
        <v>0</v>
      </c>
      <c r="P99">
        <f>IF(LEFT(CD99,1)&lt;&gt;"0",IF(LEFT(CD99,1)="1",3.0,CE99),$D$5+$E$5*(CV99*CO99/($K$5*1000))+$F$5*(CV99*CO99/($K$5*1000))*MAX(MIN(CB99,$J$5),$I$5)*MAX(MIN(CB99,$J$5),$I$5)+$G$5*MAX(MIN(CB99,$J$5),$I$5)*(CV99*CO99/($K$5*1000))+$H$5*(CV99*CO99/($K$5*1000))*(CV99*CO99/($K$5*1000)))</f>
        <v>0</v>
      </c>
      <c r="Q99">
        <f>H99*(1000-(1000*0.61365*exp(17.502*U99/(240.97+U99))/(CO99+CP99)+CJ99)/2)/(1000*0.61365*exp(17.502*U99/(240.97+U99))/(CO99+CP99)-CJ99)</f>
        <v>0</v>
      </c>
      <c r="R99">
        <f>1/((CC99+1)/(O99/1.6)+1/(P99/1.37)) + CC99/((CC99+1)/(O99/1.6) + CC99/(P99/1.37))</f>
        <v>0</v>
      </c>
      <c r="S99">
        <f>(BX99*CA99)</f>
        <v>0</v>
      </c>
      <c r="T99">
        <f>(CQ99+(S99+2*0.95*5.67E-8*(((CQ99+$B$7)+273)^4-(CQ99+273)^4)-44100*H99)/(1.84*29.3*P99+8*0.95*5.67E-8*(CQ99+273)^3))</f>
        <v>0</v>
      </c>
      <c r="U99">
        <f>($C$7*CR99+$D$7*CS99+$E$7*T99)</f>
        <v>0</v>
      </c>
      <c r="V99">
        <f>0.61365*exp(17.502*U99/(240.97+U99))</f>
        <v>0</v>
      </c>
      <c r="W99">
        <f>(X99/Y99*100)</f>
        <v>0</v>
      </c>
      <c r="X99">
        <f>CJ99*(CO99+CP99)/1000</f>
        <v>0</v>
      </c>
      <c r="Y99">
        <f>0.61365*exp(17.502*CQ99/(240.97+CQ99))</f>
        <v>0</v>
      </c>
      <c r="Z99">
        <f>(V99-CJ99*(CO99+CP99)/1000)</f>
        <v>0</v>
      </c>
      <c r="AA99">
        <f>(-H99*44100)</f>
        <v>0</v>
      </c>
      <c r="AB99">
        <f>2*29.3*P99*0.92*(CQ99-U99)</f>
        <v>0</v>
      </c>
      <c r="AC99">
        <f>2*0.95*5.67E-8*(((CQ99+$B$7)+273)^4-(U99+273)^4)</f>
        <v>0</v>
      </c>
      <c r="AD99">
        <f>S99+AC99+AA99+AB99</f>
        <v>0</v>
      </c>
      <c r="AE99">
        <f>CN99*AS99*(CI99-CH99*(1000-AS99*CK99)/(1000-AS99*CJ99))/(100*CB99)</f>
        <v>0</v>
      </c>
      <c r="AF99">
        <f>1000*CN99*AS99*(CJ99-CK99)/(100*CB99*(1000-AS99*CJ99))</f>
        <v>0</v>
      </c>
      <c r="AG99">
        <f>(AH99 - AI99 - CO99*1E3/(8.314*(CQ99+273.15)) * AK99/CN99 * AJ99) * CN99/(100*CB99) * (1000 - CK99)/1000</f>
        <v>0</v>
      </c>
      <c r="AH99">
        <v>567.140830814765</v>
      </c>
      <c r="AI99">
        <v>548.734933333333</v>
      </c>
      <c r="AJ99">
        <v>1.69463761317837</v>
      </c>
      <c r="AK99">
        <v>66.4999155448521</v>
      </c>
      <c r="AL99">
        <f>(AN99 - AM99 + CO99*1E3/(8.314*(CQ99+273.15)) * AP99/CN99 * AO99) * CN99/(100*CB99) * 1000/(1000 - AN99)</f>
        <v>0</v>
      </c>
      <c r="AM99">
        <v>20.0441751106494</v>
      </c>
      <c r="AN99">
        <v>21.4769266666667</v>
      </c>
      <c r="AO99">
        <v>-3.88087056125933e-06</v>
      </c>
      <c r="AP99">
        <v>79.88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MAX(0,($B$13+$C$13*CV99)/(1+$D$13*CV99)*CO99/(CQ99+273)*$E$13)</f>
        <v>0</v>
      </c>
      <c r="AV99" t="s">
        <v>286</v>
      </c>
      <c r="AW99" t="s">
        <v>286</v>
      </c>
      <c r="AX99">
        <v>0</v>
      </c>
      <c r="AY99">
        <v>0</v>
      </c>
      <c r="AZ99">
        <f>1-AX99/AY99</f>
        <v>0</v>
      </c>
      <c r="BA99">
        <v>0</v>
      </c>
      <c r="BB99" t="s">
        <v>286</v>
      </c>
      <c r="BC99" t="s">
        <v>286</v>
      </c>
      <c r="BD99">
        <v>0</v>
      </c>
      <c r="BE99">
        <v>0</v>
      </c>
      <c r="BF99">
        <f>1-BD99/BE99</f>
        <v>0</v>
      </c>
      <c r="BG99">
        <v>0.5</v>
      </c>
      <c r="BH99">
        <f>BY99</f>
        <v>0</v>
      </c>
      <c r="BI99">
        <f>J99</f>
        <v>0</v>
      </c>
      <c r="BJ99">
        <f>BF99*BG99*BH99</f>
        <v>0</v>
      </c>
      <c r="BK99">
        <f>(BI99-BA99)/BH99</f>
        <v>0</v>
      </c>
      <c r="BL99">
        <f>(AY99-BE99)/BE99</f>
        <v>0</v>
      </c>
      <c r="BM99">
        <f>AX99/(AZ99+AX99/BE99)</f>
        <v>0</v>
      </c>
      <c r="BN99" t="s">
        <v>286</v>
      </c>
      <c r="BO99">
        <v>0</v>
      </c>
      <c r="BP99">
        <f>IF(BO99&lt;&gt;0, BO99, BM99)</f>
        <v>0</v>
      </c>
      <c r="BQ99">
        <f>1-BP99/BE99</f>
        <v>0</v>
      </c>
      <c r="BR99">
        <f>(BE99-BD99)/(BE99-BP99)</f>
        <v>0</v>
      </c>
      <c r="BS99">
        <f>(AY99-BE99)/(AY99-BP99)</f>
        <v>0</v>
      </c>
      <c r="BT99">
        <f>(BE99-BD99)/(BE99-AX99)</f>
        <v>0</v>
      </c>
      <c r="BU99">
        <f>(AY99-BE99)/(AY99-AX99)</f>
        <v>0</v>
      </c>
      <c r="BV99">
        <f>(BR99*BP99/BD99)</f>
        <v>0</v>
      </c>
      <c r="BW99">
        <f>(1-BV99)</f>
        <v>0</v>
      </c>
      <c r="BX99">
        <f>$B$11*CW99+$C$11*CX99+$F$11*CY99*(1-DB99)</f>
        <v>0</v>
      </c>
      <c r="BY99">
        <f>BX99*BZ99</f>
        <v>0</v>
      </c>
      <c r="BZ99">
        <f>($B$11*$D$9+$C$11*$D$9+$F$11*((DL99+DD99)/MAX(DL99+DD99+DM99, 0.1)*$I$9+DM99/MAX(DL99+DD99+DM99, 0.1)*$J$9))/($B$11+$C$11+$F$11)</f>
        <v>0</v>
      </c>
      <c r="CA99">
        <f>($B$11*$K$9+$C$11*$K$9+$F$11*((DL99+DD99)/MAX(DL99+DD99+DM99, 0.1)*$P$9+DM99/MAX(DL99+DD99+DM99, 0.1)*$Q$9))/($B$11+$C$11+$F$11)</f>
        <v>0</v>
      </c>
      <c r="CB99">
        <v>9</v>
      </c>
      <c r="CC99">
        <v>0.5</v>
      </c>
      <c r="CD99" t="s">
        <v>287</v>
      </c>
      <c r="CE99">
        <v>2</v>
      </c>
      <c r="CF99" t="b">
        <v>1</v>
      </c>
      <c r="CG99">
        <v>1617086505</v>
      </c>
      <c r="CH99">
        <v>534.462</v>
      </c>
      <c r="CI99">
        <v>555.803285714286</v>
      </c>
      <c r="CJ99">
        <v>21.4776714285714</v>
      </c>
      <c r="CK99">
        <v>20.0436571428571</v>
      </c>
      <c r="CL99">
        <v>530.100285714286</v>
      </c>
      <c r="CM99">
        <v>21.4953714285714</v>
      </c>
      <c r="CN99">
        <v>600.005</v>
      </c>
      <c r="CO99">
        <v>101.112142857143</v>
      </c>
      <c r="CP99">
        <v>0.0457351285714286</v>
      </c>
      <c r="CQ99">
        <v>26.6449428571429</v>
      </c>
      <c r="CR99">
        <v>26.1197428571429</v>
      </c>
      <c r="CS99">
        <v>999.9</v>
      </c>
      <c r="CT99">
        <v>0</v>
      </c>
      <c r="CU99">
        <v>0</v>
      </c>
      <c r="CV99">
        <v>9983.66142857143</v>
      </c>
      <c r="CW99">
        <v>0</v>
      </c>
      <c r="CX99">
        <v>43.6274285714286</v>
      </c>
      <c r="CY99">
        <v>1199.97714285714</v>
      </c>
      <c r="CZ99">
        <v>0.96699</v>
      </c>
      <c r="DA99">
        <v>0.0330095</v>
      </c>
      <c r="DB99">
        <v>0</v>
      </c>
      <c r="DC99">
        <v>2.5031</v>
      </c>
      <c r="DD99">
        <v>0</v>
      </c>
      <c r="DE99">
        <v>3590.44142857143</v>
      </c>
      <c r="DF99">
        <v>10372.0285714286</v>
      </c>
      <c r="DG99">
        <v>39.8212857142857</v>
      </c>
      <c r="DH99">
        <v>42.714</v>
      </c>
      <c r="DI99">
        <v>41.5442857142857</v>
      </c>
      <c r="DJ99">
        <v>40.9372857142857</v>
      </c>
      <c r="DK99">
        <v>39.9372857142857</v>
      </c>
      <c r="DL99">
        <v>1160.36714285714</v>
      </c>
      <c r="DM99">
        <v>39.61</v>
      </c>
      <c r="DN99">
        <v>0</v>
      </c>
      <c r="DO99">
        <v>1617086507.5</v>
      </c>
      <c r="DP99">
        <v>0</v>
      </c>
      <c r="DQ99">
        <v>2.6376</v>
      </c>
      <c r="DR99">
        <v>-0.991740168917237</v>
      </c>
      <c r="DS99">
        <v>55.4386324183287</v>
      </c>
      <c r="DT99">
        <v>3585.15923076923</v>
      </c>
      <c r="DU99">
        <v>15</v>
      </c>
      <c r="DV99">
        <v>1617085932.5</v>
      </c>
      <c r="DW99" t="s">
        <v>288</v>
      </c>
      <c r="DX99">
        <v>1617085932.5</v>
      </c>
      <c r="DY99">
        <v>1617085930.5</v>
      </c>
      <c r="DZ99">
        <v>3</v>
      </c>
      <c r="EA99">
        <v>0.041</v>
      </c>
      <c r="EB99">
        <v>0.004</v>
      </c>
      <c r="EC99">
        <v>4.362</v>
      </c>
      <c r="ED99">
        <v>-0.018</v>
      </c>
      <c r="EE99">
        <v>400</v>
      </c>
      <c r="EF99">
        <v>20</v>
      </c>
      <c r="EG99">
        <v>0.24</v>
      </c>
      <c r="EH99">
        <v>0.04</v>
      </c>
      <c r="EI99">
        <v>100</v>
      </c>
      <c r="EJ99">
        <v>100</v>
      </c>
      <c r="EK99">
        <v>4.362</v>
      </c>
      <c r="EL99">
        <v>-0.0176</v>
      </c>
      <c r="EM99">
        <v>4.36170000000004</v>
      </c>
      <c r="EN99">
        <v>0</v>
      </c>
      <c r="EO99">
        <v>0</v>
      </c>
      <c r="EP99">
        <v>0</v>
      </c>
      <c r="EQ99">
        <v>-0.017669999999999</v>
      </c>
      <c r="ER99">
        <v>0</v>
      </c>
      <c r="ES99">
        <v>0</v>
      </c>
      <c r="ET99">
        <v>0</v>
      </c>
      <c r="EU99">
        <v>-1</v>
      </c>
      <c r="EV99">
        <v>-1</v>
      </c>
      <c r="EW99">
        <v>-1</v>
      </c>
      <c r="EX99">
        <v>-1</v>
      </c>
      <c r="EY99">
        <v>9.6</v>
      </c>
      <c r="EZ99">
        <v>9.6</v>
      </c>
      <c r="FA99">
        <v>18</v>
      </c>
      <c r="FB99">
        <v>646.223</v>
      </c>
      <c r="FC99">
        <v>393.722</v>
      </c>
      <c r="FD99">
        <v>24.9999</v>
      </c>
      <c r="FE99">
        <v>26.9909</v>
      </c>
      <c r="FF99">
        <v>30.0002</v>
      </c>
      <c r="FG99">
        <v>26.9649</v>
      </c>
      <c r="FH99">
        <v>27.0028</v>
      </c>
      <c r="FI99">
        <v>27.6714</v>
      </c>
      <c r="FJ99">
        <v>16.6744</v>
      </c>
      <c r="FK99">
        <v>53.2434</v>
      </c>
      <c r="FL99">
        <v>25</v>
      </c>
      <c r="FM99">
        <v>568.532</v>
      </c>
      <c r="FN99">
        <v>20</v>
      </c>
      <c r="FO99">
        <v>97.0582</v>
      </c>
      <c r="FP99">
        <v>99.6208</v>
      </c>
    </row>
    <row r="100" spans="1:172">
      <c r="A100">
        <v>84</v>
      </c>
      <c r="B100">
        <v>1617086511</v>
      </c>
      <c r="C100">
        <v>333</v>
      </c>
      <c r="D100" t="s">
        <v>453</v>
      </c>
      <c r="E100" t="s">
        <v>454</v>
      </c>
      <c r="F100">
        <v>4</v>
      </c>
      <c r="G100">
        <v>1617086508.6875</v>
      </c>
      <c r="H100">
        <f>(I100)/1000</f>
        <v>0</v>
      </c>
      <c r="I100">
        <f>IF(CF100, AL100, AF100)</f>
        <v>0</v>
      </c>
      <c r="J100">
        <f>IF(CF100, AG100, AE100)</f>
        <v>0</v>
      </c>
      <c r="K100">
        <f>CH100 - IF(AS100&gt;1, J100*CB100*100.0/(AU100*CV100), 0)</f>
        <v>0</v>
      </c>
      <c r="L100">
        <f>((R100-H100/2)*K100-J100)/(R100+H100/2)</f>
        <v>0</v>
      </c>
      <c r="M100">
        <f>L100*(CO100+CP100)/1000.0</f>
        <v>0</v>
      </c>
      <c r="N100">
        <f>(CH100 - IF(AS100&gt;1, J100*CB100*100.0/(AU100*CV100), 0))*(CO100+CP100)/1000.0</f>
        <v>0</v>
      </c>
      <c r="O100">
        <f>2.0/((1/Q100-1/P100)+SIGN(Q100)*SQRT((1/Q100-1/P100)*(1/Q100-1/P100) + 4*CC100/((CC100+1)*(CC100+1))*(2*1/Q100*1/P100-1/P100*1/P100)))</f>
        <v>0</v>
      </c>
      <c r="P100">
        <f>IF(LEFT(CD100,1)&lt;&gt;"0",IF(LEFT(CD100,1)="1",3.0,CE100),$D$5+$E$5*(CV100*CO100/($K$5*1000))+$F$5*(CV100*CO100/($K$5*1000))*MAX(MIN(CB100,$J$5),$I$5)*MAX(MIN(CB100,$J$5),$I$5)+$G$5*MAX(MIN(CB100,$J$5),$I$5)*(CV100*CO100/($K$5*1000))+$H$5*(CV100*CO100/($K$5*1000))*(CV100*CO100/($K$5*1000)))</f>
        <v>0</v>
      </c>
      <c r="Q100">
        <f>H100*(1000-(1000*0.61365*exp(17.502*U100/(240.97+U100))/(CO100+CP100)+CJ100)/2)/(1000*0.61365*exp(17.502*U100/(240.97+U100))/(CO100+CP100)-CJ100)</f>
        <v>0</v>
      </c>
      <c r="R100">
        <f>1/((CC100+1)/(O100/1.6)+1/(P100/1.37)) + CC100/((CC100+1)/(O100/1.6) + CC100/(P100/1.37))</f>
        <v>0</v>
      </c>
      <c r="S100">
        <f>(BX100*CA100)</f>
        <v>0</v>
      </c>
      <c r="T100">
        <f>(CQ100+(S100+2*0.95*5.67E-8*(((CQ100+$B$7)+273)^4-(CQ100+273)^4)-44100*H100)/(1.84*29.3*P100+8*0.95*5.67E-8*(CQ100+273)^3))</f>
        <v>0</v>
      </c>
      <c r="U100">
        <f>($C$7*CR100+$D$7*CS100+$E$7*T100)</f>
        <v>0</v>
      </c>
      <c r="V100">
        <f>0.61365*exp(17.502*U100/(240.97+U100))</f>
        <v>0</v>
      </c>
      <c r="W100">
        <f>(X100/Y100*100)</f>
        <v>0</v>
      </c>
      <c r="X100">
        <f>CJ100*(CO100+CP100)/1000</f>
        <v>0</v>
      </c>
      <c r="Y100">
        <f>0.61365*exp(17.502*CQ100/(240.97+CQ100))</f>
        <v>0</v>
      </c>
      <c r="Z100">
        <f>(V100-CJ100*(CO100+CP100)/1000)</f>
        <v>0</v>
      </c>
      <c r="AA100">
        <f>(-H100*44100)</f>
        <v>0</v>
      </c>
      <c r="AB100">
        <f>2*29.3*P100*0.92*(CQ100-U100)</f>
        <v>0</v>
      </c>
      <c r="AC100">
        <f>2*0.95*5.67E-8*(((CQ100+$B$7)+273)^4-(U100+273)^4)</f>
        <v>0</v>
      </c>
      <c r="AD100">
        <f>S100+AC100+AA100+AB100</f>
        <v>0</v>
      </c>
      <c r="AE100">
        <f>CN100*AS100*(CI100-CH100*(1000-AS100*CK100)/(1000-AS100*CJ100))/(100*CB100)</f>
        <v>0</v>
      </c>
      <c r="AF100">
        <f>1000*CN100*AS100*(CJ100-CK100)/(100*CB100*(1000-AS100*CJ100))</f>
        <v>0</v>
      </c>
      <c r="AG100">
        <f>(AH100 - AI100 - CO100*1E3/(8.314*(CQ100+273.15)) * AK100/CN100 * AJ100) * CN100/(100*CB100) * (1000 - CK100)/1000</f>
        <v>0</v>
      </c>
      <c r="AH100">
        <v>573.972668090785</v>
      </c>
      <c r="AI100">
        <v>555.529096969697</v>
      </c>
      <c r="AJ100">
        <v>1.70272368032798</v>
      </c>
      <c r="AK100">
        <v>66.4999155448521</v>
      </c>
      <c r="AL100">
        <f>(AN100 - AM100 + CO100*1E3/(8.314*(CQ100+273.15)) * AP100/CN100 * AO100) * CN100/(100*CB100) * 1000/(1000 - AN100)</f>
        <v>0</v>
      </c>
      <c r="AM100">
        <v>20.0413725693507</v>
      </c>
      <c r="AN100">
        <v>21.4754933333333</v>
      </c>
      <c r="AO100">
        <v>-1.80790960447238e-06</v>
      </c>
      <c r="AP100">
        <v>79.88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MAX(0,($B$13+$C$13*CV100)/(1+$D$13*CV100)*CO100/(CQ100+273)*$E$13)</f>
        <v>0</v>
      </c>
      <c r="AV100" t="s">
        <v>286</v>
      </c>
      <c r="AW100" t="s">
        <v>286</v>
      </c>
      <c r="AX100">
        <v>0</v>
      </c>
      <c r="AY100">
        <v>0</v>
      </c>
      <c r="AZ100">
        <f>1-AX100/AY100</f>
        <v>0</v>
      </c>
      <c r="BA100">
        <v>0</v>
      </c>
      <c r="BB100" t="s">
        <v>286</v>
      </c>
      <c r="BC100" t="s">
        <v>286</v>
      </c>
      <c r="BD100">
        <v>0</v>
      </c>
      <c r="BE100">
        <v>0</v>
      </c>
      <c r="BF100">
        <f>1-BD100/BE100</f>
        <v>0</v>
      </c>
      <c r="BG100">
        <v>0.5</v>
      </c>
      <c r="BH100">
        <f>BY100</f>
        <v>0</v>
      </c>
      <c r="BI100">
        <f>J100</f>
        <v>0</v>
      </c>
      <c r="BJ100">
        <f>BF100*BG100*BH100</f>
        <v>0</v>
      </c>
      <c r="BK100">
        <f>(BI100-BA100)/BH100</f>
        <v>0</v>
      </c>
      <c r="BL100">
        <f>(AY100-BE100)/BE100</f>
        <v>0</v>
      </c>
      <c r="BM100">
        <f>AX100/(AZ100+AX100/BE100)</f>
        <v>0</v>
      </c>
      <c r="BN100" t="s">
        <v>286</v>
      </c>
      <c r="BO100">
        <v>0</v>
      </c>
      <c r="BP100">
        <f>IF(BO100&lt;&gt;0, BO100, BM100)</f>
        <v>0</v>
      </c>
      <c r="BQ100">
        <f>1-BP100/BE100</f>
        <v>0</v>
      </c>
      <c r="BR100">
        <f>(BE100-BD100)/(BE100-BP100)</f>
        <v>0</v>
      </c>
      <c r="BS100">
        <f>(AY100-BE100)/(AY100-BP100)</f>
        <v>0</v>
      </c>
      <c r="BT100">
        <f>(BE100-BD100)/(BE100-AX100)</f>
        <v>0</v>
      </c>
      <c r="BU100">
        <f>(AY100-BE100)/(AY100-AX100)</f>
        <v>0</v>
      </c>
      <c r="BV100">
        <f>(BR100*BP100/BD100)</f>
        <v>0</v>
      </c>
      <c r="BW100">
        <f>(1-BV100)</f>
        <v>0</v>
      </c>
      <c r="BX100">
        <f>$B$11*CW100+$C$11*CX100+$F$11*CY100*(1-DB100)</f>
        <v>0</v>
      </c>
      <c r="BY100">
        <f>BX100*BZ100</f>
        <v>0</v>
      </c>
      <c r="BZ100">
        <f>($B$11*$D$9+$C$11*$D$9+$F$11*((DL100+DD100)/MAX(DL100+DD100+DM100, 0.1)*$I$9+DM100/MAX(DL100+DD100+DM100, 0.1)*$J$9))/($B$11+$C$11+$F$11)</f>
        <v>0</v>
      </c>
      <c r="CA100">
        <f>($B$11*$K$9+$C$11*$K$9+$F$11*((DL100+DD100)/MAX(DL100+DD100+DM100, 0.1)*$P$9+DM100/MAX(DL100+DD100+DM100, 0.1)*$Q$9))/($B$11+$C$11+$F$11)</f>
        <v>0</v>
      </c>
      <c r="CB100">
        <v>9</v>
      </c>
      <c r="CC100">
        <v>0.5</v>
      </c>
      <c r="CD100" t="s">
        <v>287</v>
      </c>
      <c r="CE100">
        <v>2</v>
      </c>
      <c r="CF100" t="b">
        <v>1</v>
      </c>
      <c r="CG100">
        <v>1617086508.6875</v>
      </c>
      <c r="CH100">
        <v>540.580375</v>
      </c>
      <c r="CI100">
        <v>561.948375</v>
      </c>
      <c r="CJ100">
        <v>21.476525</v>
      </c>
      <c r="CK100">
        <v>20.04155</v>
      </c>
      <c r="CL100">
        <v>536.2185</v>
      </c>
      <c r="CM100">
        <v>21.4941875</v>
      </c>
      <c r="CN100">
        <v>599.99325</v>
      </c>
      <c r="CO100">
        <v>101.112625</v>
      </c>
      <c r="CP100">
        <v>0.046203375</v>
      </c>
      <c r="CQ100">
        <v>26.645725</v>
      </c>
      <c r="CR100">
        <v>26.120725</v>
      </c>
      <c r="CS100">
        <v>999.9</v>
      </c>
      <c r="CT100">
        <v>0</v>
      </c>
      <c r="CU100">
        <v>0</v>
      </c>
      <c r="CV100">
        <v>9999.61375</v>
      </c>
      <c r="CW100">
        <v>0</v>
      </c>
      <c r="CX100">
        <v>43.7530875</v>
      </c>
      <c r="CY100">
        <v>1199.98375</v>
      </c>
      <c r="CZ100">
        <v>0.96699</v>
      </c>
      <c r="DA100">
        <v>0.0330095</v>
      </c>
      <c r="DB100">
        <v>0</v>
      </c>
      <c r="DC100">
        <v>2.54115</v>
      </c>
      <c r="DD100">
        <v>0</v>
      </c>
      <c r="DE100">
        <v>3592.90625</v>
      </c>
      <c r="DF100">
        <v>10372.0875</v>
      </c>
      <c r="DG100">
        <v>39.8435</v>
      </c>
      <c r="DH100">
        <v>42.741875</v>
      </c>
      <c r="DI100">
        <v>41.531</v>
      </c>
      <c r="DJ100">
        <v>40.93725</v>
      </c>
      <c r="DK100">
        <v>39.944875</v>
      </c>
      <c r="DL100">
        <v>1160.37375</v>
      </c>
      <c r="DM100">
        <v>39.61</v>
      </c>
      <c r="DN100">
        <v>0</v>
      </c>
      <c r="DO100">
        <v>1617086511.7</v>
      </c>
      <c r="DP100">
        <v>0</v>
      </c>
      <c r="DQ100">
        <v>2.606208</v>
      </c>
      <c r="DR100">
        <v>-0.763484613256574</v>
      </c>
      <c r="DS100">
        <v>49.7084615404753</v>
      </c>
      <c r="DT100">
        <v>3588.9748</v>
      </c>
      <c r="DU100">
        <v>15</v>
      </c>
      <c r="DV100">
        <v>1617085932.5</v>
      </c>
      <c r="DW100" t="s">
        <v>288</v>
      </c>
      <c r="DX100">
        <v>1617085932.5</v>
      </c>
      <c r="DY100">
        <v>1617085930.5</v>
      </c>
      <c r="DZ100">
        <v>3</v>
      </c>
      <c r="EA100">
        <v>0.041</v>
      </c>
      <c r="EB100">
        <v>0.004</v>
      </c>
      <c r="EC100">
        <v>4.362</v>
      </c>
      <c r="ED100">
        <v>-0.018</v>
      </c>
      <c r="EE100">
        <v>400</v>
      </c>
      <c r="EF100">
        <v>20</v>
      </c>
      <c r="EG100">
        <v>0.24</v>
      </c>
      <c r="EH100">
        <v>0.04</v>
      </c>
      <c r="EI100">
        <v>100</v>
      </c>
      <c r="EJ100">
        <v>100</v>
      </c>
      <c r="EK100">
        <v>4.362</v>
      </c>
      <c r="EL100">
        <v>-0.0176</v>
      </c>
      <c r="EM100">
        <v>4.36170000000004</v>
      </c>
      <c r="EN100">
        <v>0</v>
      </c>
      <c r="EO100">
        <v>0</v>
      </c>
      <c r="EP100">
        <v>0</v>
      </c>
      <c r="EQ100">
        <v>-0.017669999999999</v>
      </c>
      <c r="ER100">
        <v>0</v>
      </c>
      <c r="ES100">
        <v>0</v>
      </c>
      <c r="ET100">
        <v>0</v>
      </c>
      <c r="EU100">
        <v>-1</v>
      </c>
      <c r="EV100">
        <v>-1</v>
      </c>
      <c r="EW100">
        <v>-1</v>
      </c>
      <c r="EX100">
        <v>-1</v>
      </c>
      <c r="EY100">
        <v>9.6</v>
      </c>
      <c r="EZ100">
        <v>9.7</v>
      </c>
      <c r="FA100">
        <v>18</v>
      </c>
      <c r="FB100">
        <v>646.325</v>
      </c>
      <c r="FC100">
        <v>393.769</v>
      </c>
      <c r="FD100">
        <v>25</v>
      </c>
      <c r="FE100">
        <v>26.9909</v>
      </c>
      <c r="FF100">
        <v>30.0002</v>
      </c>
      <c r="FG100">
        <v>26.9653</v>
      </c>
      <c r="FH100">
        <v>27.005</v>
      </c>
      <c r="FI100">
        <v>27.9059</v>
      </c>
      <c r="FJ100">
        <v>16.6744</v>
      </c>
      <c r="FK100">
        <v>53.2434</v>
      </c>
      <c r="FL100">
        <v>25</v>
      </c>
      <c r="FM100">
        <v>575.319</v>
      </c>
      <c r="FN100">
        <v>20</v>
      </c>
      <c r="FO100">
        <v>97.0585</v>
      </c>
      <c r="FP100">
        <v>99.6212</v>
      </c>
    </row>
    <row r="101" spans="1:172">
      <c r="A101">
        <v>85</v>
      </c>
      <c r="B101">
        <v>1617086515</v>
      </c>
      <c r="C101">
        <v>337</v>
      </c>
      <c r="D101" t="s">
        <v>455</v>
      </c>
      <c r="E101" t="s">
        <v>456</v>
      </c>
      <c r="F101">
        <v>4</v>
      </c>
      <c r="G101">
        <v>1617086513</v>
      </c>
      <c r="H101">
        <f>(I101)/1000</f>
        <v>0</v>
      </c>
      <c r="I101">
        <f>IF(CF101, AL101, AF101)</f>
        <v>0</v>
      </c>
      <c r="J101">
        <f>IF(CF101, AG101, AE101)</f>
        <v>0</v>
      </c>
      <c r="K101">
        <f>CH101 - IF(AS101&gt;1, J101*CB101*100.0/(AU101*CV101), 0)</f>
        <v>0</v>
      </c>
      <c r="L101">
        <f>((R101-H101/2)*K101-J101)/(R101+H101/2)</f>
        <v>0</v>
      </c>
      <c r="M101">
        <f>L101*(CO101+CP101)/1000.0</f>
        <v>0</v>
      </c>
      <c r="N101">
        <f>(CH101 - IF(AS101&gt;1, J101*CB101*100.0/(AU101*CV101), 0))*(CO101+CP101)/1000.0</f>
        <v>0</v>
      </c>
      <c r="O101">
        <f>2.0/((1/Q101-1/P101)+SIGN(Q101)*SQRT((1/Q101-1/P101)*(1/Q101-1/P101) + 4*CC101/((CC101+1)*(CC101+1))*(2*1/Q101*1/P101-1/P101*1/P101)))</f>
        <v>0</v>
      </c>
      <c r="P101">
        <f>IF(LEFT(CD101,1)&lt;&gt;"0",IF(LEFT(CD101,1)="1",3.0,CE101),$D$5+$E$5*(CV101*CO101/($K$5*1000))+$F$5*(CV101*CO101/($K$5*1000))*MAX(MIN(CB101,$J$5),$I$5)*MAX(MIN(CB101,$J$5),$I$5)+$G$5*MAX(MIN(CB101,$J$5),$I$5)*(CV101*CO101/($K$5*1000))+$H$5*(CV101*CO101/($K$5*1000))*(CV101*CO101/($K$5*1000)))</f>
        <v>0</v>
      </c>
      <c r="Q101">
        <f>H101*(1000-(1000*0.61365*exp(17.502*U101/(240.97+U101))/(CO101+CP101)+CJ101)/2)/(1000*0.61365*exp(17.502*U101/(240.97+U101))/(CO101+CP101)-CJ101)</f>
        <v>0</v>
      </c>
      <c r="R101">
        <f>1/((CC101+1)/(O101/1.6)+1/(P101/1.37)) + CC101/((CC101+1)/(O101/1.6) + CC101/(P101/1.37))</f>
        <v>0</v>
      </c>
      <c r="S101">
        <f>(BX101*CA101)</f>
        <v>0</v>
      </c>
      <c r="T101">
        <f>(CQ101+(S101+2*0.95*5.67E-8*(((CQ101+$B$7)+273)^4-(CQ101+273)^4)-44100*H101)/(1.84*29.3*P101+8*0.95*5.67E-8*(CQ101+273)^3))</f>
        <v>0</v>
      </c>
      <c r="U101">
        <f>($C$7*CR101+$D$7*CS101+$E$7*T101)</f>
        <v>0</v>
      </c>
      <c r="V101">
        <f>0.61365*exp(17.502*U101/(240.97+U101))</f>
        <v>0</v>
      </c>
      <c r="W101">
        <f>(X101/Y101*100)</f>
        <v>0</v>
      </c>
      <c r="X101">
        <f>CJ101*(CO101+CP101)/1000</f>
        <v>0</v>
      </c>
      <c r="Y101">
        <f>0.61365*exp(17.502*CQ101/(240.97+CQ101))</f>
        <v>0</v>
      </c>
      <c r="Z101">
        <f>(V101-CJ101*(CO101+CP101)/1000)</f>
        <v>0</v>
      </c>
      <c r="AA101">
        <f>(-H101*44100)</f>
        <v>0</v>
      </c>
      <c r="AB101">
        <f>2*29.3*P101*0.92*(CQ101-U101)</f>
        <v>0</v>
      </c>
      <c r="AC101">
        <f>2*0.95*5.67E-8*(((CQ101+$B$7)+273)^4-(U101+273)^4)</f>
        <v>0</v>
      </c>
      <c r="AD101">
        <f>S101+AC101+AA101+AB101</f>
        <v>0</v>
      </c>
      <c r="AE101">
        <f>CN101*AS101*(CI101-CH101*(1000-AS101*CK101)/(1000-AS101*CJ101))/(100*CB101)</f>
        <v>0</v>
      </c>
      <c r="AF101">
        <f>1000*CN101*AS101*(CJ101-CK101)/(100*CB101*(1000-AS101*CJ101))</f>
        <v>0</v>
      </c>
      <c r="AG101">
        <f>(AH101 - AI101 - CO101*1E3/(8.314*(CQ101+273.15)) * AK101/CN101 * AJ101) * CN101/(100*CB101) * (1000 - CK101)/1000</f>
        <v>0</v>
      </c>
      <c r="AH101">
        <v>579.791443112553</v>
      </c>
      <c r="AI101">
        <v>561.926872727272</v>
      </c>
      <c r="AJ101">
        <v>1.56312361982063</v>
      </c>
      <c r="AK101">
        <v>66.4999155448521</v>
      </c>
      <c r="AL101">
        <f>(AN101 - AM101 + CO101*1E3/(8.314*(CQ101+273.15)) * AP101/CN101 * AO101) * CN101/(100*CB101) * 1000/(1000 - AN101)</f>
        <v>0</v>
      </c>
      <c r="AM101">
        <v>20.0411203019913</v>
      </c>
      <c r="AN101">
        <v>21.4728012121212</v>
      </c>
      <c r="AO101">
        <v>-4.82375595413695e-06</v>
      </c>
      <c r="AP101">
        <v>79.88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MAX(0,($B$13+$C$13*CV101)/(1+$D$13*CV101)*CO101/(CQ101+273)*$E$13)</f>
        <v>0</v>
      </c>
      <c r="AV101" t="s">
        <v>286</v>
      </c>
      <c r="AW101" t="s">
        <v>286</v>
      </c>
      <c r="AX101">
        <v>0</v>
      </c>
      <c r="AY101">
        <v>0</v>
      </c>
      <c r="AZ101">
        <f>1-AX101/AY101</f>
        <v>0</v>
      </c>
      <c r="BA101">
        <v>0</v>
      </c>
      <c r="BB101" t="s">
        <v>286</v>
      </c>
      <c r="BC101" t="s">
        <v>286</v>
      </c>
      <c r="BD101">
        <v>0</v>
      </c>
      <c r="BE101">
        <v>0</v>
      </c>
      <c r="BF101">
        <f>1-BD101/BE101</f>
        <v>0</v>
      </c>
      <c r="BG101">
        <v>0.5</v>
      </c>
      <c r="BH101">
        <f>BY101</f>
        <v>0</v>
      </c>
      <c r="BI101">
        <f>J101</f>
        <v>0</v>
      </c>
      <c r="BJ101">
        <f>BF101*BG101*BH101</f>
        <v>0</v>
      </c>
      <c r="BK101">
        <f>(BI101-BA101)/BH101</f>
        <v>0</v>
      </c>
      <c r="BL101">
        <f>(AY101-BE101)/BE101</f>
        <v>0</v>
      </c>
      <c r="BM101">
        <f>AX101/(AZ101+AX101/BE101)</f>
        <v>0</v>
      </c>
      <c r="BN101" t="s">
        <v>286</v>
      </c>
      <c r="BO101">
        <v>0</v>
      </c>
      <c r="BP101">
        <f>IF(BO101&lt;&gt;0, BO101, BM101)</f>
        <v>0</v>
      </c>
      <c r="BQ101">
        <f>1-BP101/BE101</f>
        <v>0</v>
      </c>
      <c r="BR101">
        <f>(BE101-BD101)/(BE101-BP101)</f>
        <v>0</v>
      </c>
      <c r="BS101">
        <f>(AY101-BE101)/(AY101-BP101)</f>
        <v>0</v>
      </c>
      <c r="BT101">
        <f>(BE101-BD101)/(BE101-AX101)</f>
        <v>0</v>
      </c>
      <c r="BU101">
        <f>(AY101-BE101)/(AY101-AX101)</f>
        <v>0</v>
      </c>
      <c r="BV101">
        <f>(BR101*BP101/BD101)</f>
        <v>0</v>
      </c>
      <c r="BW101">
        <f>(1-BV101)</f>
        <v>0</v>
      </c>
      <c r="BX101">
        <f>$B$11*CW101+$C$11*CX101+$F$11*CY101*(1-DB101)</f>
        <v>0</v>
      </c>
      <c r="BY101">
        <f>BX101*BZ101</f>
        <v>0</v>
      </c>
      <c r="BZ101">
        <f>($B$11*$D$9+$C$11*$D$9+$F$11*((DL101+DD101)/MAX(DL101+DD101+DM101, 0.1)*$I$9+DM101/MAX(DL101+DD101+DM101, 0.1)*$J$9))/($B$11+$C$11+$F$11)</f>
        <v>0</v>
      </c>
      <c r="CA101">
        <f>($B$11*$K$9+$C$11*$K$9+$F$11*((DL101+DD101)/MAX(DL101+DD101+DM101, 0.1)*$P$9+DM101/MAX(DL101+DD101+DM101, 0.1)*$Q$9))/($B$11+$C$11+$F$11)</f>
        <v>0</v>
      </c>
      <c r="CB101">
        <v>9</v>
      </c>
      <c r="CC101">
        <v>0.5</v>
      </c>
      <c r="CD101" t="s">
        <v>287</v>
      </c>
      <c r="CE101">
        <v>2</v>
      </c>
      <c r="CF101" t="b">
        <v>1</v>
      </c>
      <c r="CG101">
        <v>1617086513</v>
      </c>
      <c r="CH101">
        <v>547.568428571429</v>
      </c>
      <c r="CI101">
        <v>568.236142857143</v>
      </c>
      <c r="CJ101">
        <v>21.4735428571429</v>
      </c>
      <c r="CK101">
        <v>20.0409285714286</v>
      </c>
      <c r="CL101">
        <v>543.206571428571</v>
      </c>
      <c r="CM101">
        <v>21.4912285714286</v>
      </c>
      <c r="CN101">
        <v>600.003285714286</v>
      </c>
      <c r="CO101">
        <v>101.113</v>
      </c>
      <c r="CP101">
        <v>0.0458564285714286</v>
      </c>
      <c r="CQ101">
        <v>26.6484</v>
      </c>
      <c r="CR101">
        <v>26.1189714285714</v>
      </c>
      <c r="CS101">
        <v>999.9</v>
      </c>
      <c r="CT101">
        <v>0</v>
      </c>
      <c r="CU101">
        <v>0</v>
      </c>
      <c r="CV101">
        <v>10002.3071428571</v>
      </c>
      <c r="CW101">
        <v>0</v>
      </c>
      <c r="CX101">
        <v>43.6148571428571</v>
      </c>
      <c r="CY101">
        <v>1200.01142857143</v>
      </c>
      <c r="CZ101">
        <v>0.966991</v>
      </c>
      <c r="DA101">
        <v>0.0330085142857143</v>
      </c>
      <c r="DB101">
        <v>0</v>
      </c>
      <c r="DC101">
        <v>2.69827142857143</v>
      </c>
      <c r="DD101">
        <v>0</v>
      </c>
      <c r="DE101">
        <v>3596.35142857143</v>
      </c>
      <c r="DF101">
        <v>10372.3571428571</v>
      </c>
      <c r="DG101">
        <v>39.839</v>
      </c>
      <c r="DH101">
        <v>42.732</v>
      </c>
      <c r="DI101">
        <v>41.5265714285714</v>
      </c>
      <c r="DJ101">
        <v>40.9281428571429</v>
      </c>
      <c r="DK101">
        <v>39.964</v>
      </c>
      <c r="DL101">
        <v>1160.40142857143</v>
      </c>
      <c r="DM101">
        <v>39.61</v>
      </c>
      <c r="DN101">
        <v>0</v>
      </c>
      <c r="DO101">
        <v>1617086515.9</v>
      </c>
      <c r="DP101">
        <v>0</v>
      </c>
      <c r="DQ101">
        <v>2.61660769230769</v>
      </c>
      <c r="DR101">
        <v>0.0225709412152831</v>
      </c>
      <c r="DS101">
        <v>45.8242735008581</v>
      </c>
      <c r="DT101">
        <v>3592.20461538462</v>
      </c>
      <c r="DU101">
        <v>15</v>
      </c>
      <c r="DV101">
        <v>1617085932.5</v>
      </c>
      <c r="DW101" t="s">
        <v>288</v>
      </c>
      <c r="DX101">
        <v>1617085932.5</v>
      </c>
      <c r="DY101">
        <v>1617085930.5</v>
      </c>
      <c r="DZ101">
        <v>3</v>
      </c>
      <c r="EA101">
        <v>0.041</v>
      </c>
      <c r="EB101">
        <v>0.004</v>
      </c>
      <c r="EC101">
        <v>4.362</v>
      </c>
      <c r="ED101">
        <v>-0.018</v>
      </c>
      <c r="EE101">
        <v>400</v>
      </c>
      <c r="EF101">
        <v>20</v>
      </c>
      <c r="EG101">
        <v>0.24</v>
      </c>
      <c r="EH101">
        <v>0.04</v>
      </c>
      <c r="EI101">
        <v>100</v>
      </c>
      <c r="EJ101">
        <v>100</v>
      </c>
      <c r="EK101">
        <v>4.362</v>
      </c>
      <c r="EL101">
        <v>-0.0177</v>
      </c>
      <c r="EM101">
        <v>4.36170000000004</v>
      </c>
      <c r="EN101">
        <v>0</v>
      </c>
      <c r="EO101">
        <v>0</v>
      </c>
      <c r="EP101">
        <v>0</v>
      </c>
      <c r="EQ101">
        <v>-0.017669999999999</v>
      </c>
      <c r="ER101">
        <v>0</v>
      </c>
      <c r="ES101">
        <v>0</v>
      </c>
      <c r="ET101">
        <v>0</v>
      </c>
      <c r="EU101">
        <v>-1</v>
      </c>
      <c r="EV101">
        <v>-1</v>
      </c>
      <c r="EW101">
        <v>-1</v>
      </c>
      <c r="EX101">
        <v>-1</v>
      </c>
      <c r="EY101">
        <v>9.7</v>
      </c>
      <c r="EZ101">
        <v>9.7</v>
      </c>
      <c r="FA101">
        <v>18</v>
      </c>
      <c r="FB101">
        <v>646.422</v>
      </c>
      <c r="FC101">
        <v>393.711</v>
      </c>
      <c r="FD101">
        <v>25</v>
      </c>
      <c r="FE101">
        <v>26.9909</v>
      </c>
      <c r="FF101">
        <v>30.0003</v>
      </c>
      <c r="FG101">
        <v>26.9653</v>
      </c>
      <c r="FH101">
        <v>27.005</v>
      </c>
      <c r="FI101">
        <v>28.1672</v>
      </c>
      <c r="FJ101">
        <v>16.6744</v>
      </c>
      <c r="FK101">
        <v>53.2434</v>
      </c>
      <c r="FL101">
        <v>25</v>
      </c>
      <c r="FM101">
        <v>582.07</v>
      </c>
      <c r="FN101">
        <v>20</v>
      </c>
      <c r="FO101">
        <v>97.0584</v>
      </c>
      <c r="FP101">
        <v>99.6211</v>
      </c>
    </row>
    <row r="102" spans="1:172">
      <c r="A102">
        <v>86</v>
      </c>
      <c r="B102">
        <v>1617086519</v>
      </c>
      <c r="C102">
        <v>341</v>
      </c>
      <c r="D102" t="s">
        <v>457</v>
      </c>
      <c r="E102" t="s">
        <v>458</v>
      </c>
      <c r="F102">
        <v>4</v>
      </c>
      <c r="G102">
        <v>1617086516.6875</v>
      </c>
      <c r="H102">
        <f>(I102)/1000</f>
        <v>0</v>
      </c>
      <c r="I102">
        <f>IF(CF102, AL102, AF102)</f>
        <v>0</v>
      </c>
      <c r="J102">
        <f>IF(CF102, AG102, AE102)</f>
        <v>0</v>
      </c>
      <c r="K102">
        <f>CH102 - IF(AS102&gt;1, J102*CB102*100.0/(AU102*CV102), 0)</f>
        <v>0</v>
      </c>
      <c r="L102">
        <f>((R102-H102/2)*K102-J102)/(R102+H102/2)</f>
        <v>0</v>
      </c>
      <c r="M102">
        <f>L102*(CO102+CP102)/1000.0</f>
        <v>0</v>
      </c>
      <c r="N102">
        <f>(CH102 - IF(AS102&gt;1, J102*CB102*100.0/(AU102*CV102), 0))*(CO102+CP102)/1000.0</f>
        <v>0</v>
      </c>
      <c r="O102">
        <f>2.0/((1/Q102-1/P102)+SIGN(Q102)*SQRT((1/Q102-1/P102)*(1/Q102-1/P102) + 4*CC102/((CC102+1)*(CC102+1))*(2*1/Q102*1/P102-1/P102*1/P102)))</f>
        <v>0</v>
      </c>
      <c r="P102">
        <f>IF(LEFT(CD102,1)&lt;&gt;"0",IF(LEFT(CD102,1)="1",3.0,CE102),$D$5+$E$5*(CV102*CO102/($K$5*1000))+$F$5*(CV102*CO102/($K$5*1000))*MAX(MIN(CB102,$J$5),$I$5)*MAX(MIN(CB102,$J$5),$I$5)+$G$5*MAX(MIN(CB102,$J$5),$I$5)*(CV102*CO102/($K$5*1000))+$H$5*(CV102*CO102/($K$5*1000))*(CV102*CO102/($K$5*1000)))</f>
        <v>0</v>
      </c>
      <c r="Q102">
        <f>H102*(1000-(1000*0.61365*exp(17.502*U102/(240.97+U102))/(CO102+CP102)+CJ102)/2)/(1000*0.61365*exp(17.502*U102/(240.97+U102))/(CO102+CP102)-CJ102)</f>
        <v>0</v>
      </c>
      <c r="R102">
        <f>1/((CC102+1)/(O102/1.6)+1/(P102/1.37)) + CC102/((CC102+1)/(O102/1.6) + CC102/(P102/1.37))</f>
        <v>0</v>
      </c>
      <c r="S102">
        <f>(BX102*CA102)</f>
        <v>0</v>
      </c>
      <c r="T102">
        <f>(CQ102+(S102+2*0.95*5.67E-8*(((CQ102+$B$7)+273)^4-(CQ102+273)^4)-44100*H102)/(1.84*29.3*P102+8*0.95*5.67E-8*(CQ102+273)^3))</f>
        <v>0</v>
      </c>
      <c r="U102">
        <f>($C$7*CR102+$D$7*CS102+$E$7*T102)</f>
        <v>0</v>
      </c>
      <c r="V102">
        <f>0.61365*exp(17.502*U102/(240.97+U102))</f>
        <v>0</v>
      </c>
      <c r="W102">
        <f>(X102/Y102*100)</f>
        <v>0</v>
      </c>
      <c r="X102">
        <f>CJ102*(CO102+CP102)/1000</f>
        <v>0</v>
      </c>
      <c r="Y102">
        <f>0.61365*exp(17.502*CQ102/(240.97+CQ102))</f>
        <v>0</v>
      </c>
      <c r="Z102">
        <f>(V102-CJ102*(CO102+CP102)/1000)</f>
        <v>0</v>
      </c>
      <c r="AA102">
        <f>(-H102*44100)</f>
        <v>0</v>
      </c>
      <c r="AB102">
        <f>2*29.3*P102*0.92*(CQ102-U102)</f>
        <v>0</v>
      </c>
      <c r="AC102">
        <f>2*0.95*5.67E-8*(((CQ102+$B$7)+273)^4-(U102+273)^4)</f>
        <v>0</v>
      </c>
      <c r="AD102">
        <f>S102+AC102+AA102+AB102</f>
        <v>0</v>
      </c>
      <c r="AE102">
        <f>CN102*AS102*(CI102-CH102*(1000-AS102*CK102)/(1000-AS102*CJ102))/(100*CB102)</f>
        <v>0</v>
      </c>
      <c r="AF102">
        <f>1000*CN102*AS102*(CJ102-CK102)/(100*CB102*(1000-AS102*CJ102))</f>
        <v>0</v>
      </c>
      <c r="AG102">
        <f>(AH102 - AI102 - CO102*1E3/(8.314*(CQ102+273.15)) * AK102/CN102 * AJ102) * CN102/(100*CB102) * (1000 - CK102)/1000</f>
        <v>0</v>
      </c>
      <c r="AH102">
        <v>586.245387896069</v>
      </c>
      <c r="AI102">
        <v>568.221696969697</v>
      </c>
      <c r="AJ102">
        <v>1.57539274060922</v>
      </c>
      <c r="AK102">
        <v>66.4999155448521</v>
      </c>
      <c r="AL102">
        <f>(AN102 - AM102 + CO102*1E3/(8.314*(CQ102+273.15)) * AP102/CN102 * AO102) * CN102/(100*CB102) * 1000/(1000 - AN102)</f>
        <v>0</v>
      </c>
      <c r="AM102">
        <v>20.0397501087446</v>
      </c>
      <c r="AN102">
        <v>21.4718296969697</v>
      </c>
      <c r="AO102">
        <v>-5.71257125654693e-07</v>
      </c>
      <c r="AP102">
        <v>79.88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MAX(0,($B$13+$C$13*CV102)/(1+$D$13*CV102)*CO102/(CQ102+273)*$E$13)</f>
        <v>0</v>
      </c>
      <c r="AV102" t="s">
        <v>286</v>
      </c>
      <c r="AW102" t="s">
        <v>286</v>
      </c>
      <c r="AX102">
        <v>0</v>
      </c>
      <c r="AY102">
        <v>0</v>
      </c>
      <c r="AZ102">
        <f>1-AX102/AY102</f>
        <v>0</v>
      </c>
      <c r="BA102">
        <v>0</v>
      </c>
      <c r="BB102" t="s">
        <v>286</v>
      </c>
      <c r="BC102" t="s">
        <v>286</v>
      </c>
      <c r="BD102">
        <v>0</v>
      </c>
      <c r="BE102">
        <v>0</v>
      </c>
      <c r="BF102">
        <f>1-BD102/BE102</f>
        <v>0</v>
      </c>
      <c r="BG102">
        <v>0.5</v>
      </c>
      <c r="BH102">
        <f>BY102</f>
        <v>0</v>
      </c>
      <c r="BI102">
        <f>J102</f>
        <v>0</v>
      </c>
      <c r="BJ102">
        <f>BF102*BG102*BH102</f>
        <v>0</v>
      </c>
      <c r="BK102">
        <f>(BI102-BA102)/BH102</f>
        <v>0</v>
      </c>
      <c r="BL102">
        <f>(AY102-BE102)/BE102</f>
        <v>0</v>
      </c>
      <c r="BM102">
        <f>AX102/(AZ102+AX102/BE102)</f>
        <v>0</v>
      </c>
      <c r="BN102" t="s">
        <v>286</v>
      </c>
      <c r="BO102">
        <v>0</v>
      </c>
      <c r="BP102">
        <f>IF(BO102&lt;&gt;0, BO102, BM102)</f>
        <v>0</v>
      </c>
      <c r="BQ102">
        <f>1-BP102/BE102</f>
        <v>0</v>
      </c>
      <c r="BR102">
        <f>(BE102-BD102)/(BE102-BP102)</f>
        <v>0</v>
      </c>
      <c r="BS102">
        <f>(AY102-BE102)/(AY102-BP102)</f>
        <v>0</v>
      </c>
      <c r="BT102">
        <f>(BE102-BD102)/(BE102-AX102)</f>
        <v>0</v>
      </c>
      <c r="BU102">
        <f>(AY102-BE102)/(AY102-AX102)</f>
        <v>0</v>
      </c>
      <c r="BV102">
        <f>(BR102*BP102/BD102)</f>
        <v>0</v>
      </c>
      <c r="BW102">
        <f>(1-BV102)</f>
        <v>0</v>
      </c>
      <c r="BX102">
        <f>$B$11*CW102+$C$11*CX102+$F$11*CY102*(1-DB102)</f>
        <v>0</v>
      </c>
      <c r="BY102">
        <f>BX102*BZ102</f>
        <v>0</v>
      </c>
      <c r="BZ102">
        <f>($B$11*$D$9+$C$11*$D$9+$F$11*((DL102+DD102)/MAX(DL102+DD102+DM102, 0.1)*$I$9+DM102/MAX(DL102+DD102+DM102, 0.1)*$J$9))/($B$11+$C$11+$F$11)</f>
        <v>0</v>
      </c>
      <c r="CA102">
        <f>($B$11*$K$9+$C$11*$K$9+$F$11*((DL102+DD102)/MAX(DL102+DD102+DM102, 0.1)*$P$9+DM102/MAX(DL102+DD102+DM102, 0.1)*$Q$9))/($B$11+$C$11+$F$11)</f>
        <v>0</v>
      </c>
      <c r="CB102">
        <v>9</v>
      </c>
      <c r="CC102">
        <v>0.5</v>
      </c>
      <c r="CD102" t="s">
        <v>287</v>
      </c>
      <c r="CE102">
        <v>2</v>
      </c>
      <c r="CF102" t="b">
        <v>1</v>
      </c>
      <c r="CG102">
        <v>1617086516.6875</v>
      </c>
      <c r="CH102">
        <v>553.230125</v>
      </c>
      <c r="CI102">
        <v>574.0445</v>
      </c>
      <c r="CJ102">
        <v>21.47225</v>
      </c>
      <c r="CK102">
        <v>20.0396</v>
      </c>
      <c r="CL102">
        <v>548.86825</v>
      </c>
      <c r="CM102">
        <v>21.4899</v>
      </c>
      <c r="CN102">
        <v>600.039</v>
      </c>
      <c r="CO102">
        <v>101.111625</v>
      </c>
      <c r="CP102">
        <v>0.045388725</v>
      </c>
      <c r="CQ102">
        <v>26.6472125</v>
      </c>
      <c r="CR102">
        <v>26.1165125</v>
      </c>
      <c r="CS102">
        <v>999.9</v>
      </c>
      <c r="CT102">
        <v>0</v>
      </c>
      <c r="CU102">
        <v>0</v>
      </c>
      <c r="CV102">
        <v>10015.1625</v>
      </c>
      <c r="CW102">
        <v>0</v>
      </c>
      <c r="CX102">
        <v>43.6883375</v>
      </c>
      <c r="CY102">
        <v>1199.98</v>
      </c>
      <c r="CZ102">
        <v>0.96699</v>
      </c>
      <c r="DA102">
        <v>0.0330095</v>
      </c>
      <c r="DB102">
        <v>0</v>
      </c>
      <c r="DC102">
        <v>2.6667125</v>
      </c>
      <c r="DD102">
        <v>0</v>
      </c>
      <c r="DE102">
        <v>3598.895</v>
      </c>
      <c r="DF102">
        <v>10372.075</v>
      </c>
      <c r="DG102">
        <v>39.8435</v>
      </c>
      <c r="DH102">
        <v>42.73425</v>
      </c>
      <c r="DI102">
        <v>41.492</v>
      </c>
      <c r="DJ102">
        <v>40.945</v>
      </c>
      <c r="DK102">
        <v>39.93725</v>
      </c>
      <c r="DL102">
        <v>1160.37</v>
      </c>
      <c r="DM102">
        <v>39.61</v>
      </c>
      <c r="DN102">
        <v>0</v>
      </c>
      <c r="DO102">
        <v>1617086519.5</v>
      </c>
      <c r="DP102">
        <v>0</v>
      </c>
      <c r="DQ102">
        <v>2.61927692307692</v>
      </c>
      <c r="DR102">
        <v>0.802317947889488</v>
      </c>
      <c r="DS102">
        <v>43.3258118919705</v>
      </c>
      <c r="DT102">
        <v>3594.87769230769</v>
      </c>
      <c r="DU102">
        <v>15</v>
      </c>
      <c r="DV102">
        <v>1617085932.5</v>
      </c>
      <c r="DW102" t="s">
        <v>288</v>
      </c>
      <c r="DX102">
        <v>1617085932.5</v>
      </c>
      <c r="DY102">
        <v>1617085930.5</v>
      </c>
      <c r="DZ102">
        <v>3</v>
      </c>
      <c r="EA102">
        <v>0.041</v>
      </c>
      <c r="EB102">
        <v>0.004</v>
      </c>
      <c r="EC102">
        <v>4.362</v>
      </c>
      <c r="ED102">
        <v>-0.018</v>
      </c>
      <c r="EE102">
        <v>400</v>
      </c>
      <c r="EF102">
        <v>20</v>
      </c>
      <c r="EG102">
        <v>0.24</v>
      </c>
      <c r="EH102">
        <v>0.04</v>
      </c>
      <c r="EI102">
        <v>100</v>
      </c>
      <c r="EJ102">
        <v>100</v>
      </c>
      <c r="EK102">
        <v>4.362</v>
      </c>
      <c r="EL102">
        <v>-0.0177</v>
      </c>
      <c r="EM102">
        <v>4.36170000000004</v>
      </c>
      <c r="EN102">
        <v>0</v>
      </c>
      <c r="EO102">
        <v>0</v>
      </c>
      <c r="EP102">
        <v>0</v>
      </c>
      <c r="EQ102">
        <v>-0.017669999999999</v>
      </c>
      <c r="ER102">
        <v>0</v>
      </c>
      <c r="ES102">
        <v>0</v>
      </c>
      <c r="ET102">
        <v>0</v>
      </c>
      <c r="EU102">
        <v>-1</v>
      </c>
      <c r="EV102">
        <v>-1</v>
      </c>
      <c r="EW102">
        <v>-1</v>
      </c>
      <c r="EX102">
        <v>-1</v>
      </c>
      <c r="EY102">
        <v>9.8</v>
      </c>
      <c r="EZ102">
        <v>9.8</v>
      </c>
      <c r="FA102">
        <v>18</v>
      </c>
      <c r="FB102">
        <v>646.287</v>
      </c>
      <c r="FC102">
        <v>393.9</v>
      </c>
      <c r="FD102">
        <v>25</v>
      </c>
      <c r="FE102">
        <v>26.9917</v>
      </c>
      <c r="FF102">
        <v>30.0001</v>
      </c>
      <c r="FG102">
        <v>26.9653</v>
      </c>
      <c r="FH102">
        <v>27.005</v>
      </c>
      <c r="FI102">
        <v>28.4488</v>
      </c>
      <c r="FJ102">
        <v>16.6744</v>
      </c>
      <c r="FK102">
        <v>53.2434</v>
      </c>
      <c r="FL102">
        <v>25</v>
      </c>
      <c r="FM102">
        <v>588.757</v>
      </c>
      <c r="FN102">
        <v>20</v>
      </c>
      <c r="FO102">
        <v>97.0584</v>
      </c>
      <c r="FP102">
        <v>99.6208</v>
      </c>
    </row>
    <row r="103" spans="1:172">
      <c r="A103">
        <v>87</v>
      </c>
      <c r="B103">
        <v>1617086523</v>
      </c>
      <c r="C103">
        <v>345</v>
      </c>
      <c r="D103" t="s">
        <v>459</v>
      </c>
      <c r="E103" t="s">
        <v>460</v>
      </c>
      <c r="F103">
        <v>4</v>
      </c>
      <c r="G103">
        <v>1617086521</v>
      </c>
      <c r="H103">
        <f>(I103)/1000</f>
        <v>0</v>
      </c>
      <c r="I103">
        <f>IF(CF103, AL103, AF103)</f>
        <v>0</v>
      </c>
      <c r="J103">
        <f>IF(CF103, AG103, AE103)</f>
        <v>0</v>
      </c>
      <c r="K103">
        <f>CH103 - IF(AS103&gt;1, J103*CB103*100.0/(AU103*CV103), 0)</f>
        <v>0</v>
      </c>
      <c r="L103">
        <f>((R103-H103/2)*K103-J103)/(R103+H103/2)</f>
        <v>0</v>
      </c>
      <c r="M103">
        <f>L103*(CO103+CP103)/1000.0</f>
        <v>0</v>
      </c>
      <c r="N103">
        <f>(CH103 - IF(AS103&gt;1, J103*CB103*100.0/(AU103*CV103), 0))*(CO103+CP103)/1000.0</f>
        <v>0</v>
      </c>
      <c r="O103">
        <f>2.0/((1/Q103-1/P103)+SIGN(Q103)*SQRT((1/Q103-1/P103)*(1/Q103-1/P103) + 4*CC103/((CC103+1)*(CC103+1))*(2*1/Q103*1/P103-1/P103*1/P103)))</f>
        <v>0</v>
      </c>
      <c r="P103">
        <f>IF(LEFT(CD103,1)&lt;&gt;"0",IF(LEFT(CD103,1)="1",3.0,CE103),$D$5+$E$5*(CV103*CO103/($K$5*1000))+$F$5*(CV103*CO103/($K$5*1000))*MAX(MIN(CB103,$J$5),$I$5)*MAX(MIN(CB103,$J$5),$I$5)+$G$5*MAX(MIN(CB103,$J$5),$I$5)*(CV103*CO103/($K$5*1000))+$H$5*(CV103*CO103/($K$5*1000))*(CV103*CO103/($K$5*1000)))</f>
        <v>0</v>
      </c>
      <c r="Q103">
        <f>H103*(1000-(1000*0.61365*exp(17.502*U103/(240.97+U103))/(CO103+CP103)+CJ103)/2)/(1000*0.61365*exp(17.502*U103/(240.97+U103))/(CO103+CP103)-CJ103)</f>
        <v>0</v>
      </c>
      <c r="R103">
        <f>1/((CC103+1)/(O103/1.6)+1/(P103/1.37)) + CC103/((CC103+1)/(O103/1.6) + CC103/(P103/1.37))</f>
        <v>0</v>
      </c>
      <c r="S103">
        <f>(BX103*CA103)</f>
        <v>0</v>
      </c>
      <c r="T103">
        <f>(CQ103+(S103+2*0.95*5.67E-8*(((CQ103+$B$7)+273)^4-(CQ103+273)^4)-44100*H103)/(1.84*29.3*P103+8*0.95*5.67E-8*(CQ103+273)^3))</f>
        <v>0</v>
      </c>
      <c r="U103">
        <f>($C$7*CR103+$D$7*CS103+$E$7*T103)</f>
        <v>0</v>
      </c>
      <c r="V103">
        <f>0.61365*exp(17.502*U103/(240.97+U103))</f>
        <v>0</v>
      </c>
      <c r="W103">
        <f>(X103/Y103*100)</f>
        <v>0</v>
      </c>
      <c r="X103">
        <f>CJ103*(CO103+CP103)/1000</f>
        <v>0</v>
      </c>
      <c r="Y103">
        <f>0.61365*exp(17.502*CQ103/(240.97+CQ103))</f>
        <v>0</v>
      </c>
      <c r="Z103">
        <f>(V103-CJ103*(CO103+CP103)/1000)</f>
        <v>0</v>
      </c>
      <c r="AA103">
        <f>(-H103*44100)</f>
        <v>0</v>
      </c>
      <c r="AB103">
        <f>2*29.3*P103*0.92*(CQ103-U103)</f>
        <v>0</v>
      </c>
      <c r="AC103">
        <f>2*0.95*5.67E-8*(((CQ103+$B$7)+273)^4-(U103+273)^4)</f>
        <v>0</v>
      </c>
      <c r="AD103">
        <f>S103+AC103+AA103+AB103</f>
        <v>0</v>
      </c>
      <c r="AE103">
        <f>CN103*AS103*(CI103-CH103*(1000-AS103*CK103)/(1000-AS103*CJ103))/(100*CB103)</f>
        <v>0</v>
      </c>
      <c r="AF103">
        <f>1000*CN103*AS103*(CJ103-CK103)/(100*CB103*(1000-AS103*CJ103))</f>
        <v>0</v>
      </c>
      <c r="AG103">
        <f>(AH103 - AI103 - CO103*1E3/(8.314*(CQ103+273.15)) * AK103/CN103 * AJ103) * CN103/(100*CB103) * (1000 - CK103)/1000</f>
        <v>0</v>
      </c>
      <c r="AH103">
        <v>593.720939508805</v>
      </c>
      <c r="AI103">
        <v>574.939763636364</v>
      </c>
      <c r="AJ103">
        <v>1.72226255347505</v>
      </c>
      <c r="AK103">
        <v>66.4999155448521</v>
      </c>
      <c r="AL103">
        <f>(AN103 - AM103 + CO103*1E3/(8.314*(CQ103+273.15)) * AP103/CN103 * AO103) * CN103/(100*CB103) * 1000/(1000 - AN103)</f>
        <v>0</v>
      </c>
      <c r="AM103">
        <v>20.0378908595671</v>
      </c>
      <c r="AN103">
        <v>21.4675024242424</v>
      </c>
      <c r="AO103">
        <v>-1.01344388510133e-05</v>
      </c>
      <c r="AP103">
        <v>79.88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MAX(0,($B$13+$C$13*CV103)/(1+$D$13*CV103)*CO103/(CQ103+273)*$E$13)</f>
        <v>0</v>
      </c>
      <c r="AV103" t="s">
        <v>286</v>
      </c>
      <c r="AW103" t="s">
        <v>286</v>
      </c>
      <c r="AX103">
        <v>0</v>
      </c>
      <c r="AY103">
        <v>0</v>
      </c>
      <c r="AZ103">
        <f>1-AX103/AY103</f>
        <v>0</v>
      </c>
      <c r="BA103">
        <v>0</v>
      </c>
      <c r="BB103" t="s">
        <v>286</v>
      </c>
      <c r="BC103" t="s">
        <v>286</v>
      </c>
      <c r="BD103">
        <v>0</v>
      </c>
      <c r="BE103">
        <v>0</v>
      </c>
      <c r="BF103">
        <f>1-BD103/BE103</f>
        <v>0</v>
      </c>
      <c r="BG103">
        <v>0.5</v>
      </c>
      <c r="BH103">
        <f>BY103</f>
        <v>0</v>
      </c>
      <c r="BI103">
        <f>J103</f>
        <v>0</v>
      </c>
      <c r="BJ103">
        <f>BF103*BG103*BH103</f>
        <v>0</v>
      </c>
      <c r="BK103">
        <f>(BI103-BA103)/BH103</f>
        <v>0</v>
      </c>
      <c r="BL103">
        <f>(AY103-BE103)/BE103</f>
        <v>0</v>
      </c>
      <c r="BM103">
        <f>AX103/(AZ103+AX103/BE103)</f>
        <v>0</v>
      </c>
      <c r="BN103" t="s">
        <v>286</v>
      </c>
      <c r="BO103">
        <v>0</v>
      </c>
      <c r="BP103">
        <f>IF(BO103&lt;&gt;0, BO103, BM103)</f>
        <v>0</v>
      </c>
      <c r="BQ103">
        <f>1-BP103/BE103</f>
        <v>0</v>
      </c>
      <c r="BR103">
        <f>(BE103-BD103)/(BE103-BP103)</f>
        <v>0</v>
      </c>
      <c r="BS103">
        <f>(AY103-BE103)/(AY103-BP103)</f>
        <v>0</v>
      </c>
      <c r="BT103">
        <f>(BE103-BD103)/(BE103-AX103)</f>
        <v>0</v>
      </c>
      <c r="BU103">
        <f>(AY103-BE103)/(AY103-AX103)</f>
        <v>0</v>
      </c>
      <c r="BV103">
        <f>(BR103*BP103/BD103)</f>
        <v>0</v>
      </c>
      <c r="BW103">
        <f>(1-BV103)</f>
        <v>0</v>
      </c>
      <c r="BX103">
        <f>$B$11*CW103+$C$11*CX103+$F$11*CY103*(1-DB103)</f>
        <v>0</v>
      </c>
      <c r="BY103">
        <f>BX103*BZ103</f>
        <v>0</v>
      </c>
      <c r="BZ103">
        <f>($B$11*$D$9+$C$11*$D$9+$F$11*((DL103+DD103)/MAX(DL103+DD103+DM103, 0.1)*$I$9+DM103/MAX(DL103+DD103+DM103, 0.1)*$J$9))/($B$11+$C$11+$F$11)</f>
        <v>0</v>
      </c>
      <c r="CA103">
        <f>($B$11*$K$9+$C$11*$K$9+$F$11*((DL103+DD103)/MAX(DL103+DD103+DM103, 0.1)*$P$9+DM103/MAX(DL103+DD103+DM103, 0.1)*$Q$9))/($B$11+$C$11+$F$11)</f>
        <v>0</v>
      </c>
      <c r="CB103">
        <v>9</v>
      </c>
      <c r="CC103">
        <v>0.5</v>
      </c>
      <c r="CD103" t="s">
        <v>287</v>
      </c>
      <c r="CE103">
        <v>2</v>
      </c>
      <c r="CF103" t="b">
        <v>1</v>
      </c>
      <c r="CG103">
        <v>1617086521</v>
      </c>
      <c r="CH103">
        <v>560.066285714286</v>
      </c>
      <c r="CI103">
        <v>581.821857142857</v>
      </c>
      <c r="CJ103">
        <v>21.4684142857143</v>
      </c>
      <c r="CK103">
        <v>20.0378142857143</v>
      </c>
      <c r="CL103">
        <v>555.704857142857</v>
      </c>
      <c r="CM103">
        <v>21.4861</v>
      </c>
      <c r="CN103">
        <v>599.988857142857</v>
      </c>
      <c r="CO103">
        <v>101.113142857143</v>
      </c>
      <c r="CP103">
        <v>0.0460345428571429</v>
      </c>
      <c r="CQ103">
        <v>26.6482571428571</v>
      </c>
      <c r="CR103">
        <v>26.1192857142857</v>
      </c>
      <c r="CS103">
        <v>999.9</v>
      </c>
      <c r="CT103">
        <v>0</v>
      </c>
      <c r="CU103">
        <v>0</v>
      </c>
      <c r="CV103">
        <v>9996.69</v>
      </c>
      <c r="CW103">
        <v>0</v>
      </c>
      <c r="CX103">
        <v>43.5677428571429</v>
      </c>
      <c r="CY103">
        <v>1200.08714285714</v>
      </c>
      <c r="CZ103">
        <v>0.966991</v>
      </c>
      <c r="DA103">
        <v>0.0330085142857143</v>
      </c>
      <c r="DB103">
        <v>0</v>
      </c>
      <c r="DC103">
        <v>2.65901428571429</v>
      </c>
      <c r="DD103">
        <v>0</v>
      </c>
      <c r="DE103">
        <v>3601.05714285714</v>
      </c>
      <c r="DF103">
        <v>10373.0142857143</v>
      </c>
      <c r="DG103">
        <v>39.8747142857143</v>
      </c>
      <c r="DH103">
        <v>42.732</v>
      </c>
      <c r="DI103">
        <v>41.4908571428571</v>
      </c>
      <c r="DJ103">
        <v>40.9461428571429</v>
      </c>
      <c r="DK103">
        <v>39.964</v>
      </c>
      <c r="DL103">
        <v>1160.47428571429</v>
      </c>
      <c r="DM103">
        <v>39.6128571428571</v>
      </c>
      <c r="DN103">
        <v>0</v>
      </c>
      <c r="DO103">
        <v>1617086523.7</v>
      </c>
      <c r="DP103">
        <v>0</v>
      </c>
      <c r="DQ103">
        <v>2.662324</v>
      </c>
      <c r="DR103">
        <v>0.397200006512503</v>
      </c>
      <c r="DS103">
        <v>37.996153823834</v>
      </c>
      <c r="DT103">
        <v>3597.8396</v>
      </c>
      <c r="DU103">
        <v>15</v>
      </c>
      <c r="DV103">
        <v>1617085932.5</v>
      </c>
      <c r="DW103" t="s">
        <v>288</v>
      </c>
      <c r="DX103">
        <v>1617085932.5</v>
      </c>
      <c r="DY103">
        <v>1617085930.5</v>
      </c>
      <c r="DZ103">
        <v>3</v>
      </c>
      <c r="EA103">
        <v>0.041</v>
      </c>
      <c r="EB103">
        <v>0.004</v>
      </c>
      <c r="EC103">
        <v>4.362</v>
      </c>
      <c r="ED103">
        <v>-0.018</v>
      </c>
      <c r="EE103">
        <v>400</v>
      </c>
      <c r="EF103">
        <v>20</v>
      </c>
      <c r="EG103">
        <v>0.24</v>
      </c>
      <c r="EH103">
        <v>0.04</v>
      </c>
      <c r="EI103">
        <v>100</v>
      </c>
      <c r="EJ103">
        <v>100</v>
      </c>
      <c r="EK103">
        <v>4.362</v>
      </c>
      <c r="EL103">
        <v>-0.0177</v>
      </c>
      <c r="EM103">
        <v>4.36170000000004</v>
      </c>
      <c r="EN103">
        <v>0</v>
      </c>
      <c r="EO103">
        <v>0</v>
      </c>
      <c r="EP103">
        <v>0</v>
      </c>
      <c r="EQ103">
        <v>-0.017669999999999</v>
      </c>
      <c r="ER103">
        <v>0</v>
      </c>
      <c r="ES103">
        <v>0</v>
      </c>
      <c r="ET103">
        <v>0</v>
      </c>
      <c r="EU103">
        <v>-1</v>
      </c>
      <c r="EV103">
        <v>-1</v>
      </c>
      <c r="EW103">
        <v>-1</v>
      </c>
      <c r="EX103">
        <v>-1</v>
      </c>
      <c r="EY103">
        <v>9.8</v>
      </c>
      <c r="EZ103">
        <v>9.9</v>
      </c>
      <c r="FA103">
        <v>18</v>
      </c>
      <c r="FB103">
        <v>646.231</v>
      </c>
      <c r="FC103">
        <v>393.711</v>
      </c>
      <c r="FD103">
        <v>25.0002</v>
      </c>
      <c r="FE103">
        <v>26.9932</v>
      </c>
      <c r="FF103">
        <v>30</v>
      </c>
      <c r="FG103">
        <v>26.9672</v>
      </c>
      <c r="FH103">
        <v>27.0051</v>
      </c>
      <c r="FI103">
        <v>28.6894</v>
      </c>
      <c r="FJ103">
        <v>16.6744</v>
      </c>
      <c r="FK103">
        <v>53.6207</v>
      </c>
      <c r="FL103">
        <v>25</v>
      </c>
      <c r="FM103">
        <v>595.481</v>
      </c>
      <c r="FN103">
        <v>20</v>
      </c>
      <c r="FO103">
        <v>97.0581</v>
      </c>
      <c r="FP103">
        <v>99.6207</v>
      </c>
    </row>
    <row r="104" spans="1:172">
      <c r="A104">
        <v>88</v>
      </c>
      <c r="B104">
        <v>1617086527</v>
      </c>
      <c r="C104">
        <v>349</v>
      </c>
      <c r="D104" t="s">
        <v>461</v>
      </c>
      <c r="E104" t="s">
        <v>462</v>
      </c>
      <c r="F104">
        <v>4</v>
      </c>
      <c r="G104">
        <v>1617086524.6875</v>
      </c>
      <c r="H104">
        <f>(I104)/1000</f>
        <v>0</v>
      </c>
      <c r="I104">
        <f>IF(CF104, AL104, AF104)</f>
        <v>0</v>
      </c>
      <c r="J104">
        <f>IF(CF104, AG104, AE104)</f>
        <v>0</v>
      </c>
      <c r="K104">
        <f>CH104 - IF(AS104&gt;1, J104*CB104*100.0/(AU104*CV104), 0)</f>
        <v>0</v>
      </c>
      <c r="L104">
        <f>((R104-H104/2)*K104-J104)/(R104+H104/2)</f>
        <v>0</v>
      </c>
      <c r="M104">
        <f>L104*(CO104+CP104)/1000.0</f>
        <v>0</v>
      </c>
      <c r="N104">
        <f>(CH104 - IF(AS104&gt;1, J104*CB104*100.0/(AU104*CV104), 0))*(CO104+CP104)/1000.0</f>
        <v>0</v>
      </c>
      <c r="O104">
        <f>2.0/((1/Q104-1/P104)+SIGN(Q104)*SQRT((1/Q104-1/P104)*(1/Q104-1/P104) + 4*CC104/((CC104+1)*(CC104+1))*(2*1/Q104*1/P104-1/P104*1/P104)))</f>
        <v>0</v>
      </c>
      <c r="P104">
        <f>IF(LEFT(CD104,1)&lt;&gt;"0",IF(LEFT(CD104,1)="1",3.0,CE104),$D$5+$E$5*(CV104*CO104/($K$5*1000))+$F$5*(CV104*CO104/($K$5*1000))*MAX(MIN(CB104,$J$5),$I$5)*MAX(MIN(CB104,$J$5),$I$5)+$G$5*MAX(MIN(CB104,$J$5),$I$5)*(CV104*CO104/($K$5*1000))+$H$5*(CV104*CO104/($K$5*1000))*(CV104*CO104/($K$5*1000)))</f>
        <v>0</v>
      </c>
      <c r="Q104">
        <f>H104*(1000-(1000*0.61365*exp(17.502*U104/(240.97+U104))/(CO104+CP104)+CJ104)/2)/(1000*0.61365*exp(17.502*U104/(240.97+U104))/(CO104+CP104)-CJ104)</f>
        <v>0</v>
      </c>
      <c r="R104">
        <f>1/((CC104+1)/(O104/1.6)+1/(P104/1.37)) + CC104/((CC104+1)/(O104/1.6) + CC104/(P104/1.37))</f>
        <v>0</v>
      </c>
      <c r="S104">
        <f>(BX104*CA104)</f>
        <v>0</v>
      </c>
      <c r="T104">
        <f>(CQ104+(S104+2*0.95*5.67E-8*(((CQ104+$B$7)+273)^4-(CQ104+273)^4)-44100*H104)/(1.84*29.3*P104+8*0.95*5.67E-8*(CQ104+273)^3))</f>
        <v>0</v>
      </c>
      <c r="U104">
        <f>($C$7*CR104+$D$7*CS104+$E$7*T104)</f>
        <v>0</v>
      </c>
      <c r="V104">
        <f>0.61365*exp(17.502*U104/(240.97+U104))</f>
        <v>0</v>
      </c>
      <c r="W104">
        <f>(X104/Y104*100)</f>
        <v>0</v>
      </c>
      <c r="X104">
        <f>CJ104*(CO104+CP104)/1000</f>
        <v>0</v>
      </c>
      <c r="Y104">
        <f>0.61365*exp(17.502*CQ104/(240.97+CQ104))</f>
        <v>0</v>
      </c>
      <c r="Z104">
        <f>(V104-CJ104*(CO104+CP104)/1000)</f>
        <v>0</v>
      </c>
      <c r="AA104">
        <f>(-H104*44100)</f>
        <v>0</v>
      </c>
      <c r="AB104">
        <f>2*29.3*P104*0.92*(CQ104-U104)</f>
        <v>0</v>
      </c>
      <c r="AC104">
        <f>2*0.95*5.67E-8*(((CQ104+$B$7)+273)^4-(U104+273)^4)</f>
        <v>0</v>
      </c>
      <c r="AD104">
        <f>S104+AC104+AA104+AB104</f>
        <v>0</v>
      </c>
      <c r="AE104">
        <f>CN104*AS104*(CI104-CH104*(1000-AS104*CK104)/(1000-AS104*CJ104))/(100*CB104)</f>
        <v>0</v>
      </c>
      <c r="AF104">
        <f>1000*CN104*AS104*(CJ104-CK104)/(100*CB104*(1000-AS104*CJ104))</f>
        <v>0</v>
      </c>
      <c r="AG104">
        <f>(AH104 - AI104 - CO104*1E3/(8.314*(CQ104+273.15)) * AK104/CN104 * AJ104) * CN104/(100*CB104) * (1000 - CK104)/1000</f>
        <v>0</v>
      </c>
      <c r="AH104">
        <v>600.307132017104</v>
      </c>
      <c r="AI104">
        <v>581.744133333333</v>
      </c>
      <c r="AJ104">
        <v>1.68266056852104</v>
      </c>
      <c r="AK104">
        <v>66.4999155448521</v>
      </c>
      <c r="AL104">
        <f>(AN104 - AM104 + CO104*1E3/(8.314*(CQ104+273.15)) * AP104/CN104 * AO104) * CN104/(100*CB104) * 1000/(1000 - AN104)</f>
        <v>0</v>
      </c>
      <c r="AM104">
        <v>20.0384531276191</v>
      </c>
      <c r="AN104">
        <v>21.4630345454545</v>
      </c>
      <c r="AO104">
        <v>-3.57868069764766e-06</v>
      </c>
      <c r="AP104">
        <v>79.88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MAX(0,($B$13+$C$13*CV104)/(1+$D$13*CV104)*CO104/(CQ104+273)*$E$13)</f>
        <v>0</v>
      </c>
      <c r="AV104" t="s">
        <v>286</v>
      </c>
      <c r="AW104" t="s">
        <v>286</v>
      </c>
      <c r="AX104">
        <v>0</v>
      </c>
      <c r="AY104">
        <v>0</v>
      </c>
      <c r="AZ104">
        <f>1-AX104/AY104</f>
        <v>0</v>
      </c>
      <c r="BA104">
        <v>0</v>
      </c>
      <c r="BB104" t="s">
        <v>286</v>
      </c>
      <c r="BC104" t="s">
        <v>286</v>
      </c>
      <c r="BD104">
        <v>0</v>
      </c>
      <c r="BE104">
        <v>0</v>
      </c>
      <c r="BF104">
        <f>1-BD104/BE104</f>
        <v>0</v>
      </c>
      <c r="BG104">
        <v>0.5</v>
      </c>
      <c r="BH104">
        <f>BY104</f>
        <v>0</v>
      </c>
      <c r="BI104">
        <f>J104</f>
        <v>0</v>
      </c>
      <c r="BJ104">
        <f>BF104*BG104*BH104</f>
        <v>0</v>
      </c>
      <c r="BK104">
        <f>(BI104-BA104)/BH104</f>
        <v>0</v>
      </c>
      <c r="BL104">
        <f>(AY104-BE104)/BE104</f>
        <v>0</v>
      </c>
      <c r="BM104">
        <f>AX104/(AZ104+AX104/BE104)</f>
        <v>0</v>
      </c>
      <c r="BN104" t="s">
        <v>286</v>
      </c>
      <c r="BO104">
        <v>0</v>
      </c>
      <c r="BP104">
        <f>IF(BO104&lt;&gt;0, BO104, BM104)</f>
        <v>0</v>
      </c>
      <c r="BQ104">
        <f>1-BP104/BE104</f>
        <v>0</v>
      </c>
      <c r="BR104">
        <f>(BE104-BD104)/(BE104-BP104)</f>
        <v>0</v>
      </c>
      <c r="BS104">
        <f>(AY104-BE104)/(AY104-BP104)</f>
        <v>0</v>
      </c>
      <c r="BT104">
        <f>(BE104-BD104)/(BE104-AX104)</f>
        <v>0</v>
      </c>
      <c r="BU104">
        <f>(AY104-BE104)/(AY104-AX104)</f>
        <v>0</v>
      </c>
      <c r="BV104">
        <f>(BR104*BP104/BD104)</f>
        <v>0</v>
      </c>
      <c r="BW104">
        <f>(1-BV104)</f>
        <v>0</v>
      </c>
      <c r="BX104">
        <f>$B$11*CW104+$C$11*CX104+$F$11*CY104*(1-DB104)</f>
        <v>0</v>
      </c>
      <c r="BY104">
        <f>BX104*BZ104</f>
        <v>0</v>
      </c>
      <c r="BZ104">
        <f>($B$11*$D$9+$C$11*$D$9+$F$11*((DL104+DD104)/MAX(DL104+DD104+DM104, 0.1)*$I$9+DM104/MAX(DL104+DD104+DM104, 0.1)*$J$9))/($B$11+$C$11+$F$11)</f>
        <v>0</v>
      </c>
      <c r="CA104">
        <f>($B$11*$K$9+$C$11*$K$9+$F$11*((DL104+DD104)/MAX(DL104+DD104+DM104, 0.1)*$P$9+DM104/MAX(DL104+DD104+DM104, 0.1)*$Q$9))/($B$11+$C$11+$F$11)</f>
        <v>0</v>
      </c>
      <c r="CB104">
        <v>9</v>
      </c>
      <c r="CC104">
        <v>0.5</v>
      </c>
      <c r="CD104" t="s">
        <v>287</v>
      </c>
      <c r="CE104">
        <v>2</v>
      </c>
      <c r="CF104" t="b">
        <v>1</v>
      </c>
      <c r="CG104">
        <v>1617086524.6875</v>
      </c>
      <c r="CH104">
        <v>566.2615</v>
      </c>
      <c r="CI104">
        <v>587.85025</v>
      </c>
      <c r="CJ104">
        <v>21.465775</v>
      </c>
      <c r="CK104">
        <v>20.03965</v>
      </c>
      <c r="CL104">
        <v>561.89975</v>
      </c>
      <c r="CM104">
        <v>21.483425</v>
      </c>
      <c r="CN104">
        <v>600.00725</v>
      </c>
      <c r="CO104">
        <v>101.11375</v>
      </c>
      <c r="CP104">
        <v>0.0458756125</v>
      </c>
      <c r="CQ104">
        <v>26.6487</v>
      </c>
      <c r="CR104">
        <v>26.115725</v>
      </c>
      <c r="CS104">
        <v>999.9</v>
      </c>
      <c r="CT104">
        <v>0</v>
      </c>
      <c r="CU104">
        <v>0</v>
      </c>
      <c r="CV104">
        <v>9997.35</v>
      </c>
      <c r="CW104">
        <v>0</v>
      </c>
      <c r="CX104">
        <v>43.2970875</v>
      </c>
      <c r="CY104">
        <v>1200.01125</v>
      </c>
      <c r="CZ104">
        <v>0.966990875</v>
      </c>
      <c r="DA104">
        <v>0.0330086375</v>
      </c>
      <c r="DB104">
        <v>0</v>
      </c>
      <c r="DC104">
        <v>2.6623</v>
      </c>
      <c r="DD104">
        <v>0</v>
      </c>
      <c r="DE104">
        <v>3602.84</v>
      </c>
      <c r="DF104">
        <v>10372.35</v>
      </c>
      <c r="DG104">
        <v>39.8435</v>
      </c>
      <c r="DH104">
        <v>42.710625</v>
      </c>
      <c r="DI104">
        <v>41.531</v>
      </c>
      <c r="DJ104">
        <v>40.93725</v>
      </c>
      <c r="DK104">
        <v>39.9685</v>
      </c>
      <c r="DL104">
        <v>1160.40125</v>
      </c>
      <c r="DM104">
        <v>39.61</v>
      </c>
      <c r="DN104">
        <v>0</v>
      </c>
      <c r="DO104">
        <v>1617086527.9</v>
      </c>
      <c r="DP104">
        <v>0</v>
      </c>
      <c r="DQ104">
        <v>2.68631923076923</v>
      </c>
      <c r="DR104">
        <v>-0.170335041111559</v>
      </c>
      <c r="DS104">
        <v>31.9593162187194</v>
      </c>
      <c r="DT104">
        <v>3600.16038461539</v>
      </c>
      <c r="DU104">
        <v>15</v>
      </c>
      <c r="DV104">
        <v>1617085932.5</v>
      </c>
      <c r="DW104" t="s">
        <v>288</v>
      </c>
      <c r="DX104">
        <v>1617085932.5</v>
      </c>
      <c r="DY104">
        <v>1617085930.5</v>
      </c>
      <c r="DZ104">
        <v>3</v>
      </c>
      <c r="EA104">
        <v>0.041</v>
      </c>
      <c r="EB104">
        <v>0.004</v>
      </c>
      <c r="EC104">
        <v>4.362</v>
      </c>
      <c r="ED104">
        <v>-0.018</v>
      </c>
      <c r="EE104">
        <v>400</v>
      </c>
      <c r="EF104">
        <v>20</v>
      </c>
      <c r="EG104">
        <v>0.24</v>
      </c>
      <c r="EH104">
        <v>0.04</v>
      </c>
      <c r="EI104">
        <v>100</v>
      </c>
      <c r="EJ104">
        <v>100</v>
      </c>
      <c r="EK104">
        <v>4.361</v>
      </c>
      <c r="EL104">
        <v>-0.0177</v>
      </c>
      <c r="EM104">
        <v>4.36170000000004</v>
      </c>
      <c r="EN104">
        <v>0</v>
      </c>
      <c r="EO104">
        <v>0</v>
      </c>
      <c r="EP104">
        <v>0</v>
      </c>
      <c r="EQ104">
        <v>-0.017669999999999</v>
      </c>
      <c r="ER104">
        <v>0</v>
      </c>
      <c r="ES104">
        <v>0</v>
      </c>
      <c r="ET104">
        <v>0</v>
      </c>
      <c r="EU104">
        <v>-1</v>
      </c>
      <c r="EV104">
        <v>-1</v>
      </c>
      <c r="EW104">
        <v>-1</v>
      </c>
      <c r="EX104">
        <v>-1</v>
      </c>
      <c r="EY104">
        <v>9.9</v>
      </c>
      <c r="EZ104">
        <v>9.9</v>
      </c>
      <c r="FA104">
        <v>18</v>
      </c>
      <c r="FB104">
        <v>646.275</v>
      </c>
      <c r="FC104">
        <v>393.946</v>
      </c>
      <c r="FD104">
        <v>25.0004</v>
      </c>
      <c r="FE104">
        <v>26.9932</v>
      </c>
      <c r="FF104">
        <v>30.0002</v>
      </c>
      <c r="FG104">
        <v>26.9675</v>
      </c>
      <c r="FH104">
        <v>27.0073</v>
      </c>
      <c r="FI104">
        <v>28.9686</v>
      </c>
      <c r="FJ104">
        <v>16.6744</v>
      </c>
      <c r="FK104">
        <v>53.6207</v>
      </c>
      <c r="FL104">
        <v>25</v>
      </c>
      <c r="FM104">
        <v>602.167</v>
      </c>
      <c r="FN104">
        <v>20</v>
      </c>
      <c r="FO104">
        <v>97.0584</v>
      </c>
      <c r="FP104">
        <v>99.6215</v>
      </c>
    </row>
    <row r="105" spans="1:172">
      <c r="A105">
        <v>89</v>
      </c>
      <c r="B105">
        <v>1617086531</v>
      </c>
      <c r="C105">
        <v>353</v>
      </c>
      <c r="D105" t="s">
        <v>463</v>
      </c>
      <c r="E105" t="s">
        <v>464</v>
      </c>
      <c r="F105">
        <v>4</v>
      </c>
      <c r="G105">
        <v>1617086529</v>
      </c>
      <c r="H105">
        <f>(I105)/1000</f>
        <v>0</v>
      </c>
      <c r="I105">
        <f>IF(CF105, AL105, AF105)</f>
        <v>0</v>
      </c>
      <c r="J105">
        <f>IF(CF105, AG105, AE105)</f>
        <v>0</v>
      </c>
      <c r="K105">
        <f>CH105 - IF(AS105&gt;1, J105*CB105*100.0/(AU105*CV105), 0)</f>
        <v>0</v>
      </c>
      <c r="L105">
        <f>((R105-H105/2)*K105-J105)/(R105+H105/2)</f>
        <v>0</v>
      </c>
      <c r="M105">
        <f>L105*(CO105+CP105)/1000.0</f>
        <v>0</v>
      </c>
      <c r="N105">
        <f>(CH105 - IF(AS105&gt;1, J105*CB105*100.0/(AU105*CV105), 0))*(CO105+CP105)/1000.0</f>
        <v>0</v>
      </c>
      <c r="O105">
        <f>2.0/((1/Q105-1/P105)+SIGN(Q105)*SQRT((1/Q105-1/P105)*(1/Q105-1/P105) + 4*CC105/((CC105+1)*(CC105+1))*(2*1/Q105*1/P105-1/P105*1/P105)))</f>
        <v>0</v>
      </c>
      <c r="P105">
        <f>IF(LEFT(CD105,1)&lt;&gt;"0",IF(LEFT(CD105,1)="1",3.0,CE105),$D$5+$E$5*(CV105*CO105/($K$5*1000))+$F$5*(CV105*CO105/($K$5*1000))*MAX(MIN(CB105,$J$5),$I$5)*MAX(MIN(CB105,$J$5),$I$5)+$G$5*MAX(MIN(CB105,$J$5),$I$5)*(CV105*CO105/($K$5*1000))+$H$5*(CV105*CO105/($K$5*1000))*(CV105*CO105/($K$5*1000)))</f>
        <v>0</v>
      </c>
      <c r="Q105">
        <f>H105*(1000-(1000*0.61365*exp(17.502*U105/(240.97+U105))/(CO105+CP105)+CJ105)/2)/(1000*0.61365*exp(17.502*U105/(240.97+U105))/(CO105+CP105)-CJ105)</f>
        <v>0</v>
      </c>
      <c r="R105">
        <f>1/((CC105+1)/(O105/1.6)+1/(P105/1.37)) + CC105/((CC105+1)/(O105/1.6) + CC105/(P105/1.37))</f>
        <v>0</v>
      </c>
      <c r="S105">
        <f>(BX105*CA105)</f>
        <v>0</v>
      </c>
      <c r="T105">
        <f>(CQ105+(S105+2*0.95*5.67E-8*(((CQ105+$B$7)+273)^4-(CQ105+273)^4)-44100*H105)/(1.84*29.3*P105+8*0.95*5.67E-8*(CQ105+273)^3))</f>
        <v>0</v>
      </c>
      <c r="U105">
        <f>($C$7*CR105+$D$7*CS105+$E$7*T105)</f>
        <v>0</v>
      </c>
      <c r="V105">
        <f>0.61365*exp(17.502*U105/(240.97+U105))</f>
        <v>0</v>
      </c>
      <c r="W105">
        <f>(X105/Y105*100)</f>
        <v>0</v>
      </c>
      <c r="X105">
        <f>CJ105*(CO105+CP105)/1000</f>
        <v>0</v>
      </c>
      <c r="Y105">
        <f>0.61365*exp(17.502*CQ105/(240.97+CQ105))</f>
        <v>0</v>
      </c>
      <c r="Z105">
        <f>(V105-CJ105*(CO105+CP105)/1000)</f>
        <v>0</v>
      </c>
      <c r="AA105">
        <f>(-H105*44100)</f>
        <v>0</v>
      </c>
      <c r="AB105">
        <f>2*29.3*P105*0.92*(CQ105-U105)</f>
        <v>0</v>
      </c>
      <c r="AC105">
        <f>2*0.95*5.67E-8*(((CQ105+$B$7)+273)^4-(U105+273)^4)</f>
        <v>0</v>
      </c>
      <c r="AD105">
        <f>S105+AC105+AA105+AB105</f>
        <v>0</v>
      </c>
      <c r="AE105">
        <f>CN105*AS105*(CI105-CH105*(1000-AS105*CK105)/(1000-AS105*CJ105))/(100*CB105)</f>
        <v>0</v>
      </c>
      <c r="AF105">
        <f>1000*CN105*AS105*(CJ105-CK105)/(100*CB105*(1000-AS105*CJ105))</f>
        <v>0</v>
      </c>
      <c r="AG105">
        <f>(AH105 - AI105 - CO105*1E3/(8.314*(CQ105+273.15)) * AK105/CN105 * AJ105) * CN105/(100*CB105) * (1000 - CK105)/1000</f>
        <v>0</v>
      </c>
      <c r="AH105">
        <v>607.413136727978</v>
      </c>
      <c r="AI105">
        <v>588.443733333333</v>
      </c>
      <c r="AJ105">
        <v>1.69359570317228</v>
      </c>
      <c r="AK105">
        <v>66.4999155448521</v>
      </c>
      <c r="AL105">
        <f>(AN105 - AM105 + CO105*1E3/(8.314*(CQ105+273.15)) * AP105/CN105 * AO105) * CN105/(100*CB105) * 1000/(1000 - AN105)</f>
        <v>0</v>
      </c>
      <c r="AM105">
        <v>20.0494485509957</v>
      </c>
      <c r="AN105">
        <v>21.4662460606061</v>
      </c>
      <c r="AO105">
        <v>-1.76777296776753e-06</v>
      </c>
      <c r="AP105">
        <v>79.88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MAX(0,($B$13+$C$13*CV105)/(1+$D$13*CV105)*CO105/(CQ105+273)*$E$13)</f>
        <v>0</v>
      </c>
      <c r="AV105" t="s">
        <v>286</v>
      </c>
      <c r="AW105" t="s">
        <v>286</v>
      </c>
      <c r="AX105">
        <v>0</v>
      </c>
      <c r="AY105">
        <v>0</v>
      </c>
      <c r="AZ105">
        <f>1-AX105/AY105</f>
        <v>0</v>
      </c>
      <c r="BA105">
        <v>0</v>
      </c>
      <c r="BB105" t="s">
        <v>286</v>
      </c>
      <c r="BC105" t="s">
        <v>286</v>
      </c>
      <c r="BD105">
        <v>0</v>
      </c>
      <c r="BE105">
        <v>0</v>
      </c>
      <c r="BF105">
        <f>1-BD105/BE105</f>
        <v>0</v>
      </c>
      <c r="BG105">
        <v>0.5</v>
      </c>
      <c r="BH105">
        <f>BY105</f>
        <v>0</v>
      </c>
      <c r="BI105">
        <f>J105</f>
        <v>0</v>
      </c>
      <c r="BJ105">
        <f>BF105*BG105*BH105</f>
        <v>0</v>
      </c>
      <c r="BK105">
        <f>(BI105-BA105)/BH105</f>
        <v>0</v>
      </c>
      <c r="BL105">
        <f>(AY105-BE105)/BE105</f>
        <v>0</v>
      </c>
      <c r="BM105">
        <f>AX105/(AZ105+AX105/BE105)</f>
        <v>0</v>
      </c>
      <c r="BN105" t="s">
        <v>286</v>
      </c>
      <c r="BO105">
        <v>0</v>
      </c>
      <c r="BP105">
        <f>IF(BO105&lt;&gt;0, BO105, BM105)</f>
        <v>0</v>
      </c>
      <c r="BQ105">
        <f>1-BP105/BE105</f>
        <v>0</v>
      </c>
      <c r="BR105">
        <f>(BE105-BD105)/(BE105-BP105)</f>
        <v>0</v>
      </c>
      <c r="BS105">
        <f>(AY105-BE105)/(AY105-BP105)</f>
        <v>0</v>
      </c>
      <c r="BT105">
        <f>(BE105-BD105)/(BE105-AX105)</f>
        <v>0</v>
      </c>
      <c r="BU105">
        <f>(AY105-BE105)/(AY105-AX105)</f>
        <v>0</v>
      </c>
      <c r="BV105">
        <f>(BR105*BP105/BD105)</f>
        <v>0</v>
      </c>
      <c r="BW105">
        <f>(1-BV105)</f>
        <v>0</v>
      </c>
      <c r="BX105">
        <f>$B$11*CW105+$C$11*CX105+$F$11*CY105*(1-DB105)</f>
        <v>0</v>
      </c>
      <c r="BY105">
        <f>BX105*BZ105</f>
        <v>0</v>
      </c>
      <c r="BZ105">
        <f>($B$11*$D$9+$C$11*$D$9+$F$11*((DL105+DD105)/MAX(DL105+DD105+DM105, 0.1)*$I$9+DM105/MAX(DL105+DD105+DM105, 0.1)*$J$9))/($B$11+$C$11+$F$11)</f>
        <v>0</v>
      </c>
      <c r="CA105">
        <f>($B$11*$K$9+$C$11*$K$9+$F$11*((DL105+DD105)/MAX(DL105+DD105+DM105, 0.1)*$P$9+DM105/MAX(DL105+DD105+DM105, 0.1)*$Q$9))/($B$11+$C$11+$F$11)</f>
        <v>0</v>
      </c>
      <c r="CB105">
        <v>9</v>
      </c>
      <c r="CC105">
        <v>0.5</v>
      </c>
      <c r="CD105" t="s">
        <v>287</v>
      </c>
      <c r="CE105">
        <v>2</v>
      </c>
      <c r="CF105" t="b">
        <v>1</v>
      </c>
      <c r="CG105">
        <v>1617086529</v>
      </c>
      <c r="CH105">
        <v>573.328142857143</v>
      </c>
      <c r="CI105">
        <v>595.244285714286</v>
      </c>
      <c r="CJ105">
        <v>21.4636428571429</v>
      </c>
      <c r="CK105">
        <v>20.0499857142857</v>
      </c>
      <c r="CL105">
        <v>568.966571428571</v>
      </c>
      <c r="CM105">
        <v>21.4813142857143</v>
      </c>
      <c r="CN105">
        <v>600.053285714286</v>
      </c>
      <c r="CO105">
        <v>101.113857142857</v>
      </c>
      <c r="CP105">
        <v>0.0453155857142857</v>
      </c>
      <c r="CQ105">
        <v>26.6495571428571</v>
      </c>
      <c r="CR105">
        <v>26.1218428571429</v>
      </c>
      <c r="CS105">
        <v>999.9</v>
      </c>
      <c r="CT105">
        <v>0</v>
      </c>
      <c r="CU105">
        <v>0</v>
      </c>
      <c r="CV105">
        <v>10019.5714285714</v>
      </c>
      <c r="CW105">
        <v>0</v>
      </c>
      <c r="CX105">
        <v>43.4554857142857</v>
      </c>
      <c r="CY105">
        <v>1199.97571428571</v>
      </c>
      <c r="CZ105">
        <v>0.96699</v>
      </c>
      <c r="DA105">
        <v>0.0330095</v>
      </c>
      <c r="DB105">
        <v>0</v>
      </c>
      <c r="DC105">
        <v>2.68301428571429</v>
      </c>
      <c r="DD105">
        <v>0</v>
      </c>
      <c r="DE105">
        <v>3605.17857142857</v>
      </c>
      <c r="DF105">
        <v>10372.0428571429</v>
      </c>
      <c r="DG105">
        <v>39.875</v>
      </c>
      <c r="DH105">
        <v>42.75</v>
      </c>
      <c r="DI105">
        <v>41.5177142857143</v>
      </c>
      <c r="DJ105">
        <v>40.9641428571429</v>
      </c>
      <c r="DK105">
        <v>39.973</v>
      </c>
      <c r="DL105">
        <v>1160.36571428571</v>
      </c>
      <c r="DM105">
        <v>39.61</v>
      </c>
      <c r="DN105">
        <v>0</v>
      </c>
      <c r="DO105">
        <v>1617086531.5</v>
      </c>
      <c r="DP105">
        <v>0</v>
      </c>
      <c r="DQ105">
        <v>2.68495</v>
      </c>
      <c r="DR105">
        <v>-0.208529914072006</v>
      </c>
      <c r="DS105">
        <v>30.9500854126869</v>
      </c>
      <c r="DT105">
        <v>3602.13961538462</v>
      </c>
      <c r="DU105">
        <v>15</v>
      </c>
      <c r="DV105">
        <v>1617085932.5</v>
      </c>
      <c r="DW105" t="s">
        <v>288</v>
      </c>
      <c r="DX105">
        <v>1617085932.5</v>
      </c>
      <c r="DY105">
        <v>1617085930.5</v>
      </c>
      <c r="DZ105">
        <v>3</v>
      </c>
      <c r="EA105">
        <v>0.041</v>
      </c>
      <c r="EB105">
        <v>0.004</v>
      </c>
      <c r="EC105">
        <v>4.362</v>
      </c>
      <c r="ED105">
        <v>-0.018</v>
      </c>
      <c r="EE105">
        <v>400</v>
      </c>
      <c r="EF105">
        <v>20</v>
      </c>
      <c r="EG105">
        <v>0.24</v>
      </c>
      <c r="EH105">
        <v>0.04</v>
      </c>
      <c r="EI105">
        <v>100</v>
      </c>
      <c r="EJ105">
        <v>100</v>
      </c>
      <c r="EK105">
        <v>4.362</v>
      </c>
      <c r="EL105">
        <v>-0.0176</v>
      </c>
      <c r="EM105">
        <v>4.36170000000004</v>
      </c>
      <c r="EN105">
        <v>0</v>
      </c>
      <c r="EO105">
        <v>0</v>
      </c>
      <c r="EP105">
        <v>0</v>
      </c>
      <c r="EQ105">
        <v>-0.017669999999999</v>
      </c>
      <c r="ER105">
        <v>0</v>
      </c>
      <c r="ES105">
        <v>0</v>
      </c>
      <c r="ET105">
        <v>0</v>
      </c>
      <c r="EU105">
        <v>-1</v>
      </c>
      <c r="EV105">
        <v>-1</v>
      </c>
      <c r="EW105">
        <v>-1</v>
      </c>
      <c r="EX105">
        <v>-1</v>
      </c>
      <c r="EY105">
        <v>10</v>
      </c>
      <c r="EZ105">
        <v>10</v>
      </c>
      <c r="FA105">
        <v>18</v>
      </c>
      <c r="FB105">
        <v>646.159</v>
      </c>
      <c r="FC105">
        <v>394.121</v>
      </c>
      <c r="FD105">
        <v>25.0003</v>
      </c>
      <c r="FE105">
        <v>26.9934</v>
      </c>
      <c r="FF105">
        <v>30.0001</v>
      </c>
      <c r="FG105">
        <v>26.9675</v>
      </c>
      <c r="FH105">
        <v>27.0073</v>
      </c>
      <c r="FI105">
        <v>29.2111</v>
      </c>
      <c r="FJ105">
        <v>16.6744</v>
      </c>
      <c r="FK105">
        <v>53.6207</v>
      </c>
      <c r="FL105">
        <v>25</v>
      </c>
      <c r="FM105">
        <v>608.905</v>
      </c>
      <c r="FN105">
        <v>20</v>
      </c>
      <c r="FO105">
        <v>97.0578</v>
      </c>
      <c r="FP105">
        <v>99.6204</v>
      </c>
    </row>
    <row r="106" spans="1:172">
      <c r="A106">
        <v>90</v>
      </c>
      <c r="B106">
        <v>1617086535</v>
      </c>
      <c r="C106">
        <v>357</v>
      </c>
      <c r="D106" t="s">
        <v>465</v>
      </c>
      <c r="E106" t="s">
        <v>466</v>
      </c>
      <c r="F106">
        <v>4</v>
      </c>
      <c r="G106">
        <v>1617086532.6875</v>
      </c>
      <c r="H106">
        <f>(I106)/1000</f>
        <v>0</v>
      </c>
      <c r="I106">
        <f>IF(CF106, AL106, AF106)</f>
        <v>0</v>
      </c>
      <c r="J106">
        <f>IF(CF106, AG106, AE106)</f>
        <v>0</v>
      </c>
      <c r="K106">
        <f>CH106 - IF(AS106&gt;1, J106*CB106*100.0/(AU106*CV106), 0)</f>
        <v>0</v>
      </c>
      <c r="L106">
        <f>((R106-H106/2)*K106-J106)/(R106+H106/2)</f>
        <v>0</v>
      </c>
      <c r="M106">
        <f>L106*(CO106+CP106)/1000.0</f>
        <v>0</v>
      </c>
      <c r="N106">
        <f>(CH106 - IF(AS106&gt;1, J106*CB106*100.0/(AU106*CV106), 0))*(CO106+CP106)/1000.0</f>
        <v>0</v>
      </c>
      <c r="O106">
        <f>2.0/((1/Q106-1/P106)+SIGN(Q106)*SQRT((1/Q106-1/P106)*(1/Q106-1/P106) + 4*CC106/((CC106+1)*(CC106+1))*(2*1/Q106*1/P106-1/P106*1/P106)))</f>
        <v>0</v>
      </c>
      <c r="P106">
        <f>IF(LEFT(CD106,1)&lt;&gt;"0",IF(LEFT(CD106,1)="1",3.0,CE106),$D$5+$E$5*(CV106*CO106/($K$5*1000))+$F$5*(CV106*CO106/($K$5*1000))*MAX(MIN(CB106,$J$5),$I$5)*MAX(MIN(CB106,$J$5),$I$5)+$G$5*MAX(MIN(CB106,$J$5),$I$5)*(CV106*CO106/($K$5*1000))+$H$5*(CV106*CO106/($K$5*1000))*(CV106*CO106/($K$5*1000)))</f>
        <v>0</v>
      </c>
      <c r="Q106">
        <f>H106*(1000-(1000*0.61365*exp(17.502*U106/(240.97+U106))/(CO106+CP106)+CJ106)/2)/(1000*0.61365*exp(17.502*U106/(240.97+U106))/(CO106+CP106)-CJ106)</f>
        <v>0</v>
      </c>
      <c r="R106">
        <f>1/((CC106+1)/(O106/1.6)+1/(P106/1.37)) + CC106/((CC106+1)/(O106/1.6) + CC106/(P106/1.37))</f>
        <v>0</v>
      </c>
      <c r="S106">
        <f>(BX106*CA106)</f>
        <v>0</v>
      </c>
      <c r="T106">
        <f>(CQ106+(S106+2*0.95*5.67E-8*(((CQ106+$B$7)+273)^4-(CQ106+273)^4)-44100*H106)/(1.84*29.3*P106+8*0.95*5.67E-8*(CQ106+273)^3))</f>
        <v>0</v>
      </c>
      <c r="U106">
        <f>($C$7*CR106+$D$7*CS106+$E$7*T106)</f>
        <v>0</v>
      </c>
      <c r="V106">
        <f>0.61365*exp(17.502*U106/(240.97+U106))</f>
        <v>0</v>
      </c>
      <c r="W106">
        <f>(X106/Y106*100)</f>
        <v>0</v>
      </c>
      <c r="X106">
        <f>CJ106*(CO106+CP106)/1000</f>
        <v>0</v>
      </c>
      <c r="Y106">
        <f>0.61365*exp(17.502*CQ106/(240.97+CQ106))</f>
        <v>0</v>
      </c>
      <c r="Z106">
        <f>(V106-CJ106*(CO106+CP106)/1000)</f>
        <v>0</v>
      </c>
      <c r="AA106">
        <f>(-H106*44100)</f>
        <v>0</v>
      </c>
      <c r="AB106">
        <f>2*29.3*P106*0.92*(CQ106-U106)</f>
        <v>0</v>
      </c>
      <c r="AC106">
        <f>2*0.95*5.67E-8*(((CQ106+$B$7)+273)^4-(U106+273)^4)</f>
        <v>0</v>
      </c>
      <c r="AD106">
        <f>S106+AC106+AA106+AB106</f>
        <v>0</v>
      </c>
      <c r="AE106">
        <f>CN106*AS106*(CI106-CH106*(1000-AS106*CK106)/(1000-AS106*CJ106))/(100*CB106)</f>
        <v>0</v>
      </c>
      <c r="AF106">
        <f>1000*CN106*AS106*(CJ106-CK106)/(100*CB106*(1000-AS106*CJ106))</f>
        <v>0</v>
      </c>
      <c r="AG106">
        <f>(AH106 - AI106 - CO106*1E3/(8.314*(CQ106+273.15)) * AK106/CN106 * AJ106) * CN106/(100*CB106) * (1000 - CK106)/1000</f>
        <v>0</v>
      </c>
      <c r="AH106">
        <v>613.99751737107</v>
      </c>
      <c r="AI106">
        <v>595.207927272727</v>
      </c>
      <c r="AJ106">
        <v>1.67236233162265</v>
      </c>
      <c r="AK106">
        <v>66.4999155448521</v>
      </c>
      <c r="AL106">
        <f>(AN106 - AM106 + CO106*1E3/(8.314*(CQ106+273.15)) * AP106/CN106 * AO106) * CN106/(100*CB106) * 1000/(1000 - AN106)</f>
        <v>0</v>
      </c>
      <c r="AM106">
        <v>20.0532000460606</v>
      </c>
      <c r="AN106">
        <v>21.4675593939394</v>
      </c>
      <c r="AO106">
        <v>7.39545929524286e-06</v>
      </c>
      <c r="AP106">
        <v>79.88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MAX(0,($B$13+$C$13*CV106)/(1+$D$13*CV106)*CO106/(CQ106+273)*$E$13)</f>
        <v>0</v>
      </c>
      <c r="AV106" t="s">
        <v>286</v>
      </c>
      <c r="AW106" t="s">
        <v>286</v>
      </c>
      <c r="AX106">
        <v>0</v>
      </c>
      <c r="AY106">
        <v>0</v>
      </c>
      <c r="AZ106">
        <f>1-AX106/AY106</f>
        <v>0</v>
      </c>
      <c r="BA106">
        <v>0</v>
      </c>
      <c r="BB106" t="s">
        <v>286</v>
      </c>
      <c r="BC106" t="s">
        <v>286</v>
      </c>
      <c r="BD106">
        <v>0</v>
      </c>
      <c r="BE106">
        <v>0</v>
      </c>
      <c r="BF106">
        <f>1-BD106/BE106</f>
        <v>0</v>
      </c>
      <c r="BG106">
        <v>0.5</v>
      </c>
      <c r="BH106">
        <f>BY106</f>
        <v>0</v>
      </c>
      <c r="BI106">
        <f>J106</f>
        <v>0</v>
      </c>
      <c r="BJ106">
        <f>BF106*BG106*BH106</f>
        <v>0</v>
      </c>
      <c r="BK106">
        <f>(BI106-BA106)/BH106</f>
        <v>0</v>
      </c>
      <c r="BL106">
        <f>(AY106-BE106)/BE106</f>
        <v>0</v>
      </c>
      <c r="BM106">
        <f>AX106/(AZ106+AX106/BE106)</f>
        <v>0</v>
      </c>
      <c r="BN106" t="s">
        <v>286</v>
      </c>
      <c r="BO106">
        <v>0</v>
      </c>
      <c r="BP106">
        <f>IF(BO106&lt;&gt;0, BO106, BM106)</f>
        <v>0</v>
      </c>
      <c r="BQ106">
        <f>1-BP106/BE106</f>
        <v>0</v>
      </c>
      <c r="BR106">
        <f>(BE106-BD106)/(BE106-BP106)</f>
        <v>0</v>
      </c>
      <c r="BS106">
        <f>(AY106-BE106)/(AY106-BP106)</f>
        <v>0</v>
      </c>
      <c r="BT106">
        <f>(BE106-BD106)/(BE106-AX106)</f>
        <v>0</v>
      </c>
      <c r="BU106">
        <f>(AY106-BE106)/(AY106-AX106)</f>
        <v>0</v>
      </c>
      <c r="BV106">
        <f>(BR106*BP106/BD106)</f>
        <v>0</v>
      </c>
      <c r="BW106">
        <f>(1-BV106)</f>
        <v>0</v>
      </c>
      <c r="BX106">
        <f>$B$11*CW106+$C$11*CX106+$F$11*CY106*(1-DB106)</f>
        <v>0</v>
      </c>
      <c r="BY106">
        <f>BX106*BZ106</f>
        <v>0</v>
      </c>
      <c r="BZ106">
        <f>($B$11*$D$9+$C$11*$D$9+$F$11*((DL106+DD106)/MAX(DL106+DD106+DM106, 0.1)*$I$9+DM106/MAX(DL106+DD106+DM106, 0.1)*$J$9))/($B$11+$C$11+$F$11)</f>
        <v>0</v>
      </c>
      <c r="CA106">
        <f>($B$11*$K$9+$C$11*$K$9+$F$11*((DL106+DD106)/MAX(DL106+DD106+DM106, 0.1)*$P$9+DM106/MAX(DL106+DD106+DM106, 0.1)*$Q$9))/($B$11+$C$11+$F$11)</f>
        <v>0</v>
      </c>
      <c r="CB106">
        <v>9</v>
      </c>
      <c r="CC106">
        <v>0.5</v>
      </c>
      <c r="CD106" t="s">
        <v>287</v>
      </c>
      <c r="CE106">
        <v>2</v>
      </c>
      <c r="CF106" t="b">
        <v>1</v>
      </c>
      <c r="CG106">
        <v>1617086532.6875</v>
      </c>
      <c r="CH106">
        <v>579.454625</v>
      </c>
      <c r="CI106">
        <v>601.243875</v>
      </c>
      <c r="CJ106">
        <v>21.467775</v>
      </c>
      <c r="CK106">
        <v>20.0530625</v>
      </c>
      <c r="CL106">
        <v>575.09275</v>
      </c>
      <c r="CM106">
        <v>21.485425</v>
      </c>
      <c r="CN106">
        <v>600.002875</v>
      </c>
      <c r="CO106">
        <v>101.113625</v>
      </c>
      <c r="CP106">
        <v>0.04546515</v>
      </c>
      <c r="CQ106">
        <v>26.6480875</v>
      </c>
      <c r="CR106">
        <v>26.120825</v>
      </c>
      <c r="CS106">
        <v>999.9</v>
      </c>
      <c r="CT106">
        <v>0</v>
      </c>
      <c r="CU106">
        <v>0</v>
      </c>
      <c r="CV106">
        <v>9991.40375</v>
      </c>
      <c r="CW106">
        <v>0</v>
      </c>
      <c r="CX106">
        <v>43.8238625</v>
      </c>
      <c r="CY106">
        <v>1200.045</v>
      </c>
      <c r="CZ106">
        <v>0.966990875</v>
      </c>
      <c r="DA106">
        <v>0.0330086375</v>
      </c>
      <c r="DB106">
        <v>0</v>
      </c>
      <c r="DC106">
        <v>2.6143125</v>
      </c>
      <c r="DD106">
        <v>0</v>
      </c>
      <c r="DE106">
        <v>3607.24125</v>
      </c>
      <c r="DF106">
        <v>10372.6375</v>
      </c>
      <c r="DG106">
        <v>39.8435</v>
      </c>
      <c r="DH106">
        <v>42.726375</v>
      </c>
      <c r="DI106">
        <v>41.5075</v>
      </c>
      <c r="DJ106">
        <v>40.85925</v>
      </c>
      <c r="DK106">
        <v>39.960625</v>
      </c>
      <c r="DL106">
        <v>1160.43375</v>
      </c>
      <c r="DM106">
        <v>39.61125</v>
      </c>
      <c r="DN106">
        <v>0</v>
      </c>
      <c r="DO106">
        <v>1617086535.7</v>
      </c>
      <c r="DP106">
        <v>0</v>
      </c>
      <c r="DQ106">
        <v>2.664852</v>
      </c>
      <c r="DR106">
        <v>0.205338460372051</v>
      </c>
      <c r="DS106">
        <v>32.3984615267916</v>
      </c>
      <c r="DT106">
        <v>3604.5356</v>
      </c>
      <c r="DU106">
        <v>15</v>
      </c>
      <c r="DV106">
        <v>1617085932.5</v>
      </c>
      <c r="DW106" t="s">
        <v>288</v>
      </c>
      <c r="DX106">
        <v>1617085932.5</v>
      </c>
      <c r="DY106">
        <v>1617085930.5</v>
      </c>
      <c r="DZ106">
        <v>3</v>
      </c>
      <c r="EA106">
        <v>0.041</v>
      </c>
      <c r="EB106">
        <v>0.004</v>
      </c>
      <c r="EC106">
        <v>4.362</v>
      </c>
      <c r="ED106">
        <v>-0.018</v>
      </c>
      <c r="EE106">
        <v>400</v>
      </c>
      <c r="EF106">
        <v>20</v>
      </c>
      <c r="EG106">
        <v>0.24</v>
      </c>
      <c r="EH106">
        <v>0.04</v>
      </c>
      <c r="EI106">
        <v>100</v>
      </c>
      <c r="EJ106">
        <v>100</v>
      </c>
      <c r="EK106">
        <v>4.362</v>
      </c>
      <c r="EL106">
        <v>-0.0176</v>
      </c>
      <c r="EM106">
        <v>4.36170000000004</v>
      </c>
      <c r="EN106">
        <v>0</v>
      </c>
      <c r="EO106">
        <v>0</v>
      </c>
      <c r="EP106">
        <v>0</v>
      </c>
      <c r="EQ106">
        <v>-0.017669999999999</v>
      </c>
      <c r="ER106">
        <v>0</v>
      </c>
      <c r="ES106">
        <v>0</v>
      </c>
      <c r="ET106">
        <v>0</v>
      </c>
      <c r="EU106">
        <v>-1</v>
      </c>
      <c r="EV106">
        <v>-1</v>
      </c>
      <c r="EW106">
        <v>-1</v>
      </c>
      <c r="EX106">
        <v>-1</v>
      </c>
      <c r="EY106">
        <v>10</v>
      </c>
      <c r="EZ106">
        <v>10.1</v>
      </c>
      <c r="FA106">
        <v>18</v>
      </c>
      <c r="FB106">
        <v>646.122</v>
      </c>
      <c r="FC106">
        <v>394.106</v>
      </c>
      <c r="FD106">
        <v>25.0003</v>
      </c>
      <c r="FE106">
        <v>26.9955</v>
      </c>
      <c r="FF106">
        <v>30.0002</v>
      </c>
      <c r="FG106">
        <v>26.9677</v>
      </c>
      <c r="FH106">
        <v>27.0073</v>
      </c>
      <c r="FI106">
        <v>29.4683</v>
      </c>
      <c r="FJ106">
        <v>16.6744</v>
      </c>
      <c r="FK106">
        <v>53.6207</v>
      </c>
      <c r="FL106">
        <v>25</v>
      </c>
      <c r="FM106">
        <v>615.639</v>
      </c>
      <c r="FN106">
        <v>20</v>
      </c>
      <c r="FO106">
        <v>97.0572</v>
      </c>
      <c r="FP106">
        <v>99.6205</v>
      </c>
    </row>
    <row r="107" spans="1:172">
      <c r="A107">
        <v>91</v>
      </c>
      <c r="B107">
        <v>1617086539</v>
      </c>
      <c r="C107">
        <v>361</v>
      </c>
      <c r="D107" t="s">
        <v>467</v>
      </c>
      <c r="E107" t="s">
        <v>468</v>
      </c>
      <c r="F107">
        <v>4</v>
      </c>
      <c r="G107">
        <v>1617086537</v>
      </c>
      <c r="H107">
        <f>(I107)/1000</f>
        <v>0</v>
      </c>
      <c r="I107">
        <f>IF(CF107, AL107, AF107)</f>
        <v>0</v>
      </c>
      <c r="J107">
        <f>IF(CF107, AG107, AE107)</f>
        <v>0</v>
      </c>
      <c r="K107">
        <f>CH107 - IF(AS107&gt;1, J107*CB107*100.0/(AU107*CV107), 0)</f>
        <v>0</v>
      </c>
      <c r="L107">
        <f>((R107-H107/2)*K107-J107)/(R107+H107/2)</f>
        <v>0</v>
      </c>
      <c r="M107">
        <f>L107*(CO107+CP107)/1000.0</f>
        <v>0</v>
      </c>
      <c r="N107">
        <f>(CH107 - IF(AS107&gt;1, J107*CB107*100.0/(AU107*CV107), 0))*(CO107+CP107)/1000.0</f>
        <v>0</v>
      </c>
      <c r="O107">
        <f>2.0/((1/Q107-1/P107)+SIGN(Q107)*SQRT((1/Q107-1/P107)*(1/Q107-1/P107) + 4*CC107/((CC107+1)*(CC107+1))*(2*1/Q107*1/P107-1/P107*1/P107)))</f>
        <v>0</v>
      </c>
      <c r="P107">
        <f>IF(LEFT(CD107,1)&lt;&gt;"0",IF(LEFT(CD107,1)="1",3.0,CE107),$D$5+$E$5*(CV107*CO107/($K$5*1000))+$F$5*(CV107*CO107/($K$5*1000))*MAX(MIN(CB107,$J$5),$I$5)*MAX(MIN(CB107,$J$5),$I$5)+$G$5*MAX(MIN(CB107,$J$5),$I$5)*(CV107*CO107/($K$5*1000))+$H$5*(CV107*CO107/($K$5*1000))*(CV107*CO107/($K$5*1000)))</f>
        <v>0</v>
      </c>
      <c r="Q107">
        <f>H107*(1000-(1000*0.61365*exp(17.502*U107/(240.97+U107))/(CO107+CP107)+CJ107)/2)/(1000*0.61365*exp(17.502*U107/(240.97+U107))/(CO107+CP107)-CJ107)</f>
        <v>0</v>
      </c>
      <c r="R107">
        <f>1/((CC107+1)/(O107/1.6)+1/(P107/1.37)) + CC107/((CC107+1)/(O107/1.6) + CC107/(P107/1.37))</f>
        <v>0</v>
      </c>
      <c r="S107">
        <f>(BX107*CA107)</f>
        <v>0</v>
      </c>
      <c r="T107">
        <f>(CQ107+(S107+2*0.95*5.67E-8*(((CQ107+$B$7)+273)^4-(CQ107+273)^4)-44100*H107)/(1.84*29.3*P107+8*0.95*5.67E-8*(CQ107+273)^3))</f>
        <v>0</v>
      </c>
      <c r="U107">
        <f>($C$7*CR107+$D$7*CS107+$E$7*T107)</f>
        <v>0</v>
      </c>
      <c r="V107">
        <f>0.61365*exp(17.502*U107/(240.97+U107))</f>
        <v>0</v>
      </c>
      <c r="W107">
        <f>(X107/Y107*100)</f>
        <v>0</v>
      </c>
      <c r="X107">
        <f>CJ107*(CO107+CP107)/1000</f>
        <v>0</v>
      </c>
      <c r="Y107">
        <f>0.61365*exp(17.502*CQ107/(240.97+CQ107))</f>
        <v>0</v>
      </c>
      <c r="Z107">
        <f>(V107-CJ107*(CO107+CP107)/1000)</f>
        <v>0</v>
      </c>
      <c r="AA107">
        <f>(-H107*44100)</f>
        <v>0</v>
      </c>
      <c r="AB107">
        <f>2*29.3*P107*0.92*(CQ107-U107)</f>
        <v>0</v>
      </c>
      <c r="AC107">
        <f>2*0.95*5.67E-8*(((CQ107+$B$7)+273)^4-(U107+273)^4)</f>
        <v>0</v>
      </c>
      <c r="AD107">
        <f>S107+AC107+AA107+AB107</f>
        <v>0</v>
      </c>
      <c r="AE107">
        <f>CN107*AS107*(CI107-CH107*(1000-AS107*CK107)/(1000-AS107*CJ107))/(100*CB107)</f>
        <v>0</v>
      </c>
      <c r="AF107">
        <f>1000*CN107*AS107*(CJ107-CK107)/(100*CB107*(1000-AS107*CJ107))</f>
        <v>0</v>
      </c>
      <c r="AG107">
        <f>(AH107 - AI107 - CO107*1E3/(8.314*(CQ107+273.15)) * AK107/CN107 * AJ107) * CN107/(100*CB107) * (1000 - CK107)/1000</f>
        <v>0</v>
      </c>
      <c r="AH107">
        <v>620.618969994003</v>
      </c>
      <c r="AI107">
        <v>601.812303030303</v>
      </c>
      <c r="AJ107">
        <v>1.64207179462591</v>
      </c>
      <c r="AK107">
        <v>66.4999155448521</v>
      </c>
      <c r="AL107">
        <f>(AN107 - AM107 + CO107*1E3/(8.314*(CQ107+273.15)) * AP107/CN107 * AO107) * CN107/(100*CB107) * 1000/(1000 - AN107)</f>
        <v>0</v>
      </c>
      <c r="AM107">
        <v>20.0537333624242</v>
      </c>
      <c r="AN107">
        <v>21.4658424242424</v>
      </c>
      <c r="AO107">
        <v>-5.3475935828595e-06</v>
      </c>
      <c r="AP107">
        <v>79.88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MAX(0,($B$13+$C$13*CV107)/(1+$D$13*CV107)*CO107/(CQ107+273)*$E$13)</f>
        <v>0</v>
      </c>
      <c r="AV107" t="s">
        <v>286</v>
      </c>
      <c r="AW107" t="s">
        <v>286</v>
      </c>
      <c r="AX107">
        <v>0</v>
      </c>
      <c r="AY107">
        <v>0</v>
      </c>
      <c r="AZ107">
        <f>1-AX107/AY107</f>
        <v>0</v>
      </c>
      <c r="BA107">
        <v>0</v>
      </c>
      <c r="BB107" t="s">
        <v>286</v>
      </c>
      <c r="BC107" t="s">
        <v>286</v>
      </c>
      <c r="BD107">
        <v>0</v>
      </c>
      <c r="BE107">
        <v>0</v>
      </c>
      <c r="BF107">
        <f>1-BD107/BE107</f>
        <v>0</v>
      </c>
      <c r="BG107">
        <v>0.5</v>
      </c>
      <c r="BH107">
        <f>BY107</f>
        <v>0</v>
      </c>
      <c r="BI107">
        <f>J107</f>
        <v>0</v>
      </c>
      <c r="BJ107">
        <f>BF107*BG107*BH107</f>
        <v>0</v>
      </c>
      <c r="BK107">
        <f>(BI107-BA107)/BH107</f>
        <v>0</v>
      </c>
      <c r="BL107">
        <f>(AY107-BE107)/BE107</f>
        <v>0</v>
      </c>
      <c r="BM107">
        <f>AX107/(AZ107+AX107/BE107)</f>
        <v>0</v>
      </c>
      <c r="BN107" t="s">
        <v>286</v>
      </c>
      <c r="BO107">
        <v>0</v>
      </c>
      <c r="BP107">
        <f>IF(BO107&lt;&gt;0, BO107, BM107)</f>
        <v>0</v>
      </c>
      <c r="BQ107">
        <f>1-BP107/BE107</f>
        <v>0</v>
      </c>
      <c r="BR107">
        <f>(BE107-BD107)/(BE107-BP107)</f>
        <v>0</v>
      </c>
      <c r="BS107">
        <f>(AY107-BE107)/(AY107-BP107)</f>
        <v>0</v>
      </c>
      <c r="BT107">
        <f>(BE107-BD107)/(BE107-AX107)</f>
        <v>0</v>
      </c>
      <c r="BU107">
        <f>(AY107-BE107)/(AY107-AX107)</f>
        <v>0</v>
      </c>
      <c r="BV107">
        <f>(BR107*BP107/BD107)</f>
        <v>0</v>
      </c>
      <c r="BW107">
        <f>(1-BV107)</f>
        <v>0</v>
      </c>
      <c r="BX107">
        <f>$B$11*CW107+$C$11*CX107+$F$11*CY107*(1-DB107)</f>
        <v>0</v>
      </c>
      <c r="BY107">
        <f>BX107*BZ107</f>
        <v>0</v>
      </c>
      <c r="BZ107">
        <f>($B$11*$D$9+$C$11*$D$9+$F$11*((DL107+DD107)/MAX(DL107+DD107+DM107, 0.1)*$I$9+DM107/MAX(DL107+DD107+DM107, 0.1)*$J$9))/($B$11+$C$11+$F$11)</f>
        <v>0</v>
      </c>
      <c r="CA107">
        <f>($B$11*$K$9+$C$11*$K$9+$F$11*((DL107+DD107)/MAX(DL107+DD107+DM107, 0.1)*$P$9+DM107/MAX(DL107+DD107+DM107, 0.1)*$Q$9))/($B$11+$C$11+$F$11)</f>
        <v>0</v>
      </c>
      <c r="CB107">
        <v>9</v>
      </c>
      <c r="CC107">
        <v>0.5</v>
      </c>
      <c r="CD107" t="s">
        <v>287</v>
      </c>
      <c r="CE107">
        <v>2</v>
      </c>
      <c r="CF107" t="b">
        <v>1</v>
      </c>
      <c r="CG107">
        <v>1617086537</v>
      </c>
      <c r="CH107">
        <v>586.484285714286</v>
      </c>
      <c r="CI107">
        <v>608.206571428571</v>
      </c>
      <c r="CJ107">
        <v>21.4662142857143</v>
      </c>
      <c r="CK107">
        <v>20.0536714285714</v>
      </c>
      <c r="CL107">
        <v>582.122428571429</v>
      </c>
      <c r="CM107">
        <v>21.4838571428571</v>
      </c>
      <c r="CN107">
        <v>600.024571428571</v>
      </c>
      <c r="CO107">
        <v>101.114</v>
      </c>
      <c r="CP107">
        <v>0.0452932</v>
      </c>
      <c r="CQ107">
        <v>26.6497285714286</v>
      </c>
      <c r="CR107">
        <v>26.1181714285714</v>
      </c>
      <c r="CS107">
        <v>999.9</v>
      </c>
      <c r="CT107">
        <v>0</v>
      </c>
      <c r="CU107">
        <v>0</v>
      </c>
      <c r="CV107">
        <v>10020.1714285714</v>
      </c>
      <c r="CW107">
        <v>0</v>
      </c>
      <c r="CX107">
        <v>43.629</v>
      </c>
      <c r="CY107">
        <v>1199.98285714286</v>
      </c>
      <c r="CZ107">
        <v>0.96699</v>
      </c>
      <c r="DA107">
        <v>0.0330095</v>
      </c>
      <c r="DB107">
        <v>0</v>
      </c>
      <c r="DC107">
        <v>2.81607142857143</v>
      </c>
      <c r="DD107">
        <v>0</v>
      </c>
      <c r="DE107">
        <v>3608.67142857143</v>
      </c>
      <c r="DF107">
        <v>10372.1</v>
      </c>
      <c r="DG107">
        <v>39.8658571428571</v>
      </c>
      <c r="DH107">
        <v>42.741</v>
      </c>
      <c r="DI107">
        <v>41.5442857142857</v>
      </c>
      <c r="DJ107">
        <v>40.9374285714286</v>
      </c>
      <c r="DK107">
        <v>39.937</v>
      </c>
      <c r="DL107">
        <v>1160.37285714286</v>
      </c>
      <c r="DM107">
        <v>39.61</v>
      </c>
      <c r="DN107">
        <v>0</v>
      </c>
      <c r="DO107">
        <v>1617086539.9</v>
      </c>
      <c r="DP107">
        <v>0</v>
      </c>
      <c r="DQ107">
        <v>2.69398846153846</v>
      </c>
      <c r="DR107">
        <v>0.405199990128096</v>
      </c>
      <c r="DS107">
        <v>29.2006837617226</v>
      </c>
      <c r="DT107">
        <v>3606.41923076923</v>
      </c>
      <c r="DU107">
        <v>15</v>
      </c>
      <c r="DV107">
        <v>1617085932.5</v>
      </c>
      <c r="DW107" t="s">
        <v>288</v>
      </c>
      <c r="DX107">
        <v>1617085932.5</v>
      </c>
      <c r="DY107">
        <v>1617085930.5</v>
      </c>
      <c r="DZ107">
        <v>3</v>
      </c>
      <c r="EA107">
        <v>0.041</v>
      </c>
      <c r="EB107">
        <v>0.004</v>
      </c>
      <c r="EC107">
        <v>4.362</v>
      </c>
      <c r="ED107">
        <v>-0.018</v>
      </c>
      <c r="EE107">
        <v>400</v>
      </c>
      <c r="EF107">
        <v>20</v>
      </c>
      <c r="EG107">
        <v>0.24</v>
      </c>
      <c r="EH107">
        <v>0.04</v>
      </c>
      <c r="EI107">
        <v>100</v>
      </c>
      <c r="EJ107">
        <v>100</v>
      </c>
      <c r="EK107">
        <v>4.361</v>
      </c>
      <c r="EL107">
        <v>-0.0177</v>
      </c>
      <c r="EM107">
        <v>4.36170000000004</v>
      </c>
      <c r="EN107">
        <v>0</v>
      </c>
      <c r="EO107">
        <v>0</v>
      </c>
      <c r="EP107">
        <v>0</v>
      </c>
      <c r="EQ107">
        <v>-0.017669999999999</v>
      </c>
      <c r="ER107">
        <v>0</v>
      </c>
      <c r="ES107">
        <v>0</v>
      </c>
      <c r="ET107">
        <v>0</v>
      </c>
      <c r="EU107">
        <v>-1</v>
      </c>
      <c r="EV107">
        <v>-1</v>
      </c>
      <c r="EW107">
        <v>-1</v>
      </c>
      <c r="EX107">
        <v>-1</v>
      </c>
      <c r="EY107">
        <v>10.1</v>
      </c>
      <c r="EZ107">
        <v>10.1</v>
      </c>
      <c r="FA107">
        <v>18</v>
      </c>
      <c r="FB107">
        <v>646.187</v>
      </c>
      <c r="FC107">
        <v>393.945</v>
      </c>
      <c r="FD107">
        <v>25.0002</v>
      </c>
      <c r="FE107">
        <v>26.9955</v>
      </c>
      <c r="FF107">
        <v>30.0003</v>
      </c>
      <c r="FG107">
        <v>26.9698</v>
      </c>
      <c r="FH107">
        <v>27.009</v>
      </c>
      <c r="FI107">
        <v>29.729</v>
      </c>
      <c r="FJ107">
        <v>16.6744</v>
      </c>
      <c r="FK107">
        <v>53.6207</v>
      </c>
      <c r="FL107">
        <v>25</v>
      </c>
      <c r="FM107">
        <v>622.363</v>
      </c>
      <c r="FN107">
        <v>20</v>
      </c>
      <c r="FO107">
        <v>97.058</v>
      </c>
      <c r="FP107">
        <v>99.6211</v>
      </c>
    </row>
    <row r="108" spans="1:172">
      <c r="A108">
        <v>92</v>
      </c>
      <c r="B108">
        <v>1617086543</v>
      </c>
      <c r="C108">
        <v>365</v>
      </c>
      <c r="D108" t="s">
        <v>469</v>
      </c>
      <c r="E108" t="s">
        <v>470</v>
      </c>
      <c r="F108">
        <v>4</v>
      </c>
      <c r="G108">
        <v>1617086540.6875</v>
      </c>
      <c r="H108">
        <f>(I108)/1000</f>
        <v>0</v>
      </c>
      <c r="I108">
        <f>IF(CF108, AL108, AF108)</f>
        <v>0</v>
      </c>
      <c r="J108">
        <f>IF(CF108, AG108, AE108)</f>
        <v>0</v>
      </c>
      <c r="K108">
        <f>CH108 - IF(AS108&gt;1, J108*CB108*100.0/(AU108*CV108), 0)</f>
        <v>0</v>
      </c>
      <c r="L108">
        <f>((R108-H108/2)*K108-J108)/(R108+H108/2)</f>
        <v>0</v>
      </c>
      <c r="M108">
        <f>L108*(CO108+CP108)/1000.0</f>
        <v>0</v>
      </c>
      <c r="N108">
        <f>(CH108 - IF(AS108&gt;1, J108*CB108*100.0/(AU108*CV108), 0))*(CO108+CP108)/1000.0</f>
        <v>0</v>
      </c>
      <c r="O108">
        <f>2.0/((1/Q108-1/P108)+SIGN(Q108)*SQRT((1/Q108-1/P108)*(1/Q108-1/P108) + 4*CC108/((CC108+1)*(CC108+1))*(2*1/Q108*1/P108-1/P108*1/P108)))</f>
        <v>0</v>
      </c>
      <c r="P108">
        <f>IF(LEFT(CD108,1)&lt;&gt;"0",IF(LEFT(CD108,1)="1",3.0,CE108),$D$5+$E$5*(CV108*CO108/($K$5*1000))+$F$5*(CV108*CO108/($K$5*1000))*MAX(MIN(CB108,$J$5),$I$5)*MAX(MIN(CB108,$J$5),$I$5)+$G$5*MAX(MIN(CB108,$J$5),$I$5)*(CV108*CO108/($K$5*1000))+$H$5*(CV108*CO108/($K$5*1000))*(CV108*CO108/($K$5*1000)))</f>
        <v>0</v>
      </c>
      <c r="Q108">
        <f>H108*(1000-(1000*0.61365*exp(17.502*U108/(240.97+U108))/(CO108+CP108)+CJ108)/2)/(1000*0.61365*exp(17.502*U108/(240.97+U108))/(CO108+CP108)-CJ108)</f>
        <v>0</v>
      </c>
      <c r="R108">
        <f>1/((CC108+1)/(O108/1.6)+1/(P108/1.37)) + CC108/((CC108+1)/(O108/1.6) + CC108/(P108/1.37))</f>
        <v>0</v>
      </c>
      <c r="S108">
        <f>(BX108*CA108)</f>
        <v>0</v>
      </c>
      <c r="T108">
        <f>(CQ108+(S108+2*0.95*5.67E-8*(((CQ108+$B$7)+273)^4-(CQ108+273)^4)-44100*H108)/(1.84*29.3*P108+8*0.95*5.67E-8*(CQ108+273)^3))</f>
        <v>0</v>
      </c>
      <c r="U108">
        <f>($C$7*CR108+$D$7*CS108+$E$7*T108)</f>
        <v>0</v>
      </c>
      <c r="V108">
        <f>0.61365*exp(17.502*U108/(240.97+U108))</f>
        <v>0</v>
      </c>
      <c r="W108">
        <f>(X108/Y108*100)</f>
        <v>0</v>
      </c>
      <c r="X108">
        <f>CJ108*(CO108+CP108)/1000</f>
        <v>0</v>
      </c>
      <c r="Y108">
        <f>0.61365*exp(17.502*CQ108/(240.97+CQ108))</f>
        <v>0</v>
      </c>
      <c r="Z108">
        <f>(V108-CJ108*(CO108+CP108)/1000)</f>
        <v>0</v>
      </c>
      <c r="AA108">
        <f>(-H108*44100)</f>
        <v>0</v>
      </c>
      <c r="AB108">
        <f>2*29.3*P108*0.92*(CQ108-U108)</f>
        <v>0</v>
      </c>
      <c r="AC108">
        <f>2*0.95*5.67E-8*(((CQ108+$B$7)+273)^4-(U108+273)^4)</f>
        <v>0</v>
      </c>
      <c r="AD108">
        <f>S108+AC108+AA108+AB108</f>
        <v>0</v>
      </c>
      <c r="AE108">
        <f>CN108*AS108*(CI108-CH108*(1000-AS108*CK108)/(1000-AS108*CJ108))/(100*CB108)</f>
        <v>0</v>
      </c>
      <c r="AF108">
        <f>1000*CN108*AS108*(CJ108-CK108)/(100*CB108*(1000-AS108*CJ108))</f>
        <v>0</v>
      </c>
      <c r="AG108">
        <f>(AH108 - AI108 - CO108*1E3/(8.314*(CQ108+273.15)) * AK108/CN108 * AJ108) * CN108/(100*CB108) * (1000 - CK108)/1000</f>
        <v>0</v>
      </c>
      <c r="AH108">
        <v>627.477110207961</v>
      </c>
      <c r="AI108">
        <v>608.525793939394</v>
      </c>
      <c r="AJ108">
        <v>1.70263293103835</v>
      </c>
      <c r="AK108">
        <v>66.4999155448521</v>
      </c>
      <c r="AL108">
        <f>(AN108 - AM108 + CO108*1E3/(8.314*(CQ108+273.15)) * AP108/CN108 * AO108) * CN108/(100*CB108) * 1000/(1000 - AN108)</f>
        <v>0</v>
      </c>
      <c r="AM108">
        <v>20.0522135290043</v>
      </c>
      <c r="AN108">
        <v>21.4638272727273</v>
      </c>
      <c r="AO108">
        <v>1.30330831247085e-06</v>
      </c>
      <c r="AP108">
        <v>79.88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MAX(0,($B$13+$C$13*CV108)/(1+$D$13*CV108)*CO108/(CQ108+273)*$E$13)</f>
        <v>0</v>
      </c>
      <c r="AV108" t="s">
        <v>286</v>
      </c>
      <c r="AW108" t="s">
        <v>286</v>
      </c>
      <c r="AX108">
        <v>0</v>
      </c>
      <c r="AY108">
        <v>0</v>
      </c>
      <c r="AZ108">
        <f>1-AX108/AY108</f>
        <v>0</v>
      </c>
      <c r="BA108">
        <v>0</v>
      </c>
      <c r="BB108" t="s">
        <v>286</v>
      </c>
      <c r="BC108" t="s">
        <v>286</v>
      </c>
      <c r="BD108">
        <v>0</v>
      </c>
      <c r="BE108">
        <v>0</v>
      </c>
      <c r="BF108">
        <f>1-BD108/BE108</f>
        <v>0</v>
      </c>
      <c r="BG108">
        <v>0.5</v>
      </c>
      <c r="BH108">
        <f>BY108</f>
        <v>0</v>
      </c>
      <c r="BI108">
        <f>J108</f>
        <v>0</v>
      </c>
      <c r="BJ108">
        <f>BF108*BG108*BH108</f>
        <v>0</v>
      </c>
      <c r="BK108">
        <f>(BI108-BA108)/BH108</f>
        <v>0</v>
      </c>
      <c r="BL108">
        <f>(AY108-BE108)/BE108</f>
        <v>0</v>
      </c>
      <c r="BM108">
        <f>AX108/(AZ108+AX108/BE108)</f>
        <v>0</v>
      </c>
      <c r="BN108" t="s">
        <v>286</v>
      </c>
      <c r="BO108">
        <v>0</v>
      </c>
      <c r="BP108">
        <f>IF(BO108&lt;&gt;0, BO108, BM108)</f>
        <v>0</v>
      </c>
      <c r="BQ108">
        <f>1-BP108/BE108</f>
        <v>0</v>
      </c>
      <c r="BR108">
        <f>(BE108-BD108)/(BE108-BP108)</f>
        <v>0</v>
      </c>
      <c r="BS108">
        <f>(AY108-BE108)/(AY108-BP108)</f>
        <v>0</v>
      </c>
      <c r="BT108">
        <f>(BE108-BD108)/(BE108-AX108)</f>
        <v>0</v>
      </c>
      <c r="BU108">
        <f>(AY108-BE108)/(AY108-AX108)</f>
        <v>0</v>
      </c>
      <c r="BV108">
        <f>(BR108*BP108/BD108)</f>
        <v>0</v>
      </c>
      <c r="BW108">
        <f>(1-BV108)</f>
        <v>0</v>
      </c>
      <c r="BX108">
        <f>$B$11*CW108+$C$11*CX108+$F$11*CY108*(1-DB108)</f>
        <v>0</v>
      </c>
      <c r="BY108">
        <f>BX108*BZ108</f>
        <v>0</v>
      </c>
      <c r="BZ108">
        <f>($B$11*$D$9+$C$11*$D$9+$F$11*((DL108+DD108)/MAX(DL108+DD108+DM108, 0.1)*$I$9+DM108/MAX(DL108+DD108+DM108, 0.1)*$J$9))/($B$11+$C$11+$F$11)</f>
        <v>0</v>
      </c>
      <c r="CA108">
        <f>($B$11*$K$9+$C$11*$K$9+$F$11*((DL108+DD108)/MAX(DL108+DD108+DM108, 0.1)*$P$9+DM108/MAX(DL108+DD108+DM108, 0.1)*$Q$9))/($B$11+$C$11+$F$11)</f>
        <v>0</v>
      </c>
      <c r="CB108">
        <v>9</v>
      </c>
      <c r="CC108">
        <v>0.5</v>
      </c>
      <c r="CD108" t="s">
        <v>287</v>
      </c>
      <c r="CE108">
        <v>2</v>
      </c>
      <c r="CF108" t="b">
        <v>1</v>
      </c>
      <c r="CG108">
        <v>1617086540.6875</v>
      </c>
      <c r="CH108">
        <v>592.45425</v>
      </c>
      <c r="CI108">
        <v>614.394125</v>
      </c>
      <c r="CJ108">
        <v>21.465175</v>
      </c>
      <c r="CK108">
        <v>20.052425</v>
      </c>
      <c r="CL108">
        <v>588.09275</v>
      </c>
      <c r="CM108">
        <v>21.4828125</v>
      </c>
      <c r="CN108">
        <v>600.046125</v>
      </c>
      <c r="CO108">
        <v>101.113125</v>
      </c>
      <c r="CP108">
        <v>0.045017025</v>
      </c>
      <c r="CQ108">
        <v>26.6460125</v>
      </c>
      <c r="CR108">
        <v>26.1156375</v>
      </c>
      <c r="CS108">
        <v>999.9</v>
      </c>
      <c r="CT108">
        <v>0</v>
      </c>
      <c r="CU108">
        <v>0</v>
      </c>
      <c r="CV108">
        <v>10006.71</v>
      </c>
      <c r="CW108">
        <v>0</v>
      </c>
      <c r="CX108">
        <v>43.56055</v>
      </c>
      <c r="CY108">
        <v>1200.01125</v>
      </c>
      <c r="CZ108">
        <v>0.966990875</v>
      </c>
      <c r="DA108">
        <v>0.0330086375</v>
      </c>
      <c r="DB108">
        <v>0</v>
      </c>
      <c r="DC108">
        <v>2.762825</v>
      </c>
      <c r="DD108">
        <v>0</v>
      </c>
      <c r="DE108">
        <v>3610.56625</v>
      </c>
      <c r="DF108">
        <v>10372.375</v>
      </c>
      <c r="DG108">
        <v>39.85125</v>
      </c>
      <c r="DH108">
        <v>42.710625</v>
      </c>
      <c r="DI108">
        <v>41.484</v>
      </c>
      <c r="DJ108">
        <v>40.921625</v>
      </c>
      <c r="DK108">
        <v>39.937</v>
      </c>
      <c r="DL108">
        <v>1160.40125</v>
      </c>
      <c r="DM108">
        <v>39.61</v>
      </c>
      <c r="DN108">
        <v>0</v>
      </c>
      <c r="DO108">
        <v>1617086543.5</v>
      </c>
      <c r="DP108">
        <v>0</v>
      </c>
      <c r="DQ108">
        <v>2.71018846153846</v>
      </c>
      <c r="DR108">
        <v>0.353815379268257</v>
      </c>
      <c r="DS108">
        <v>26.4970939940802</v>
      </c>
      <c r="DT108">
        <v>3608.15692307692</v>
      </c>
      <c r="DU108">
        <v>15</v>
      </c>
      <c r="DV108">
        <v>1617085932.5</v>
      </c>
      <c r="DW108" t="s">
        <v>288</v>
      </c>
      <c r="DX108">
        <v>1617085932.5</v>
      </c>
      <c r="DY108">
        <v>1617085930.5</v>
      </c>
      <c r="DZ108">
        <v>3</v>
      </c>
      <c r="EA108">
        <v>0.041</v>
      </c>
      <c r="EB108">
        <v>0.004</v>
      </c>
      <c r="EC108">
        <v>4.362</v>
      </c>
      <c r="ED108">
        <v>-0.018</v>
      </c>
      <c r="EE108">
        <v>400</v>
      </c>
      <c r="EF108">
        <v>20</v>
      </c>
      <c r="EG108">
        <v>0.24</v>
      </c>
      <c r="EH108">
        <v>0.04</v>
      </c>
      <c r="EI108">
        <v>100</v>
      </c>
      <c r="EJ108">
        <v>100</v>
      </c>
      <c r="EK108">
        <v>4.362</v>
      </c>
      <c r="EL108">
        <v>-0.0176</v>
      </c>
      <c r="EM108">
        <v>4.36170000000004</v>
      </c>
      <c r="EN108">
        <v>0</v>
      </c>
      <c r="EO108">
        <v>0</v>
      </c>
      <c r="EP108">
        <v>0</v>
      </c>
      <c r="EQ108">
        <v>-0.017669999999999</v>
      </c>
      <c r="ER108">
        <v>0</v>
      </c>
      <c r="ES108">
        <v>0</v>
      </c>
      <c r="ET108">
        <v>0</v>
      </c>
      <c r="EU108">
        <v>-1</v>
      </c>
      <c r="EV108">
        <v>-1</v>
      </c>
      <c r="EW108">
        <v>-1</v>
      </c>
      <c r="EX108">
        <v>-1</v>
      </c>
      <c r="EY108">
        <v>10.2</v>
      </c>
      <c r="EZ108">
        <v>10.2</v>
      </c>
      <c r="FA108">
        <v>18</v>
      </c>
      <c r="FB108">
        <v>646.206</v>
      </c>
      <c r="FC108">
        <v>394.124</v>
      </c>
      <c r="FD108">
        <v>24.9999</v>
      </c>
      <c r="FE108">
        <v>26.9957</v>
      </c>
      <c r="FF108">
        <v>30.0002</v>
      </c>
      <c r="FG108">
        <v>26.9698</v>
      </c>
      <c r="FH108">
        <v>27.0095</v>
      </c>
      <c r="FI108">
        <v>29.9871</v>
      </c>
      <c r="FJ108">
        <v>16.6744</v>
      </c>
      <c r="FK108">
        <v>53.6207</v>
      </c>
      <c r="FL108">
        <v>25</v>
      </c>
      <c r="FM108">
        <v>629.071</v>
      </c>
      <c r="FN108">
        <v>20</v>
      </c>
      <c r="FO108">
        <v>97.0577</v>
      </c>
      <c r="FP108">
        <v>99.6206</v>
      </c>
    </row>
    <row r="109" spans="1:172">
      <c r="A109">
        <v>93</v>
      </c>
      <c r="B109">
        <v>1617086547</v>
      </c>
      <c r="C109">
        <v>369</v>
      </c>
      <c r="D109" t="s">
        <v>471</v>
      </c>
      <c r="E109" t="s">
        <v>472</v>
      </c>
      <c r="F109">
        <v>4</v>
      </c>
      <c r="G109">
        <v>1617086545</v>
      </c>
      <c r="H109">
        <f>(I109)/1000</f>
        <v>0</v>
      </c>
      <c r="I109">
        <f>IF(CF109, AL109, AF109)</f>
        <v>0</v>
      </c>
      <c r="J109">
        <f>IF(CF109, AG109, AE109)</f>
        <v>0</v>
      </c>
      <c r="K109">
        <f>CH109 - IF(AS109&gt;1, J109*CB109*100.0/(AU109*CV109), 0)</f>
        <v>0</v>
      </c>
      <c r="L109">
        <f>((R109-H109/2)*K109-J109)/(R109+H109/2)</f>
        <v>0</v>
      </c>
      <c r="M109">
        <f>L109*(CO109+CP109)/1000.0</f>
        <v>0</v>
      </c>
      <c r="N109">
        <f>(CH109 - IF(AS109&gt;1, J109*CB109*100.0/(AU109*CV109), 0))*(CO109+CP109)/1000.0</f>
        <v>0</v>
      </c>
      <c r="O109">
        <f>2.0/((1/Q109-1/P109)+SIGN(Q109)*SQRT((1/Q109-1/P109)*(1/Q109-1/P109) + 4*CC109/((CC109+1)*(CC109+1))*(2*1/Q109*1/P109-1/P109*1/P109)))</f>
        <v>0</v>
      </c>
      <c r="P109">
        <f>IF(LEFT(CD109,1)&lt;&gt;"0",IF(LEFT(CD109,1)="1",3.0,CE109),$D$5+$E$5*(CV109*CO109/($K$5*1000))+$F$5*(CV109*CO109/($K$5*1000))*MAX(MIN(CB109,$J$5),$I$5)*MAX(MIN(CB109,$J$5),$I$5)+$G$5*MAX(MIN(CB109,$J$5),$I$5)*(CV109*CO109/($K$5*1000))+$H$5*(CV109*CO109/($K$5*1000))*(CV109*CO109/($K$5*1000)))</f>
        <v>0</v>
      </c>
      <c r="Q109">
        <f>H109*(1000-(1000*0.61365*exp(17.502*U109/(240.97+U109))/(CO109+CP109)+CJ109)/2)/(1000*0.61365*exp(17.502*U109/(240.97+U109))/(CO109+CP109)-CJ109)</f>
        <v>0</v>
      </c>
      <c r="R109">
        <f>1/((CC109+1)/(O109/1.6)+1/(P109/1.37)) + CC109/((CC109+1)/(O109/1.6) + CC109/(P109/1.37))</f>
        <v>0</v>
      </c>
      <c r="S109">
        <f>(BX109*CA109)</f>
        <v>0</v>
      </c>
      <c r="T109">
        <f>(CQ109+(S109+2*0.95*5.67E-8*(((CQ109+$B$7)+273)^4-(CQ109+273)^4)-44100*H109)/(1.84*29.3*P109+8*0.95*5.67E-8*(CQ109+273)^3))</f>
        <v>0</v>
      </c>
      <c r="U109">
        <f>($C$7*CR109+$D$7*CS109+$E$7*T109)</f>
        <v>0</v>
      </c>
      <c r="V109">
        <f>0.61365*exp(17.502*U109/(240.97+U109))</f>
        <v>0</v>
      </c>
      <c r="W109">
        <f>(X109/Y109*100)</f>
        <v>0</v>
      </c>
      <c r="X109">
        <f>CJ109*(CO109+CP109)/1000</f>
        <v>0</v>
      </c>
      <c r="Y109">
        <f>0.61365*exp(17.502*CQ109/(240.97+CQ109))</f>
        <v>0</v>
      </c>
      <c r="Z109">
        <f>(V109-CJ109*(CO109+CP109)/1000)</f>
        <v>0</v>
      </c>
      <c r="AA109">
        <f>(-H109*44100)</f>
        <v>0</v>
      </c>
      <c r="AB109">
        <f>2*29.3*P109*0.92*(CQ109-U109)</f>
        <v>0</v>
      </c>
      <c r="AC109">
        <f>2*0.95*5.67E-8*(((CQ109+$B$7)+273)^4-(U109+273)^4)</f>
        <v>0</v>
      </c>
      <c r="AD109">
        <f>S109+AC109+AA109+AB109</f>
        <v>0</v>
      </c>
      <c r="AE109">
        <f>CN109*AS109*(CI109-CH109*(1000-AS109*CK109)/(1000-AS109*CJ109))/(100*CB109)</f>
        <v>0</v>
      </c>
      <c r="AF109">
        <f>1000*CN109*AS109*(CJ109-CK109)/(100*CB109*(1000-AS109*CJ109))</f>
        <v>0</v>
      </c>
      <c r="AG109">
        <f>(AH109 - AI109 - CO109*1E3/(8.314*(CQ109+273.15)) * AK109/CN109 * AJ109) * CN109/(100*CB109) * (1000 - CK109)/1000</f>
        <v>0</v>
      </c>
      <c r="AH109">
        <v>634.340906703161</v>
      </c>
      <c r="AI109">
        <v>615.218709090909</v>
      </c>
      <c r="AJ109">
        <v>1.66446496512946</v>
      </c>
      <c r="AK109">
        <v>66.4999155448521</v>
      </c>
      <c r="AL109">
        <f>(AN109 - AM109 + CO109*1E3/(8.314*(CQ109+273.15)) * AP109/CN109 * AO109) * CN109/(100*CB109) * 1000/(1000 - AN109)</f>
        <v>0</v>
      </c>
      <c r="AM109">
        <v>20.0517032571429</v>
      </c>
      <c r="AN109">
        <v>21.4609812121212</v>
      </c>
      <c r="AO109">
        <v>-6.49638377737993e-06</v>
      </c>
      <c r="AP109">
        <v>79.88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MAX(0,($B$13+$C$13*CV109)/(1+$D$13*CV109)*CO109/(CQ109+273)*$E$13)</f>
        <v>0</v>
      </c>
      <c r="AV109" t="s">
        <v>286</v>
      </c>
      <c r="AW109" t="s">
        <v>286</v>
      </c>
      <c r="AX109">
        <v>0</v>
      </c>
      <c r="AY109">
        <v>0</v>
      </c>
      <c r="AZ109">
        <f>1-AX109/AY109</f>
        <v>0</v>
      </c>
      <c r="BA109">
        <v>0</v>
      </c>
      <c r="BB109" t="s">
        <v>286</v>
      </c>
      <c r="BC109" t="s">
        <v>286</v>
      </c>
      <c r="BD109">
        <v>0</v>
      </c>
      <c r="BE109">
        <v>0</v>
      </c>
      <c r="BF109">
        <f>1-BD109/BE109</f>
        <v>0</v>
      </c>
      <c r="BG109">
        <v>0.5</v>
      </c>
      <c r="BH109">
        <f>BY109</f>
        <v>0</v>
      </c>
      <c r="BI109">
        <f>J109</f>
        <v>0</v>
      </c>
      <c r="BJ109">
        <f>BF109*BG109*BH109</f>
        <v>0</v>
      </c>
      <c r="BK109">
        <f>(BI109-BA109)/BH109</f>
        <v>0</v>
      </c>
      <c r="BL109">
        <f>(AY109-BE109)/BE109</f>
        <v>0</v>
      </c>
      <c r="BM109">
        <f>AX109/(AZ109+AX109/BE109)</f>
        <v>0</v>
      </c>
      <c r="BN109" t="s">
        <v>286</v>
      </c>
      <c r="BO109">
        <v>0</v>
      </c>
      <c r="BP109">
        <f>IF(BO109&lt;&gt;0, BO109, BM109)</f>
        <v>0</v>
      </c>
      <c r="BQ109">
        <f>1-BP109/BE109</f>
        <v>0</v>
      </c>
      <c r="BR109">
        <f>(BE109-BD109)/(BE109-BP109)</f>
        <v>0</v>
      </c>
      <c r="BS109">
        <f>(AY109-BE109)/(AY109-BP109)</f>
        <v>0</v>
      </c>
      <c r="BT109">
        <f>(BE109-BD109)/(BE109-AX109)</f>
        <v>0</v>
      </c>
      <c r="BU109">
        <f>(AY109-BE109)/(AY109-AX109)</f>
        <v>0</v>
      </c>
      <c r="BV109">
        <f>(BR109*BP109/BD109)</f>
        <v>0</v>
      </c>
      <c r="BW109">
        <f>(1-BV109)</f>
        <v>0</v>
      </c>
      <c r="BX109">
        <f>$B$11*CW109+$C$11*CX109+$F$11*CY109*(1-DB109)</f>
        <v>0</v>
      </c>
      <c r="BY109">
        <f>BX109*BZ109</f>
        <v>0</v>
      </c>
      <c r="BZ109">
        <f>($B$11*$D$9+$C$11*$D$9+$F$11*((DL109+DD109)/MAX(DL109+DD109+DM109, 0.1)*$I$9+DM109/MAX(DL109+DD109+DM109, 0.1)*$J$9))/($B$11+$C$11+$F$11)</f>
        <v>0</v>
      </c>
      <c r="CA109">
        <f>($B$11*$K$9+$C$11*$K$9+$F$11*((DL109+DD109)/MAX(DL109+DD109+DM109, 0.1)*$P$9+DM109/MAX(DL109+DD109+DM109, 0.1)*$Q$9))/($B$11+$C$11+$F$11)</f>
        <v>0</v>
      </c>
      <c r="CB109">
        <v>9</v>
      </c>
      <c r="CC109">
        <v>0.5</v>
      </c>
      <c r="CD109" t="s">
        <v>287</v>
      </c>
      <c r="CE109">
        <v>2</v>
      </c>
      <c r="CF109" t="b">
        <v>1</v>
      </c>
      <c r="CG109">
        <v>1617086545</v>
      </c>
      <c r="CH109">
        <v>599.572857142857</v>
      </c>
      <c r="CI109">
        <v>621.655285714286</v>
      </c>
      <c r="CJ109">
        <v>21.4617285714286</v>
      </c>
      <c r="CK109">
        <v>20.0511285714286</v>
      </c>
      <c r="CL109">
        <v>595.211285714286</v>
      </c>
      <c r="CM109">
        <v>21.4793857142857</v>
      </c>
      <c r="CN109">
        <v>599.985857142857</v>
      </c>
      <c r="CO109">
        <v>101.113142857143</v>
      </c>
      <c r="CP109">
        <v>0.0455130142857143</v>
      </c>
      <c r="CQ109">
        <v>26.6458</v>
      </c>
      <c r="CR109">
        <v>26.1258571428571</v>
      </c>
      <c r="CS109">
        <v>999.9</v>
      </c>
      <c r="CT109">
        <v>0</v>
      </c>
      <c r="CU109">
        <v>0</v>
      </c>
      <c r="CV109">
        <v>9991.07285714286</v>
      </c>
      <c r="CW109">
        <v>0</v>
      </c>
      <c r="CX109">
        <v>43.4621571428571</v>
      </c>
      <c r="CY109">
        <v>1199.98142857143</v>
      </c>
      <c r="CZ109">
        <v>0.96699</v>
      </c>
      <c r="DA109">
        <v>0.0330095</v>
      </c>
      <c r="DB109">
        <v>0</v>
      </c>
      <c r="DC109">
        <v>2.7483</v>
      </c>
      <c r="DD109">
        <v>0</v>
      </c>
      <c r="DE109">
        <v>3611.63</v>
      </c>
      <c r="DF109">
        <v>10372.1142857143</v>
      </c>
      <c r="DG109">
        <v>39.839</v>
      </c>
      <c r="DH109">
        <v>42.696</v>
      </c>
      <c r="DI109">
        <v>41.5177142857143</v>
      </c>
      <c r="DJ109">
        <v>40.9907142857143</v>
      </c>
      <c r="DK109">
        <v>39.955</v>
      </c>
      <c r="DL109">
        <v>1160.37142857143</v>
      </c>
      <c r="DM109">
        <v>39.61</v>
      </c>
      <c r="DN109">
        <v>0</v>
      </c>
      <c r="DO109">
        <v>1617086547.7</v>
      </c>
      <c r="DP109">
        <v>0</v>
      </c>
      <c r="DQ109">
        <v>2.746968</v>
      </c>
      <c r="DR109">
        <v>0.213830768973406</v>
      </c>
      <c r="DS109">
        <v>22.3807692411693</v>
      </c>
      <c r="DT109">
        <v>3609.8516</v>
      </c>
      <c r="DU109">
        <v>15</v>
      </c>
      <c r="DV109">
        <v>1617085932.5</v>
      </c>
      <c r="DW109" t="s">
        <v>288</v>
      </c>
      <c r="DX109">
        <v>1617085932.5</v>
      </c>
      <c r="DY109">
        <v>1617085930.5</v>
      </c>
      <c r="DZ109">
        <v>3</v>
      </c>
      <c r="EA109">
        <v>0.041</v>
      </c>
      <c r="EB109">
        <v>0.004</v>
      </c>
      <c r="EC109">
        <v>4.362</v>
      </c>
      <c r="ED109">
        <v>-0.018</v>
      </c>
      <c r="EE109">
        <v>400</v>
      </c>
      <c r="EF109">
        <v>20</v>
      </c>
      <c r="EG109">
        <v>0.24</v>
      </c>
      <c r="EH109">
        <v>0.04</v>
      </c>
      <c r="EI109">
        <v>100</v>
      </c>
      <c r="EJ109">
        <v>100</v>
      </c>
      <c r="EK109">
        <v>4.361</v>
      </c>
      <c r="EL109">
        <v>-0.0177</v>
      </c>
      <c r="EM109">
        <v>4.36170000000004</v>
      </c>
      <c r="EN109">
        <v>0</v>
      </c>
      <c r="EO109">
        <v>0</v>
      </c>
      <c r="EP109">
        <v>0</v>
      </c>
      <c r="EQ109">
        <v>-0.017669999999999</v>
      </c>
      <c r="ER109">
        <v>0</v>
      </c>
      <c r="ES109">
        <v>0</v>
      </c>
      <c r="ET109">
        <v>0</v>
      </c>
      <c r="EU109">
        <v>-1</v>
      </c>
      <c r="EV109">
        <v>-1</v>
      </c>
      <c r="EW109">
        <v>-1</v>
      </c>
      <c r="EX109">
        <v>-1</v>
      </c>
      <c r="EY109">
        <v>10.2</v>
      </c>
      <c r="EZ109">
        <v>10.3</v>
      </c>
      <c r="FA109">
        <v>18</v>
      </c>
      <c r="FB109">
        <v>646.206</v>
      </c>
      <c r="FC109">
        <v>394.066</v>
      </c>
      <c r="FD109">
        <v>24.9999</v>
      </c>
      <c r="FE109">
        <v>26.9978</v>
      </c>
      <c r="FF109">
        <v>30.0002</v>
      </c>
      <c r="FG109">
        <v>26.9698</v>
      </c>
      <c r="FH109">
        <v>27.0095</v>
      </c>
      <c r="FI109">
        <v>30.2457</v>
      </c>
      <c r="FJ109">
        <v>16.6744</v>
      </c>
      <c r="FK109">
        <v>53.6207</v>
      </c>
      <c r="FL109">
        <v>25</v>
      </c>
      <c r="FM109">
        <v>635.795</v>
      </c>
      <c r="FN109">
        <v>20</v>
      </c>
      <c r="FO109">
        <v>97.0577</v>
      </c>
      <c r="FP109">
        <v>99.6205</v>
      </c>
    </row>
    <row r="110" spans="1:172">
      <c r="A110">
        <v>94</v>
      </c>
      <c r="B110">
        <v>1617086551</v>
      </c>
      <c r="C110">
        <v>373</v>
      </c>
      <c r="D110" t="s">
        <v>473</v>
      </c>
      <c r="E110" t="s">
        <v>474</v>
      </c>
      <c r="F110">
        <v>4</v>
      </c>
      <c r="G110">
        <v>1617086548.6875</v>
      </c>
      <c r="H110">
        <f>(I110)/1000</f>
        <v>0</v>
      </c>
      <c r="I110">
        <f>IF(CF110, AL110, AF110)</f>
        <v>0</v>
      </c>
      <c r="J110">
        <f>IF(CF110, AG110, AE110)</f>
        <v>0</v>
      </c>
      <c r="K110">
        <f>CH110 - IF(AS110&gt;1, J110*CB110*100.0/(AU110*CV110), 0)</f>
        <v>0</v>
      </c>
      <c r="L110">
        <f>((R110-H110/2)*K110-J110)/(R110+H110/2)</f>
        <v>0</v>
      </c>
      <c r="M110">
        <f>L110*(CO110+CP110)/1000.0</f>
        <v>0</v>
      </c>
      <c r="N110">
        <f>(CH110 - IF(AS110&gt;1, J110*CB110*100.0/(AU110*CV110), 0))*(CO110+CP110)/1000.0</f>
        <v>0</v>
      </c>
      <c r="O110">
        <f>2.0/((1/Q110-1/P110)+SIGN(Q110)*SQRT((1/Q110-1/P110)*(1/Q110-1/P110) + 4*CC110/((CC110+1)*(CC110+1))*(2*1/Q110*1/P110-1/P110*1/P110)))</f>
        <v>0</v>
      </c>
      <c r="P110">
        <f>IF(LEFT(CD110,1)&lt;&gt;"0",IF(LEFT(CD110,1)="1",3.0,CE110),$D$5+$E$5*(CV110*CO110/($K$5*1000))+$F$5*(CV110*CO110/($K$5*1000))*MAX(MIN(CB110,$J$5),$I$5)*MAX(MIN(CB110,$J$5),$I$5)+$G$5*MAX(MIN(CB110,$J$5),$I$5)*(CV110*CO110/($K$5*1000))+$H$5*(CV110*CO110/($K$5*1000))*(CV110*CO110/($K$5*1000)))</f>
        <v>0</v>
      </c>
      <c r="Q110">
        <f>H110*(1000-(1000*0.61365*exp(17.502*U110/(240.97+U110))/(CO110+CP110)+CJ110)/2)/(1000*0.61365*exp(17.502*U110/(240.97+U110))/(CO110+CP110)-CJ110)</f>
        <v>0</v>
      </c>
      <c r="R110">
        <f>1/((CC110+1)/(O110/1.6)+1/(P110/1.37)) + CC110/((CC110+1)/(O110/1.6) + CC110/(P110/1.37))</f>
        <v>0</v>
      </c>
      <c r="S110">
        <f>(BX110*CA110)</f>
        <v>0</v>
      </c>
      <c r="T110">
        <f>(CQ110+(S110+2*0.95*5.67E-8*(((CQ110+$B$7)+273)^4-(CQ110+273)^4)-44100*H110)/(1.84*29.3*P110+8*0.95*5.67E-8*(CQ110+273)^3))</f>
        <v>0</v>
      </c>
      <c r="U110">
        <f>($C$7*CR110+$D$7*CS110+$E$7*T110)</f>
        <v>0</v>
      </c>
      <c r="V110">
        <f>0.61365*exp(17.502*U110/(240.97+U110))</f>
        <v>0</v>
      </c>
      <c r="W110">
        <f>(X110/Y110*100)</f>
        <v>0</v>
      </c>
      <c r="X110">
        <f>CJ110*(CO110+CP110)/1000</f>
        <v>0</v>
      </c>
      <c r="Y110">
        <f>0.61365*exp(17.502*CQ110/(240.97+CQ110))</f>
        <v>0</v>
      </c>
      <c r="Z110">
        <f>(V110-CJ110*(CO110+CP110)/1000)</f>
        <v>0</v>
      </c>
      <c r="AA110">
        <f>(-H110*44100)</f>
        <v>0</v>
      </c>
      <c r="AB110">
        <f>2*29.3*P110*0.92*(CQ110-U110)</f>
        <v>0</v>
      </c>
      <c r="AC110">
        <f>2*0.95*5.67E-8*(((CQ110+$B$7)+273)^4-(U110+273)^4)</f>
        <v>0</v>
      </c>
      <c r="AD110">
        <f>S110+AC110+AA110+AB110</f>
        <v>0</v>
      </c>
      <c r="AE110">
        <f>CN110*AS110*(CI110-CH110*(1000-AS110*CK110)/(1000-AS110*CJ110))/(100*CB110)</f>
        <v>0</v>
      </c>
      <c r="AF110">
        <f>1000*CN110*AS110*(CJ110-CK110)/(100*CB110*(1000-AS110*CJ110))</f>
        <v>0</v>
      </c>
      <c r="AG110">
        <f>(AH110 - AI110 - CO110*1E3/(8.314*(CQ110+273.15)) * AK110/CN110 * AJ110) * CN110/(100*CB110) * (1000 - CK110)/1000</f>
        <v>0</v>
      </c>
      <c r="AH110">
        <v>641.174957119067</v>
      </c>
      <c r="AI110">
        <v>622.037769696969</v>
      </c>
      <c r="AJ110">
        <v>1.71493842732759</v>
      </c>
      <c r="AK110">
        <v>66.4999155448521</v>
      </c>
      <c r="AL110">
        <f>(AN110 - AM110 + CO110*1E3/(8.314*(CQ110+273.15)) * AP110/CN110 * AO110) * CN110/(100*CB110) * 1000/(1000 - AN110)</f>
        <v>0</v>
      </c>
      <c r="AM110">
        <v>20.0496582656277</v>
      </c>
      <c r="AN110">
        <v>21.45882</v>
      </c>
      <c r="AO110">
        <v>-2.73034825871444e-06</v>
      </c>
      <c r="AP110">
        <v>79.88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MAX(0,($B$13+$C$13*CV110)/(1+$D$13*CV110)*CO110/(CQ110+273)*$E$13)</f>
        <v>0</v>
      </c>
      <c r="AV110" t="s">
        <v>286</v>
      </c>
      <c r="AW110" t="s">
        <v>286</v>
      </c>
      <c r="AX110">
        <v>0</v>
      </c>
      <c r="AY110">
        <v>0</v>
      </c>
      <c r="AZ110">
        <f>1-AX110/AY110</f>
        <v>0</v>
      </c>
      <c r="BA110">
        <v>0</v>
      </c>
      <c r="BB110" t="s">
        <v>286</v>
      </c>
      <c r="BC110" t="s">
        <v>286</v>
      </c>
      <c r="BD110">
        <v>0</v>
      </c>
      <c r="BE110">
        <v>0</v>
      </c>
      <c r="BF110">
        <f>1-BD110/BE110</f>
        <v>0</v>
      </c>
      <c r="BG110">
        <v>0.5</v>
      </c>
      <c r="BH110">
        <f>BY110</f>
        <v>0</v>
      </c>
      <c r="BI110">
        <f>J110</f>
        <v>0</v>
      </c>
      <c r="BJ110">
        <f>BF110*BG110*BH110</f>
        <v>0</v>
      </c>
      <c r="BK110">
        <f>(BI110-BA110)/BH110</f>
        <v>0</v>
      </c>
      <c r="BL110">
        <f>(AY110-BE110)/BE110</f>
        <v>0</v>
      </c>
      <c r="BM110">
        <f>AX110/(AZ110+AX110/BE110)</f>
        <v>0</v>
      </c>
      <c r="BN110" t="s">
        <v>286</v>
      </c>
      <c r="BO110">
        <v>0</v>
      </c>
      <c r="BP110">
        <f>IF(BO110&lt;&gt;0, BO110, BM110)</f>
        <v>0</v>
      </c>
      <c r="BQ110">
        <f>1-BP110/BE110</f>
        <v>0</v>
      </c>
      <c r="BR110">
        <f>(BE110-BD110)/(BE110-BP110)</f>
        <v>0</v>
      </c>
      <c r="BS110">
        <f>(AY110-BE110)/(AY110-BP110)</f>
        <v>0</v>
      </c>
      <c r="BT110">
        <f>(BE110-BD110)/(BE110-AX110)</f>
        <v>0</v>
      </c>
      <c r="BU110">
        <f>(AY110-BE110)/(AY110-AX110)</f>
        <v>0</v>
      </c>
      <c r="BV110">
        <f>(BR110*BP110/BD110)</f>
        <v>0</v>
      </c>
      <c r="BW110">
        <f>(1-BV110)</f>
        <v>0</v>
      </c>
      <c r="BX110">
        <f>$B$11*CW110+$C$11*CX110+$F$11*CY110*(1-DB110)</f>
        <v>0</v>
      </c>
      <c r="BY110">
        <f>BX110*BZ110</f>
        <v>0</v>
      </c>
      <c r="BZ110">
        <f>($B$11*$D$9+$C$11*$D$9+$F$11*((DL110+DD110)/MAX(DL110+DD110+DM110, 0.1)*$I$9+DM110/MAX(DL110+DD110+DM110, 0.1)*$J$9))/($B$11+$C$11+$F$11)</f>
        <v>0</v>
      </c>
      <c r="CA110">
        <f>($B$11*$K$9+$C$11*$K$9+$F$11*((DL110+DD110)/MAX(DL110+DD110+DM110, 0.1)*$P$9+DM110/MAX(DL110+DD110+DM110, 0.1)*$Q$9))/($B$11+$C$11+$F$11)</f>
        <v>0</v>
      </c>
      <c r="CB110">
        <v>9</v>
      </c>
      <c r="CC110">
        <v>0.5</v>
      </c>
      <c r="CD110" t="s">
        <v>287</v>
      </c>
      <c r="CE110">
        <v>2</v>
      </c>
      <c r="CF110" t="b">
        <v>1</v>
      </c>
      <c r="CG110">
        <v>1617086548.6875</v>
      </c>
      <c r="CH110">
        <v>605.6525</v>
      </c>
      <c r="CI110">
        <v>627.830875</v>
      </c>
      <c r="CJ110">
        <v>21.460075</v>
      </c>
      <c r="CK110">
        <v>20.04995</v>
      </c>
      <c r="CL110">
        <v>601.29075</v>
      </c>
      <c r="CM110">
        <v>21.4777</v>
      </c>
      <c r="CN110">
        <v>600.020125</v>
      </c>
      <c r="CO110">
        <v>101.1125</v>
      </c>
      <c r="CP110">
        <v>0.045489125</v>
      </c>
      <c r="CQ110">
        <v>26.6483125</v>
      </c>
      <c r="CR110">
        <v>26.1331625</v>
      </c>
      <c r="CS110">
        <v>999.9</v>
      </c>
      <c r="CT110">
        <v>0</v>
      </c>
      <c r="CU110">
        <v>0</v>
      </c>
      <c r="CV110">
        <v>9980.7825</v>
      </c>
      <c r="CW110">
        <v>0</v>
      </c>
      <c r="CX110">
        <v>43.4612875</v>
      </c>
      <c r="CY110">
        <v>1199.97875</v>
      </c>
      <c r="CZ110">
        <v>0.96699</v>
      </c>
      <c r="DA110">
        <v>0.0330095</v>
      </c>
      <c r="DB110">
        <v>0</v>
      </c>
      <c r="DC110">
        <v>2.6914625</v>
      </c>
      <c r="DD110">
        <v>0</v>
      </c>
      <c r="DE110">
        <v>3613.0475</v>
      </c>
      <c r="DF110">
        <v>10372.075</v>
      </c>
      <c r="DG110">
        <v>39.867</v>
      </c>
      <c r="DH110">
        <v>42.710625</v>
      </c>
      <c r="DI110">
        <v>41.5</v>
      </c>
      <c r="DJ110">
        <v>40.95275</v>
      </c>
      <c r="DK110">
        <v>39.937</v>
      </c>
      <c r="DL110">
        <v>1160.36875</v>
      </c>
      <c r="DM110">
        <v>39.61</v>
      </c>
      <c r="DN110">
        <v>0</v>
      </c>
      <c r="DO110">
        <v>1617086551.9</v>
      </c>
      <c r="DP110">
        <v>0</v>
      </c>
      <c r="DQ110">
        <v>2.73661538461539</v>
      </c>
      <c r="DR110">
        <v>0.0810871804569878</v>
      </c>
      <c r="DS110">
        <v>20.2762393237434</v>
      </c>
      <c r="DT110">
        <v>3611.24923076923</v>
      </c>
      <c r="DU110">
        <v>15</v>
      </c>
      <c r="DV110">
        <v>1617085932.5</v>
      </c>
      <c r="DW110" t="s">
        <v>288</v>
      </c>
      <c r="DX110">
        <v>1617085932.5</v>
      </c>
      <c r="DY110">
        <v>1617085930.5</v>
      </c>
      <c r="DZ110">
        <v>3</v>
      </c>
      <c r="EA110">
        <v>0.041</v>
      </c>
      <c r="EB110">
        <v>0.004</v>
      </c>
      <c r="EC110">
        <v>4.362</v>
      </c>
      <c r="ED110">
        <v>-0.018</v>
      </c>
      <c r="EE110">
        <v>400</v>
      </c>
      <c r="EF110">
        <v>20</v>
      </c>
      <c r="EG110">
        <v>0.24</v>
      </c>
      <c r="EH110">
        <v>0.04</v>
      </c>
      <c r="EI110">
        <v>100</v>
      </c>
      <c r="EJ110">
        <v>100</v>
      </c>
      <c r="EK110">
        <v>4.362</v>
      </c>
      <c r="EL110">
        <v>-0.0177</v>
      </c>
      <c r="EM110">
        <v>4.36170000000004</v>
      </c>
      <c r="EN110">
        <v>0</v>
      </c>
      <c r="EO110">
        <v>0</v>
      </c>
      <c r="EP110">
        <v>0</v>
      </c>
      <c r="EQ110">
        <v>-0.017669999999999</v>
      </c>
      <c r="ER110">
        <v>0</v>
      </c>
      <c r="ES110">
        <v>0</v>
      </c>
      <c r="ET110">
        <v>0</v>
      </c>
      <c r="EU110">
        <v>-1</v>
      </c>
      <c r="EV110">
        <v>-1</v>
      </c>
      <c r="EW110">
        <v>-1</v>
      </c>
      <c r="EX110">
        <v>-1</v>
      </c>
      <c r="EY110">
        <v>10.3</v>
      </c>
      <c r="EZ110">
        <v>10.3</v>
      </c>
      <c r="FA110">
        <v>18</v>
      </c>
      <c r="FB110">
        <v>645.996</v>
      </c>
      <c r="FC110">
        <v>394.138</v>
      </c>
      <c r="FD110">
        <v>24.9998</v>
      </c>
      <c r="FE110">
        <v>26.9978</v>
      </c>
      <c r="FF110">
        <v>30.0002</v>
      </c>
      <c r="FG110">
        <v>26.9717</v>
      </c>
      <c r="FH110">
        <v>27.0096</v>
      </c>
      <c r="FI110">
        <v>30.506</v>
      </c>
      <c r="FJ110">
        <v>16.6744</v>
      </c>
      <c r="FK110">
        <v>53.6207</v>
      </c>
      <c r="FL110">
        <v>25</v>
      </c>
      <c r="FM110">
        <v>642.515</v>
      </c>
      <c r="FN110">
        <v>20</v>
      </c>
      <c r="FO110">
        <v>97.0564</v>
      </c>
      <c r="FP110">
        <v>99.6199</v>
      </c>
    </row>
    <row r="111" spans="1:172">
      <c r="A111">
        <v>95</v>
      </c>
      <c r="B111">
        <v>1617086555</v>
      </c>
      <c r="C111">
        <v>377</v>
      </c>
      <c r="D111" t="s">
        <v>475</v>
      </c>
      <c r="E111" t="s">
        <v>476</v>
      </c>
      <c r="F111">
        <v>4</v>
      </c>
      <c r="G111">
        <v>1617086553</v>
      </c>
      <c r="H111">
        <f>(I111)/1000</f>
        <v>0</v>
      </c>
      <c r="I111">
        <f>IF(CF111, AL111, AF111)</f>
        <v>0</v>
      </c>
      <c r="J111">
        <f>IF(CF111, AG111, AE111)</f>
        <v>0</v>
      </c>
      <c r="K111">
        <f>CH111 - IF(AS111&gt;1, J111*CB111*100.0/(AU111*CV111), 0)</f>
        <v>0</v>
      </c>
      <c r="L111">
        <f>((R111-H111/2)*K111-J111)/(R111+H111/2)</f>
        <v>0</v>
      </c>
      <c r="M111">
        <f>L111*(CO111+CP111)/1000.0</f>
        <v>0</v>
      </c>
      <c r="N111">
        <f>(CH111 - IF(AS111&gt;1, J111*CB111*100.0/(AU111*CV111), 0))*(CO111+CP111)/1000.0</f>
        <v>0</v>
      </c>
      <c r="O111">
        <f>2.0/((1/Q111-1/P111)+SIGN(Q111)*SQRT((1/Q111-1/P111)*(1/Q111-1/P111) + 4*CC111/((CC111+1)*(CC111+1))*(2*1/Q111*1/P111-1/P111*1/P111)))</f>
        <v>0</v>
      </c>
      <c r="P111">
        <f>IF(LEFT(CD111,1)&lt;&gt;"0",IF(LEFT(CD111,1)="1",3.0,CE111),$D$5+$E$5*(CV111*CO111/($K$5*1000))+$F$5*(CV111*CO111/($K$5*1000))*MAX(MIN(CB111,$J$5),$I$5)*MAX(MIN(CB111,$J$5),$I$5)+$G$5*MAX(MIN(CB111,$J$5),$I$5)*(CV111*CO111/($K$5*1000))+$H$5*(CV111*CO111/($K$5*1000))*(CV111*CO111/($K$5*1000)))</f>
        <v>0</v>
      </c>
      <c r="Q111">
        <f>H111*(1000-(1000*0.61365*exp(17.502*U111/(240.97+U111))/(CO111+CP111)+CJ111)/2)/(1000*0.61365*exp(17.502*U111/(240.97+U111))/(CO111+CP111)-CJ111)</f>
        <v>0</v>
      </c>
      <c r="R111">
        <f>1/((CC111+1)/(O111/1.6)+1/(P111/1.37)) + CC111/((CC111+1)/(O111/1.6) + CC111/(P111/1.37))</f>
        <v>0</v>
      </c>
      <c r="S111">
        <f>(BX111*CA111)</f>
        <v>0</v>
      </c>
      <c r="T111">
        <f>(CQ111+(S111+2*0.95*5.67E-8*(((CQ111+$B$7)+273)^4-(CQ111+273)^4)-44100*H111)/(1.84*29.3*P111+8*0.95*5.67E-8*(CQ111+273)^3))</f>
        <v>0</v>
      </c>
      <c r="U111">
        <f>($C$7*CR111+$D$7*CS111+$E$7*T111)</f>
        <v>0</v>
      </c>
      <c r="V111">
        <f>0.61365*exp(17.502*U111/(240.97+U111))</f>
        <v>0</v>
      </c>
      <c r="W111">
        <f>(X111/Y111*100)</f>
        <v>0</v>
      </c>
      <c r="X111">
        <f>CJ111*(CO111+CP111)/1000</f>
        <v>0</v>
      </c>
      <c r="Y111">
        <f>0.61365*exp(17.502*CQ111/(240.97+CQ111))</f>
        <v>0</v>
      </c>
      <c r="Z111">
        <f>(V111-CJ111*(CO111+CP111)/1000)</f>
        <v>0</v>
      </c>
      <c r="AA111">
        <f>(-H111*44100)</f>
        <v>0</v>
      </c>
      <c r="AB111">
        <f>2*29.3*P111*0.92*(CQ111-U111)</f>
        <v>0</v>
      </c>
      <c r="AC111">
        <f>2*0.95*5.67E-8*(((CQ111+$B$7)+273)^4-(U111+273)^4)</f>
        <v>0</v>
      </c>
      <c r="AD111">
        <f>S111+AC111+AA111+AB111</f>
        <v>0</v>
      </c>
      <c r="AE111">
        <f>CN111*AS111*(CI111-CH111*(1000-AS111*CK111)/(1000-AS111*CJ111))/(100*CB111)</f>
        <v>0</v>
      </c>
      <c r="AF111">
        <f>1000*CN111*AS111*(CJ111-CK111)/(100*CB111*(1000-AS111*CJ111))</f>
        <v>0</v>
      </c>
      <c r="AG111">
        <f>(AH111 - AI111 - CO111*1E3/(8.314*(CQ111+273.15)) * AK111/CN111 * AJ111) * CN111/(100*CB111) * (1000 - CK111)/1000</f>
        <v>0</v>
      </c>
      <c r="AH111">
        <v>648.082047612058</v>
      </c>
      <c r="AI111">
        <v>628.804818181818</v>
      </c>
      <c r="AJ111">
        <v>1.68517203451838</v>
      </c>
      <c r="AK111">
        <v>66.4999155448521</v>
      </c>
      <c r="AL111">
        <f>(AN111 - AM111 + CO111*1E3/(8.314*(CQ111+273.15)) * AP111/CN111 * AO111) * CN111/(100*CB111) * 1000/(1000 - AN111)</f>
        <v>0</v>
      </c>
      <c r="AM111">
        <v>20.0518331601732</v>
      </c>
      <c r="AN111">
        <v>21.4570581818182</v>
      </c>
      <c r="AO111">
        <v>-4.00357557877243e-06</v>
      </c>
      <c r="AP111">
        <v>79.88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MAX(0,($B$13+$C$13*CV111)/(1+$D$13*CV111)*CO111/(CQ111+273)*$E$13)</f>
        <v>0</v>
      </c>
      <c r="AV111" t="s">
        <v>286</v>
      </c>
      <c r="AW111" t="s">
        <v>286</v>
      </c>
      <c r="AX111">
        <v>0</v>
      </c>
      <c r="AY111">
        <v>0</v>
      </c>
      <c r="AZ111">
        <f>1-AX111/AY111</f>
        <v>0</v>
      </c>
      <c r="BA111">
        <v>0</v>
      </c>
      <c r="BB111" t="s">
        <v>286</v>
      </c>
      <c r="BC111" t="s">
        <v>286</v>
      </c>
      <c r="BD111">
        <v>0</v>
      </c>
      <c r="BE111">
        <v>0</v>
      </c>
      <c r="BF111">
        <f>1-BD111/BE111</f>
        <v>0</v>
      </c>
      <c r="BG111">
        <v>0.5</v>
      </c>
      <c r="BH111">
        <f>BY111</f>
        <v>0</v>
      </c>
      <c r="BI111">
        <f>J111</f>
        <v>0</v>
      </c>
      <c r="BJ111">
        <f>BF111*BG111*BH111</f>
        <v>0</v>
      </c>
      <c r="BK111">
        <f>(BI111-BA111)/BH111</f>
        <v>0</v>
      </c>
      <c r="BL111">
        <f>(AY111-BE111)/BE111</f>
        <v>0</v>
      </c>
      <c r="BM111">
        <f>AX111/(AZ111+AX111/BE111)</f>
        <v>0</v>
      </c>
      <c r="BN111" t="s">
        <v>286</v>
      </c>
      <c r="BO111">
        <v>0</v>
      </c>
      <c r="BP111">
        <f>IF(BO111&lt;&gt;0, BO111, BM111)</f>
        <v>0</v>
      </c>
      <c r="BQ111">
        <f>1-BP111/BE111</f>
        <v>0</v>
      </c>
      <c r="BR111">
        <f>(BE111-BD111)/(BE111-BP111)</f>
        <v>0</v>
      </c>
      <c r="BS111">
        <f>(AY111-BE111)/(AY111-BP111)</f>
        <v>0</v>
      </c>
      <c r="BT111">
        <f>(BE111-BD111)/(BE111-AX111)</f>
        <v>0</v>
      </c>
      <c r="BU111">
        <f>(AY111-BE111)/(AY111-AX111)</f>
        <v>0</v>
      </c>
      <c r="BV111">
        <f>(BR111*BP111/BD111)</f>
        <v>0</v>
      </c>
      <c r="BW111">
        <f>(1-BV111)</f>
        <v>0</v>
      </c>
      <c r="BX111">
        <f>$B$11*CW111+$C$11*CX111+$F$11*CY111*(1-DB111)</f>
        <v>0</v>
      </c>
      <c r="BY111">
        <f>BX111*BZ111</f>
        <v>0</v>
      </c>
      <c r="BZ111">
        <f>($B$11*$D$9+$C$11*$D$9+$F$11*((DL111+DD111)/MAX(DL111+DD111+DM111, 0.1)*$I$9+DM111/MAX(DL111+DD111+DM111, 0.1)*$J$9))/($B$11+$C$11+$F$11)</f>
        <v>0</v>
      </c>
      <c r="CA111">
        <f>($B$11*$K$9+$C$11*$K$9+$F$11*((DL111+DD111)/MAX(DL111+DD111+DM111, 0.1)*$P$9+DM111/MAX(DL111+DD111+DM111, 0.1)*$Q$9))/($B$11+$C$11+$F$11)</f>
        <v>0</v>
      </c>
      <c r="CB111">
        <v>9</v>
      </c>
      <c r="CC111">
        <v>0.5</v>
      </c>
      <c r="CD111" t="s">
        <v>287</v>
      </c>
      <c r="CE111">
        <v>2</v>
      </c>
      <c r="CF111" t="b">
        <v>1</v>
      </c>
      <c r="CG111">
        <v>1617086553</v>
      </c>
      <c r="CH111">
        <v>612.839714285714</v>
      </c>
      <c r="CI111">
        <v>635.112142857143</v>
      </c>
      <c r="CJ111">
        <v>21.4573142857143</v>
      </c>
      <c r="CK111">
        <v>20.0521285714286</v>
      </c>
      <c r="CL111">
        <v>608.478142857143</v>
      </c>
      <c r="CM111">
        <v>21.475</v>
      </c>
      <c r="CN111">
        <v>599.977571428572</v>
      </c>
      <c r="CO111">
        <v>101.112857142857</v>
      </c>
      <c r="CP111">
        <v>0.0456436</v>
      </c>
      <c r="CQ111">
        <v>26.6511285714286</v>
      </c>
      <c r="CR111">
        <v>26.1305571428571</v>
      </c>
      <c r="CS111">
        <v>999.9</v>
      </c>
      <c r="CT111">
        <v>0</v>
      </c>
      <c r="CU111">
        <v>0</v>
      </c>
      <c r="CV111">
        <v>10004.9114285714</v>
      </c>
      <c r="CW111">
        <v>0</v>
      </c>
      <c r="CX111">
        <v>43.5021857142857</v>
      </c>
      <c r="CY111">
        <v>1200.05714285714</v>
      </c>
      <c r="CZ111">
        <v>0.966991</v>
      </c>
      <c r="DA111">
        <v>0.0330085142857143</v>
      </c>
      <c r="DB111">
        <v>0</v>
      </c>
      <c r="DC111">
        <v>2.5779</v>
      </c>
      <c r="DD111">
        <v>0</v>
      </c>
      <c r="DE111">
        <v>3614.32</v>
      </c>
      <c r="DF111">
        <v>10372.7571428571</v>
      </c>
      <c r="DG111">
        <v>39.8478571428571</v>
      </c>
      <c r="DH111">
        <v>42.75</v>
      </c>
      <c r="DI111">
        <v>41.5088571428571</v>
      </c>
      <c r="DJ111">
        <v>40.9461428571429</v>
      </c>
      <c r="DK111">
        <v>39.9372857142857</v>
      </c>
      <c r="DL111">
        <v>1160.44571428571</v>
      </c>
      <c r="DM111">
        <v>39.6114285714286</v>
      </c>
      <c r="DN111">
        <v>0</v>
      </c>
      <c r="DO111">
        <v>1617086555.5</v>
      </c>
      <c r="DP111">
        <v>0</v>
      </c>
      <c r="DQ111">
        <v>2.7114</v>
      </c>
      <c r="DR111">
        <v>-0.652082049649432</v>
      </c>
      <c r="DS111">
        <v>18.4512820318708</v>
      </c>
      <c r="DT111">
        <v>3612.46538461538</v>
      </c>
      <c r="DU111">
        <v>15</v>
      </c>
      <c r="DV111">
        <v>1617085932.5</v>
      </c>
      <c r="DW111" t="s">
        <v>288</v>
      </c>
      <c r="DX111">
        <v>1617085932.5</v>
      </c>
      <c r="DY111">
        <v>1617085930.5</v>
      </c>
      <c r="DZ111">
        <v>3</v>
      </c>
      <c r="EA111">
        <v>0.041</v>
      </c>
      <c r="EB111">
        <v>0.004</v>
      </c>
      <c r="EC111">
        <v>4.362</v>
      </c>
      <c r="ED111">
        <v>-0.018</v>
      </c>
      <c r="EE111">
        <v>400</v>
      </c>
      <c r="EF111">
        <v>20</v>
      </c>
      <c r="EG111">
        <v>0.24</v>
      </c>
      <c r="EH111">
        <v>0.04</v>
      </c>
      <c r="EI111">
        <v>100</v>
      </c>
      <c r="EJ111">
        <v>100</v>
      </c>
      <c r="EK111">
        <v>4.362</v>
      </c>
      <c r="EL111">
        <v>-0.0176</v>
      </c>
      <c r="EM111">
        <v>4.36170000000004</v>
      </c>
      <c r="EN111">
        <v>0</v>
      </c>
      <c r="EO111">
        <v>0</v>
      </c>
      <c r="EP111">
        <v>0</v>
      </c>
      <c r="EQ111">
        <v>-0.017669999999999</v>
      </c>
      <c r="ER111">
        <v>0</v>
      </c>
      <c r="ES111">
        <v>0</v>
      </c>
      <c r="ET111">
        <v>0</v>
      </c>
      <c r="EU111">
        <v>-1</v>
      </c>
      <c r="EV111">
        <v>-1</v>
      </c>
      <c r="EW111">
        <v>-1</v>
      </c>
      <c r="EX111">
        <v>-1</v>
      </c>
      <c r="EY111">
        <v>10.4</v>
      </c>
      <c r="EZ111">
        <v>10.4</v>
      </c>
      <c r="FA111">
        <v>18</v>
      </c>
      <c r="FB111">
        <v>646.214</v>
      </c>
      <c r="FC111">
        <v>394.127</v>
      </c>
      <c r="FD111">
        <v>24.9999</v>
      </c>
      <c r="FE111">
        <v>26.9978</v>
      </c>
      <c r="FF111">
        <v>30</v>
      </c>
      <c r="FG111">
        <v>26.9721</v>
      </c>
      <c r="FH111">
        <v>27.0118</v>
      </c>
      <c r="FI111">
        <v>30.7663</v>
      </c>
      <c r="FJ111">
        <v>16.6744</v>
      </c>
      <c r="FK111">
        <v>53.6207</v>
      </c>
      <c r="FL111">
        <v>25</v>
      </c>
      <c r="FM111">
        <v>649.274</v>
      </c>
      <c r="FN111">
        <v>20</v>
      </c>
      <c r="FO111">
        <v>97.0559</v>
      </c>
      <c r="FP111">
        <v>99.6208</v>
      </c>
    </row>
    <row r="112" spans="1:172">
      <c r="A112">
        <v>96</v>
      </c>
      <c r="B112">
        <v>1617086559</v>
      </c>
      <c r="C112">
        <v>381</v>
      </c>
      <c r="D112" t="s">
        <v>477</v>
      </c>
      <c r="E112" t="s">
        <v>478</v>
      </c>
      <c r="F112">
        <v>4</v>
      </c>
      <c r="G112">
        <v>1617086556.6875</v>
      </c>
      <c r="H112">
        <f>(I112)/1000</f>
        <v>0</v>
      </c>
      <c r="I112">
        <f>IF(CF112, AL112, AF112)</f>
        <v>0</v>
      </c>
      <c r="J112">
        <f>IF(CF112, AG112, AE112)</f>
        <v>0</v>
      </c>
      <c r="K112">
        <f>CH112 - IF(AS112&gt;1, J112*CB112*100.0/(AU112*CV112), 0)</f>
        <v>0</v>
      </c>
      <c r="L112">
        <f>((R112-H112/2)*K112-J112)/(R112+H112/2)</f>
        <v>0</v>
      </c>
      <c r="M112">
        <f>L112*(CO112+CP112)/1000.0</f>
        <v>0</v>
      </c>
      <c r="N112">
        <f>(CH112 - IF(AS112&gt;1, J112*CB112*100.0/(AU112*CV112), 0))*(CO112+CP112)/1000.0</f>
        <v>0</v>
      </c>
      <c r="O112">
        <f>2.0/((1/Q112-1/P112)+SIGN(Q112)*SQRT((1/Q112-1/P112)*(1/Q112-1/P112) + 4*CC112/((CC112+1)*(CC112+1))*(2*1/Q112*1/P112-1/P112*1/P112)))</f>
        <v>0</v>
      </c>
      <c r="P112">
        <f>IF(LEFT(CD112,1)&lt;&gt;"0",IF(LEFT(CD112,1)="1",3.0,CE112),$D$5+$E$5*(CV112*CO112/($K$5*1000))+$F$5*(CV112*CO112/($K$5*1000))*MAX(MIN(CB112,$J$5),$I$5)*MAX(MIN(CB112,$J$5),$I$5)+$G$5*MAX(MIN(CB112,$J$5),$I$5)*(CV112*CO112/($K$5*1000))+$H$5*(CV112*CO112/($K$5*1000))*(CV112*CO112/($K$5*1000)))</f>
        <v>0</v>
      </c>
      <c r="Q112">
        <f>H112*(1000-(1000*0.61365*exp(17.502*U112/(240.97+U112))/(CO112+CP112)+CJ112)/2)/(1000*0.61365*exp(17.502*U112/(240.97+U112))/(CO112+CP112)-CJ112)</f>
        <v>0</v>
      </c>
      <c r="R112">
        <f>1/((CC112+1)/(O112/1.6)+1/(P112/1.37)) + CC112/((CC112+1)/(O112/1.6) + CC112/(P112/1.37))</f>
        <v>0</v>
      </c>
      <c r="S112">
        <f>(BX112*CA112)</f>
        <v>0</v>
      </c>
      <c r="T112">
        <f>(CQ112+(S112+2*0.95*5.67E-8*(((CQ112+$B$7)+273)^4-(CQ112+273)^4)-44100*H112)/(1.84*29.3*P112+8*0.95*5.67E-8*(CQ112+273)^3))</f>
        <v>0</v>
      </c>
      <c r="U112">
        <f>($C$7*CR112+$D$7*CS112+$E$7*T112)</f>
        <v>0</v>
      </c>
      <c r="V112">
        <f>0.61365*exp(17.502*U112/(240.97+U112))</f>
        <v>0</v>
      </c>
      <c r="W112">
        <f>(X112/Y112*100)</f>
        <v>0</v>
      </c>
      <c r="X112">
        <f>CJ112*(CO112+CP112)/1000</f>
        <v>0</v>
      </c>
      <c r="Y112">
        <f>0.61365*exp(17.502*CQ112/(240.97+CQ112))</f>
        <v>0</v>
      </c>
      <c r="Z112">
        <f>(V112-CJ112*(CO112+CP112)/1000)</f>
        <v>0</v>
      </c>
      <c r="AA112">
        <f>(-H112*44100)</f>
        <v>0</v>
      </c>
      <c r="AB112">
        <f>2*29.3*P112*0.92*(CQ112-U112)</f>
        <v>0</v>
      </c>
      <c r="AC112">
        <f>2*0.95*5.67E-8*(((CQ112+$B$7)+273)^4-(U112+273)^4)</f>
        <v>0</v>
      </c>
      <c r="AD112">
        <f>S112+AC112+AA112+AB112</f>
        <v>0</v>
      </c>
      <c r="AE112">
        <f>CN112*AS112*(CI112-CH112*(1000-AS112*CK112)/(1000-AS112*CJ112))/(100*CB112)</f>
        <v>0</v>
      </c>
      <c r="AF112">
        <f>1000*CN112*AS112*(CJ112-CK112)/(100*CB112*(1000-AS112*CJ112))</f>
        <v>0</v>
      </c>
      <c r="AG112">
        <f>(AH112 - AI112 - CO112*1E3/(8.314*(CQ112+273.15)) * AK112/CN112 * AJ112) * CN112/(100*CB112) * (1000 - CK112)/1000</f>
        <v>0</v>
      </c>
      <c r="AH112">
        <v>654.947006838675</v>
      </c>
      <c r="AI112">
        <v>635.654503030303</v>
      </c>
      <c r="AJ112">
        <v>1.72380509399419</v>
      </c>
      <c r="AK112">
        <v>66.4999155448521</v>
      </c>
      <c r="AL112">
        <f>(AN112 - AM112 + CO112*1E3/(8.314*(CQ112+273.15)) * AP112/CN112 * AO112) * CN112/(100*CB112) * 1000/(1000 - AN112)</f>
        <v>0</v>
      </c>
      <c r="AM112">
        <v>20.0514545354113</v>
      </c>
      <c r="AN112">
        <v>21.4517272727273</v>
      </c>
      <c r="AO112">
        <v>-5.30753600138838e-06</v>
      </c>
      <c r="AP112">
        <v>79.88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MAX(0,($B$13+$C$13*CV112)/(1+$D$13*CV112)*CO112/(CQ112+273)*$E$13)</f>
        <v>0</v>
      </c>
      <c r="AV112" t="s">
        <v>286</v>
      </c>
      <c r="AW112" t="s">
        <v>286</v>
      </c>
      <c r="AX112">
        <v>0</v>
      </c>
      <c r="AY112">
        <v>0</v>
      </c>
      <c r="AZ112">
        <f>1-AX112/AY112</f>
        <v>0</v>
      </c>
      <c r="BA112">
        <v>0</v>
      </c>
      <c r="BB112" t="s">
        <v>286</v>
      </c>
      <c r="BC112" t="s">
        <v>286</v>
      </c>
      <c r="BD112">
        <v>0</v>
      </c>
      <c r="BE112">
        <v>0</v>
      </c>
      <c r="BF112">
        <f>1-BD112/BE112</f>
        <v>0</v>
      </c>
      <c r="BG112">
        <v>0.5</v>
      </c>
      <c r="BH112">
        <f>BY112</f>
        <v>0</v>
      </c>
      <c r="BI112">
        <f>J112</f>
        <v>0</v>
      </c>
      <c r="BJ112">
        <f>BF112*BG112*BH112</f>
        <v>0</v>
      </c>
      <c r="BK112">
        <f>(BI112-BA112)/BH112</f>
        <v>0</v>
      </c>
      <c r="BL112">
        <f>(AY112-BE112)/BE112</f>
        <v>0</v>
      </c>
      <c r="BM112">
        <f>AX112/(AZ112+AX112/BE112)</f>
        <v>0</v>
      </c>
      <c r="BN112" t="s">
        <v>286</v>
      </c>
      <c r="BO112">
        <v>0</v>
      </c>
      <c r="BP112">
        <f>IF(BO112&lt;&gt;0, BO112, BM112)</f>
        <v>0</v>
      </c>
      <c r="BQ112">
        <f>1-BP112/BE112</f>
        <v>0</v>
      </c>
      <c r="BR112">
        <f>(BE112-BD112)/(BE112-BP112)</f>
        <v>0</v>
      </c>
      <c r="BS112">
        <f>(AY112-BE112)/(AY112-BP112)</f>
        <v>0</v>
      </c>
      <c r="BT112">
        <f>(BE112-BD112)/(BE112-AX112)</f>
        <v>0</v>
      </c>
      <c r="BU112">
        <f>(AY112-BE112)/(AY112-AX112)</f>
        <v>0</v>
      </c>
      <c r="BV112">
        <f>(BR112*BP112/BD112)</f>
        <v>0</v>
      </c>
      <c r="BW112">
        <f>(1-BV112)</f>
        <v>0</v>
      </c>
      <c r="BX112">
        <f>$B$11*CW112+$C$11*CX112+$F$11*CY112*(1-DB112)</f>
        <v>0</v>
      </c>
      <c r="BY112">
        <f>BX112*BZ112</f>
        <v>0</v>
      </c>
      <c r="BZ112">
        <f>($B$11*$D$9+$C$11*$D$9+$F$11*((DL112+DD112)/MAX(DL112+DD112+DM112, 0.1)*$I$9+DM112/MAX(DL112+DD112+DM112, 0.1)*$J$9))/($B$11+$C$11+$F$11)</f>
        <v>0</v>
      </c>
      <c r="CA112">
        <f>($B$11*$K$9+$C$11*$K$9+$F$11*((DL112+DD112)/MAX(DL112+DD112+DM112, 0.1)*$P$9+DM112/MAX(DL112+DD112+DM112, 0.1)*$Q$9))/($B$11+$C$11+$F$11)</f>
        <v>0</v>
      </c>
      <c r="CB112">
        <v>9</v>
      </c>
      <c r="CC112">
        <v>0.5</v>
      </c>
      <c r="CD112" t="s">
        <v>287</v>
      </c>
      <c r="CE112">
        <v>2</v>
      </c>
      <c r="CF112" t="b">
        <v>1</v>
      </c>
      <c r="CG112">
        <v>1617086556.6875</v>
      </c>
      <c r="CH112">
        <v>618.964875</v>
      </c>
      <c r="CI112">
        <v>641.32675</v>
      </c>
      <c r="CJ112">
        <v>21.4546375</v>
      </c>
      <c r="CK112">
        <v>20.051325</v>
      </c>
      <c r="CL112">
        <v>614.60325</v>
      </c>
      <c r="CM112">
        <v>21.472325</v>
      </c>
      <c r="CN112">
        <v>600.0145</v>
      </c>
      <c r="CO112">
        <v>101.112875</v>
      </c>
      <c r="CP112">
        <v>0.0456911875</v>
      </c>
      <c r="CQ112">
        <v>26.6498125</v>
      </c>
      <c r="CR112">
        <v>26.128275</v>
      </c>
      <c r="CS112">
        <v>999.9</v>
      </c>
      <c r="CT112">
        <v>0</v>
      </c>
      <c r="CU112">
        <v>0</v>
      </c>
      <c r="CV112">
        <v>10005.4725</v>
      </c>
      <c r="CW112">
        <v>0</v>
      </c>
      <c r="CX112">
        <v>42.2078125</v>
      </c>
      <c r="CY112">
        <v>1199.98625</v>
      </c>
      <c r="CZ112">
        <v>0.96699</v>
      </c>
      <c r="DA112">
        <v>0.0330095</v>
      </c>
      <c r="DB112">
        <v>0</v>
      </c>
      <c r="DC112">
        <v>2.7757375</v>
      </c>
      <c r="DD112">
        <v>0</v>
      </c>
      <c r="DE112">
        <v>3614.9725</v>
      </c>
      <c r="DF112">
        <v>10372.1375</v>
      </c>
      <c r="DG112">
        <v>39.859125</v>
      </c>
      <c r="DH112">
        <v>42.694875</v>
      </c>
      <c r="DI112">
        <v>41.484125</v>
      </c>
      <c r="DJ112">
        <v>40.906</v>
      </c>
      <c r="DK112">
        <v>39.9215</v>
      </c>
      <c r="DL112">
        <v>1160.37625</v>
      </c>
      <c r="DM112">
        <v>39.61</v>
      </c>
      <c r="DN112">
        <v>0</v>
      </c>
      <c r="DO112">
        <v>1617086559.7</v>
      </c>
      <c r="DP112">
        <v>0</v>
      </c>
      <c r="DQ112">
        <v>2.72916</v>
      </c>
      <c r="DR112">
        <v>-0.380007696436006</v>
      </c>
      <c r="DS112">
        <v>18.9984615374856</v>
      </c>
      <c r="DT112">
        <v>3613.7636</v>
      </c>
      <c r="DU112">
        <v>15</v>
      </c>
      <c r="DV112">
        <v>1617085932.5</v>
      </c>
      <c r="DW112" t="s">
        <v>288</v>
      </c>
      <c r="DX112">
        <v>1617085932.5</v>
      </c>
      <c r="DY112">
        <v>1617085930.5</v>
      </c>
      <c r="DZ112">
        <v>3</v>
      </c>
      <c r="EA112">
        <v>0.041</v>
      </c>
      <c r="EB112">
        <v>0.004</v>
      </c>
      <c r="EC112">
        <v>4.362</v>
      </c>
      <c r="ED112">
        <v>-0.018</v>
      </c>
      <c r="EE112">
        <v>400</v>
      </c>
      <c r="EF112">
        <v>20</v>
      </c>
      <c r="EG112">
        <v>0.24</v>
      </c>
      <c r="EH112">
        <v>0.04</v>
      </c>
      <c r="EI112">
        <v>100</v>
      </c>
      <c r="EJ112">
        <v>100</v>
      </c>
      <c r="EK112">
        <v>4.362</v>
      </c>
      <c r="EL112">
        <v>-0.0177</v>
      </c>
      <c r="EM112">
        <v>4.36170000000004</v>
      </c>
      <c r="EN112">
        <v>0</v>
      </c>
      <c r="EO112">
        <v>0</v>
      </c>
      <c r="EP112">
        <v>0</v>
      </c>
      <c r="EQ112">
        <v>-0.017669999999999</v>
      </c>
      <c r="ER112">
        <v>0</v>
      </c>
      <c r="ES112">
        <v>0</v>
      </c>
      <c r="ET112">
        <v>0</v>
      </c>
      <c r="EU112">
        <v>-1</v>
      </c>
      <c r="EV112">
        <v>-1</v>
      </c>
      <c r="EW112">
        <v>-1</v>
      </c>
      <c r="EX112">
        <v>-1</v>
      </c>
      <c r="EY112">
        <v>10.4</v>
      </c>
      <c r="EZ112">
        <v>10.5</v>
      </c>
      <c r="FA112">
        <v>18</v>
      </c>
      <c r="FB112">
        <v>646.234</v>
      </c>
      <c r="FC112">
        <v>394.039</v>
      </c>
      <c r="FD112">
        <v>24.9999</v>
      </c>
      <c r="FE112">
        <v>26.9991</v>
      </c>
      <c r="FF112">
        <v>30.0002</v>
      </c>
      <c r="FG112">
        <v>26.9721</v>
      </c>
      <c r="FH112">
        <v>27.0118</v>
      </c>
      <c r="FI112">
        <v>31.0092</v>
      </c>
      <c r="FJ112">
        <v>16.6744</v>
      </c>
      <c r="FK112">
        <v>53.6207</v>
      </c>
      <c r="FL112">
        <v>25</v>
      </c>
      <c r="FM112">
        <v>656.018</v>
      </c>
      <c r="FN112">
        <v>20</v>
      </c>
      <c r="FO112">
        <v>97.0552</v>
      </c>
      <c r="FP112">
        <v>99.6203</v>
      </c>
    </row>
    <row r="113" spans="1:172">
      <c r="A113">
        <v>97</v>
      </c>
      <c r="B113">
        <v>1617086563</v>
      </c>
      <c r="C113">
        <v>385</v>
      </c>
      <c r="D113" t="s">
        <v>479</v>
      </c>
      <c r="E113" t="s">
        <v>480</v>
      </c>
      <c r="F113">
        <v>4</v>
      </c>
      <c r="G113">
        <v>1617086561</v>
      </c>
      <c r="H113">
        <f>(I113)/1000</f>
        <v>0</v>
      </c>
      <c r="I113">
        <f>IF(CF113, AL113, AF113)</f>
        <v>0</v>
      </c>
      <c r="J113">
        <f>IF(CF113, AG113, AE113)</f>
        <v>0</v>
      </c>
      <c r="K113">
        <f>CH113 - IF(AS113&gt;1, J113*CB113*100.0/(AU113*CV113), 0)</f>
        <v>0</v>
      </c>
      <c r="L113">
        <f>((R113-H113/2)*K113-J113)/(R113+H113/2)</f>
        <v>0</v>
      </c>
      <c r="M113">
        <f>L113*(CO113+CP113)/1000.0</f>
        <v>0</v>
      </c>
      <c r="N113">
        <f>(CH113 - IF(AS113&gt;1, J113*CB113*100.0/(AU113*CV113), 0))*(CO113+CP113)/1000.0</f>
        <v>0</v>
      </c>
      <c r="O113">
        <f>2.0/((1/Q113-1/P113)+SIGN(Q113)*SQRT((1/Q113-1/P113)*(1/Q113-1/P113) + 4*CC113/((CC113+1)*(CC113+1))*(2*1/Q113*1/P113-1/P113*1/P113)))</f>
        <v>0</v>
      </c>
      <c r="P113">
        <f>IF(LEFT(CD113,1)&lt;&gt;"0",IF(LEFT(CD113,1)="1",3.0,CE113),$D$5+$E$5*(CV113*CO113/($K$5*1000))+$F$5*(CV113*CO113/($K$5*1000))*MAX(MIN(CB113,$J$5),$I$5)*MAX(MIN(CB113,$J$5),$I$5)+$G$5*MAX(MIN(CB113,$J$5),$I$5)*(CV113*CO113/($K$5*1000))+$H$5*(CV113*CO113/($K$5*1000))*(CV113*CO113/($K$5*1000)))</f>
        <v>0</v>
      </c>
      <c r="Q113">
        <f>H113*(1000-(1000*0.61365*exp(17.502*U113/(240.97+U113))/(CO113+CP113)+CJ113)/2)/(1000*0.61365*exp(17.502*U113/(240.97+U113))/(CO113+CP113)-CJ113)</f>
        <v>0</v>
      </c>
      <c r="R113">
        <f>1/((CC113+1)/(O113/1.6)+1/(P113/1.37)) + CC113/((CC113+1)/(O113/1.6) + CC113/(P113/1.37))</f>
        <v>0</v>
      </c>
      <c r="S113">
        <f>(BX113*CA113)</f>
        <v>0</v>
      </c>
      <c r="T113">
        <f>(CQ113+(S113+2*0.95*5.67E-8*(((CQ113+$B$7)+273)^4-(CQ113+273)^4)-44100*H113)/(1.84*29.3*P113+8*0.95*5.67E-8*(CQ113+273)^3))</f>
        <v>0</v>
      </c>
      <c r="U113">
        <f>($C$7*CR113+$D$7*CS113+$E$7*T113)</f>
        <v>0</v>
      </c>
      <c r="V113">
        <f>0.61365*exp(17.502*U113/(240.97+U113))</f>
        <v>0</v>
      </c>
      <c r="W113">
        <f>(X113/Y113*100)</f>
        <v>0</v>
      </c>
      <c r="X113">
        <f>CJ113*(CO113+CP113)/1000</f>
        <v>0</v>
      </c>
      <c r="Y113">
        <f>0.61365*exp(17.502*CQ113/(240.97+CQ113))</f>
        <v>0</v>
      </c>
      <c r="Z113">
        <f>(V113-CJ113*(CO113+CP113)/1000)</f>
        <v>0</v>
      </c>
      <c r="AA113">
        <f>(-H113*44100)</f>
        <v>0</v>
      </c>
      <c r="AB113">
        <f>2*29.3*P113*0.92*(CQ113-U113)</f>
        <v>0</v>
      </c>
      <c r="AC113">
        <f>2*0.95*5.67E-8*(((CQ113+$B$7)+273)^4-(U113+273)^4)</f>
        <v>0</v>
      </c>
      <c r="AD113">
        <f>S113+AC113+AA113+AB113</f>
        <v>0</v>
      </c>
      <c r="AE113">
        <f>CN113*AS113*(CI113-CH113*(1000-AS113*CK113)/(1000-AS113*CJ113))/(100*CB113)</f>
        <v>0</v>
      </c>
      <c r="AF113">
        <f>1000*CN113*AS113*(CJ113-CK113)/(100*CB113*(1000-AS113*CJ113))</f>
        <v>0</v>
      </c>
      <c r="AG113">
        <f>(AH113 - AI113 - CO113*1E3/(8.314*(CQ113+273.15)) * AK113/CN113 * AJ113) * CN113/(100*CB113) * (1000 - CK113)/1000</f>
        <v>0</v>
      </c>
      <c r="AH113">
        <v>661.825234925349</v>
      </c>
      <c r="AI113">
        <v>642.449078787879</v>
      </c>
      <c r="AJ113">
        <v>1.68088822723744</v>
      </c>
      <c r="AK113">
        <v>66.4999155448521</v>
      </c>
      <c r="AL113">
        <f>(AN113 - AM113 + CO113*1E3/(8.314*(CQ113+273.15)) * AP113/CN113 * AO113) * CN113/(100*CB113) * 1000/(1000 - AN113)</f>
        <v>0</v>
      </c>
      <c r="AM113">
        <v>20.0500539290043</v>
      </c>
      <c r="AN113">
        <v>21.448163030303</v>
      </c>
      <c r="AO113">
        <v>-4.96375862368579e-06</v>
      </c>
      <c r="AP113">
        <v>79.88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MAX(0,($B$13+$C$13*CV113)/(1+$D$13*CV113)*CO113/(CQ113+273)*$E$13)</f>
        <v>0</v>
      </c>
      <c r="AV113" t="s">
        <v>286</v>
      </c>
      <c r="AW113" t="s">
        <v>286</v>
      </c>
      <c r="AX113">
        <v>0</v>
      </c>
      <c r="AY113">
        <v>0</v>
      </c>
      <c r="AZ113">
        <f>1-AX113/AY113</f>
        <v>0</v>
      </c>
      <c r="BA113">
        <v>0</v>
      </c>
      <c r="BB113" t="s">
        <v>286</v>
      </c>
      <c r="BC113" t="s">
        <v>286</v>
      </c>
      <c r="BD113">
        <v>0</v>
      </c>
      <c r="BE113">
        <v>0</v>
      </c>
      <c r="BF113">
        <f>1-BD113/BE113</f>
        <v>0</v>
      </c>
      <c r="BG113">
        <v>0.5</v>
      </c>
      <c r="BH113">
        <f>BY113</f>
        <v>0</v>
      </c>
      <c r="BI113">
        <f>J113</f>
        <v>0</v>
      </c>
      <c r="BJ113">
        <f>BF113*BG113*BH113</f>
        <v>0</v>
      </c>
      <c r="BK113">
        <f>(BI113-BA113)/BH113</f>
        <v>0</v>
      </c>
      <c r="BL113">
        <f>(AY113-BE113)/BE113</f>
        <v>0</v>
      </c>
      <c r="BM113">
        <f>AX113/(AZ113+AX113/BE113)</f>
        <v>0</v>
      </c>
      <c r="BN113" t="s">
        <v>286</v>
      </c>
      <c r="BO113">
        <v>0</v>
      </c>
      <c r="BP113">
        <f>IF(BO113&lt;&gt;0, BO113, BM113)</f>
        <v>0</v>
      </c>
      <c r="BQ113">
        <f>1-BP113/BE113</f>
        <v>0</v>
      </c>
      <c r="BR113">
        <f>(BE113-BD113)/(BE113-BP113)</f>
        <v>0</v>
      </c>
      <c r="BS113">
        <f>(AY113-BE113)/(AY113-BP113)</f>
        <v>0</v>
      </c>
      <c r="BT113">
        <f>(BE113-BD113)/(BE113-AX113)</f>
        <v>0</v>
      </c>
      <c r="BU113">
        <f>(AY113-BE113)/(AY113-AX113)</f>
        <v>0</v>
      </c>
      <c r="BV113">
        <f>(BR113*BP113/BD113)</f>
        <v>0</v>
      </c>
      <c r="BW113">
        <f>(1-BV113)</f>
        <v>0</v>
      </c>
      <c r="BX113">
        <f>$B$11*CW113+$C$11*CX113+$F$11*CY113*(1-DB113)</f>
        <v>0</v>
      </c>
      <c r="BY113">
        <f>BX113*BZ113</f>
        <v>0</v>
      </c>
      <c r="BZ113">
        <f>($B$11*$D$9+$C$11*$D$9+$F$11*((DL113+DD113)/MAX(DL113+DD113+DM113, 0.1)*$I$9+DM113/MAX(DL113+DD113+DM113, 0.1)*$J$9))/($B$11+$C$11+$F$11)</f>
        <v>0</v>
      </c>
      <c r="CA113">
        <f>($B$11*$K$9+$C$11*$K$9+$F$11*((DL113+DD113)/MAX(DL113+DD113+DM113, 0.1)*$P$9+DM113/MAX(DL113+DD113+DM113, 0.1)*$Q$9))/($B$11+$C$11+$F$11)</f>
        <v>0</v>
      </c>
      <c r="CB113">
        <v>9</v>
      </c>
      <c r="CC113">
        <v>0.5</v>
      </c>
      <c r="CD113" t="s">
        <v>287</v>
      </c>
      <c r="CE113">
        <v>2</v>
      </c>
      <c r="CF113" t="b">
        <v>1</v>
      </c>
      <c r="CG113">
        <v>1617086561</v>
      </c>
      <c r="CH113">
        <v>626.202</v>
      </c>
      <c r="CI113">
        <v>648.564714285714</v>
      </c>
      <c r="CJ113">
        <v>21.4495142857143</v>
      </c>
      <c r="CK113">
        <v>20.0493</v>
      </c>
      <c r="CL113">
        <v>621.840142857143</v>
      </c>
      <c r="CM113">
        <v>21.4672</v>
      </c>
      <c r="CN113">
        <v>600.016857142857</v>
      </c>
      <c r="CO113">
        <v>101.112857142857</v>
      </c>
      <c r="CP113">
        <v>0.0455553142857143</v>
      </c>
      <c r="CQ113">
        <v>26.6497285714286</v>
      </c>
      <c r="CR113">
        <v>26.1321857142857</v>
      </c>
      <c r="CS113">
        <v>999.9</v>
      </c>
      <c r="CT113">
        <v>0</v>
      </c>
      <c r="CU113">
        <v>0</v>
      </c>
      <c r="CV113">
        <v>9987.49714285714</v>
      </c>
      <c r="CW113">
        <v>0</v>
      </c>
      <c r="CX113">
        <v>41.3021714285714</v>
      </c>
      <c r="CY113">
        <v>1199.98714285714</v>
      </c>
      <c r="CZ113">
        <v>0.96699</v>
      </c>
      <c r="DA113">
        <v>0.0330095</v>
      </c>
      <c r="DB113">
        <v>0</v>
      </c>
      <c r="DC113">
        <v>2.72405714285714</v>
      </c>
      <c r="DD113">
        <v>0</v>
      </c>
      <c r="DE113">
        <v>3616.81571428571</v>
      </c>
      <c r="DF113">
        <v>10372.1285714286</v>
      </c>
      <c r="DG113">
        <v>39.8212857142857</v>
      </c>
      <c r="DH113">
        <v>42.696</v>
      </c>
      <c r="DI113">
        <v>41.5177142857143</v>
      </c>
      <c r="DJ113">
        <v>40.9015714285714</v>
      </c>
      <c r="DK113">
        <v>39.937</v>
      </c>
      <c r="DL113">
        <v>1160.37714285714</v>
      </c>
      <c r="DM113">
        <v>39.61</v>
      </c>
      <c r="DN113">
        <v>0</v>
      </c>
      <c r="DO113">
        <v>1617086563.9</v>
      </c>
      <c r="DP113">
        <v>0</v>
      </c>
      <c r="DQ113">
        <v>2.69645384615385</v>
      </c>
      <c r="DR113">
        <v>0.504136739989993</v>
      </c>
      <c r="DS113">
        <v>18.6605128193845</v>
      </c>
      <c r="DT113">
        <v>3615.03923076923</v>
      </c>
      <c r="DU113">
        <v>15</v>
      </c>
      <c r="DV113">
        <v>1617085932.5</v>
      </c>
      <c r="DW113" t="s">
        <v>288</v>
      </c>
      <c r="DX113">
        <v>1617085932.5</v>
      </c>
      <c r="DY113">
        <v>1617085930.5</v>
      </c>
      <c r="DZ113">
        <v>3</v>
      </c>
      <c r="EA113">
        <v>0.041</v>
      </c>
      <c r="EB113">
        <v>0.004</v>
      </c>
      <c r="EC113">
        <v>4.362</v>
      </c>
      <c r="ED113">
        <v>-0.018</v>
      </c>
      <c r="EE113">
        <v>400</v>
      </c>
      <c r="EF113">
        <v>20</v>
      </c>
      <c r="EG113">
        <v>0.24</v>
      </c>
      <c r="EH113">
        <v>0.04</v>
      </c>
      <c r="EI113">
        <v>100</v>
      </c>
      <c r="EJ113">
        <v>100</v>
      </c>
      <c r="EK113">
        <v>4.361</v>
      </c>
      <c r="EL113">
        <v>-0.0177</v>
      </c>
      <c r="EM113">
        <v>4.36170000000004</v>
      </c>
      <c r="EN113">
        <v>0</v>
      </c>
      <c r="EO113">
        <v>0</v>
      </c>
      <c r="EP113">
        <v>0</v>
      </c>
      <c r="EQ113">
        <v>-0.017669999999999</v>
      </c>
      <c r="ER113">
        <v>0</v>
      </c>
      <c r="ES113">
        <v>0</v>
      </c>
      <c r="ET113">
        <v>0</v>
      </c>
      <c r="EU113">
        <v>-1</v>
      </c>
      <c r="EV113">
        <v>-1</v>
      </c>
      <c r="EW113">
        <v>-1</v>
      </c>
      <c r="EX113">
        <v>-1</v>
      </c>
      <c r="EY113">
        <v>10.5</v>
      </c>
      <c r="EZ113">
        <v>10.5</v>
      </c>
      <c r="FA113">
        <v>18</v>
      </c>
      <c r="FB113">
        <v>646.158</v>
      </c>
      <c r="FC113">
        <v>394.199</v>
      </c>
      <c r="FD113">
        <v>25</v>
      </c>
      <c r="FE113">
        <v>27.0001</v>
      </c>
      <c r="FF113">
        <v>30</v>
      </c>
      <c r="FG113">
        <v>26.9723</v>
      </c>
      <c r="FH113">
        <v>27.0118</v>
      </c>
      <c r="FI113">
        <v>31.2648</v>
      </c>
      <c r="FJ113">
        <v>16.6744</v>
      </c>
      <c r="FK113">
        <v>53.6207</v>
      </c>
      <c r="FL113">
        <v>25</v>
      </c>
      <c r="FM113">
        <v>662.878</v>
      </c>
      <c r="FN113">
        <v>20</v>
      </c>
      <c r="FO113">
        <v>97.0554</v>
      </c>
      <c r="FP113">
        <v>99.6212</v>
      </c>
    </row>
    <row r="114" spans="1:172">
      <c r="A114">
        <v>98</v>
      </c>
      <c r="B114">
        <v>1617086567</v>
      </c>
      <c r="C114">
        <v>389</v>
      </c>
      <c r="D114" t="s">
        <v>481</v>
      </c>
      <c r="E114" t="s">
        <v>482</v>
      </c>
      <c r="F114">
        <v>4</v>
      </c>
      <c r="G114">
        <v>1617086564.6875</v>
      </c>
      <c r="H114">
        <f>(I114)/1000</f>
        <v>0</v>
      </c>
      <c r="I114">
        <f>IF(CF114, AL114, AF114)</f>
        <v>0</v>
      </c>
      <c r="J114">
        <f>IF(CF114, AG114, AE114)</f>
        <v>0</v>
      </c>
      <c r="K114">
        <f>CH114 - IF(AS114&gt;1, J114*CB114*100.0/(AU114*CV114), 0)</f>
        <v>0</v>
      </c>
      <c r="L114">
        <f>((R114-H114/2)*K114-J114)/(R114+H114/2)</f>
        <v>0</v>
      </c>
      <c r="M114">
        <f>L114*(CO114+CP114)/1000.0</f>
        <v>0</v>
      </c>
      <c r="N114">
        <f>(CH114 - IF(AS114&gt;1, J114*CB114*100.0/(AU114*CV114), 0))*(CO114+CP114)/1000.0</f>
        <v>0</v>
      </c>
      <c r="O114">
        <f>2.0/((1/Q114-1/P114)+SIGN(Q114)*SQRT((1/Q114-1/P114)*(1/Q114-1/P114) + 4*CC114/((CC114+1)*(CC114+1))*(2*1/Q114*1/P114-1/P114*1/P114)))</f>
        <v>0</v>
      </c>
      <c r="P114">
        <f>IF(LEFT(CD114,1)&lt;&gt;"0",IF(LEFT(CD114,1)="1",3.0,CE114),$D$5+$E$5*(CV114*CO114/($K$5*1000))+$F$5*(CV114*CO114/($K$5*1000))*MAX(MIN(CB114,$J$5),$I$5)*MAX(MIN(CB114,$J$5),$I$5)+$G$5*MAX(MIN(CB114,$J$5),$I$5)*(CV114*CO114/($K$5*1000))+$H$5*(CV114*CO114/($K$5*1000))*(CV114*CO114/($K$5*1000)))</f>
        <v>0</v>
      </c>
      <c r="Q114">
        <f>H114*(1000-(1000*0.61365*exp(17.502*U114/(240.97+U114))/(CO114+CP114)+CJ114)/2)/(1000*0.61365*exp(17.502*U114/(240.97+U114))/(CO114+CP114)-CJ114)</f>
        <v>0</v>
      </c>
      <c r="R114">
        <f>1/((CC114+1)/(O114/1.6)+1/(P114/1.37)) + CC114/((CC114+1)/(O114/1.6) + CC114/(P114/1.37))</f>
        <v>0</v>
      </c>
      <c r="S114">
        <f>(BX114*CA114)</f>
        <v>0</v>
      </c>
      <c r="T114">
        <f>(CQ114+(S114+2*0.95*5.67E-8*(((CQ114+$B$7)+273)^4-(CQ114+273)^4)-44100*H114)/(1.84*29.3*P114+8*0.95*5.67E-8*(CQ114+273)^3))</f>
        <v>0</v>
      </c>
      <c r="U114">
        <f>($C$7*CR114+$D$7*CS114+$E$7*T114)</f>
        <v>0</v>
      </c>
      <c r="V114">
        <f>0.61365*exp(17.502*U114/(240.97+U114))</f>
        <v>0</v>
      </c>
      <c r="W114">
        <f>(X114/Y114*100)</f>
        <v>0</v>
      </c>
      <c r="X114">
        <f>CJ114*(CO114+CP114)/1000</f>
        <v>0</v>
      </c>
      <c r="Y114">
        <f>0.61365*exp(17.502*CQ114/(240.97+CQ114))</f>
        <v>0</v>
      </c>
      <c r="Z114">
        <f>(V114-CJ114*(CO114+CP114)/1000)</f>
        <v>0</v>
      </c>
      <c r="AA114">
        <f>(-H114*44100)</f>
        <v>0</v>
      </c>
      <c r="AB114">
        <f>2*29.3*P114*0.92*(CQ114-U114)</f>
        <v>0</v>
      </c>
      <c r="AC114">
        <f>2*0.95*5.67E-8*(((CQ114+$B$7)+273)^4-(U114+273)^4)</f>
        <v>0</v>
      </c>
      <c r="AD114">
        <f>S114+AC114+AA114+AB114</f>
        <v>0</v>
      </c>
      <c r="AE114">
        <f>CN114*AS114*(CI114-CH114*(1000-AS114*CK114)/(1000-AS114*CJ114))/(100*CB114)</f>
        <v>0</v>
      </c>
      <c r="AF114">
        <f>1000*CN114*AS114*(CJ114-CK114)/(100*CB114*(1000-AS114*CJ114))</f>
        <v>0</v>
      </c>
      <c r="AG114">
        <f>(AH114 - AI114 - CO114*1E3/(8.314*(CQ114+273.15)) * AK114/CN114 * AJ114) * CN114/(100*CB114) * (1000 - CK114)/1000</f>
        <v>0</v>
      </c>
      <c r="AH114">
        <v>668.456123997702</v>
      </c>
      <c r="AI114">
        <v>649.132133333333</v>
      </c>
      <c r="AJ114">
        <v>1.6783199864138</v>
      </c>
      <c r="AK114">
        <v>66.4999155448521</v>
      </c>
      <c r="AL114">
        <f>(AN114 - AM114 + CO114*1E3/(8.314*(CQ114+273.15)) * AP114/CN114 * AO114) * CN114/(100*CB114) * 1000/(1000 - AN114)</f>
        <v>0</v>
      </c>
      <c r="AM114">
        <v>20.0468981832035</v>
      </c>
      <c r="AN114">
        <v>21.4434290909091</v>
      </c>
      <c r="AO114">
        <v>-9.28947595612186e-06</v>
      </c>
      <c r="AP114">
        <v>79.88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MAX(0,($B$13+$C$13*CV114)/(1+$D$13*CV114)*CO114/(CQ114+273)*$E$13)</f>
        <v>0</v>
      </c>
      <c r="AV114" t="s">
        <v>286</v>
      </c>
      <c r="AW114" t="s">
        <v>286</v>
      </c>
      <c r="AX114">
        <v>0</v>
      </c>
      <c r="AY114">
        <v>0</v>
      </c>
      <c r="AZ114">
        <f>1-AX114/AY114</f>
        <v>0</v>
      </c>
      <c r="BA114">
        <v>0</v>
      </c>
      <c r="BB114" t="s">
        <v>286</v>
      </c>
      <c r="BC114" t="s">
        <v>286</v>
      </c>
      <c r="BD114">
        <v>0</v>
      </c>
      <c r="BE114">
        <v>0</v>
      </c>
      <c r="BF114">
        <f>1-BD114/BE114</f>
        <v>0</v>
      </c>
      <c r="BG114">
        <v>0.5</v>
      </c>
      <c r="BH114">
        <f>BY114</f>
        <v>0</v>
      </c>
      <c r="BI114">
        <f>J114</f>
        <v>0</v>
      </c>
      <c r="BJ114">
        <f>BF114*BG114*BH114</f>
        <v>0</v>
      </c>
      <c r="BK114">
        <f>(BI114-BA114)/BH114</f>
        <v>0</v>
      </c>
      <c r="BL114">
        <f>(AY114-BE114)/BE114</f>
        <v>0</v>
      </c>
      <c r="BM114">
        <f>AX114/(AZ114+AX114/BE114)</f>
        <v>0</v>
      </c>
      <c r="BN114" t="s">
        <v>286</v>
      </c>
      <c r="BO114">
        <v>0</v>
      </c>
      <c r="BP114">
        <f>IF(BO114&lt;&gt;0, BO114, BM114)</f>
        <v>0</v>
      </c>
      <c r="BQ114">
        <f>1-BP114/BE114</f>
        <v>0</v>
      </c>
      <c r="BR114">
        <f>(BE114-BD114)/(BE114-BP114)</f>
        <v>0</v>
      </c>
      <c r="BS114">
        <f>(AY114-BE114)/(AY114-BP114)</f>
        <v>0</v>
      </c>
      <c r="BT114">
        <f>(BE114-BD114)/(BE114-AX114)</f>
        <v>0</v>
      </c>
      <c r="BU114">
        <f>(AY114-BE114)/(AY114-AX114)</f>
        <v>0</v>
      </c>
      <c r="BV114">
        <f>(BR114*BP114/BD114)</f>
        <v>0</v>
      </c>
      <c r="BW114">
        <f>(1-BV114)</f>
        <v>0</v>
      </c>
      <c r="BX114">
        <f>$B$11*CW114+$C$11*CX114+$F$11*CY114*(1-DB114)</f>
        <v>0</v>
      </c>
      <c r="BY114">
        <f>BX114*BZ114</f>
        <v>0</v>
      </c>
      <c r="BZ114">
        <f>($B$11*$D$9+$C$11*$D$9+$F$11*((DL114+DD114)/MAX(DL114+DD114+DM114, 0.1)*$I$9+DM114/MAX(DL114+DD114+DM114, 0.1)*$J$9))/($B$11+$C$11+$F$11)</f>
        <v>0</v>
      </c>
      <c r="CA114">
        <f>($B$11*$K$9+$C$11*$K$9+$F$11*((DL114+DD114)/MAX(DL114+DD114+DM114, 0.1)*$P$9+DM114/MAX(DL114+DD114+DM114, 0.1)*$Q$9))/($B$11+$C$11+$F$11)</f>
        <v>0</v>
      </c>
      <c r="CB114">
        <v>9</v>
      </c>
      <c r="CC114">
        <v>0.5</v>
      </c>
      <c r="CD114" t="s">
        <v>287</v>
      </c>
      <c r="CE114">
        <v>2</v>
      </c>
      <c r="CF114" t="b">
        <v>1</v>
      </c>
      <c r="CG114">
        <v>1617086564.6875</v>
      </c>
      <c r="CH114">
        <v>632.237375</v>
      </c>
      <c r="CI114">
        <v>654.581875</v>
      </c>
      <c r="CJ114">
        <v>21.4451625</v>
      </c>
      <c r="CK114">
        <v>20.0472375</v>
      </c>
      <c r="CL114">
        <v>627.875875</v>
      </c>
      <c r="CM114">
        <v>21.4628375</v>
      </c>
      <c r="CN114">
        <v>600.0045</v>
      </c>
      <c r="CO114">
        <v>101.11425</v>
      </c>
      <c r="CP114">
        <v>0.0455702375</v>
      </c>
      <c r="CQ114">
        <v>26.6461375</v>
      </c>
      <c r="CR114">
        <v>26.1269125</v>
      </c>
      <c r="CS114">
        <v>999.9</v>
      </c>
      <c r="CT114">
        <v>0</v>
      </c>
      <c r="CU114">
        <v>0</v>
      </c>
      <c r="CV114">
        <v>10005.24</v>
      </c>
      <c r="CW114">
        <v>0</v>
      </c>
      <c r="CX114">
        <v>41.8509375</v>
      </c>
      <c r="CY114">
        <v>1199.99</v>
      </c>
      <c r="CZ114">
        <v>0.96699</v>
      </c>
      <c r="DA114">
        <v>0.0330095</v>
      </c>
      <c r="DB114">
        <v>0</v>
      </c>
      <c r="DC114">
        <v>2.6839</v>
      </c>
      <c r="DD114">
        <v>0</v>
      </c>
      <c r="DE114">
        <v>3617.35</v>
      </c>
      <c r="DF114">
        <v>10372.175</v>
      </c>
      <c r="DG114">
        <v>39.875</v>
      </c>
      <c r="DH114">
        <v>42.694875</v>
      </c>
      <c r="DI114">
        <v>41.539</v>
      </c>
      <c r="DJ114">
        <v>40.8825</v>
      </c>
      <c r="DK114">
        <v>39.95275</v>
      </c>
      <c r="DL114">
        <v>1160.38</v>
      </c>
      <c r="DM114">
        <v>39.61</v>
      </c>
      <c r="DN114">
        <v>0</v>
      </c>
      <c r="DO114">
        <v>1617086567.5</v>
      </c>
      <c r="DP114">
        <v>0</v>
      </c>
      <c r="DQ114">
        <v>2.69305769230769</v>
      </c>
      <c r="DR114">
        <v>0.226854685647934</v>
      </c>
      <c r="DS114">
        <v>16.7042734803529</v>
      </c>
      <c r="DT114">
        <v>3616.00307692308</v>
      </c>
      <c r="DU114">
        <v>15</v>
      </c>
      <c r="DV114">
        <v>1617085932.5</v>
      </c>
      <c r="DW114" t="s">
        <v>288</v>
      </c>
      <c r="DX114">
        <v>1617085932.5</v>
      </c>
      <c r="DY114">
        <v>1617085930.5</v>
      </c>
      <c r="DZ114">
        <v>3</v>
      </c>
      <c r="EA114">
        <v>0.041</v>
      </c>
      <c r="EB114">
        <v>0.004</v>
      </c>
      <c r="EC114">
        <v>4.362</v>
      </c>
      <c r="ED114">
        <v>-0.018</v>
      </c>
      <c r="EE114">
        <v>400</v>
      </c>
      <c r="EF114">
        <v>20</v>
      </c>
      <c r="EG114">
        <v>0.24</v>
      </c>
      <c r="EH114">
        <v>0.04</v>
      </c>
      <c r="EI114">
        <v>100</v>
      </c>
      <c r="EJ114">
        <v>100</v>
      </c>
      <c r="EK114">
        <v>4.362</v>
      </c>
      <c r="EL114">
        <v>-0.0176</v>
      </c>
      <c r="EM114">
        <v>4.36170000000004</v>
      </c>
      <c r="EN114">
        <v>0</v>
      </c>
      <c r="EO114">
        <v>0</v>
      </c>
      <c r="EP114">
        <v>0</v>
      </c>
      <c r="EQ114">
        <v>-0.017669999999999</v>
      </c>
      <c r="ER114">
        <v>0</v>
      </c>
      <c r="ES114">
        <v>0</v>
      </c>
      <c r="ET114">
        <v>0</v>
      </c>
      <c r="EU114">
        <v>-1</v>
      </c>
      <c r="EV114">
        <v>-1</v>
      </c>
      <c r="EW114">
        <v>-1</v>
      </c>
      <c r="EX114">
        <v>-1</v>
      </c>
      <c r="EY114">
        <v>10.6</v>
      </c>
      <c r="EZ114">
        <v>10.6</v>
      </c>
      <c r="FA114">
        <v>18</v>
      </c>
      <c r="FB114">
        <v>646.184</v>
      </c>
      <c r="FC114">
        <v>394.068</v>
      </c>
      <c r="FD114">
        <v>25.0001</v>
      </c>
      <c r="FE114">
        <v>27.0001</v>
      </c>
      <c r="FF114">
        <v>30.0001</v>
      </c>
      <c r="FG114">
        <v>26.9744</v>
      </c>
      <c r="FH114">
        <v>27.0118</v>
      </c>
      <c r="FI114">
        <v>31.522</v>
      </c>
      <c r="FJ114">
        <v>16.6744</v>
      </c>
      <c r="FK114">
        <v>53.6207</v>
      </c>
      <c r="FL114">
        <v>25</v>
      </c>
      <c r="FM114">
        <v>669.625</v>
      </c>
      <c r="FN114">
        <v>20</v>
      </c>
      <c r="FO114">
        <v>97.0557</v>
      </c>
      <c r="FP114">
        <v>99.6205</v>
      </c>
    </row>
    <row r="115" spans="1:172">
      <c r="A115">
        <v>99</v>
      </c>
      <c r="B115">
        <v>1617086571</v>
      </c>
      <c r="C115">
        <v>393</v>
      </c>
      <c r="D115" t="s">
        <v>483</v>
      </c>
      <c r="E115" t="s">
        <v>484</v>
      </c>
      <c r="F115">
        <v>4</v>
      </c>
      <c r="G115">
        <v>1617086569</v>
      </c>
      <c r="H115">
        <f>(I115)/1000</f>
        <v>0</v>
      </c>
      <c r="I115">
        <f>IF(CF115, AL115, AF115)</f>
        <v>0</v>
      </c>
      <c r="J115">
        <f>IF(CF115, AG115, AE115)</f>
        <v>0</v>
      </c>
      <c r="K115">
        <f>CH115 - IF(AS115&gt;1, J115*CB115*100.0/(AU115*CV115), 0)</f>
        <v>0</v>
      </c>
      <c r="L115">
        <f>((R115-H115/2)*K115-J115)/(R115+H115/2)</f>
        <v>0</v>
      </c>
      <c r="M115">
        <f>L115*(CO115+CP115)/1000.0</f>
        <v>0</v>
      </c>
      <c r="N115">
        <f>(CH115 - IF(AS115&gt;1, J115*CB115*100.0/(AU115*CV115), 0))*(CO115+CP115)/1000.0</f>
        <v>0</v>
      </c>
      <c r="O115">
        <f>2.0/((1/Q115-1/P115)+SIGN(Q115)*SQRT((1/Q115-1/P115)*(1/Q115-1/P115) + 4*CC115/((CC115+1)*(CC115+1))*(2*1/Q115*1/P115-1/P115*1/P115)))</f>
        <v>0</v>
      </c>
      <c r="P115">
        <f>IF(LEFT(CD115,1)&lt;&gt;"0",IF(LEFT(CD115,1)="1",3.0,CE115),$D$5+$E$5*(CV115*CO115/($K$5*1000))+$F$5*(CV115*CO115/($K$5*1000))*MAX(MIN(CB115,$J$5),$I$5)*MAX(MIN(CB115,$J$5),$I$5)+$G$5*MAX(MIN(CB115,$J$5),$I$5)*(CV115*CO115/($K$5*1000))+$H$5*(CV115*CO115/($K$5*1000))*(CV115*CO115/($K$5*1000)))</f>
        <v>0</v>
      </c>
      <c r="Q115">
        <f>H115*(1000-(1000*0.61365*exp(17.502*U115/(240.97+U115))/(CO115+CP115)+CJ115)/2)/(1000*0.61365*exp(17.502*U115/(240.97+U115))/(CO115+CP115)-CJ115)</f>
        <v>0</v>
      </c>
      <c r="R115">
        <f>1/((CC115+1)/(O115/1.6)+1/(P115/1.37)) + CC115/((CC115+1)/(O115/1.6) + CC115/(P115/1.37))</f>
        <v>0</v>
      </c>
      <c r="S115">
        <f>(BX115*CA115)</f>
        <v>0</v>
      </c>
      <c r="T115">
        <f>(CQ115+(S115+2*0.95*5.67E-8*(((CQ115+$B$7)+273)^4-(CQ115+273)^4)-44100*H115)/(1.84*29.3*P115+8*0.95*5.67E-8*(CQ115+273)^3))</f>
        <v>0</v>
      </c>
      <c r="U115">
        <f>($C$7*CR115+$D$7*CS115+$E$7*T115)</f>
        <v>0</v>
      </c>
      <c r="V115">
        <f>0.61365*exp(17.502*U115/(240.97+U115))</f>
        <v>0</v>
      </c>
      <c r="W115">
        <f>(X115/Y115*100)</f>
        <v>0</v>
      </c>
      <c r="X115">
        <f>CJ115*(CO115+CP115)/1000</f>
        <v>0</v>
      </c>
      <c r="Y115">
        <f>0.61365*exp(17.502*CQ115/(240.97+CQ115))</f>
        <v>0</v>
      </c>
      <c r="Z115">
        <f>(V115-CJ115*(CO115+CP115)/1000)</f>
        <v>0</v>
      </c>
      <c r="AA115">
        <f>(-H115*44100)</f>
        <v>0</v>
      </c>
      <c r="AB115">
        <f>2*29.3*P115*0.92*(CQ115-U115)</f>
        <v>0</v>
      </c>
      <c r="AC115">
        <f>2*0.95*5.67E-8*(((CQ115+$B$7)+273)^4-(U115+273)^4)</f>
        <v>0</v>
      </c>
      <c r="AD115">
        <f>S115+AC115+AA115+AB115</f>
        <v>0</v>
      </c>
      <c r="AE115">
        <f>CN115*AS115*(CI115-CH115*(1000-AS115*CK115)/(1000-AS115*CJ115))/(100*CB115)</f>
        <v>0</v>
      </c>
      <c r="AF115">
        <f>1000*CN115*AS115*(CJ115-CK115)/(100*CB115*(1000-AS115*CJ115))</f>
        <v>0</v>
      </c>
      <c r="AG115">
        <f>(AH115 - AI115 - CO115*1E3/(8.314*(CQ115+273.15)) * AK115/CN115 * AJ115) * CN115/(100*CB115) * (1000 - CK115)/1000</f>
        <v>0</v>
      </c>
      <c r="AH115">
        <v>675.423249785791</v>
      </c>
      <c r="AI115">
        <v>655.876587878788</v>
      </c>
      <c r="AJ115">
        <v>1.69270619898331</v>
      </c>
      <c r="AK115">
        <v>66.4999155448521</v>
      </c>
      <c r="AL115">
        <f>(AN115 - AM115 + CO115*1E3/(8.314*(CQ115+273.15)) * AP115/CN115 * AO115) * CN115/(100*CB115) * 1000/(1000 - AN115)</f>
        <v>0</v>
      </c>
      <c r="AM115">
        <v>20.047806035671</v>
      </c>
      <c r="AN115">
        <v>21.4405187878788</v>
      </c>
      <c r="AO115">
        <v>-2.01792573619776e-06</v>
      </c>
      <c r="AP115">
        <v>79.88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MAX(0,($B$13+$C$13*CV115)/(1+$D$13*CV115)*CO115/(CQ115+273)*$E$13)</f>
        <v>0</v>
      </c>
      <c r="AV115" t="s">
        <v>286</v>
      </c>
      <c r="AW115" t="s">
        <v>286</v>
      </c>
      <c r="AX115">
        <v>0</v>
      </c>
      <c r="AY115">
        <v>0</v>
      </c>
      <c r="AZ115">
        <f>1-AX115/AY115</f>
        <v>0</v>
      </c>
      <c r="BA115">
        <v>0</v>
      </c>
      <c r="BB115" t="s">
        <v>286</v>
      </c>
      <c r="BC115" t="s">
        <v>286</v>
      </c>
      <c r="BD115">
        <v>0</v>
      </c>
      <c r="BE115">
        <v>0</v>
      </c>
      <c r="BF115">
        <f>1-BD115/BE115</f>
        <v>0</v>
      </c>
      <c r="BG115">
        <v>0.5</v>
      </c>
      <c r="BH115">
        <f>BY115</f>
        <v>0</v>
      </c>
      <c r="BI115">
        <f>J115</f>
        <v>0</v>
      </c>
      <c r="BJ115">
        <f>BF115*BG115*BH115</f>
        <v>0</v>
      </c>
      <c r="BK115">
        <f>(BI115-BA115)/BH115</f>
        <v>0</v>
      </c>
      <c r="BL115">
        <f>(AY115-BE115)/BE115</f>
        <v>0</v>
      </c>
      <c r="BM115">
        <f>AX115/(AZ115+AX115/BE115)</f>
        <v>0</v>
      </c>
      <c r="BN115" t="s">
        <v>286</v>
      </c>
      <c r="BO115">
        <v>0</v>
      </c>
      <c r="BP115">
        <f>IF(BO115&lt;&gt;0, BO115, BM115)</f>
        <v>0</v>
      </c>
      <c r="BQ115">
        <f>1-BP115/BE115</f>
        <v>0</v>
      </c>
      <c r="BR115">
        <f>(BE115-BD115)/(BE115-BP115)</f>
        <v>0</v>
      </c>
      <c r="BS115">
        <f>(AY115-BE115)/(AY115-BP115)</f>
        <v>0</v>
      </c>
      <c r="BT115">
        <f>(BE115-BD115)/(BE115-AX115)</f>
        <v>0</v>
      </c>
      <c r="BU115">
        <f>(AY115-BE115)/(AY115-AX115)</f>
        <v>0</v>
      </c>
      <c r="BV115">
        <f>(BR115*BP115/BD115)</f>
        <v>0</v>
      </c>
      <c r="BW115">
        <f>(1-BV115)</f>
        <v>0</v>
      </c>
      <c r="BX115">
        <f>$B$11*CW115+$C$11*CX115+$F$11*CY115*(1-DB115)</f>
        <v>0</v>
      </c>
      <c r="BY115">
        <f>BX115*BZ115</f>
        <v>0</v>
      </c>
      <c r="BZ115">
        <f>($B$11*$D$9+$C$11*$D$9+$F$11*((DL115+DD115)/MAX(DL115+DD115+DM115, 0.1)*$I$9+DM115/MAX(DL115+DD115+DM115, 0.1)*$J$9))/($B$11+$C$11+$F$11)</f>
        <v>0</v>
      </c>
      <c r="CA115">
        <f>($B$11*$K$9+$C$11*$K$9+$F$11*((DL115+DD115)/MAX(DL115+DD115+DM115, 0.1)*$P$9+DM115/MAX(DL115+DD115+DM115, 0.1)*$Q$9))/($B$11+$C$11+$F$11)</f>
        <v>0</v>
      </c>
      <c r="CB115">
        <v>9</v>
      </c>
      <c r="CC115">
        <v>0.5</v>
      </c>
      <c r="CD115" t="s">
        <v>287</v>
      </c>
      <c r="CE115">
        <v>2</v>
      </c>
      <c r="CF115" t="b">
        <v>1</v>
      </c>
      <c r="CG115">
        <v>1617086569</v>
      </c>
      <c r="CH115">
        <v>639.328714285714</v>
      </c>
      <c r="CI115">
        <v>661.912714285714</v>
      </c>
      <c r="CJ115">
        <v>21.4419142857143</v>
      </c>
      <c r="CK115">
        <v>20.048</v>
      </c>
      <c r="CL115">
        <v>634.966857142857</v>
      </c>
      <c r="CM115">
        <v>21.4595571428571</v>
      </c>
      <c r="CN115">
        <v>600.018142857143</v>
      </c>
      <c r="CO115">
        <v>101.112428571429</v>
      </c>
      <c r="CP115">
        <v>0.0455218285714286</v>
      </c>
      <c r="CQ115">
        <v>26.6456571428571</v>
      </c>
      <c r="CR115">
        <v>26.1250571428571</v>
      </c>
      <c r="CS115">
        <v>999.9</v>
      </c>
      <c r="CT115">
        <v>0</v>
      </c>
      <c r="CU115">
        <v>0</v>
      </c>
      <c r="CV115">
        <v>10007.3242857143</v>
      </c>
      <c r="CW115">
        <v>0</v>
      </c>
      <c r="CX115">
        <v>41.8821857142857</v>
      </c>
      <c r="CY115">
        <v>1199.99</v>
      </c>
      <c r="CZ115">
        <v>0.96699</v>
      </c>
      <c r="DA115">
        <v>0.0330095</v>
      </c>
      <c r="DB115">
        <v>0</v>
      </c>
      <c r="DC115">
        <v>2.68092857142857</v>
      </c>
      <c r="DD115">
        <v>0</v>
      </c>
      <c r="DE115">
        <v>3617.68714285714</v>
      </c>
      <c r="DF115">
        <v>10372.2</v>
      </c>
      <c r="DG115">
        <v>39.839</v>
      </c>
      <c r="DH115">
        <v>42.6692857142857</v>
      </c>
      <c r="DI115">
        <v>41.5531428571429</v>
      </c>
      <c r="DJ115">
        <v>40.9284285714286</v>
      </c>
      <c r="DK115">
        <v>39.964</v>
      </c>
      <c r="DL115">
        <v>1160.38</v>
      </c>
      <c r="DM115">
        <v>39.61</v>
      </c>
      <c r="DN115">
        <v>0</v>
      </c>
      <c r="DO115">
        <v>1617086571.7</v>
      </c>
      <c r="DP115">
        <v>0</v>
      </c>
      <c r="DQ115">
        <v>2.690296</v>
      </c>
      <c r="DR115">
        <v>-0.744869236270579</v>
      </c>
      <c r="DS115">
        <v>11.2569230807143</v>
      </c>
      <c r="DT115">
        <v>3617.0828</v>
      </c>
      <c r="DU115">
        <v>15</v>
      </c>
      <c r="DV115">
        <v>1617085932.5</v>
      </c>
      <c r="DW115" t="s">
        <v>288</v>
      </c>
      <c r="DX115">
        <v>1617085932.5</v>
      </c>
      <c r="DY115">
        <v>1617085930.5</v>
      </c>
      <c r="DZ115">
        <v>3</v>
      </c>
      <c r="EA115">
        <v>0.041</v>
      </c>
      <c r="EB115">
        <v>0.004</v>
      </c>
      <c r="EC115">
        <v>4.362</v>
      </c>
      <c r="ED115">
        <v>-0.018</v>
      </c>
      <c r="EE115">
        <v>400</v>
      </c>
      <c r="EF115">
        <v>20</v>
      </c>
      <c r="EG115">
        <v>0.24</v>
      </c>
      <c r="EH115">
        <v>0.04</v>
      </c>
      <c r="EI115">
        <v>100</v>
      </c>
      <c r="EJ115">
        <v>100</v>
      </c>
      <c r="EK115">
        <v>4.362</v>
      </c>
      <c r="EL115">
        <v>-0.0177</v>
      </c>
      <c r="EM115">
        <v>4.36170000000004</v>
      </c>
      <c r="EN115">
        <v>0</v>
      </c>
      <c r="EO115">
        <v>0</v>
      </c>
      <c r="EP115">
        <v>0</v>
      </c>
      <c r="EQ115">
        <v>-0.017669999999999</v>
      </c>
      <c r="ER115">
        <v>0</v>
      </c>
      <c r="ES115">
        <v>0</v>
      </c>
      <c r="ET115">
        <v>0</v>
      </c>
      <c r="EU115">
        <v>-1</v>
      </c>
      <c r="EV115">
        <v>-1</v>
      </c>
      <c r="EW115">
        <v>-1</v>
      </c>
      <c r="EX115">
        <v>-1</v>
      </c>
      <c r="EY115">
        <v>10.6</v>
      </c>
      <c r="EZ115">
        <v>10.7</v>
      </c>
      <c r="FA115">
        <v>18</v>
      </c>
      <c r="FB115">
        <v>646.146</v>
      </c>
      <c r="FC115">
        <v>394.086</v>
      </c>
      <c r="FD115">
        <v>25.0001</v>
      </c>
      <c r="FE115">
        <v>27.0001</v>
      </c>
      <c r="FF115">
        <v>30.0001</v>
      </c>
      <c r="FG115">
        <v>26.9744</v>
      </c>
      <c r="FH115">
        <v>27.014</v>
      </c>
      <c r="FI115">
        <v>31.7744</v>
      </c>
      <c r="FJ115">
        <v>16.6744</v>
      </c>
      <c r="FK115">
        <v>53.6207</v>
      </c>
      <c r="FL115">
        <v>25</v>
      </c>
      <c r="FM115">
        <v>676.372</v>
      </c>
      <c r="FN115">
        <v>20</v>
      </c>
      <c r="FO115">
        <v>97.0563</v>
      </c>
      <c r="FP115">
        <v>99.6199</v>
      </c>
    </row>
    <row r="116" spans="1:172">
      <c r="A116">
        <v>100</v>
      </c>
      <c r="B116">
        <v>1617086575.5</v>
      </c>
      <c r="C116">
        <v>397.5</v>
      </c>
      <c r="D116" t="s">
        <v>485</v>
      </c>
      <c r="E116" t="s">
        <v>486</v>
      </c>
      <c r="F116">
        <v>4</v>
      </c>
      <c r="G116">
        <v>1617086573.25</v>
      </c>
      <c r="H116">
        <f>(I116)/1000</f>
        <v>0</v>
      </c>
      <c r="I116">
        <f>IF(CF116, AL116, AF116)</f>
        <v>0</v>
      </c>
      <c r="J116">
        <f>IF(CF116, AG116, AE116)</f>
        <v>0</v>
      </c>
      <c r="K116">
        <f>CH116 - IF(AS116&gt;1, J116*CB116*100.0/(AU116*CV116), 0)</f>
        <v>0</v>
      </c>
      <c r="L116">
        <f>((R116-H116/2)*K116-J116)/(R116+H116/2)</f>
        <v>0</v>
      </c>
      <c r="M116">
        <f>L116*(CO116+CP116)/1000.0</f>
        <v>0</v>
      </c>
      <c r="N116">
        <f>(CH116 - IF(AS116&gt;1, J116*CB116*100.0/(AU116*CV116), 0))*(CO116+CP116)/1000.0</f>
        <v>0</v>
      </c>
      <c r="O116">
        <f>2.0/((1/Q116-1/P116)+SIGN(Q116)*SQRT((1/Q116-1/P116)*(1/Q116-1/P116) + 4*CC116/((CC116+1)*(CC116+1))*(2*1/Q116*1/P116-1/P116*1/P116)))</f>
        <v>0</v>
      </c>
      <c r="P116">
        <f>IF(LEFT(CD116,1)&lt;&gt;"0",IF(LEFT(CD116,1)="1",3.0,CE116),$D$5+$E$5*(CV116*CO116/($K$5*1000))+$F$5*(CV116*CO116/($K$5*1000))*MAX(MIN(CB116,$J$5),$I$5)*MAX(MIN(CB116,$J$5),$I$5)+$G$5*MAX(MIN(CB116,$J$5),$I$5)*(CV116*CO116/($K$5*1000))+$H$5*(CV116*CO116/($K$5*1000))*(CV116*CO116/($K$5*1000)))</f>
        <v>0</v>
      </c>
      <c r="Q116">
        <f>H116*(1000-(1000*0.61365*exp(17.502*U116/(240.97+U116))/(CO116+CP116)+CJ116)/2)/(1000*0.61365*exp(17.502*U116/(240.97+U116))/(CO116+CP116)-CJ116)</f>
        <v>0</v>
      </c>
      <c r="R116">
        <f>1/((CC116+1)/(O116/1.6)+1/(P116/1.37)) + CC116/((CC116+1)/(O116/1.6) + CC116/(P116/1.37))</f>
        <v>0</v>
      </c>
      <c r="S116">
        <f>(BX116*CA116)</f>
        <v>0</v>
      </c>
      <c r="T116">
        <f>(CQ116+(S116+2*0.95*5.67E-8*(((CQ116+$B$7)+273)^4-(CQ116+273)^4)-44100*H116)/(1.84*29.3*P116+8*0.95*5.67E-8*(CQ116+273)^3))</f>
        <v>0</v>
      </c>
      <c r="U116">
        <f>($C$7*CR116+$D$7*CS116+$E$7*T116)</f>
        <v>0</v>
      </c>
      <c r="V116">
        <f>0.61365*exp(17.502*U116/(240.97+U116))</f>
        <v>0</v>
      </c>
      <c r="W116">
        <f>(X116/Y116*100)</f>
        <v>0</v>
      </c>
      <c r="X116">
        <f>CJ116*(CO116+CP116)/1000</f>
        <v>0</v>
      </c>
      <c r="Y116">
        <f>0.61365*exp(17.502*CQ116/(240.97+CQ116))</f>
        <v>0</v>
      </c>
      <c r="Z116">
        <f>(V116-CJ116*(CO116+CP116)/1000)</f>
        <v>0</v>
      </c>
      <c r="AA116">
        <f>(-H116*44100)</f>
        <v>0</v>
      </c>
      <c r="AB116">
        <f>2*29.3*P116*0.92*(CQ116-U116)</f>
        <v>0</v>
      </c>
      <c r="AC116">
        <f>2*0.95*5.67E-8*(((CQ116+$B$7)+273)^4-(U116+273)^4)</f>
        <v>0</v>
      </c>
      <c r="AD116">
        <f>S116+AC116+AA116+AB116</f>
        <v>0</v>
      </c>
      <c r="AE116">
        <f>CN116*AS116*(CI116-CH116*(1000-AS116*CK116)/(1000-AS116*CJ116))/(100*CB116)</f>
        <v>0</v>
      </c>
      <c r="AF116">
        <f>1000*CN116*AS116*(CJ116-CK116)/(100*CB116*(1000-AS116*CJ116))</f>
        <v>0</v>
      </c>
      <c r="AG116">
        <f>(AH116 - AI116 - CO116*1E3/(8.314*(CQ116+273.15)) * AK116/CN116 * AJ116) * CN116/(100*CB116) * (1000 - CK116)/1000</f>
        <v>0</v>
      </c>
      <c r="AH116">
        <v>683.106170489741</v>
      </c>
      <c r="AI116">
        <v>663.488696969697</v>
      </c>
      <c r="AJ116">
        <v>1.69088741203103</v>
      </c>
      <c r="AK116">
        <v>66.4999155448521</v>
      </c>
      <c r="AL116">
        <f>(AN116 - AM116 + CO116*1E3/(8.314*(CQ116+273.15)) * AP116/CN116 * AO116) * CN116/(100*CB116) * 1000/(1000 - AN116)</f>
        <v>0</v>
      </c>
      <c r="AM116">
        <v>20.0482070178355</v>
      </c>
      <c r="AN116">
        <v>21.4365496969697</v>
      </c>
      <c r="AO116">
        <v>-6.75315041933894e-06</v>
      </c>
      <c r="AP116">
        <v>79.88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MAX(0,($B$13+$C$13*CV116)/(1+$D$13*CV116)*CO116/(CQ116+273)*$E$13)</f>
        <v>0</v>
      </c>
      <c r="AV116" t="s">
        <v>286</v>
      </c>
      <c r="AW116" t="s">
        <v>286</v>
      </c>
      <c r="AX116">
        <v>0</v>
      </c>
      <c r="AY116">
        <v>0</v>
      </c>
      <c r="AZ116">
        <f>1-AX116/AY116</f>
        <v>0</v>
      </c>
      <c r="BA116">
        <v>0</v>
      </c>
      <c r="BB116" t="s">
        <v>286</v>
      </c>
      <c r="BC116" t="s">
        <v>286</v>
      </c>
      <c r="BD116">
        <v>0</v>
      </c>
      <c r="BE116">
        <v>0</v>
      </c>
      <c r="BF116">
        <f>1-BD116/BE116</f>
        <v>0</v>
      </c>
      <c r="BG116">
        <v>0.5</v>
      </c>
      <c r="BH116">
        <f>BY116</f>
        <v>0</v>
      </c>
      <c r="BI116">
        <f>J116</f>
        <v>0</v>
      </c>
      <c r="BJ116">
        <f>BF116*BG116*BH116</f>
        <v>0</v>
      </c>
      <c r="BK116">
        <f>(BI116-BA116)/BH116</f>
        <v>0</v>
      </c>
      <c r="BL116">
        <f>(AY116-BE116)/BE116</f>
        <v>0</v>
      </c>
      <c r="BM116">
        <f>AX116/(AZ116+AX116/BE116)</f>
        <v>0</v>
      </c>
      <c r="BN116" t="s">
        <v>286</v>
      </c>
      <c r="BO116">
        <v>0</v>
      </c>
      <c r="BP116">
        <f>IF(BO116&lt;&gt;0, BO116, BM116)</f>
        <v>0</v>
      </c>
      <c r="BQ116">
        <f>1-BP116/BE116</f>
        <v>0</v>
      </c>
      <c r="BR116">
        <f>(BE116-BD116)/(BE116-BP116)</f>
        <v>0</v>
      </c>
      <c r="BS116">
        <f>(AY116-BE116)/(AY116-BP116)</f>
        <v>0</v>
      </c>
      <c r="BT116">
        <f>(BE116-BD116)/(BE116-AX116)</f>
        <v>0</v>
      </c>
      <c r="BU116">
        <f>(AY116-BE116)/(AY116-AX116)</f>
        <v>0</v>
      </c>
      <c r="BV116">
        <f>(BR116*BP116/BD116)</f>
        <v>0</v>
      </c>
      <c r="BW116">
        <f>(1-BV116)</f>
        <v>0</v>
      </c>
      <c r="BX116">
        <f>$B$11*CW116+$C$11*CX116+$F$11*CY116*(1-DB116)</f>
        <v>0</v>
      </c>
      <c r="BY116">
        <f>BX116*BZ116</f>
        <v>0</v>
      </c>
      <c r="BZ116">
        <f>($B$11*$D$9+$C$11*$D$9+$F$11*((DL116+DD116)/MAX(DL116+DD116+DM116, 0.1)*$I$9+DM116/MAX(DL116+DD116+DM116, 0.1)*$J$9))/($B$11+$C$11+$F$11)</f>
        <v>0</v>
      </c>
      <c r="CA116">
        <f>($B$11*$K$9+$C$11*$K$9+$F$11*((DL116+DD116)/MAX(DL116+DD116+DM116, 0.1)*$P$9+DM116/MAX(DL116+DD116+DM116, 0.1)*$Q$9))/($B$11+$C$11+$F$11)</f>
        <v>0</v>
      </c>
      <c r="CB116">
        <v>9</v>
      </c>
      <c r="CC116">
        <v>0.5</v>
      </c>
      <c r="CD116" t="s">
        <v>287</v>
      </c>
      <c r="CE116">
        <v>2</v>
      </c>
      <c r="CF116" t="b">
        <v>1</v>
      </c>
      <c r="CG116">
        <v>1617086573.25</v>
      </c>
      <c r="CH116">
        <v>646.3715</v>
      </c>
      <c r="CI116">
        <v>669.039875</v>
      </c>
      <c r="CJ116">
        <v>21.4381375</v>
      </c>
      <c r="CK116">
        <v>20.0481375</v>
      </c>
      <c r="CL116">
        <v>642.009875</v>
      </c>
      <c r="CM116">
        <v>21.455775</v>
      </c>
      <c r="CN116">
        <v>600.00125</v>
      </c>
      <c r="CO116">
        <v>101.11275</v>
      </c>
      <c r="CP116">
        <v>0.045581775</v>
      </c>
      <c r="CQ116">
        <v>26.6494125</v>
      </c>
      <c r="CR116">
        <v>26.1375125</v>
      </c>
      <c r="CS116">
        <v>999.9</v>
      </c>
      <c r="CT116">
        <v>0</v>
      </c>
      <c r="CU116">
        <v>0</v>
      </c>
      <c r="CV116">
        <v>9986.72625</v>
      </c>
      <c r="CW116">
        <v>0</v>
      </c>
      <c r="CX116">
        <v>41.9562</v>
      </c>
      <c r="CY116">
        <v>1199.9875</v>
      </c>
      <c r="CZ116">
        <v>0.96699</v>
      </c>
      <c r="DA116">
        <v>0.0330095</v>
      </c>
      <c r="DB116">
        <v>0</v>
      </c>
      <c r="DC116">
        <v>2.664525</v>
      </c>
      <c r="DD116">
        <v>0</v>
      </c>
      <c r="DE116">
        <v>3617.8675</v>
      </c>
      <c r="DF116">
        <v>10372.15</v>
      </c>
      <c r="DG116">
        <v>39.859</v>
      </c>
      <c r="DH116">
        <v>42.70275</v>
      </c>
      <c r="DI116">
        <v>41.5465</v>
      </c>
      <c r="DJ116">
        <v>40.9215</v>
      </c>
      <c r="DK116">
        <v>39.9685</v>
      </c>
      <c r="DL116">
        <v>1160.3775</v>
      </c>
      <c r="DM116">
        <v>39.61</v>
      </c>
      <c r="DN116">
        <v>0</v>
      </c>
      <c r="DO116">
        <v>1617086576.5</v>
      </c>
      <c r="DP116">
        <v>0</v>
      </c>
      <c r="DQ116">
        <v>2.675936</v>
      </c>
      <c r="DR116">
        <v>-0.244115388135689</v>
      </c>
      <c r="DS116">
        <v>2.5269230632553</v>
      </c>
      <c r="DT116">
        <v>3617.5868</v>
      </c>
      <c r="DU116">
        <v>15</v>
      </c>
      <c r="DV116">
        <v>1617085932.5</v>
      </c>
      <c r="DW116" t="s">
        <v>288</v>
      </c>
      <c r="DX116">
        <v>1617085932.5</v>
      </c>
      <c r="DY116">
        <v>1617085930.5</v>
      </c>
      <c r="DZ116">
        <v>3</v>
      </c>
      <c r="EA116">
        <v>0.041</v>
      </c>
      <c r="EB116">
        <v>0.004</v>
      </c>
      <c r="EC116">
        <v>4.362</v>
      </c>
      <c r="ED116">
        <v>-0.018</v>
      </c>
      <c r="EE116">
        <v>400</v>
      </c>
      <c r="EF116">
        <v>20</v>
      </c>
      <c r="EG116">
        <v>0.24</v>
      </c>
      <c r="EH116">
        <v>0.04</v>
      </c>
      <c r="EI116">
        <v>100</v>
      </c>
      <c r="EJ116">
        <v>100</v>
      </c>
      <c r="EK116">
        <v>4.362</v>
      </c>
      <c r="EL116">
        <v>-0.0176</v>
      </c>
      <c r="EM116">
        <v>4.36170000000004</v>
      </c>
      <c r="EN116">
        <v>0</v>
      </c>
      <c r="EO116">
        <v>0</v>
      </c>
      <c r="EP116">
        <v>0</v>
      </c>
      <c r="EQ116">
        <v>-0.017669999999999</v>
      </c>
      <c r="ER116">
        <v>0</v>
      </c>
      <c r="ES116">
        <v>0</v>
      </c>
      <c r="ET116">
        <v>0</v>
      </c>
      <c r="EU116">
        <v>-1</v>
      </c>
      <c r="EV116">
        <v>-1</v>
      </c>
      <c r="EW116">
        <v>-1</v>
      </c>
      <c r="EX116">
        <v>-1</v>
      </c>
      <c r="EY116">
        <v>10.7</v>
      </c>
      <c r="EZ116">
        <v>10.8</v>
      </c>
      <c r="FA116">
        <v>18</v>
      </c>
      <c r="FB116">
        <v>646.28</v>
      </c>
      <c r="FC116">
        <v>394.071</v>
      </c>
      <c r="FD116">
        <v>25</v>
      </c>
      <c r="FE116">
        <v>27.0022</v>
      </c>
      <c r="FF116">
        <v>30</v>
      </c>
      <c r="FG116">
        <v>26.9744</v>
      </c>
      <c r="FH116">
        <v>27.014</v>
      </c>
      <c r="FI116">
        <v>32.0559</v>
      </c>
      <c r="FJ116">
        <v>16.6744</v>
      </c>
      <c r="FK116">
        <v>53.6207</v>
      </c>
      <c r="FL116">
        <v>25</v>
      </c>
      <c r="FM116">
        <v>683.097</v>
      </c>
      <c r="FN116">
        <v>20</v>
      </c>
      <c r="FO116">
        <v>97.0569</v>
      </c>
      <c r="FP116">
        <v>99.6189</v>
      </c>
    </row>
    <row r="117" spans="1:172">
      <c r="A117">
        <v>101</v>
      </c>
      <c r="B117">
        <v>1617086579.5</v>
      </c>
      <c r="C117">
        <v>401.5</v>
      </c>
      <c r="D117" t="s">
        <v>487</v>
      </c>
      <c r="E117" t="s">
        <v>488</v>
      </c>
      <c r="F117">
        <v>4</v>
      </c>
      <c r="G117">
        <v>1617086577.5</v>
      </c>
      <c r="H117">
        <f>(I117)/1000</f>
        <v>0</v>
      </c>
      <c r="I117">
        <f>IF(CF117, AL117, AF117)</f>
        <v>0</v>
      </c>
      <c r="J117">
        <f>IF(CF117, AG117, AE117)</f>
        <v>0</v>
      </c>
      <c r="K117">
        <f>CH117 - IF(AS117&gt;1, J117*CB117*100.0/(AU117*CV117), 0)</f>
        <v>0</v>
      </c>
      <c r="L117">
        <f>((R117-H117/2)*K117-J117)/(R117+H117/2)</f>
        <v>0</v>
      </c>
      <c r="M117">
        <f>L117*(CO117+CP117)/1000.0</f>
        <v>0</v>
      </c>
      <c r="N117">
        <f>(CH117 - IF(AS117&gt;1, J117*CB117*100.0/(AU117*CV117), 0))*(CO117+CP117)/1000.0</f>
        <v>0</v>
      </c>
      <c r="O117">
        <f>2.0/((1/Q117-1/P117)+SIGN(Q117)*SQRT((1/Q117-1/P117)*(1/Q117-1/P117) + 4*CC117/((CC117+1)*(CC117+1))*(2*1/Q117*1/P117-1/P117*1/P117)))</f>
        <v>0</v>
      </c>
      <c r="P117">
        <f>IF(LEFT(CD117,1)&lt;&gt;"0",IF(LEFT(CD117,1)="1",3.0,CE117),$D$5+$E$5*(CV117*CO117/($K$5*1000))+$F$5*(CV117*CO117/($K$5*1000))*MAX(MIN(CB117,$J$5),$I$5)*MAX(MIN(CB117,$J$5),$I$5)+$G$5*MAX(MIN(CB117,$J$5),$I$5)*(CV117*CO117/($K$5*1000))+$H$5*(CV117*CO117/($K$5*1000))*(CV117*CO117/($K$5*1000)))</f>
        <v>0</v>
      </c>
      <c r="Q117">
        <f>H117*(1000-(1000*0.61365*exp(17.502*U117/(240.97+U117))/(CO117+CP117)+CJ117)/2)/(1000*0.61365*exp(17.502*U117/(240.97+U117))/(CO117+CP117)-CJ117)</f>
        <v>0</v>
      </c>
      <c r="R117">
        <f>1/((CC117+1)/(O117/1.6)+1/(P117/1.37)) + CC117/((CC117+1)/(O117/1.6) + CC117/(P117/1.37))</f>
        <v>0</v>
      </c>
      <c r="S117">
        <f>(BX117*CA117)</f>
        <v>0</v>
      </c>
      <c r="T117">
        <f>(CQ117+(S117+2*0.95*5.67E-8*(((CQ117+$B$7)+273)^4-(CQ117+273)^4)-44100*H117)/(1.84*29.3*P117+8*0.95*5.67E-8*(CQ117+273)^3))</f>
        <v>0</v>
      </c>
      <c r="U117">
        <f>($C$7*CR117+$D$7*CS117+$E$7*T117)</f>
        <v>0</v>
      </c>
      <c r="V117">
        <f>0.61365*exp(17.502*U117/(240.97+U117))</f>
        <v>0</v>
      </c>
      <c r="W117">
        <f>(X117/Y117*100)</f>
        <v>0</v>
      </c>
      <c r="X117">
        <f>CJ117*(CO117+CP117)/1000</f>
        <v>0</v>
      </c>
      <c r="Y117">
        <f>0.61365*exp(17.502*CQ117/(240.97+CQ117))</f>
        <v>0</v>
      </c>
      <c r="Z117">
        <f>(V117-CJ117*(CO117+CP117)/1000)</f>
        <v>0</v>
      </c>
      <c r="AA117">
        <f>(-H117*44100)</f>
        <v>0</v>
      </c>
      <c r="AB117">
        <f>2*29.3*P117*0.92*(CQ117-U117)</f>
        <v>0</v>
      </c>
      <c r="AC117">
        <f>2*0.95*5.67E-8*(((CQ117+$B$7)+273)^4-(U117+273)^4)</f>
        <v>0</v>
      </c>
      <c r="AD117">
        <f>S117+AC117+AA117+AB117</f>
        <v>0</v>
      </c>
      <c r="AE117">
        <f>CN117*AS117*(CI117-CH117*(1000-AS117*CK117)/(1000-AS117*CJ117))/(100*CB117)</f>
        <v>0</v>
      </c>
      <c r="AF117">
        <f>1000*CN117*AS117*(CJ117-CK117)/(100*CB117*(1000-AS117*CJ117))</f>
        <v>0</v>
      </c>
      <c r="AG117">
        <f>(AH117 - AI117 - CO117*1E3/(8.314*(CQ117+273.15)) * AK117/CN117 * AJ117) * CN117/(100*CB117) * (1000 - CK117)/1000</f>
        <v>0</v>
      </c>
      <c r="AH117">
        <v>690.05940431353</v>
      </c>
      <c r="AI117">
        <v>670.315381818182</v>
      </c>
      <c r="AJ117">
        <v>1.71241783269165</v>
      </c>
      <c r="AK117">
        <v>66.4999155448521</v>
      </c>
      <c r="AL117">
        <f>(AN117 - AM117 + CO117*1E3/(8.314*(CQ117+273.15)) * AP117/CN117 * AO117) * CN117/(100*CB117) * 1000/(1000 - AN117)</f>
        <v>0</v>
      </c>
      <c r="AM117">
        <v>20.0471991445887</v>
      </c>
      <c r="AN117">
        <v>21.4311533333333</v>
      </c>
      <c r="AO117">
        <v>-5.7331499311797e-06</v>
      </c>
      <c r="AP117">
        <v>79.88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MAX(0,($B$13+$C$13*CV117)/(1+$D$13*CV117)*CO117/(CQ117+273)*$E$13)</f>
        <v>0</v>
      </c>
      <c r="AV117" t="s">
        <v>286</v>
      </c>
      <c r="AW117" t="s">
        <v>286</v>
      </c>
      <c r="AX117">
        <v>0</v>
      </c>
      <c r="AY117">
        <v>0</v>
      </c>
      <c r="AZ117">
        <f>1-AX117/AY117</f>
        <v>0</v>
      </c>
      <c r="BA117">
        <v>0</v>
      </c>
      <c r="BB117" t="s">
        <v>286</v>
      </c>
      <c r="BC117" t="s">
        <v>286</v>
      </c>
      <c r="BD117">
        <v>0</v>
      </c>
      <c r="BE117">
        <v>0</v>
      </c>
      <c r="BF117">
        <f>1-BD117/BE117</f>
        <v>0</v>
      </c>
      <c r="BG117">
        <v>0.5</v>
      </c>
      <c r="BH117">
        <f>BY117</f>
        <v>0</v>
      </c>
      <c r="BI117">
        <f>J117</f>
        <v>0</v>
      </c>
      <c r="BJ117">
        <f>BF117*BG117*BH117</f>
        <v>0</v>
      </c>
      <c r="BK117">
        <f>(BI117-BA117)/BH117</f>
        <v>0</v>
      </c>
      <c r="BL117">
        <f>(AY117-BE117)/BE117</f>
        <v>0</v>
      </c>
      <c r="BM117">
        <f>AX117/(AZ117+AX117/BE117)</f>
        <v>0</v>
      </c>
      <c r="BN117" t="s">
        <v>286</v>
      </c>
      <c r="BO117">
        <v>0</v>
      </c>
      <c r="BP117">
        <f>IF(BO117&lt;&gt;0, BO117, BM117)</f>
        <v>0</v>
      </c>
      <c r="BQ117">
        <f>1-BP117/BE117</f>
        <v>0</v>
      </c>
      <c r="BR117">
        <f>(BE117-BD117)/(BE117-BP117)</f>
        <v>0</v>
      </c>
      <c r="BS117">
        <f>(AY117-BE117)/(AY117-BP117)</f>
        <v>0</v>
      </c>
      <c r="BT117">
        <f>(BE117-BD117)/(BE117-AX117)</f>
        <v>0</v>
      </c>
      <c r="BU117">
        <f>(AY117-BE117)/(AY117-AX117)</f>
        <v>0</v>
      </c>
      <c r="BV117">
        <f>(BR117*BP117/BD117)</f>
        <v>0</v>
      </c>
      <c r="BW117">
        <f>(1-BV117)</f>
        <v>0</v>
      </c>
      <c r="BX117">
        <f>$B$11*CW117+$C$11*CX117+$F$11*CY117*(1-DB117)</f>
        <v>0</v>
      </c>
      <c r="BY117">
        <f>BX117*BZ117</f>
        <v>0</v>
      </c>
      <c r="BZ117">
        <f>($B$11*$D$9+$C$11*$D$9+$F$11*((DL117+DD117)/MAX(DL117+DD117+DM117, 0.1)*$I$9+DM117/MAX(DL117+DD117+DM117, 0.1)*$J$9))/($B$11+$C$11+$F$11)</f>
        <v>0</v>
      </c>
      <c r="CA117">
        <f>($B$11*$K$9+$C$11*$K$9+$F$11*((DL117+DD117)/MAX(DL117+DD117+DM117, 0.1)*$P$9+DM117/MAX(DL117+DD117+DM117, 0.1)*$Q$9))/($B$11+$C$11+$F$11)</f>
        <v>0</v>
      </c>
      <c r="CB117">
        <v>9</v>
      </c>
      <c r="CC117">
        <v>0.5</v>
      </c>
      <c r="CD117" t="s">
        <v>287</v>
      </c>
      <c r="CE117">
        <v>2</v>
      </c>
      <c r="CF117" t="b">
        <v>1</v>
      </c>
      <c r="CG117">
        <v>1617086577.5</v>
      </c>
      <c r="CH117">
        <v>653.434857142857</v>
      </c>
      <c r="CI117">
        <v>676.248</v>
      </c>
      <c r="CJ117">
        <v>21.4333571428571</v>
      </c>
      <c r="CK117">
        <v>20.0470571428571</v>
      </c>
      <c r="CL117">
        <v>649.073142857143</v>
      </c>
      <c r="CM117">
        <v>21.4510428571429</v>
      </c>
      <c r="CN117">
        <v>600.011857142857</v>
      </c>
      <c r="CO117">
        <v>101.113571428571</v>
      </c>
      <c r="CP117">
        <v>0.0457768285714286</v>
      </c>
      <c r="CQ117">
        <v>26.6497714285714</v>
      </c>
      <c r="CR117">
        <v>26.1434571428571</v>
      </c>
      <c r="CS117">
        <v>999.9</v>
      </c>
      <c r="CT117">
        <v>0</v>
      </c>
      <c r="CU117">
        <v>0</v>
      </c>
      <c r="CV117">
        <v>9997.75714285714</v>
      </c>
      <c r="CW117">
        <v>0</v>
      </c>
      <c r="CX117">
        <v>39.9571714285714</v>
      </c>
      <c r="CY117">
        <v>1199.98428571429</v>
      </c>
      <c r="CZ117">
        <v>0.96699</v>
      </c>
      <c r="DA117">
        <v>0.0330095</v>
      </c>
      <c r="DB117">
        <v>0</v>
      </c>
      <c r="DC117">
        <v>2.63198571428571</v>
      </c>
      <c r="DD117">
        <v>0</v>
      </c>
      <c r="DE117">
        <v>3617.02285714286</v>
      </c>
      <c r="DF117">
        <v>10372.1428571429</v>
      </c>
      <c r="DG117">
        <v>39.848</v>
      </c>
      <c r="DH117">
        <v>42.6961428571429</v>
      </c>
      <c r="DI117">
        <v>41.5177142857143</v>
      </c>
      <c r="DJ117">
        <v>40.8838571428571</v>
      </c>
      <c r="DK117">
        <v>39.955</v>
      </c>
      <c r="DL117">
        <v>1160.37428571429</v>
      </c>
      <c r="DM117">
        <v>39.61</v>
      </c>
      <c r="DN117">
        <v>0</v>
      </c>
      <c r="DO117">
        <v>1617086580.1</v>
      </c>
      <c r="DP117">
        <v>0</v>
      </c>
      <c r="DQ117">
        <v>2.66294</v>
      </c>
      <c r="DR117">
        <v>-0.176884623114528</v>
      </c>
      <c r="DS117">
        <v>-3.70307693365423</v>
      </c>
      <c r="DT117">
        <v>3617.5528</v>
      </c>
      <c r="DU117">
        <v>15</v>
      </c>
      <c r="DV117">
        <v>1617085932.5</v>
      </c>
      <c r="DW117" t="s">
        <v>288</v>
      </c>
      <c r="DX117">
        <v>1617085932.5</v>
      </c>
      <c r="DY117">
        <v>1617085930.5</v>
      </c>
      <c r="DZ117">
        <v>3</v>
      </c>
      <c r="EA117">
        <v>0.041</v>
      </c>
      <c r="EB117">
        <v>0.004</v>
      </c>
      <c r="EC117">
        <v>4.362</v>
      </c>
      <c r="ED117">
        <v>-0.018</v>
      </c>
      <c r="EE117">
        <v>400</v>
      </c>
      <c r="EF117">
        <v>20</v>
      </c>
      <c r="EG117">
        <v>0.24</v>
      </c>
      <c r="EH117">
        <v>0.04</v>
      </c>
      <c r="EI117">
        <v>100</v>
      </c>
      <c r="EJ117">
        <v>100</v>
      </c>
      <c r="EK117">
        <v>4.362</v>
      </c>
      <c r="EL117">
        <v>-0.0177</v>
      </c>
      <c r="EM117">
        <v>4.36170000000004</v>
      </c>
      <c r="EN117">
        <v>0</v>
      </c>
      <c r="EO117">
        <v>0</v>
      </c>
      <c r="EP117">
        <v>0</v>
      </c>
      <c r="EQ117">
        <v>-0.017669999999999</v>
      </c>
      <c r="ER117">
        <v>0</v>
      </c>
      <c r="ES117">
        <v>0</v>
      </c>
      <c r="ET117">
        <v>0</v>
      </c>
      <c r="EU117">
        <v>-1</v>
      </c>
      <c r="EV117">
        <v>-1</v>
      </c>
      <c r="EW117">
        <v>-1</v>
      </c>
      <c r="EX117">
        <v>-1</v>
      </c>
      <c r="EY117">
        <v>10.8</v>
      </c>
      <c r="EZ117">
        <v>10.8</v>
      </c>
      <c r="FA117">
        <v>18</v>
      </c>
      <c r="FB117">
        <v>646.146</v>
      </c>
      <c r="FC117">
        <v>394.1</v>
      </c>
      <c r="FD117">
        <v>25.0002</v>
      </c>
      <c r="FE117">
        <v>27.0023</v>
      </c>
      <c r="FF117">
        <v>30.0002</v>
      </c>
      <c r="FG117">
        <v>26.9744</v>
      </c>
      <c r="FH117">
        <v>27.014</v>
      </c>
      <c r="FI117">
        <v>32.3</v>
      </c>
      <c r="FJ117">
        <v>16.6744</v>
      </c>
      <c r="FK117">
        <v>53.6207</v>
      </c>
      <c r="FL117">
        <v>25</v>
      </c>
      <c r="FM117">
        <v>689.87</v>
      </c>
      <c r="FN117">
        <v>20</v>
      </c>
      <c r="FO117">
        <v>97.0563</v>
      </c>
      <c r="FP117">
        <v>99.6184</v>
      </c>
    </row>
    <row r="118" spans="1:172">
      <c r="A118">
        <v>102</v>
      </c>
      <c r="B118">
        <v>1617086583.5</v>
      </c>
      <c r="C118">
        <v>405.5</v>
      </c>
      <c r="D118" t="s">
        <v>489</v>
      </c>
      <c r="E118" t="s">
        <v>490</v>
      </c>
      <c r="F118">
        <v>4</v>
      </c>
      <c r="G118">
        <v>1617086581.1875</v>
      </c>
      <c r="H118">
        <f>(I118)/1000</f>
        <v>0</v>
      </c>
      <c r="I118">
        <f>IF(CF118, AL118, AF118)</f>
        <v>0</v>
      </c>
      <c r="J118">
        <f>IF(CF118, AG118, AE118)</f>
        <v>0</v>
      </c>
      <c r="K118">
        <f>CH118 - IF(AS118&gt;1, J118*CB118*100.0/(AU118*CV118), 0)</f>
        <v>0</v>
      </c>
      <c r="L118">
        <f>((R118-H118/2)*K118-J118)/(R118+H118/2)</f>
        <v>0</v>
      </c>
      <c r="M118">
        <f>L118*(CO118+CP118)/1000.0</f>
        <v>0</v>
      </c>
      <c r="N118">
        <f>(CH118 - IF(AS118&gt;1, J118*CB118*100.0/(AU118*CV118), 0))*(CO118+CP118)/1000.0</f>
        <v>0</v>
      </c>
      <c r="O118">
        <f>2.0/((1/Q118-1/P118)+SIGN(Q118)*SQRT((1/Q118-1/P118)*(1/Q118-1/P118) + 4*CC118/((CC118+1)*(CC118+1))*(2*1/Q118*1/P118-1/P118*1/P118)))</f>
        <v>0</v>
      </c>
      <c r="P118">
        <f>IF(LEFT(CD118,1)&lt;&gt;"0",IF(LEFT(CD118,1)="1",3.0,CE118),$D$5+$E$5*(CV118*CO118/($K$5*1000))+$F$5*(CV118*CO118/($K$5*1000))*MAX(MIN(CB118,$J$5),$I$5)*MAX(MIN(CB118,$J$5),$I$5)+$G$5*MAX(MIN(CB118,$J$5),$I$5)*(CV118*CO118/($K$5*1000))+$H$5*(CV118*CO118/($K$5*1000))*(CV118*CO118/($K$5*1000)))</f>
        <v>0</v>
      </c>
      <c r="Q118">
        <f>H118*(1000-(1000*0.61365*exp(17.502*U118/(240.97+U118))/(CO118+CP118)+CJ118)/2)/(1000*0.61365*exp(17.502*U118/(240.97+U118))/(CO118+CP118)-CJ118)</f>
        <v>0</v>
      </c>
      <c r="R118">
        <f>1/((CC118+1)/(O118/1.6)+1/(P118/1.37)) + CC118/((CC118+1)/(O118/1.6) + CC118/(P118/1.37))</f>
        <v>0</v>
      </c>
      <c r="S118">
        <f>(BX118*CA118)</f>
        <v>0</v>
      </c>
      <c r="T118">
        <f>(CQ118+(S118+2*0.95*5.67E-8*(((CQ118+$B$7)+273)^4-(CQ118+273)^4)-44100*H118)/(1.84*29.3*P118+8*0.95*5.67E-8*(CQ118+273)^3))</f>
        <v>0</v>
      </c>
      <c r="U118">
        <f>($C$7*CR118+$D$7*CS118+$E$7*T118)</f>
        <v>0</v>
      </c>
      <c r="V118">
        <f>0.61365*exp(17.502*U118/(240.97+U118))</f>
        <v>0</v>
      </c>
      <c r="W118">
        <f>(X118/Y118*100)</f>
        <v>0</v>
      </c>
      <c r="X118">
        <f>CJ118*(CO118+CP118)/1000</f>
        <v>0</v>
      </c>
      <c r="Y118">
        <f>0.61365*exp(17.502*CQ118/(240.97+CQ118))</f>
        <v>0</v>
      </c>
      <c r="Z118">
        <f>(V118-CJ118*(CO118+CP118)/1000)</f>
        <v>0</v>
      </c>
      <c r="AA118">
        <f>(-H118*44100)</f>
        <v>0</v>
      </c>
      <c r="AB118">
        <f>2*29.3*P118*0.92*(CQ118-U118)</f>
        <v>0</v>
      </c>
      <c r="AC118">
        <f>2*0.95*5.67E-8*(((CQ118+$B$7)+273)^4-(U118+273)^4)</f>
        <v>0</v>
      </c>
      <c r="AD118">
        <f>S118+AC118+AA118+AB118</f>
        <v>0</v>
      </c>
      <c r="AE118">
        <f>CN118*AS118*(CI118-CH118*(1000-AS118*CK118)/(1000-AS118*CJ118))/(100*CB118)</f>
        <v>0</v>
      </c>
      <c r="AF118">
        <f>1000*CN118*AS118*(CJ118-CK118)/(100*CB118*(1000-AS118*CJ118))</f>
        <v>0</v>
      </c>
      <c r="AG118">
        <f>(AH118 - AI118 - CO118*1E3/(8.314*(CQ118+273.15)) * AK118/CN118 * AJ118) * CN118/(100*CB118) * (1000 - CK118)/1000</f>
        <v>0</v>
      </c>
      <c r="AH118">
        <v>696.635472008388</v>
      </c>
      <c r="AI118">
        <v>677.117024242424</v>
      </c>
      <c r="AJ118">
        <v>1.68151988663313</v>
      </c>
      <c r="AK118">
        <v>66.4999155448521</v>
      </c>
      <c r="AL118">
        <f>(AN118 - AM118 + CO118*1E3/(8.314*(CQ118+273.15)) * AP118/CN118 * AO118) * CN118/(100*CB118) * 1000/(1000 - AN118)</f>
        <v>0</v>
      </c>
      <c r="AM118">
        <v>20.0452559823377</v>
      </c>
      <c r="AN118">
        <v>21.42712</v>
      </c>
      <c r="AO118">
        <v>-6.2476190476361e-06</v>
      </c>
      <c r="AP118">
        <v>79.88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MAX(0,($B$13+$C$13*CV118)/(1+$D$13*CV118)*CO118/(CQ118+273)*$E$13)</f>
        <v>0</v>
      </c>
      <c r="AV118" t="s">
        <v>286</v>
      </c>
      <c r="AW118" t="s">
        <v>286</v>
      </c>
      <c r="AX118">
        <v>0</v>
      </c>
      <c r="AY118">
        <v>0</v>
      </c>
      <c r="AZ118">
        <f>1-AX118/AY118</f>
        <v>0</v>
      </c>
      <c r="BA118">
        <v>0</v>
      </c>
      <c r="BB118" t="s">
        <v>286</v>
      </c>
      <c r="BC118" t="s">
        <v>286</v>
      </c>
      <c r="BD118">
        <v>0</v>
      </c>
      <c r="BE118">
        <v>0</v>
      </c>
      <c r="BF118">
        <f>1-BD118/BE118</f>
        <v>0</v>
      </c>
      <c r="BG118">
        <v>0.5</v>
      </c>
      <c r="BH118">
        <f>BY118</f>
        <v>0</v>
      </c>
      <c r="BI118">
        <f>J118</f>
        <v>0</v>
      </c>
      <c r="BJ118">
        <f>BF118*BG118*BH118</f>
        <v>0</v>
      </c>
      <c r="BK118">
        <f>(BI118-BA118)/BH118</f>
        <v>0</v>
      </c>
      <c r="BL118">
        <f>(AY118-BE118)/BE118</f>
        <v>0</v>
      </c>
      <c r="BM118">
        <f>AX118/(AZ118+AX118/BE118)</f>
        <v>0</v>
      </c>
      <c r="BN118" t="s">
        <v>286</v>
      </c>
      <c r="BO118">
        <v>0</v>
      </c>
      <c r="BP118">
        <f>IF(BO118&lt;&gt;0, BO118, BM118)</f>
        <v>0</v>
      </c>
      <c r="BQ118">
        <f>1-BP118/BE118</f>
        <v>0</v>
      </c>
      <c r="BR118">
        <f>(BE118-BD118)/(BE118-BP118)</f>
        <v>0</v>
      </c>
      <c r="BS118">
        <f>(AY118-BE118)/(AY118-BP118)</f>
        <v>0</v>
      </c>
      <c r="BT118">
        <f>(BE118-BD118)/(BE118-AX118)</f>
        <v>0</v>
      </c>
      <c r="BU118">
        <f>(AY118-BE118)/(AY118-AX118)</f>
        <v>0</v>
      </c>
      <c r="BV118">
        <f>(BR118*BP118/BD118)</f>
        <v>0</v>
      </c>
      <c r="BW118">
        <f>(1-BV118)</f>
        <v>0</v>
      </c>
      <c r="BX118">
        <f>$B$11*CW118+$C$11*CX118+$F$11*CY118*(1-DB118)</f>
        <v>0</v>
      </c>
      <c r="BY118">
        <f>BX118*BZ118</f>
        <v>0</v>
      </c>
      <c r="BZ118">
        <f>($B$11*$D$9+$C$11*$D$9+$F$11*((DL118+DD118)/MAX(DL118+DD118+DM118, 0.1)*$I$9+DM118/MAX(DL118+DD118+DM118, 0.1)*$J$9))/($B$11+$C$11+$F$11)</f>
        <v>0</v>
      </c>
      <c r="CA118">
        <f>($B$11*$K$9+$C$11*$K$9+$F$11*((DL118+DD118)/MAX(DL118+DD118+DM118, 0.1)*$P$9+DM118/MAX(DL118+DD118+DM118, 0.1)*$Q$9))/($B$11+$C$11+$F$11)</f>
        <v>0</v>
      </c>
      <c r="CB118">
        <v>9</v>
      </c>
      <c r="CC118">
        <v>0.5</v>
      </c>
      <c r="CD118" t="s">
        <v>287</v>
      </c>
      <c r="CE118">
        <v>2</v>
      </c>
      <c r="CF118" t="b">
        <v>1</v>
      </c>
      <c r="CG118">
        <v>1617086581.1875</v>
      </c>
      <c r="CH118">
        <v>659.615125</v>
      </c>
      <c r="CI118">
        <v>682.220625</v>
      </c>
      <c r="CJ118">
        <v>21.42895</v>
      </c>
      <c r="CK118">
        <v>20.04505</v>
      </c>
      <c r="CL118">
        <v>655.253375</v>
      </c>
      <c r="CM118">
        <v>21.4466375</v>
      </c>
      <c r="CN118">
        <v>600.02125</v>
      </c>
      <c r="CO118">
        <v>101.113875</v>
      </c>
      <c r="CP118">
        <v>0.04544805</v>
      </c>
      <c r="CQ118">
        <v>26.647175</v>
      </c>
      <c r="CR118">
        <v>26.13895</v>
      </c>
      <c r="CS118">
        <v>999.9</v>
      </c>
      <c r="CT118">
        <v>0</v>
      </c>
      <c r="CU118">
        <v>0</v>
      </c>
      <c r="CV118">
        <v>10002.1725</v>
      </c>
      <c r="CW118">
        <v>0</v>
      </c>
      <c r="CX118">
        <v>41.5793625</v>
      </c>
      <c r="CY118">
        <v>1199.98625</v>
      </c>
      <c r="CZ118">
        <v>0.96699</v>
      </c>
      <c r="DA118">
        <v>0.0330095</v>
      </c>
      <c r="DB118">
        <v>0</v>
      </c>
      <c r="DC118">
        <v>2.6862625</v>
      </c>
      <c r="DD118">
        <v>0</v>
      </c>
      <c r="DE118">
        <v>3616.86625</v>
      </c>
      <c r="DF118">
        <v>10372.1375</v>
      </c>
      <c r="DG118">
        <v>39.882625</v>
      </c>
      <c r="DH118">
        <v>42.687</v>
      </c>
      <c r="DI118">
        <v>41.5465</v>
      </c>
      <c r="DJ118">
        <v>40.906125</v>
      </c>
      <c r="DK118">
        <v>39.944875</v>
      </c>
      <c r="DL118">
        <v>1160.37625</v>
      </c>
      <c r="DM118">
        <v>39.61</v>
      </c>
      <c r="DN118">
        <v>0</v>
      </c>
      <c r="DO118">
        <v>1617086584.3</v>
      </c>
      <c r="DP118">
        <v>0</v>
      </c>
      <c r="DQ118">
        <v>2.66743461538462</v>
      </c>
      <c r="DR118">
        <v>0.212085463576329</v>
      </c>
      <c r="DS118">
        <v>-6.20444445490925</v>
      </c>
      <c r="DT118">
        <v>3617.34615384615</v>
      </c>
      <c r="DU118">
        <v>15</v>
      </c>
      <c r="DV118">
        <v>1617085932.5</v>
      </c>
      <c r="DW118" t="s">
        <v>288</v>
      </c>
      <c r="DX118">
        <v>1617085932.5</v>
      </c>
      <c r="DY118">
        <v>1617085930.5</v>
      </c>
      <c r="DZ118">
        <v>3</v>
      </c>
      <c r="EA118">
        <v>0.041</v>
      </c>
      <c r="EB118">
        <v>0.004</v>
      </c>
      <c r="EC118">
        <v>4.362</v>
      </c>
      <c r="ED118">
        <v>-0.018</v>
      </c>
      <c r="EE118">
        <v>400</v>
      </c>
      <c r="EF118">
        <v>20</v>
      </c>
      <c r="EG118">
        <v>0.24</v>
      </c>
      <c r="EH118">
        <v>0.04</v>
      </c>
      <c r="EI118">
        <v>100</v>
      </c>
      <c r="EJ118">
        <v>100</v>
      </c>
      <c r="EK118">
        <v>4.361</v>
      </c>
      <c r="EL118">
        <v>-0.0177</v>
      </c>
      <c r="EM118">
        <v>4.36170000000004</v>
      </c>
      <c r="EN118">
        <v>0</v>
      </c>
      <c r="EO118">
        <v>0</v>
      </c>
      <c r="EP118">
        <v>0</v>
      </c>
      <c r="EQ118">
        <v>-0.017669999999999</v>
      </c>
      <c r="ER118">
        <v>0</v>
      </c>
      <c r="ES118">
        <v>0</v>
      </c>
      <c r="ET118">
        <v>0</v>
      </c>
      <c r="EU118">
        <v>-1</v>
      </c>
      <c r="EV118">
        <v>-1</v>
      </c>
      <c r="EW118">
        <v>-1</v>
      </c>
      <c r="EX118">
        <v>-1</v>
      </c>
      <c r="EY118">
        <v>10.8</v>
      </c>
      <c r="EZ118">
        <v>10.9</v>
      </c>
      <c r="FA118">
        <v>18</v>
      </c>
      <c r="FB118">
        <v>646.19</v>
      </c>
      <c r="FC118">
        <v>394.161</v>
      </c>
      <c r="FD118">
        <v>25.0002</v>
      </c>
      <c r="FE118">
        <v>27.0023</v>
      </c>
      <c r="FF118">
        <v>30.0001</v>
      </c>
      <c r="FG118">
        <v>26.9765</v>
      </c>
      <c r="FH118">
        <v>27.0144</v>
      </c>
      <c r="FI118">
        <v>32.5568</v>
      </c>
      <c r="FJ118">
        <v>16.6744</v>
      </c>
      <c r="FK118">
        <v>53.6207</v>
      </c>
      <c r="FL118">
        <v>25</v>
      </c>
      <c r="FM118">
        <v>696.606</v>
      </c>
      <c r="FN118">
        <v>20</v>
      </c>
      <c r="FO118">
        <v>97.0564</v>
      </c>
      <c r="FP118">
        <v>99.6188</v>
      </c>
    </row>
    <row r="119" spans="1:172">
      <c r="A119">
        <v>103</v>
      </c>
      <c r="B119">
        <v>1617086587.5</v>
      </c>
      <c r="C119">
        <v>409.5</v>
      </c>
      <c r="D119" t="s">
        <v>491</v>
      </c>
      <c r="E119" t="s">
        <v>492</v>
      </c>
      <c r="F119">
        <v>4</v>
      </c>
      <c r="G119">
        <v>1617086585.5</v>
      </c>
      <c r="H119">
        <f>(I119)/1000</f>
        <v>0</v>
      </c>
      <c r="I119">
        <f>IF(CF119, AL119, AF119)</f>
        <v>0</v>
      </c>
      <c r="J119">
        <f>IF(CF119, AG119, AE119)</f>
        <v>0</v>
      </c>
      <c r="K119">
        <f>CH119 - IF(AS119&gt;1, J119*CB119*100.0/(AU119*CV119), 0)</f>
        <v>0</v>
      </c>
      <c r="L119">
        <f>((R119-H119/2)*K119-J119)/(R119+H119/2)</f>
        <v>0</v>
      </c>
      <c r="M119">
        <f>L119*(CO119+CP119)/1000.0</f>
        <v>0</v>
      </c>
      <c r="N119">
        <f>(CH119 - IF(AS119&gt;1, J119*CB119*100.0/(AU119*CV119), 0))*(CO119+CP119)/1000.0</f>
        <v>0</v>
      </c>
      <c r="O119">
        <f>2.0/((1/Q119-1/P119)+SIGN(Q119)*SQRT((1/Q119-1/P119)*(1/Q119-1/P119) + 4*CC119/((CC119+1)*(CC119+1))*(2*1/Q119*1/P119-1/P119*1/P119)))</f>
        <v>0</v>
      </c>
      <c r="P119">
        <f>IF(LEFT(CD119,1)&lt;&gt;"0",IF(LEFT(CD119,1)="1",3.0,CE119),$D$5+$E$5*(CV119*CO119/($K$5*1000))+$F$5*(CV119*CO119/($K$5*1000))*MAX(MIN(CB119,$J$5),$I$5)*MAX(MIN(CB119,$J$5),$I$5)+$G$5*MAX(MIN(CB119,$J$5),$I$5)*(CV119*CO119/($K$5*1000))+$H$5*(CV119*CO119/($K$5*1000))*(CV119*CO119/($K$5*1000)))</f>
        <v>0</v>
      </c>
      <c r="Q119">
        <f>H119*(1000-(1000*0.61365*exp(17.502*U119/(240.97+U119))/(CO119+CP119)+CJ119)/2)/(1000*0.61365*exp(17.502*U119/(240.97+U119))/(CO119+CP119)-CJ119)</f>
        <v>0</v>
      </c>
      <c r="R119">
        <f>1/((CC119+1)/(O119/1.6)+1/(P119/1.37)) + CC119/((CC119+1)/(O119/1.6) + CC119/(P119/1.37))</f>
        <v>0</v>
      </c>
      <c r="S119">
        <f>(BX119*CA119)</f>
        <v>0</v>
      </c>
      <c r="T119">
        <f>(CQ119+(S119+2*0.95*5.67E-8*(((CQ119+$B$7)+273)^4-(CQ119+273)^4)-44100*H119)/(1.84*29.3*P119+8*0.95*5.67E-8*(CQ119+273)^3))</f>
        <v>0</v>
      </c>
      <c r="U119">
        <f>($C$7*CR119+$D$7*CS119+$E$7*T119)</f>
        <v>0</v>
      </c>
      <c r="V119">
        <f>0.61365*exp(17.502*U119/(240.97+U119))</f>
        <v>0</v>
      </c>
      <c r="W119">
        <f>(X119/Y119*100)</f>
        <v>0</v>
      </c>
      <c r="X119">
        <f>CJ119*(CO119+CP119)/1000</f>
        <v>0</v>
      </c>
      <c r="Y119">
        <f>0.61365*exp(17.502*CQ119/(240.97+CQ119))</f>
        <v>0</v>
      </c>
      <c r="Z119">
        <f>(V119-CJ119*(CO119+CP119)/1000)</f>
        <v>0</v>
      </c>
      <c r="AA119">
        <f>(-H119*44100)</f>
        <v>0</v>
      </c>
      <c r="AB119">
        <f>2*29.3*P119*0.92*(CQ119-U119)</f>
        <v>0</v>
      </c>
      <c r="AC119">
        <f>2*0.95*5.67E-8*(((CQ119+$B$7)+273)^4-(U119+273)^4)</f>
        <v>0</v>
      </c>
      <c r="AD119">
        <f>S119+AC119+AA119+AB119</f>
        <v>0</v>
      </c>
      <c r="AE119">
        <f>CN119*AS119*(CI119-CH119*(1000-AS119*CK119)/(1000-AS119*CJ119))/(100*CB119)</f>
        <v>0</v>
      </c>
      <c r="AF119">
        <f>1000*CN119*AS119*(CJ119-CK119)/(100*CB119*(1000-AS119*CJ119))</f>
        <v>0</v>
      </c>
      <c r="AG119">
        <f>(AH119 - AI119 - CO119*1E3/(8.314*(CQ119+273.15)) * AK119/CN119 * AJ119) * CN119/(100*CB119) * (1000 - CK119)/1000</f>
        <v>0</v>
      </c>
      <c r="AH119">
        <v>703.427267839861</v>
      </c>
      <c r="AI119">
        <v>683.698866666666</v>
      </c>
      <c r="AJ119">
        <v>1.64729706503627</v>
      </c>
      <c r="AK119">
        <v>66.4999155448521</v>
      </c>
      <c r="AL119">
        <f>(AN119 - AM119 + CO119*1E3/(8.314*(CQ119+273.15)) * AP119/CN119 * AO119) * CN119/(100*CB119) * 1000/(1000 - AN119)</f>
        <v>0</v>
      </c>
      <c r="AM119">
        <v>20.0436027466667</v>
      </c>
      <c r="AN119">
        <v>21.4222060606061</v>
      </c>
      <c r="AO119">
        <v>-7.85872180758125e-06</v>
      </c>
      <c r="AP119">
        <v>79.88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MAX(0,($B$13+$C$13*CV119)/(1+$D$13*CV119)*CO119/(CQ119+273)*$E$13)</f>
        <v>0</v>
      </c>
      <c r="AV119" t="s">
        <v>286</v>
      </c>
      <c r="AW119" t="s">
        <v>286</v>
      </c>
      <c r="AX119">
        <v>0</v>
      </c>
      <c r="AY119">
        <v>0</v>
      </c>
      <c r="AZ119">
        <f>1-AX119/AY119</f>
        <v>0</v>
      </c>
      <c r="BA119">
        <v>0</v>
      </c>
      <c r="BB119" t="s">
        <v>286</v>
      </c>
      <c r="BC119" t="s">
        <v>286</v>
      </c>
      <c r="BD119">
        <v>0</v>
      </c>
      <c r="BE119">
        <v>0</v>
      </c>
      <c r="BF119">
        <f>1-BD119/BE119</f>
        <v>0</v>
      </c>
      <c r="BG119">
        <v>0.5</v>
      </c>
      <c r="BH119">
        <f>BY119</f>
        <v>0</v>
      </c>
      <c r="BI119">
        <f>J119</f>
        <v>0</v>
      </c>
      <c r="BJ119">
        <f>BF119*BG119*BH119</f>
        <v>0</v>
      </c>
      <c r="BK119">
        <f>(BI119-BA119)/BH119</f>
        <v>0</v>
      </c>
      <c r="BL119">
        <f>(AY119-BE119)/BE119</f>
        <v>0</v>
      </c>
      <c r="BM119">
        <f>AX119/(AZ119+AX119/BE119)</f>
        <v>0</v>
      </c>
      <c r="BN119" t="s">
        <v>286</v>
      </c>
      <c r="BO119">
        <v>0</v>
      </c>
      <c r="BP119">
        <f>IF(BO119&lt;&gt;0, BO119, BM119)</f>
        <v>0</v>
      </c>
      <c r="BQ119">
        <f>1-BP119/BE119</f>
        <v>0</v>
      </c>
      <c r="BR119">
        <f>(BE119-BD119)/(BE119-BP119)</f>
        <v>0</v>
      </c>
      <c r="BS119">
        <f>(AY119-BE119)/(AY119-BP119)</f>
        <v>0</v>
      </c>
      <c r="BT119">
        <f>(BE119-BD119)/(BE119-AX119)</f>
        <v>0</v>
      </c>
      <c r="BU119">
        <f>(AY119-BE119)/(AY119-AX119)</f>
        <v>0</v>
      </c>
      <c r="BV119">
        <f>(BR119*BP119/BD119)</f>
        <v>0</v>
      </c>
      <c r="BW119">
        <f>(1-BV119)</f>
        <v>0</v>
      </c>
      <c r="BX119">
        <f>$B$11*CW119+$C$11*CX119+$F$11*CY119*(1-DB119)</f>
        <v>0</v>
      </c>
      <c r="BY119">
        <f>BX119*BZ119</f>
        <v>0</v>
      </c>
      <c r="BZ119">
        <f>($B$11*$D$9+$C$11*$D$9+$F$11*((DL119+DD119)/MAX(DL119+DD119+DM119, 0.1)*$I$9+DM119/MAX(DL119+DD119+DM119, 0.1)*$J$9))/($B$11+$C$11+$F$11)</f>
        <v>0</v>
      </c>
      <c r="CA119">
        <f>($B$11*$K$9+$C$11*$K$9+$F$11*((DL119+DD119)/MAX(DL119+DD119+DM119, 0.1)*$P$9+DM119/MAX(DL119+DD119+DM119, 0.1)*$Q$9))/($B$11+$C$11+$F$11)</f>
        <v>0</v>
      </c>
      <c r="CB119">
        <v>9</v>
      </c>
      <c r="CC119">
        <v>0.5</v>
      </c>
      <c r="CD119" t="s">
        <v>287</v>
      </c>
      <c r="CE119">
        <v>2</v>
      </c>
      <c r="CF119" t="b">
        <v>1</v>
      </c>
      <c r="CG119">
        <v>1617086585.5</v>
      </c>
      <c r="CH119">
        <v>666.635571428572</v>
      </c>
      <c r="CI119">
        <v>689.360428571429</v>
      </c>
      <c r="CJ119">
        <v>21.4233714285714</v>
      </c>
      <c r="CK119">
        <v>20.0434142857143</v>
      </c>
      <c r="CL119">
        <v>662.273714285714</v>
      </c>
      <c r="CM119">
        <v>21.4410142857143</v>
      </c>
      <c r="CN119">
        <v>600.017285714286</v>
      </c>
      <c r="CO119">
        <v>101.113</v>
      </c>
      <c r="CP119">
        <v>0.0455013571428571</v>
      </c>
      <c r="CQ119">
        <v>26.6457714285714</v>
      </c>
      <c r="CR119">
        <v>26.1300285714286</v>
      </c>
      <c r="CS119">
        <v>999.9</v>
      </c>
      <c r="CT119">
        <v>0</v>
      </c>
      <c r="CU119">
        <v>0</v>
      </c>
      <c r="CV119">
        <v>9996.42142857143</v>
      </c>
      <c r="CW119">
        <v>0</v>
      </c>
      <c r="CX119">
        <v>41.9622857142857</v>
      </c>
      <c r="CY119">
        <v>1200.05142857143</v>
      </c>
      <c r="CZ119">
        <v>0.966991</v>
      </c>
      <c r="DA119">
        <v>0.0330085142857143</v>
      </c>
      <c r="DB119">
        <v>0</v>
      </c>
      <c r="DC119">
        <v>2.676</v>
      </c>
      <c r="DD119">
        <v>0</v>
      </c>
      <c r="DE119">
        <v>3616.80428571429</v>
      </c>
      <c r="DF119">
        <v>10372.6857142857</v>
      </c>
      <c r="DG119">
        <v>39.848</v>
      </c>
      <c r="DH119">
        <v>42.687</v>
      </c>
      <c r="DI119">
        <v>41.5177142857143</v>
      </c>
      <c r="DJ119">
        <v>40.8925714285714</v>
      </c>
      <c r="DK119">
        <v>39.955</v>
      </c>
      <c r="DL119">
        <v>1160.44</v>
      </c>
      <c r="DM119">
        <v>39.6114285714286</v>
      </c>
      <c r="DN119">
        <v>0</v>
      </c>
      <c r="DO119">
        <v>1617086587.9</v>
      </c>
      <c r="DP119">
        <v>0</v>
      </c>
      <c r="DQ119">
        <v>2.68623846153846</v>
      </c>
      <c r="DR119">
        <v>0.0917401633380719</v>
      </c>
      <c r="DS119">
        <v>-4.52854701903778</v>
      </c>
      <c r="DT119">
        <v>3617.05615384615</v>
      </c>
      <c r="DU119">
        <v>15</v>
      </c>
      <c r="DV119">
        <v>1617085932.5</v>
      </c>
      <c r="DW119" t="s">
        <v>288</v>
      </c>
      <c r="DX119">
        <v>1617085932.5</v>
      </c>
      <c r="DY119">
        <v>1617085930.5</v>
      </c>
      <c r="DZ119">
        <v>3</v>
      </c>
      <c r="EA119">
        <v>0.041</v>
      </c>
      <c r="EB119">
        <v>0.004</v>
      </c>
      <c r="EC119">
        <v>4.362</v>
      </c>
      <c r="ED119">
        <v>-0.018</v>
      </c>
      <c r="EE119">
        <v>400</v>
      </c>
      <c r="EF119">
        <v>20</v>
      </c>
      <c r="EG119">
        <v>0.24</v>
      </c>
      <c r="EH119">
        <v>0.04</v>
      </c>
      <c r="EI119">
        <v>100</v>
      </c>
      <c r="EJ119">
        <v>100</v>
      </c>
      <c r="EK119">
        <v>4.362</v>
      </c>
      <c r="EL119">
        <v>-0.0176</v>
      </c>
      <c r="EM119">
        <v>4.36170000000004</v>
      </c>
      <c r="EN119">
        <v>0</v>
      </c>
      <c r="EO119">
        <v>0</v>
      </c>
      <c r="EP119">
        <v>0</v>
      </c>
      <c r="EQ119">
        <v>-0.017669999999999</v>
      </c>
      <c r="ER119">
        <v>0</v>
      </c>
      <c r="ES119">
        <v>0</v>
      </c>
      <c r="ET119">
        <v>0</v>
      </c>
      <c r="EU119">
        <v>-1</v>
      </c>
      <c r="EV119">
        <v>-1</v>
      </c>
      <c r="EW119">
        <v>-1</v>
      </c>
      <c r="EX119">
        <v>-1</v>
      </c>
      <c r="EY119">
        <v>10.9</v>
      </c>
      <c r="EZ119">
        <v>10.9</v>
      </c>
      <c r="FA119">
        <v>18</v>
      </c>
      <c r="FB119">
        <v>646.153</v>
      </c>
      <c r="FC119">
        <v>394.191</v>
      </c>
      <c r="FD119">
        <v>25.0002</v>
      </c>
      <c r="FE119">
        <v>27.0034</v>
      </c>
      <c r="FF119">
        <v>30.0002</v>
      </c>
      <c r="FG119">
        <v>26.9766</v>
      </c>
      <c r="FH119">
        <v>27.0163</v>
      </c>
      <c r="FI119">
        <v>32.8078</v>
      </c>
      <c r="FJ119">
        <v>16.6744</v>
      </c>
      <c r="FK119">
        <v>53.6207</v>
      </c>
      <c r="FL119">
        <v>25</v>
      </c>
      <c r="FM119">
        <v>703.33</v>
      </c>
      <c r="FN119">
        <v>20</v>
      </c>
      <c r="FO119">
        <v>97.0555</v>
      </c>
      <c r="FP119">
        <v>99.6179</v>
      </c>
    </row>
    <row r="120" spans="1:172">
      <c r="A120">
        <v>104</v>
      </c>
      <c r="B120">
        <v>1617086591.5</v>
      </c>
      <c r="C120">
        <v>413.5</v>
      </c>
      <c r="D120" t="s">
        <v>493</v>
      </c>
      <c r="E120" t="s">
        <v>494</v>
      </c>
      <c r="F120">
        <v>4</v>
      </c>
      <c r="G120">
        <v>1617086589.1875</v>
      </c>
      <c r="H120">
        <f>(I120)/1000</f>
        <v>0</v>
      </c>
      <c r="I120">
        <f>IF(CF120, AL120, AF120)</f>
        <v>0</v>
      </c>
      <c r="J120">
        <f>IF(CF120, AG120, AE120)</f>
        <v>0</v>
      </c>
      <c r="K120">
        <f>CH120 - IF(AS120&gt;1, J120*CB120*100.0/(AU120*CV120), 0)</f>
        <v>0</v>
      </c>
      <c r="L120">
        <f>((R120-H120/2)*K120-J120)/(R120+H120/2)</f>
        <v>0</v>
      </c>
      <c r="M120">
        <f>L120*(CO120+CP120)/1000.0</f>
        <v>0</v>
      </c>
      <c r="N120">
        <f>(CH120 - IF(AS120&gt;1, J120*CB120*100.0/(AU120*CV120), 0))*(CO120+CP120)/1000.0</f>
        <v>0</v>
      </c>
      <c r="O120">
        <f>2.0/((1/Q120-1/P120)+SIGN(Q120)*SQRT((1/Q120-1/P120)*(1/Q120-1/P120) + 4*CC120/((CC120+1)*(CC120+1))*(2*1/Q120*1/P120-1/P120*1/P120)))</f>
        <v>0</v>
      </c>
      <c r="P120">
        <f>IF(LEFT(CD120,1)&lt;&gt;"0",IF(LEFT(CD120,1)="1",3.0,CE120),$D$5+$E$5*(CV120*CO120/($K$5*1000))+$F$5*(CV120*CO120/($K$5*1000))*MAX(MIN(CB120,$J$5),$I$5)*MAX(MIN(CB120,$J$5),$I$5)+$G$5*MAX(MIN(CB120,$J$5),$I$5)*(CV120*CO120/($K$5*1000))+$H$5*(CV120*CO120/($K$5*1000))*(CV120*CO120/($K$5*1000)))</f>
        <v>0</v>
      </c>
      <c r="Q120">
        <f>H120*(1000-(1000*0.61365*exp(17.502*U120/(240.97+U120))/(CO120+CP120)+CJ120)/2)/(1000*0.61365*exp(17.502*U120/(240.97+U120))/(CO120+CP120)-CJ120)</f>
        <v>0</v>
      </c>
      <c r="R120">
        <f>1/((CC120+1)/(O120/1.6)+1/(P120/1.37)) + CC120/((CC120+1)/(O120/1.6) + CC120/(P120/1.37))</f>
        <v>0</v>
      </c>
      <c r="S120">
        <f>(BX120*CA120)</f>
        <v>0</v>
      </c>
      <c r="T120">
        <f>(CQ120+(S120+2*0.95*5.67E-8*(((CQ120+$B$7)+273)^4-(CQ120+273)^4)-44100*H120)/(1.84*29.3*P120+8*0.95*5.67E-8*(CQ120+273)^3))</f>
        <v>0</v>
      </c>
      <c r="U120">
        <f>($C$7*CR120+$D$7*CS120+$E$7*T120)</f>
        <v>0</v>
      </c>
      <c r="V120">
        <f>0.61365*exp(17.502*U120/(240.97+U120))</f>
        <v>0</v>
      </c>
      <c r="W120">
        <f>(X120/Y120*100)</f>
        <v>0</v>
      </c>
      <c r="X120">
        <f>CJ120*(CO120+CP120)/1000</f>
        <v>0</v>
      </c>
      <c r="Y120">
        <f>0.61365*exp(17.502*CQ120/(240.97+CQ120))</f>
        <v>0</v>
      </c>
      <c r="Z120">
        <f>(V120-CJ120*(CO120+CP120)/1000)</f>
        <v>0</v>
      </c>
      <c r="AA120">
        <f>(-H120*44100)</f>
        <v>0</v>
      </c>
      <c r="AB120">
        <f>2*29.3*P120*0.92*(CQ120-U120)</f>
        <v>0</v>
      </c>
      <c r="AC120">
        <f>2*0.95*5.67E-8*(((CQ120+$B$7)+273)^4-(U120+273)^4)</f>
        <v>0</v>
      </c>
      <c r="AD120">
        <f>S120+AC120+AA120+AB120</f>
        <v>0</v>
      </c>
      <c r="AE120">
        <f>CN120*AS120*(CI120-CH120*(1000-AS120*CK120)/(1000-AS120*CJ120))/(100*CB120)</f>
        <v>0</v>
      </c>
      <c r="AF120">
        <f>1000*CN120*AS120*(CJ120-CK120)/(100*CB120*(1000-AS120*CJ120))</f>
        <v>0</v>
      </c>
      <c r="AG120">
        <f>(AH120 - AI120 - CO120*1E3/(8.314*(CQ120+273.15)) * AK120/CN120 * AJ120) * CN120/(100*CB120) * (1000 - CK120)/1000</f>
        <v>0</v>
      </c>
      <c r="AH120">
        <v>710.388803770826</v>
      </c>
      <c r="AI120">
        <v>690.543121212121</v>
      </c>
      <c r="AJ120">
        <v>1.72749924635795</v>
      </c>
      <c r="AK120">
        <v>66.4999155448521</v>
      </c>
      <c r="AL120">
        <f>(AN120 - AM120 + CO120*1E3/(8.314*(CQ120+273.15)) * AP120/CN120 * AO120) * CN120/(100*CB120) * 1000/(1000 - AN120)</f>
        <v>0</v>
      </c>
      <c r="AM120">
        <v>20.0422220013853</v>
      </c>
      <c r="AN120">
        <v>21.4143278787879</v>
      </c>
      <c r="AO120">
        <v>-0.00208115151514665</v>
      </c>
      <c r="AP120">
        <v>79.88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MAX(0,($B$13+$C$13*CV120)/(1+$D$13*CV120)*CO120/(CQ120+273)*$E$13)</f>
        <v>0</v>
      </c>
      <c r="AV120" t="s">
        <v>286</v>
      </c>
      <c r="AW120" t="s">
        <v>286</v>
      </c>
      <c r="AX120">
        <v>0</v>
      </c>
      <c r="AY120">
        <v>0</v>
      </c>
      <c r="AZ120">
        <f>1-AX120/AY120</f>
        <v>0</v>
      </c>
      <c r="BA120">
        <v>0</v>
      </c>
      <c r="BB120" t="s">
        <v>286</v>
      </c>
      <c r="BC120" t="s">
        <v>286</v>
      </c>
      <c r="BD120">
        <v>0</v>
      </c>
      <c r="BE120">
        <v>0</v>
      </c>
      <c r="BF120">
        <f>1-BD120/BE120</f>
        <v>0</v>
      </c>
      <c r="BG120">
        <v>0.5</v>
      </c>
      <c r="BH120">
        <f>BY120</f>
        <v>0</v>
      </c>
      <c r="BI120">
        <f>J120</f>
        <v>0</v>
      </c>
      <c r="BJ120">
        <f>BF120*BG120*BH120</f>
        <v>0</v>
      </c>
      <c r="BK120">
        <f>(BI120-BA120)/BH120</f>
        <v>0</v>
      </c>
      <c r="BL120">
        <f>(AY120-BE120)/BE120</f>
        <v>0</v>
      </c>
      <c r="BM120">
        <f>AX120/(AZ120+AX120/BE120)</f>
        <v>0</v>
      </c>
      <c r="BN120" t="s">
        <v>286</v>
      </c>
      <c r="BO120">
        <v>0</v>
      </c>
      <c r="BP120">
        <f>IF(BO120&lt;&gt;0, BO120, BM120)</f>
        <v>0</v>
      </c>
      <c r="BQ120">
        <f>1-BP120/BE120</f>
        <v>0</v>
      </c>
      <c r="BR120">
        <f>(BE120-BD120)/(BE120-BP120)</f>
        <v>0</v>
      </c>
      <c r="BS120">
        <f>(AY120-BE120)/(AY120-BP120)</f>
        <v>0</v>
      </c>
      <c r="BT120">
        <f>(BE120-BD120)/(BE120-AX120)</f>
        <v>0</v>
      </c>
      <c r="BU120">
        <f>(AY120-BE120)/(AY120-AX120)</f>
        <v>0</v>
      </c>
      <c r="BV120">
        <f>(BR120*BP120/BD120)</f>
        <v>0</v>
      </c>
      <c r="BW120">
        <f>(1-BV120)</f>
        <v>0</v>
      </c>
      <c r="BX120">
        <f>$B$11*CW120+$C$11*CX120+$F$11*CY120*(1-DB120)</f>
        <v>0</v>
      </c>
      <c r="BY120">
        <f>BX120*BZ120</f>
        <v>0</v>
      </c>
      <c r="BZ120">
        <f>($B$11*$D$9+$C$11*$D$9+$F$11*((DL120+DD120)/MAX(DL120+DD120+DM120, 0.1)*$I$9+DM120/MAX(DL120+DD120+DM120, 0.1)*$J$9))/($B$11+$C$11+$F$11)</f>
        <v>0</v>
      </c>
      <c r="CA120">
        <f>($B$11*$K$9+$C$11*$K$9+$F$11*((DL120+DD120)/MAX(DL120+DD120+DM120, 0.1)*$P$9+DM120/MAX(DL120+DD120+DM120, 0.1)*$Q$9))/($B$11+$C$11+$F$11)</f>
        <v>0</v>
      </c>
      <c r="CB120">
        <v>9</v>
      </c>
      <c r="CC120">
        <v>0.5</v>
      </c>
      <c r="CD120" t="s">
        <v>287</v>
      </c>
      <c r="CE120">
        <v>2</v>
      </c>
      <c r="CF120" t="b">
        <v>1</v>
      </c>
      <c r="CG120">
        <v>1617086589.1875</v>
      </c>
      <c r="CH120">
        <v>672.696</v>
      </c>
      <c r="CI120">
        <v>695.644</v>
      </c>
      <c r="CJ120">
        <v>21.418</v>
      </c>
      <c r="CK120">
        <v>20.0426625</v>
      </c>
      <c r="CL120">
        <v>668.334</v>
      </c>
      <c r="CM120">
        <v>21.4356625</v>
      </c>
      <c r="CN120">
        <v>599.979125</v>
      </c>
      <c r="CO120">
        <v>101.114625</v>
      </c>
      <c r="CP120">
        <v>0.045545375</v>
      </c>
      <c r="CQ120">
        <v>26.6443625</v>
      </c>
      <c r="CR120">
        <v>26.1435125</v>
      </c>
      <c r="CS120">
        <v>999.9</v>
      </c>
      <c r="CT120">
        <v>0</v>
      </c>
      <c r="CU120">
        <v>0</v>
      </c>
      <c r="CV120">
        <v>9998.66375</v>
      </c>
      <c r="CW120">
        <v>0</v>
      </c>
      <c r="CX120">
        <v>41.4551875</v>
      </c>
      <c r="CY120">
        <v>1200.01125</v>
      </c>
      <c r="CZ120">
        <v>0.966990875</v>
      </c>
      <c r="DA120">
        <v>0.0330086375</v>
      </c>
      <c r="DB120">
        <v>0</v>
      </c>
      <c r="DC120">
        <v>2.6165875</v>
      </c>
      <c r="DD120">
        <v>0</v>
      </c>
      <c r="DE120">
        <v>3616.5725</v>
      </c>
      <c r="DF120">
        <v>10372.35</v>
      </c>
      <c r="DG120">
        <v>39.835625</v>
      </c>
      <c r="DH120">
        <v>42.687</v>
      </c>
      <c r="DI120">
        <v>41.5</v>
      </c>
      <c r="DJ120">
        <v>40.890375</v>
      </c>
      <c r="DK120">
        <v>39.95275</v>
      </c>
      <c r="DL120">
        <v>1160.40125</v>
      </c>
      <c r="DM120">
        <v>39.61</v>
      </c>
      <c r="DN120">
        <v>0</v>
      </c>
      <c r="DO120">
        <v>1617086592.1</v>
      </c>
      <c r="DP120">
        <v>0</v>
      </c>
      <c r="DQ120">
        <v>2.644296</v>
      </c>
      <c r="DR120">
        <v>-0.452784610177256</v>
      </c>
      <c r="DS120">
        <v>-1.27076924424533</v>
      </c>
      <c r="DT120">
        <v>3616.7828</v>
      </c>
      <c r="DU120">
        <v>15</v>
      </c>
      <c r="DV120">
        <v>1617085932.5</v>
      </c>
      <c r="DW120" t="s">
        <v>288</v>
      </c>
      <c r="DX120">
        <v>1617085932.5</v>
      </c>
      <c r="DY120">
        <v>1617085930.5</v>
      </c>
      <c r="DZ120">
        <v>3</v>
      </c>
      <c r="EA120">
        <v>0.041</v>
      </c>
      <c r="EB120">
        <v>0.004</v>
      </c>
      <c r="EC120">
        <v>4.362</v>
      </c>
      <c r="ED120">
        <v>-0.018</v>
      </c>
      <c r="EE120">
        <v>400</v>
      </c>
      <c r="EF120">
        <v>20</v>
      </c>
      <c r="EG120">
        <v>0.24</v>
      </c>
      <c r="EH120">
        <v>0.04</v>
      </c>
      <c r="EI120">
        <v>100</v>
      </c>
      <c r="EJ120">
        <v>100</v>
      </c>
      <c r="EK120">
        <v>4.362</v>
      </c>
      <c r="EL120">
        <v>-0.0177</v>
      </c>
      <c r="EM120">
        <v>4.36170000000004</v>
      </c>
      <c r="EN120">
        <v>0</v>
      </c>
      <c r="EO120">
        <v>0</v>
      </c>
      <c r="EP120">
        <v>0</v>
      </c>
      <c r="EQ120">
        <v>-0.017669999999999</v>
      </c>
      <c r="ER120">
        <v>0</v>
      </c>
      <c r="ES120">
        <v>0</v>
      </c>
      <c r="ET120">
        <v>0</v>
      </c>
      <c r="EU120">
        <v>-1</v>
      </c>
      <c r="EV120">
        <v>-1</v>
      </c>
      <c r="EW120">
        <v>-1</v>
      </c>
      <c r="EX120">
        <v>-1</v>
      </c>
      <c r="EY120">
        <v>11</v>
      </c>
      <c r="EZ120">
        <v>11</v>
      </c>
      <c r="FA120">
        <v>18</v>
      </c>
      <c r="FB120">
        <v>646.346</v>
      </c>
      <c r="FC120">
        <v>394.074</v>
      </c>
      <c r="FD120">
        <v>25.0001</v>
      </c>
      <c r="FE120">
        <v>27.0046</v>
      </c>
      <c r="FF120">
        <v>30.0002</v>
      </c>
      <c r="FG120">
        <v>26.9766</v>
      </c>
      <c r="FH120">
        <v>27.0163</v>
      </c>
      <c r="FI120">
        <v>33.069</v>
      </c>
      <c r="FJ120">
        <v>16.6744</v>
      </c>
      <c r="FK120">
        <v>53.6207</v>
      </c>
      <c r="FL120">
        <v>25</v>
      </c>
      <c r="FM120">
        <v>710.029</v>
      </c>
      <c r="FN120">
        <v>20</v>
      </c>
      <c r="FO120">
        <v>97.0554</v>
      </c>
      <c r="FP120">
        <v>99.6175</v>
      </c>
    </row>
    <row r="121" spans="1:172">
      <c r="A121">
        <v>105</v>
      </c>
      <c r="B121">
        <v>1617086595.5</v>
      </c>
      <c r="C121">
        <v>417.5</v>
      </c>
      <c r="D121" t="s">
        <v>495</v>
      </c>
      <c r="E121" t="s">
        <v>496</v>
      </c>
      <c r="F121">
        <v>4</v>
      </c>
      <c r="G121">
        <v>1617086593.5</v>
      </c>
      <c r="H121">
        <f>(I121)/1000</f>
        <v>0</v>
      </c>
      <c r="I121">
        <f>IF(CF121, AL121, AF121)</f>
        <v>0</v>
      </c>
      <c r="J121">
        <f>IF(CF121, AG121, AE121)</f>
        <v>0</v>
      </c>
      <c r="K121">
        <f>CH121 - IF(AS121&gt;1, J121*CB121*100.0/(AU121*CV121), 0)</f>
        <v>0</v>
      </c>
      <c r="L121">
        <f>((R121-H121/2)*K121-J121)/(R121+H121/2)</f>
        <v>0</v>
      </c>
      <c r="M121">
        <f>L121*(CO121+CP121)/1000.0</f>
        <v>0</v>
      </c>
      <c r="N121">
        <f>(CH121 - IF(AS121&gt;1, J121*CB121*100.0/(AU121*CV121), 0))*(CO121+CP121)/1000.0</f>
        <v>0</v>
      </c>
      <c r="O121">
        <f>2.0/((1/Q121-1/P121)+SIGN(Q121)*SQRT((1/Q121-1/P121)*(1/Q121-1/P121) + 4*CC121/((CC121+1)*(CC121+1))*(2*1/Q121*1/P121-1/P121*1/P121)))</f>
        <v>0</v>
      </c>
      <c r="P121">
        <f>IF(LEFT(CD121,1)&lt;&gt;"0",IF(LEFT(CD121,1)="1",3.0,CE121),$D$5+$E$5*(CV121*CO121/($K$5*1000))+$F$5*(CV121*CO121/($K$5*1000))*MAX(MIN(CB121,$J$5),$I$5)*MAX(MIN(CB121,$J$5),$I$5)+$G$5*MAX(MIN(CB121,$J$5),$I$5)*(CV121*CO121/($K$5*1000))+$H$5*(CV121*CO121/($K$5*1000))*(CV121*CO121/($K$5*1000)))</f>
        <v>0</v>
      </c>
      <c r="Q121">
        <f>H121*(1000-(1000*0.61365*exp(17.502*U121/(240.97+U121))/(CO121+CP121)+CJ121)/2)/(1000*0.61365*exp(17.502*U121/(240.97+U121))/(CO121+CP121)-CJ121)</f>
        <v>0</v>
      </c>
      <c r="R121">
        <f>1/((CC121+1)/(O121/1.6)+1/(P121/1.37)) + CC121/((CC121+1)/(O121/1.6) + CC121/(P121/1.37))</f>
        <v>0</v>
      </c>
      <c r="S121">
        <f>(BX121*CA121)</f>
        <v>0</v>
      </c>
      <c r="T121">
        <f>(CQ121+(S121+2*0.95*5.67E-8*(((CQ121+$B$7)+273)^4-(CQ121+273)^4)-44100*H121)/(1.84*29.3*P121+8*0.95*5.67E-8*(CQ121+273)^3))</f>
        <v>0</v>
      </c>
      <c r="U121">
        <f>($C$7*CR121+$D$7*CS121+$E$7*T121)</f>
        <v>0</v>
      </c>
      <c r="V121">
        <f>0.61365*exp(17.502*U121/(240.97+U121))</f>
        <v>0</v>
      </c>
      <c r="W121">
        <f>(X121/Y121*100)</f>
        <v>0</v>
      </c>
      <c r="X121">
        <f>CJ121*(CO121+CP121)/1000</f>
        <v>0</v>
      </c>
      <c r="Y121">
        <f>0.61365*exp(17.502*CQ121/(240.97+CQ121))</f>
        <v>0</v>
      </c>
      <c r="Z121">
        <f>(V121-CJ121*(CO121+CP121)/1000)</f>
        <v>0</v>
      </c>
      <c r="AA121">
        <f>(-H121*44100)</f>
        <v>0</v>
      </c>
      <c r="AB121">
        <f>2*29.3*P121*0.92*(CQ121-U121)</f>
        <v>0</v>
      </c>
      <c r="AC121">
        <f>2*0.95*5.67E-8*(((CQ121+$B$7)+273)^4-(U121+273)^4)</f>
        <v>0</v>
      </c>
      <c r="AD121">
        <f>S121+AC121+AA121+AB121</f>
        <v>0</v>
      </c>
      <c r="AE121">
        <f>CN121*AS121*(CI121-CH121*(1000-AS121*CK121)/(1000-AS121*CJ121))/(100*CB121)</f>
        <v>0</v>
      </c>
      <c r="AF121">
        <f>1000*CN121*AS121*(CJ121-CK121)/(100*CB121*(1000-AS121*CJ121))</f>
        <v>0</v>
      </c>
      <c r="AG121">
        <f>(AH121 - AI121 - CO121*1E3/(8.314*(CQ121+273.15)) * AK121/CN121 * AJ121) * CN121/(100*CB121) * (1000 - CK121)/1000</f>
        <v>0</v>
      </c>
      <c r="AH121">
        <v>717.496987600139</v>
      </c>
      <c r="AI121">
        <v>697.397806060606</v>
      </c>
      <c r="AJ121">
        <v>1.69731932299305</v>
      </c>
      <c r="AK121">
        <v>66.4999155448521</v>
      </c>
      <c r="AL121">
        <f>(AN121 - AM121 + CO121*1E3/(8.314*(CQ121+273.15)) * AP121/CN121 * AO121) * CN121/(100*CB121) * 1000/(1000 - AN121)</f>
        <v>0</v>
      </c>
      <c r="AM121">
        <v>20.0436282777489</v>
      </c>
      <c r="AN121">
        <v>21.4117490909091</v>
      </c>
      <c r="AO121">
        <v>-0.000152430976430173</v>
      </c>
      <c r="AP121">
        <v>79.88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MAX(0,($B$13+$C$13*CV121)/(1+$D$13*CV121)*CO121/(CQ121+273)*$E$13)</f>
        <v>0</v>
      </c>
      <c r="AV121" t="s">
        <v>286</v>
      </c>
      <c r="AW121" t="s">
        <v>286</v>
      </c>
      <c r="AX121">
        <v>0</v>
      </c>
      <c r="AY121">
        <v>0</v>
      </c>
      <c r="AZ121">
        <f>1-AX121/AY121</f>
        <v>0</v>
      </c>
      <c r="BA121">
        <v>0</v>
      </c>
      <c r="BB121" t="s">
        <v>286</v>
      </c>
      <c r="BC121" t="s">
        <v>286</v>
      </c>
      <c r="BD121">
        <v>0</v>
      </c>
      <c r="BE121">
        <v>0</v>
      </c>
      <c r="BF121">
        <f>1-BD121/BE121</f>
        <v>0</v>
      </c>
      <c r="BG121">
        <v>0.5</v>
      </c>
      <c r="BH121">
        <f>BY121</f>
        <v>0</v>
      </c>
      <c r="BI121">
        <f>J121</f>
        <v>0</v>
      </c>
      <c r="BJ121">
        <f>BF121*BG121*BH121</f>
        <v>0</v>
      </c>
      <c r="BK121">
        <f>(BI121-BA121)/BH121</f>
        <v>0</v>
      </c>
      <c r="BL121">
        <f>(AY121-BE121)/BE121</f>
        <v>0</v>
      </c>
      <c r="BM121">
        <f>AX121/(AZ121+AX121/BE121)</f>
        <v>0</v>
      </c>
      <c r="BN121" t="s">
        <v>286</v>
      </c>
      <c r="BO121">
        <v>0</v>
      </c>
      <c r="BP121">
        <f>IF(BO121&lt;&gt;0, BO121, BM121)</f>
        <v>0</v>
      </c>
      <c r="BQ121">
        <f>1-BP121/BE121</f>
        <v>0</v>
      </c>
      <c r="BR121">
        <f>(BE121-BD121)/(BE121-BP121)</f>
        <v>0</v>
      </c>
      <c r="BS121">
        <f>(AY121-BE121)/(AY121-BP121)</f>
        <v>0</v>
      </c>
      <c r="BT121">
        <f>(BE121-BD121)/(BE121-AX121)</f>
        <v>0</v>
      </c>
      <c r="BU121">
        <f>(AY121-BE121)/(AY121-AX121)</f>
        <v>0</v>
      </c>
      <c r="BV121">
        <f>(BR121*BP121/BD121)</f>
        <v>0</v>
      </c>
      <c r="BW121">
        <f>(1-BV121)</f>
        <v>0</v>
      </c>
      <c r="BX121">
        <f>$B$11*CW121+$C$11*CX121+$F$11*CY121*(1-DB121)</f>
        <v>0</v>
      </c>
      <c r="BY121">
        <f>BX121*BZ121</f>
        <v>0</v>
      </c>
      <c r="BZ121">
        <f>($B$11*$D$9+$C$11*$D$9+$F$11*((DL121+DD121)/MAX(DL121+DD121+DM121, 0.1)*$I$9+DM121/MAX(DL121+DD121+DM121, 0.1)*$J$9))/($B$11+$C$11+$F$11)</f>
        <v>0</v>
      </c>
      <c r="CA121">
        <f>($B$11*$K$9+$C$11*$K$9+$F$11*((DL121+DD121)/MAX(DL121+DD121+DM121, 0.1)*$P$9+DM121/MAX(DL121+DD121+DM121, 0.1)*$Q$9))/($B$11+$C$11+$F$11)</f>
        <v>0</v>
      </c>
      <c r="CB121">
        <v>9</v>
      </c>
      <c r="CC121">
        <v>0.5</v>
      </c>
      <c r="CD121" t="s">
        <v>287</v>
      </c>
      <c r="CE121">
        <v>2</v>
      </c>
      <c r="CF121" t="b">
        <v>1</v>
      </c>
      <c r="CG121">
        <v>1617086593.5</v>
      </c>
      <c r="CH121">
        <v>679.974428571429</v>
      </c>
      <c r="CI121">
        <v>703.138714285714</v>
      </c>
      <c r="CJ121">
        <v>21.413</v>
      </c>
      <c r="CK121">
        <v>20.0429428571429</v>
      </c>
      <c r="CL121">
        <v>675.613</v>
      </c>
      <c r="CM121">
        <v>21.4306142857143</v>
      </c>
      <c r="CN121">
        <v>599.999142857143</v>
      </c>
      <c r="CO121">
        <v>101.113714285714</v>
      </c>
      <c r="CP121">
        <v>0.0456925571428571</v>
      </c>
      <c r="CQ121">
        <v>26.6403285714286</v>
      </c>
      <c r="CR121">
        <v>26.1388714285714</v>
      </c>
      <c r="CS121">
        <v>999.9</v>
      </c>
      <c r="CT121">
        <v>0</v>
      </c>
      <c r="CU121">
        <v>0</v>
      </c>
      <c r="CV121">
        <v>10010.1</v>
      </c>
      <c r="CW121">
        <v>0</v>
      </c>
      <c r="CX121">
        <v>41.4422857142857</v>
      </c>
      <c r="CY121">
        <v>1200.01142857143</v>
      </c>
      <c r="CZ121">
        <v>0.966991</v>
      </c>
      <c r="DA121">
        <v>0.0330085142857143</v>
      </c>
      <c r="DB121">
        <v>0</v>
      </c>
      <c r="DC121">
        <v>2.62572857142857</v>
      </c>
      <c r="DD121">
        <v>0</v>
      </c>
      <c r="DE121">
        <v>3618.71142857143</v>
      </c>
      <c r="DF121">
        <v>10372.3142857143</v>
      </c>
      <c r="DG121">
        <v>39.848</v>
      </c>
      <c r="DH121">
        <v>42.687</v>
      </c>
      <c r="DI121">
        <v>41.5354285714286</v>
      </c>
      <c r="DJ121">
        <v>40.9192857142857</v>
      </c>
      <c r="DK121">
        <v>39.946</v>
      </c>
      <c r="DL121">
        <v>1160.40142857143</v>
      </c>
      <c r="DM121">
        <v>39.61</v>
      </c>
      <c r="DN121">
        <v>0</v>
      </c>
      <c r="DO121">
        <v>1617086596.3</v>
      </c>
      <c r="DP121">
        <v>0</v>
      </c>
      <c r="DQ121">
        <v>2.63023846153846</v>
      </c>
      <c r="DR121">
        <v>-0.887329909426782</v>
      </c>
      <c r="DS121">
        <v>9.31794872816455</v>
      </c>
      <c r="DT121">
        <v>3617.27192307692</v>
      </c>
      <c r="DU121">
        <v>15</v>
      </c>
      <c r="DV121">
        <v>1617085932.5</v>
      </c>
      <c r="DW121" t="s">
        <v>288</v>
      </c>
      <c r="DX121">
        <v>1617085932.5</v>
      </c>
      <c r="DY121">
        <v>1617085930.5</v>
      </c>
      <c r="DZ121">
        <v>3</v>
      </c>
      <c r="EA121">
        <v>0.041</v>
      </c>
      <c r="EB121">
        <v>0.004</v>
      </c>
      <c r="EC121">
        <v>4.362</v>
      </c>
      <c r="ED121">
        <v>-0.018</v>
      </c>
      <c r="EE121">
        <v>400</v>
      </c>
      <c r="EF121">
        <v>20</v>
      </c>
      <c r="EG121">
        <v>0.24</v>
      </c>
      <c r="EH121">
        <v>0.04</v>
      </c>
      <c r="EI121">
        <v>100</v>
      </c>
      <c r="EJ121">
        <v>100</v>
      </c>
      <c r="EK121">
        <v>4.361</v>
      </c>
      <c r="EL121">
        <v>-0.0177</v>
      </c>
      <c r="EM121">
        <v>4.36170000000004</v>
      </c>
      <c r="EN121">
        <v>0</v>
      </c>
      <c r="EO121">
        <v>0</v>
      </c>
      <c r="EP121">
        <v>0</v>
      </c>
      <c r="EQ121">
        <v>-0.017669999999999</v>
      </c>
      <c r="ER121">
        <v>0</v>
      </c>
      <c r="ES121">
        <v>0</v>
      </c>
      <c r="ET121">
        <v>0</v>
      </c>
      <c r="EU121">
        <v>-1</v>
      </c>
      <c r="EV121">
        <v>-1</v>
      </c>
      <c r="EW121">
        <v>-1</v>
      </c>
      <c r="EX121">
        <v>-1</v>
      </c>
      <c r="EY121">
        <v>11.1</v>
      </c>
      <c r="EZ121">
        <v>11.1</v>
      </c>
      <c r="FA121">
        <v>18</v>
      </c>
      <c r="FB121">
        <v>646.042</v>
      </c>
      <c r="FC121">
        <v>394.176</v>
      </c>
      <c r="FD121">
        <v>25</v>
      </c>
      <c r="FE121">
        <v>27.0046</v>
      </c>
      <c r="FF121">
        <v>30.0002</v>
      </c>
      <c r="FG121">
        <v>26.9771</v>
      </c>
      <c r="FH121">
        <v>27.0163</v>
      </c>
      <c r="FI121">
        <v>33.3192</v>
      </c>
      <c r="FJ121">
        <v>16.6744</v>
      </c>
      <c r="FK121">
        <v>53.6207</v>
      </c>
      <c r="FL121">
        <v>25</v>
      </c>
      <c r="FM121">
        <v>716.75</v>
      </c>
      <c r="FN121">
        <v>20</v>
      </c>
      <c r="FO121">
        <v>97.056</v>
      </c>
      <c r="FP121">
        <v>99.6188</v>
      </c>
    </row>
    <row r="122" spans="1:172">
      <c r="A122">
        <v>106</v>
      </c>
      <c r="B122">
        <v>1617086599.5</v>
      </c>
      <c r="C122">
        <v>421.5</v>
      </c>
      <c r="D122" t="s">
        <v>497</v>
      </c>
      <c r="E122" t="s">
        <v>498</v>
      </c>
      <c r="F122">
        <v>4</v>
      </c>
      <c r="G122">
        <v>1617086597.1875</v>
      </c>
      <c r="H122">
        <f>(I122)/1000</f>
        <v>0</v>
      </c>
      <c r="I122">
        <f>IF(CF122, AL122, AF122)</f>
        <v>0</v>
      </c>
      <c r="J122">
        <f>IF(CF122, AG122, AE122)</f>
        <v>0</v>
      </c>
      <c r="K122">
        <f>CH122 - IF(AS122&gt;1, J122*CB122*100.0/(AU122*CV122), 0)</f>
        <v>0</v>
      </c>
      <c r="L122">
        <f>((R122-H122/2)*K122-J122)/(R122+H122/2)</f>
        <v>0</v>
      </c>
      <c r="M122">
        <f>L122*(CO122+CP122)/1000.0</f>
        <v>0</v>
      </c>
      <c r="N122">
        <f>(CH122 - IF(AS122&gt;1, J122*CB122*100.0/(AU122*CV122), 0))*(CO122+CP122)/1000.0</f>
        <v>0</v>
      </c>
      <c r="O122">
        <f>2.0/((1/Q122-1/P122)+SIGN(Q122)*SQRT((1/Q122-1/P122)*(1/Q122-1/P122) + 4*CC122/((CC122+1)*(CC122+1))*(2*1/Q122*1/P122-1/P122*1/P122)))</f>
        <v>0</v>
      </c>
      <c r="P122">
        <f>IF(LEFT(CD122,1)&lt;&gt;"0",IF(LEFT(CD122,1)="1",3.0,CE122),$D$5+$E$5*(CV122*CO122/($K$5*1000))+$F$5*(CV122*CO122/($K$5*1000))*MAX(MIN(CB122,$J$5),$I$5)*MAX(MIN(CB122,$J$5),$I$5)+$G$5*MAX(MIN(CB122,$J$5),$I$5)*(CV122*CO122/($K$5*1000))+$H$5*(CV122*CO122/($K$5*1000))*(CV122*CO122/($K$5*1000)))</f>
        <v>0</v>
      </c>
      <c r="Q122">
        <f>H122*(1000-(1000*0.61365*exp(17.502*U122/(240.97+U122))/(CO122+CP122)+CJ122)/2)/(1000*0.61365*exp(17.502*U122/(240.97+U122))/(CO122+CP122)-CJ122)</f>
        <v>0</v>
      </c>
      <c r="R122">
        <f>1/((CC122+1)/(O122/1.6)+1/(P122/1.37)) + CC122/((CC122+1)/(O122/1.6) + CC122/(P122/1.37))</f>
        <v>0</v>
      </c>
      <c r="S122">
        <f>(BX122*CA122)</f>
        <v>0</v>
      </c>
      <c r="T122">
        <f>(CQ122+(S122+2*0.95*5.67E-8*(((CQ122+$B$7)+273)^4-(CQ122+273)^4)-44100*H122)/(1.84*29.3*P122+8*0.95*5.67E-8*(CQ122+273)^3))</f>
        <v>0</v>
      </c>
      <c r="U122">
        <f>($C$7*CR122+$D$7*CS122+$E$7*T122)</f>
        <v>0</v>
      </c>
      <c r="V122">
        <f>0.61365*exp(17.502*U122/(240.97+U122))</f>
        <v>0</v>
      </c>
      <c r="W122">
        <f>(X122/Y122*100)</f>
        <v>0</v>
      </c>
      <c r="X122">
        <f>CJ122*(CO122+CP122)/1000</f>
        <v>0</v>
      </c>
      <c r="Y122">
        <f>0.61365*exp(17.502*CQ122/(240.97+CQ122))</f>
        <v>0</v>
      </c>
      <c r="Z122">
        <f>(V122-CJ122*(CO122+CP122)/1000)</f>
        <v>0</v>
      </c>
      <c r="AA122">
        <f>(-H122*44100)</f>
        <v>0</v>
      </c>
      <c r="AB122">
        <f>2*29.3*P122*0.92*(CQ122-U122)</f>
        <v>0</v>
      </c>
      <c r="AC122">
        <f>2*0.95*5.67E-8*(((CQ122+$B$7)+273)^4-(U122+273)^4)</f>
        <v>0</v>
      </c>
      <c r="AD122">
        <f>S122+AC122+AA122+AB122</f>
        <v>0</v>
      </c>
      <c r="AE122">
        <f>CN122*AS122*(CI122-CH122*(1000-AS122*CK122)/(1000-AS122*CJ122))/(100*CB122)</f>
        <v>0</v>
      </c>
      <c r="AF122">
        <f>1000*CN122*AS122*(CJ122-CK122)/(100*CB122*(1000-AS122*CJ122))</f>
        <v>0</v>
      </c>
      <c r="AG122">
        <f>(AH122 - AI122 - CO122*1E3/(8.314*(CQ122+273.15)) * AK122/CN122 * AJ122) * CN122/(100*CB122) * (1000 - CK122)/1000</f>
        <v>0</v>
      </c>
      <c r="AH122">
        <v>724.475080790897</v>
      </c>
      <c r="AI122">
        <v>704.340921212121</v>
      </c>
      <c r="AJ122">
        <v>1.75314190894871</v>
      </c>
      <c r="AK122">
        <v>66.4999155448521</v>
      </c>
      <c r="AL122">
        <f>(AN122 - AM122 + CO122*1E3/(8.314*(CQ122+273.15)) * AP122/CN122 * AO122) * CN122/(100*CB122) * 1000/(1000 - AN122)</f>
        <v>0</v>
      </c>
      <c r="AM122">
        <v>20.0418561406061</v>
      </c>
      <c r="AN122">
        <v>21.4070296969697</v>
      </c>
      <c r="AO122">
        <v>-0.000231030303031438</v>
      </c>
      <c r="AP122">
        <v>79.88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MAX(0,($B$13+$C$13*CV122)/(1+$D$13*CV122)*CO122/(CQ122+273)*$E$13)</f>
        <v>0</v>
      </c>
      <c r="AV122" t="s">
        <v>286</v>
      </c>
      <c r="AW122" t="s">
        <v>286</v>
      </c>
      <c r="AX122">
        <v>0</v>
      </c>
      <c r="AY122">
        <v>0</v>
      </c>
      <c r="AZ122">
        <f>1-AX122/AY122</f>
        <v>0</v>
      </c>
      <c r="BA122">
        <v>0</v>
      </c>
      <c r="BB122" t="s">
        <v>286</v>
      </c>
      <c r="BC122" t="s">
        <v>286</v>
      </c>
      <c r="BD122">
        <v>0</v>
      </c>
      <c r="BE122">
        <v>0</v>
      </c>
      <c r="BF122">
        <f>1-BD122/BE122</f>
        <v>0</v>
      </c>
      <c r="BG122">
        <v>0.5</v>
      </c>
      <c r="BH122">
        <f>BY122</f>
        <v>0</v>
      </c>
      <c r="BI122">
        <f>J122</f>
        <v>0</v>
      </c>
      <c r="BJ122">
        <f>BF122*BG122*BH122</f>
        <v>0</v>
      </c>
      <c r="BK122">
        <f>(BI122-BA122)/BH122</f>
        <v>0</v>
      </c>
      <c r="BL122">
        <f>(AY122-BE122)/BE122</f>
        <v>0</v>
      </c>
      <c r="BM122">
        <f>AX122/(AZ122+AX122/BE122)</f>
        <v>0</v>
      </c>
      <c r="BN122" t="s">
        <v>286</v>
      </c>
      <c r="BO122">
        <v>0</v>
      </c>
      <c r="BP122">
        <f>IF(BO122&lt;&gt;0, BO122, BM122)</f>
        <v>0</v>
      </c>
      <c r="BQ122">
        <f>1-BP122/BE122</f>
        <v>0</v>
      </c>
      <c r="BR122">
        <f>(BE122-BD122)/(BE122-BP122)</f>
        <v>0</v>
      </c>
      <c r="BS122">
        <f>(AY122-BE122)/(AY122-BP122)</f>
        <v>0</v>
      </c>
      <c r="BT122">
        <f>(BE122-BD122)/(BE122-AX122)</f>
        <v>0</v>
      </c>
      <c r="BU122">
        <f>(AY122-BE122)/(AY122-AX122)</f>
        <v>0</v>
      </c>
      <c r="BV122">
        <f>(BR122*BP122/BD122)</f>
        <v>0</v>
      </c>
      <c r="BW122">
        <f>(1-BV122)</f>
        <v>0</v>
      </c>
      <c r="BX122">
        <f>$B$11*CW122+$C$11*CX122+$F$11*CY122*(1-DB122)</f>
        <v>0</v>
      </c>
      <c r="BY122">
        <f>BX122*BZ122</f>
        <v>0</v>
      </c>
      <c r="BZ122">
        <f>($B$11*$D$9+$C$11*$D$9+$F$11*((DL122+DD122)/MAX(DL122+DD122+DM122, 0.1)*$I$9+DM122/MAX(DL122+DD122+DM122, 0.1)*$J$9))/($B$11+$C$11+$F$11)</f>
        <v>0</v>
      </c>
      <c r="CA122">
        <f>($B$11*$K$9+$C$11*$K$9+$F$11*((DL122+DD122)/MAX(DL122+DD122+DM122, 0.1)*$P$9+DM122/MAX(DL122+DD122+DM122, 0.1)*$Q$9))/($B$11+$C$11+$F$11)</f>
        <v>0</v>
      </c>
      <c r="CB122">
        <v>9</v>
      </c>
      <c r="CC122">
        <v>0.5</v>
      </c>
      <c r="CD122" t="s">
        <v>287</v>
      </c>
      <c r="CE122">
        <v>2</v>
      </c>
      <c r="CF122" t="b">
        <v>1</v>
      </c>
      <c r="CG122">
        <v>1617086597.1875</v>
      </c>
      <c r="CH122">
        <v>686.160375</v>
      </c>
      <c r="CI122">
        <v>709.44825</v>
      </c>
      <c r="CJ122">
        <v>21.4094625</v>
      </c>
      <c r="CK122">
        <v>20.041725</v>
      </c>
      <c r="CL122">
        <v>681.799</v>
      </c>
      <c r="CM122">
        <v>21.4270875</v>
      </c>
      <c r="CN122">
        <v>600.041875</v>
      </c>
      <c r="CO122">
        <v>101.11275</v>
      </c>
      <c r="CP122">
        <v>0.045691</v>
      </c>
      <c r="CQ122">
        <v>26.6418</v>
      </c>
      <c r="CR122">
        <v>26.140475</v>
      </c>
      <c r="CS122">
        <v>999.9</v>
      </c>
      <c r="CT122">
        <v>0</v>
      </c>
      <c r="CU122">
        <v>0</v>
      </c>
      <c r="CV122">
        <v>10013.6875</v>
      </c>
      <c r="CW122">
        <v>0</v>
      </c>
      <c r="CX122">
        <v>42.345725</v>
      </c>
      <c r="CY122">
        <v>1200.0075</v>
      </c>
      <c r="CZ122">
        <v>0.966990875</v>
      </c>
      <c r="DA122">
        <v>0.0330086375</v>
      </c>
      <c r="DB122">
        <v>0</v>
      </c>
      <c r="DC122">
        <v>2.6238375</v>
      </c>
      <c r="DD122">
        <v>0</v>
      </c>
      <c r="DE122">
        <v>3618.535</v>
      </c>
      <c r="DF122">
        <v>10372.3375</v>
      </c>
      <c r="DG122">
        <v>39.898125</v>
      </c>
      <c r="DH122">
        <v>42.70275</v>
      </c>
      <c r="DI122">
        <v>41.53875</v>
      </c>
      <c r="DJ122">
        <v>40.95275</v>
      </c>
      <c r="DK122">
        <v>39.98425</v>
      </c>
      <c r="DL122">
        <v>1160.3975</v>
      </c>
      <c r="DM122">
        <v>39.61</v>
      </c>
      <c r="DN122">
        <v>0</v>
      </c>
      <c r="DO122">
        <v>1617086600.5</v>
      </c>
      <c r="DP122">
        <v>0</v>
      </c>
      <c r="DQ122">
        <v>2.586988</v>
      </c>
      <c r="DR122">
        <v>0.17646155289545</v>
      </c>
      <c r="DS122">
        <v>10.2446153669169</v>
      </c>
      <c r="DT122">
        <v>3617.7504</v>
      </c>
      <c r="DU122">
        <v>15</v>
      </c>
      <c r="DV122">
        <v>1617085932.5</v>
      </c>
      <c r="DW122" t="s">
        <v>288</v>
      </c>
      <c r="DX122">
        <v>1617085932.5</v>
      </c>
      <c r="DY122">
        <v>1617085930.5</v>
      </c>
      <c r="DZ122">
        <v>3</v>
      </c>
      <c r="EA122">
        <v>0.041</v>
      </c>
      <c r="EB122">
        <v>0.004</v>
      </c>
      <c r="EC122">
        <v>4.362</v>
      </c>
      <c r="ED122">
        <v>-0.018</v>
      </c>
      <c r="EE122">
        <v>400</v>
      </c>
      <c r="EF122">
        <v>20</v>
      </c>
      <c r="EG122">
        <v>0.24</v>
      </c>
      <c r="EH122">
        <v>0.04</v>
      </c>
      <c r="EI122">
        <v>100</v>
      </c>
      <c r="EJ122">
        <v>100</v>
      </c>
      <c r="EK122">
        <v>4.362</v>
      </c>
      <c r="EL122">
        <v>-0.0176</v>
      </c>
      <c r="EM122">
        <v>4.36170000000004</v>
      </c>
      <c r="EN122">
        <v>0</v>
      </c>
      <c r="EO122">
        <v>0</v>
      </c>
      <c r="EP122">
        <v>0</v>
      </c>
      <c r="EQ122">
        <v>-0.017669999999999</v>
      </c>
      <c r="ER122">
        <v>0</v>
      </c>
      <c r="ES122">
        <v>0</v>
      </c>
      <c r="ET122">
        <v>0</v>
      </c>
      <c r="EU122">
        <v>-1</v>
      </c>
      <c r="EV122">
        <v>-1</v>
      </c>
      <c r="EW122">
        <v>-1</v>
      </c>
      <c r="EX122">
        <v>-1</v>
      </c>
      <c r="EY122">
        <v>11.1</v>
      </c>
      <c r="EZ122">
        <v>11.2</v>
      </c>
      <c r="FA122">
        <v>18</v>
      </c>
      <c r="FB122">
        <v>646.336</v>
      </c>
      <c r="FC122">
        <v>394.197</v>
      </c>
      <c r="FD122">
        <v>25.0001</v>
      </c>
      <c r="FE122">
        <v>27.0046</v>
      </c>
      <c r="FF122">
        <v>30.0002</v>
      </c>
      <c r="FG122">
        <v>26.9789</v>
      </c>
      <c r="FH122">
        <v>27.0172</v>
      </c>
      <c r="FI122">
        <v>33.5721</v>
      </c>
      <c r="FJ122">
        <v>16.6744</v>
      </c>
      <c r="FK122">
        <v>53.6207</v>
      </c>
      <c r="FL122">
        <v>25</v>
      </c>
      <c r="FM122">
        <v>723.439</v>
      </c>
      <c r="FN122">
        <v>20</v>
      </c>
      <c r="FO122">
        <v>97.056</v>
      </c>
      <c r="FP122">
        <v>99.6177</v>
      </c>
    </row>
    <row r="123" spans="1:172">
      <c r="A123">
        <v>107</v>
      </c>
      <c r="B123">
        <v>1617086603.5</v>
      </c>
      <c r="C123">
        <v>425.5</v>
      </c>
      <c r="D123" t="s">
        <v>499</v>
      </c>
      <c r="E123" t="s">
        <v>500</v>
      </c>
      <c r="F123">
        <v>4</v>
      </c>
      <c r="G123">
        <v>1617086601.5</v>
      </c>
      <c r="H123">
        <f>(I123)/1000</f>
        <v>0</v>
      </c>
      <c r="I123">
        <f>IF(CF123, AL123, AF123)</f>
        <v>0</v>
      </c>
      <c r="J123">
        <f>IF(CF123, AG123, AE123)</f>
        <v>0</v>
      </c>
      <c r="K123">
        <f>CH123 - IF(AS123&gt;1, J123*CB123*100.0/(AU123*CV123), 0)</f>
        <v>0</v>
      </c>
      <c r="L123">
        <f>((R123-H123/2)*K123-J123)/(R123+H123/2)</f>
        <v>0</v>
      </c>
      <c r="M123">
        <f>L123*(CO123+CP123)/1000.0</f>
        <v>0</v>
      </c>
      <c r="N123">
        <f>(CH123 - IF(AS123&gt;1, J123*CB123*100.0/(AU123*CV123), 0))*(CO123+CP123)/1000.0</f>
        <v>0</v>
      </c>
      <c r="O123">
        <f>2.0/((1/Q123-1/P123)+SIGN(Q123)*SQRT((1/Q123-1/P123)*(1/Q123-1/P123) + 4*CC123/((CC123+1)*(CC123+1))*(2*1/Q123*1/P123-1/P123*1/P123)))</f>
        <v>0</v>
      </c>
      <c r="P123">
        <f>IF(LEFT(CD123,1)&lt;&gt;"0",IF(LEFT(CD123,1)="1",3.0,CE123),$D$5+$E$5*(CV123*CO123/($K$5*1000))+$F$5*(CV123*CO123/($K$5*1000))*MAX(MIN(CB123,$J$5),$I$5)*MAX(MIN(CB123,$J$5),$I$5)+$G$5*MAX(MIN(CB123,$J$5),$I$5)*(CV123*CO123/($K$5*1000))+$H$5*(CV123*CO123/($K$5*1000))*(CV123*CO123/($K$5*1000)))</f>
        <v>0</v>
      </c>
      <c r="Q123">
        <f>H123*(1000-(1000*0.61365*exp(17.502*U123/(240.97+U123))/(CO123+CP123)+CJ123)/2)/(1000*0.61365*exp(17.502*U123/(240.97+U123))/(CO123+CP123)-CJ123)</f>
        <v>0</v>
      </c>
      <c r="R123">
        <f>1/((CC123+1)/(O123/1.6)+1/(P123/1.37)) + CC123/((CC123+1)/(O123/1.6) + CC123/(P123/1.37))</f>
        <v>0</v>
      </c>
      <c r="S123">
        <f>(BX123*CA123)</f>
        <v>0</v>
      </c>
      <c r="T123">
        <f>(CQ123+(S123+2*0.95*5.67E-8*(((CQ123+$B$7)+273)^4-(CQ123+273)^4)-44100*H123)/(1.84*29.3*P123+8*0.95*5.67E-8*(CQ123+273)^3))</f>
        <v>0</v>
      </c>
      <c r="U123">
        <f>($C$7*CR123+$D$7*CS123+$E$7*T123)</f>
        <v>0</v>
      </c>
      <c r="V123">
        <f>0.61365*exp(17.502*U123/(240.97+U123))</f>
        <v>0</v>
      </c>
      <c r="W123">
        <f>(X123/Y123*100)</f>
        <v>0</v>
      </c>
      <c r="X123">
        <f>CJ123*(CO123+CP123)/1000</f>
        <v>0</v>
      </c>
      <c r="Y123">
        <f>0.61365*exp(17.502*CQ123/(240.97+CQ123))</f>
        <v>0</v>
      </c>
      <c r="Z123">
        <f>(V123-CJ123*(CO123+CP123)/1000)</f>
        <v>0</v>
      </c>
      <c r="AA123">
        <f>(-H123*44100)</f>
        <v>0</v>
      </c>
      <c r="AB123">
        <f>2*29.3*P123*0.92*(CQ123-U123)</f>
        <v>0</v>
      </c>
      <c r="AC123">
        <f>2*0.95*5.67E-8*(((CQ123+$B$7)+273)^4-(U123+273)^4)</f>
        <v>0</v>
      </c>
      <c r="AD123">
        <f>S123+AC123+AA123+AB123</f>
        <v>0</v>
      </c>
      <c r="AE123">
        <f>CN123*AS123*(CI123-CH123*(1000-AS123*CK123)/(1000-AS123*CJ123))/(100*CB123)</f>
        <v>0</v>
      </c>
      <c r="AF123">
        <f>1000*CN123*AS123*(CJ123-CK123)/(100*CB123*(1000-AS123*CJ123))</f>
        <v>0</v>
      </c>
      <c r="AG123">
        <f>(AH123 - AI123 - CO123*1E3/(8.314*(CQ123+273.15)) * AK123/CN123 * AJ123) * CN123/(100*CB123) * (1000 - CK123)/1000</f>
        <v>0</v>
      </c>
      <c r="AH123">
        <v>731.307838291043</v>
      </c>
      <c r="AI123">
        <v>711.073084848485</v>
      </c>
      <c r="AJ123">
        <v>1.67738616798738</v>
      </c>
      <c r="AK123">
        <v>66.4999155448521</v>
      </c>
      <c r="AL123">
        <f>(AN123 - AM123 + CO123*1E3/(8.314*(CQ123+273.15)) * AP123/CN123 * AO123) * CN123/(100*CB123) * 1000/(1000 - AN123)</f>
        <v>0</v>
      </c>
      <c r="AM123">
        <v>20.0396430517749</v>
      </c>
      <c r="AN123">
        <v>21.4018993939394</v>
      </c>
      <c r="AO123">
        <v>-0.000161881212121086</v>
      </c>
      <c r="AP123">
        <v>79.88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MAX(0,($B$13+$C$13*CV123)/(1+$D$13*CV123)*CO123/(CQ123+273)*$E$13)</f>
        <v>0</v>
      </c>
      <c r="AV123" t="s">
        <v>286</v>
      </c>
      <c r="AW123" t="s">
        <v>286</v>
      </c>
      <c r="AX123">
        <v>0</v>
      </c>
      <c r="AY123">
        <v>0</v>
      </c>
      <c r="AZ123">
        <f>1-AX123/AY123</f>
        <v>0</v>
      </c>
      <c r="BA123">
        <v>0</v>
      </c>
      <c r="BB123" t="s">
        <v>286</v>
      </c>
      <c r="BC123" t="s">
        <v>286</v>
      </c>
      <c r="BD123">
        <v>0</v>
      </c>
      <c r="BE123">
        <v>0</v>
      </c>
      <c r="BF123">
        <f>1-BD123/BE123</f>
        <v>0</v>
      </c>
      <c r="BG123">
        <v>0.5</v>
      </c>
      <c r="BH123">
        <f>BY123</f>
        <v>0</v>
      </c>
      <c r="BI123">
        <f>J123</f>
        <v>0</v>
      </c>
      <c r="BJ123">
        <f>BF123*BG123*BH123</f>
        <v>0</v>
      </c>
      <c r="BK123">
        <f>(BI123-BA123)/BH123</f>
        <v>0</v>
      </c>
      <c r="BL123">
        <f>(AY123-BE123)/BE123</f>
        <v>0</v>
      </c>
      <c r="BM123">
        <f>AX123/(AZ123+AX123/BE123)</f>
        <v>0</v>
      </c>
      <c r="BN123" t="s">
        <v>286</v>
      </c>
      <c r="BO123">
        <v>0</v>
      </c>
      <c r="BP123">
        <f>IF(BO123&lt;&gt;0, BO123, BM123)</f>
        <v>0</v>
      </c>
      <c r="BQ123">
        <f>1-BP123/BE123</f>
        <v>0</v>
      </c>
      <c r="BR123">
        <f>(BE123-BD123)/(BE123-BP123)</f>
        <v>0</v>
      </c>
      <c r="BS123">
        <f>(AY123-BE123)/(AY123-BP123)</f>
        <v>0</v>
      </c>
      <c r="BT123">
        <f>(BE123-BD123)/(BE123-AX123)</f>
        <v>0</v>
      </c>
      <c r="BU123">
        <f>(AY123-BE123)/(AY123-AX123)</f>
        <v>0</v>
      </c>
      <c r="BV123">
        <f>(BR123*BP123/BD123)</f>
        <v>0</v>
      </c>
      <c r="BW123">
        <f>(1-BV123)</f>
        <v>0</v>
      </c>
      <c r="BX123">
        <f>$B$11*CW123+$C$11*CX123+$F$11*CY123*(1-DB123)</f>
        <v>0</v>
      </c>
      <c r="BY123">
        <f>BX123*BZ123</f>
        <v>0</v>
      </c>
      <c r="BZ123">
        <f>($B$11*$D$9+$C$11*$D$9+$F$11*((DL123+DD123)/MAX(DL123+DD123+DM123, 0.1)*$I$9+DM123/MAX(DL123+DD123+DM123, 0.1)*$J$9))/($B$11+$C$11+$F$11)</f>
        <v>0</v>
      </c>
      <c r="CA123">
        <f>($B$11*$K$9+$C$11*$K$9+$F$11*((DL123+DD123)/MAX(DL123+DD123+DM123, 0.1)*$P$9+DM123/MAX(DL123+DD123+DM123, 0.1)*$Q$9))/($B$11+$C$11+$F$11)</f>
        <v>0</v>
      </c>
      <c r="CB123">
        <v>9</v>
      </c>
      <c r="CC123">
        <v>0.5</v>
      </c>
      <c r="CD123" t="s">
        <v>287</v>
      </c>
      <c r="CE123">
        <v>2</v>
      </c>
      <c r="CF123" t="b">
        <v>1</v>
      </c>
      <c r="CG123">
        <v>1617086601.5</v>
      </c>
      <c r="CH123">
        <v>693.390857142857</v>
      </c>
      <c r="CI123">
        <v>716.693</v>
      </c>
      <c r="CJ123">
        <v>21.4042285714286</v>
      </c>
      <c r="CK123">
        <v>20.0394285714286</v>
      </c>
      <c r="CL123">
        <v>689.029142857143</v>
      </c>
      <c r="CM123">
        <v>21.4219</v>
      </c>
      <c r="CN123">
        <v>600.021714285714</v>
      </c>
      <c r="CO123">
        <v>101.112857142857</v>
      </c>
      <c r="CP123">
        <v>0.0453527714285714</v>
      </c>
      <c r="CQ123">
        <v>26.6422714285714</v>
      </c>
      <c r="CR123">
        <v>26.1385142857143</v>
      </c>
      <c r="CS123">
        <v>999.9</v>
      </c>
      <c r="CT123">
        <v>0</v>
      </c>
      <c r="CU123">
        <v>0</v>
      </c>
      <c r="CV123">
        <v>10019.1</v>
      </c>
      <c r="CW123">
        <v>0</v>
      </c>
      <c r="CX123">
        <v>42.5898142857143</v>
      </c>
      <c r="CY123">
        <v>1199.98285714286</v>
      </c>
      <c r="CZ123">
        <v>0.96699</v>
      </c>
      <c r="DA123">
        <v>0.0330095</v>
      </c>
      <c r="DB123">
        <v>0</v>
      </c>
      <c r="DC123">
        <v>2.68867142857143</v>
      </c>
      <c r="DD123">
        <v>0</v>
      </c>
      <c r="DE123">
        <v>3618.04428571429</v>
      </c>
      <c r="DF123">
        <v>10372.1142857143</v>
      </c>
      <c r="DG123">
        <v>39.8302857142857</v>
      </c>
      <c r="DH123">
        <v>42.687</v>
      </c>
      <c r="DI123">
        <v>41.5354285714286</v>
      </c>
      <c r="DJ123">
        <v>40.955</v>
      </c>
      <c r="DK123">
        <v>39.937</v>
      </c>
      <c r="DL123">
        <v>1160.37285714286</v>
      </c>
      <c r="DM123">
        <v>39.61</v>
      </c>
      <c r="DN123">
        <v>0</v>
      </c>
      <c r="DO123">
        <v>1617086604.1</v>
      </c>
      <c r="DP123">
        <v>0</v>
      </c>
      <c r="DQ123">
        <v>2.629316</v>
      </c>
      <c r="DR123">
        <v>0.678892321166291</v>
      </c>
      <c r="DS123">
        <v>4.17846154451189</v>
      </c>
      <c r="DT123">
        <v>3618.0608</v>
      </c>
      <c r="DU123">
        <v>15</v>
      </c>
      <c r="DV123">
        <v>1617085932.5</v>
      </c>
      <c r="DW123" t="s">
        <v>288</v>
      </c>
      <c r="DX123">
        <v>1617085932.5</v>
      </c>
      <c r="DY123">
        <v>1617085930.5</v>
      </c>
      <c r="DZ123">
        <v>3</v>
      </c>
      <c r="EA123">
        <v>0.041</v>
      </c>
      <c r="EB123">
        <v>0.004</v>
      </c>
      <c r="EC123">
        <v>4.362</v>
      </c>
      <c r="ED123">
        <v>-0.018</v>
      </c>
      <c r="EE123">
        <v>400</v>
      </c>
      <c r="EF123">
        <v>20</v>
      </c>
      <c r="EG123">
        <v>0.24</v>
      </c>
      <c r="EH123">
        <v>0.04</v>
      </c>
      <c r="EI123">
        <v>100</v>
      </c>
      <c r="EJ123">
        <v>100</v>
      </c>
      <c r="EK123">
        <v>4.362</v>
      </c>
      <c r="EL123">
        <v>-0.0177</v>
      </c>
      <c r="EM123">
        <v>4.36170000000004</v>
      </c>
      <c r="EN123">
        <v>0</v>
      </c>
      <c r="EO123">
        <v>0</v>
      </c>
      <c r="EP123">
        <v>0</v>
      </c>
      <c r="EQ123">
        <v>-0.017669999999999</v>
      </c>
      <c r="ER123">
        <v>0</v>
      </c>
      <c r="ES123">
        <v>0</v>
      </c>
      <c r="ET123">
        <v>0</v>
      </c>
      <c r="EU123">
        <v>-1</v>
      </c>
      <c r="EV123">
        <v>-1</v>
      </c>
      <c r="EW123">
        <v>-1</v>
      </c>
      <c r="EX123">
        <v>-1</v>
      </c>
      <c r="EY123">
        <v>11.2</v>
      </c>
      <c r="EZ123">
        <v>11.2</v>
      </c>
      <c r="FA123">
        <v>18</v>
      </c>
      <c r="FB123">
        <v>646.219</v>
      </c>
      <c r="FC123">
        <v>394.135</v>
      </c>
      <c r="FD123">
        <v>25</v>
      </c>
      <c r="FE123">
        <v>27.0062</v>
      </c>
      <c r="FF123">
        <v>30.0002</v>
      </c>
      <c r="FG123">
        <v>26.9789</v>
      </c>
      <c r="FH123">
        <v>27.0185</v>
      </c>
      <c r="FI123">
        <v>33.8183</v>
      </c>
      <c r="FJ123">
        <v>16.6744</v>
      </c>
      <c r="FK123">
        <v>53.9919</v>
      </c>
      <c r="FL123">
        <v>25</v>
      </c>
      <c r="FM123">
        <v>730.125</v>
      </c>
      <c r="FN123">
        <v>20</v>
      </c>
      <c r="FO123">
        <v>97.0555</v>
      </c>
      <c r="FP123">
        <v>99.6177</v>
      </c>
    </row>
    <row r="124" spans="1:172">
      <c r="A124">
        <v>108</v>
      </c>
      <c r="B124">
        <v>1617086607.5</v>
      </c>
      <c r="C124">
        <v>429.5</v>
      </c>
      <c r="D124" t="s">
        <v>501</v>
      </c>
      <c r="E124" t="s">
        <v>502</v>
      </c>
      <c r="F124">
        <v>4</v>
      </c>
      <c r="G124">
        <v>1617086605.1875</v>
      </c>
      <c r="H124">
        <f>(I124)/1000</f>
        <v>0</v>
      </c>
      <c r="I124">
        <f>IF(CF124, AL124, AF124)</f>
        <v>0</v>
      </c>
      <c r="J124">
        <f>IF(CF124, AG124, AE124)</f>
        <v>0</v>
      </c>
      <c r="K124">
        <f>CH124 - IF(AS124&gt;1, J124*CB124*100.0/(AU124*CV124), 0)</f>
        <v>0</v>
      </c>
      <c r="L124">
        <f>((R124-H124/2)*K124-J124)/(R124+H124/2)</f>
        <v>0</v>
      </c>
      <c r="M124">
        <f>L124*(CO124+CP124)/1000.0</f>
        <v>0</v>
      </c>
      <c r="N124">
        <f>(CH124 - IF(AS124&gt;1, J124*CB124*100.0/(AU124*CV124), 0))*(CO124+CP124)/1000.0</f>
        <v>0</v>
      </c>
      <c r="O124">
        <f>2.0/((1/Q124-1/P124)+SIGN(Q124)*SQRT((1/Q124-1/P124)*(1/Q124-1/P124) + 4*CC124/((CC124+1)*(CC124+1))*(2*1/Q124*1/P124-1/P124*1/P124)))</f>
        <v>0</v>
      </c>
      <c r="P124">
        <f>IF(LEFT(CD124,1)&lt;&gt;"0",IF(LEFT(CD124,1)="1",3.0,CE124),$D$5+$E$5*(CV124*CO124/($K$5*1000))+$F$5*(CV124*CO124/($K$5*1000))*MAX(MIN(CB124,$J$5),$I$5)*MAX(MIN(CB124,$J$5),$I$5)+$G$5*MAX(MIN(CB124,$J$5),$I$5)*(CV124*CO124/($K$5*1000))+$H$5*(CV124*CO124/($K$5*1000))*(CV124*CO124/($K$5*1000)))</f>
        <v>0</v>
      </c>
      <c r="Q124">
        <f>H124*(1000-(1000*0.61365*exp(17.502*U124/(240.97+U124))/(CO124+CP124)+CJ124)/2)/(1000*0.61365*exp(17.502*U124/(240.97+U124))/(CO124+CP124)-CJ124)</f>
        <v>0</v>
      </c>
      <c r="R124">
        <f>1/((CC124+1)/(O124/1.6)+1/(P124/1.37)) + CC124/((CC124+1)/(O124/1.6) + CC124/(P124/1.37))</f>
        <v>0</v>
      </c>
      <c r="S124">
        <f>(BX124*CA124)</f>
        <v>0</v>
      </c>
      <c r="T124">
        <f>(CQ124+(S124+2*0.95*5.67E-8*(((CQ124+$B$7)+273)^4-(CQ124+273)^4)-44100*H124)/(1.84*29.3*P124+8*0.95*5.67E-8*(CQ124+273)^3))</f>
        <v>0</v>
      </c>
      <c r="U124">
        <f>($C$7*CR124+$D$7*CS124+$E$7*T124)</f>
        <v>0</v>
      </c>
      <c r="V124">
        <f>0.61365*exp(17.502*U124/(240.97+U124))</f>
        <v>0</v>
      </c>
      <c r="W124">
        <f>(X124/Y124*100)</f>
        <v>0</v>
      </c>
      <c r="X124">
        <f>CJ124*(CO124+CP124)/1000</f>
        <v>0</v>
      </c>
      <c r="Y124">
        <f>0.61365*exp(17.502*CQ124/(240.97+CQ124))</f>
        <v>0</v>
      </c>
      <c r="Z124">
        <f>(V124-CJ124*(CO124+CP124)/1000)</f>
        <v>0</v>
      </c>
      <c r="AA124">
        <f>(-H124*44100)</f>
        <v>0</v>
      </c>
      <c r="AB124">
        <f>2*29.3*P124*0.92*(CQ124-U124)</f>
        <v>0</v>
      </c>
      <c r="AC124">
        <f>2*0.95*5.67E-8*(((CQ124+$B$7)+273)^4-(U124+273)^4)</f>
        <v>0</v>
      </c>
      <c r="AD124">
        <f>S124+AC124+AA124+AB124</f>
        <v>0</v>
      </c>
      <c r="AE124">
        <f>CN124*AS124*(CI124-CH124*(1000-AS124*CK124)/(1000-AS124*CJ124))/(100*CB124)</f>
        <v>0</v>
      </c>
      <c r="AF124">
        <f>1000*CN124*AS124*(CJ124-CK124)/(100*CB124*(1000-AS124*CJ124))</f>
        <v>0</v>
      </c>
      <c r="AG124">
        <f>(AH124 - AI124 - CO124*1E3/(8.314*(CQ124+273.15)) * AK124/CN124 * AJ124) * CN124/(100*CB124) * (1000 - CK124)/1000</f>
        <v>0</v>
      </c>
      <c r="AH124">
        <v>738.189918991065</v>
      </c>
      <c r="AI124">
        <v>718.046527272727</v>
      </c>
      <c r="AJ124">
        <v>1.73894124552796</v>
      </c>
      <c r="AK124">
        <v>66.4999155448521</v>
      </c>
      <c r="AL124">
        <f>(AN124 - AM124 + CO124*1E3/(8.314*(CQ124+273.15)) * AP124/CN124 * AO124) * CN124/(100*CB124) * 1000/(1000 - AN124)</f>
        <v>0</v>
      </c>
      <c r="AM124">
        <v>20.0432977807792</v>
      </c>
      <c r="AN124">
        <v>21.4004181818182</v>
      </c>
      <c r="AO124">
        <v>-0.000137689623508557</v>
      </c>
      <c r="AP124">
        <v>79.88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MAX(0,($B$13+$C$13*CV124)/(1+$D$13*CV124)*CO124/(CQ124+273)*$E$13)</f>
        <v>0</v>
      </c>
      <c r="AV124" t="s">
        <v>286</v>
      </c>
      <c r="AW124" t="s">
        <v>286</v>
      </c>
      <c r="AX124">
        <v>0</v>
      </c>
      <c r="AY124">
        <v>0</v>
      </c>
      <c r="AZ124">
        <f>1-AX124/AY124</f>
        <v>0</v>
      </c>
      <c r="BA124">
        <v>0</v>
      </c>
      <c r="BB124" t="s">
        <v>286</v>
      </c>
      <c r="BC124" t="s">
        <v>286</v>
      </c>
      <c r="BD124">
        <v>0</v>
      </c>
      <c r="BE124">
        <v>0</v>
      </c>
      <c r="BF124">
        <f>1-BD124/BE124</f>
        <v>0</v>
      </c>
      <c r="BG124">
        <v>0.5</v>
      </c>
      <c r="BH124">
        <f>BY124</f>
        <v>0</v>
      </c>
      <c r="BI124">
        <f>J124</f>
        <v>0</v>
      </c>
      <c r="BJ124">
        <f>BF124*BG124*BH124</f>
        <v>0</v>
      </c>
      <c r="BK124">
        <f>(BI124-BA124)/BH124</f>
        <v>0</v>
      </c>
      <c r="BL124">
        <f>(AY124-BE124)/BE124</f>
        <v>0</v>
      </c>
      <c r="BM124">
        <f>AX124/(AZ124+AX124/BE124)</f>
        <v>0</v>
      </c>
      <c r="BN124" t="s">
        <v>286</v>
      </c>
      <c r="BO124">
        <v>0</v>
      </c>
      <c r="BP124">
        <f>IF(BO124&lt;&gt;0, BO124, BM124)</f>
        <v>0</v>
      </c>
      <c r="BQ124">
        <f>1-BP124/BE124</f>
        <v>0</v>
      </c>
      <c r="BR124">
        <f>(BE124-BD124)/(BE124-BP124)</f>
        <v>0</v>
      </c>
      <c r="BS124">
        <f>(AY124-BE124)/(AY124-BP124)</f>
        <v>0</v>
      </c>
      <c r="BT124">
        <f>(BE124-BD124)/(BE124-AX124)</f>
        <v>0</v>
      </c>
      <c r="BU124">
        <f>(AY124-BE124)/(AY124-AX124)</f>
        <v>0</v>
      </c>
      <c r="BV124">
        <f>(BR124*BP124/BD124)</f>
        <v>0</v>
      </c>
      <c r="BW124">
        <f>(1-BV124)</f>
        <v>0</v>
      </c>
      <c r="BX124">
        <f>$B$11*CW124+$C$11*CX124+$F$11*CY124*(1-DB124)</f>
        <v>0</v>
      </c>
      <c r="BY124">
        <f>BX124*BZ124</f>
        <v>0</v>
      </c>
      <c r="BZ124">
        <f>($B$11*$D$9+$C$11*$D$9+$F$11*((DL124+DD124)/MAX(DL124+DD124+DM124, 0.1)*$I$9+DM124/MAX(DL124+DD124+DM124, 0.1)*$J$9))/($B$11+$C$11+$F$11)</f>
        <v>0</v>
      </c>
      <c r="CA124">
        <f>($B$11*$K$9+$C$11*$K$9+$F$11*((DL124+DD124)/MAX(DL124+DD124+DM124, 0.1)*$P$9+DM124/MAX(DL124+DD124+DM124, 0.1)*$Q$9))/($B$11+$C$11+$F$11)</f>
        <v>0</v>
      </c>
      <c r="CB124">
        <v>9</v>
      </c>
      <c r="CC124">
        <v>0.5</v>
      </c>
      <c r="CD124" t="s">
        <v>287</v>
      </c>
      <c r="CE124">
        <v>2</v>
      </c>
      <c r="CF124" t="b">
        <v>1</v>
      </c>
      <c r="CG124">
        <v>1617086605.1875</v>
      </c>
      <c r="CH124">
        <v>699.594375</v>
      </c>
      <c r="CI124">
        <v>722.906</v>
      </c>
      <c r="CJ124">
        <v>21.4002125</v>
      </c>
      <c r="CK124">
        <v>20.0450375</v>
      </c>
      <c r="CL124">
        <v>695.2325</v>
      </c>
      <c r="CM124">
        <v>21.417875</v>
      </c>
      <c r="CN124">
        <v>600.032</v>
      </c>
      <c r="CO124">
        <v>101.11425</v>
      </c>
      <c r="CP124">
        <v>0.045187375</v>
      </c>
      <c r="CQ124">
        <v>26.641825</v>
      </c>
      <c r="CR124">
        <v>26.1483</v>
      </c>
      <c r="CS124">
        <v>999.9</v>
      </c>
      <c r="CT124">
        <v>0</v>
      </c>
      <c r="CU124">
        <v>0</v>
      </c>
      <c r="CV124">
        <v>10023.1375</v>
      </c>
      <c r="CW124">
        <v>0</v>
      </c>
      <c r="CX124">
        <v>42.660575</v>
      </c>
      <c r="CY124">
        <v>1200.00875</v>
      </c>
      <c r="CZ124">
        <v>0.966990875</v>
      </c>
      <c r="DA124">
        <v>0.0330086375</v>
      </c>
      <c r="DB124">
        <v>0</v>
      </c>
      <c r="DC124">
        <v>2.5940375</v>
      </c>
      <c r="DD124">
        <v>0</v>
      </c>
      <c r="DE124">
        <v>3618.44</v>
      </c>
      <c r="DF124">
        <v>10372.3375</v>
      </c>
      <c r="DG124">
        <v>39.8825</v>
      </c>
      <c r="DH124">
        <v>42.695125</v>
      </c>
      <c r="DI124">
        <v>41.531</v>
      </c>
      <c r="DJ124">
        <v>40.906125</v>
      </c>
      <c r="DK124">
        <v>39.944875</v>
      </c>
      <c r="DL124">
        <v>1160.39875</v>
      </c>
      <c r="DM124">
        <v>39.61</v>
      </c>
      <c r="DN124">
        <v>0</v>
      </c>
      <c r="DO124">
        <v>1617086608.3</v>
      </c>
      <c r="DP124">
        <v>0</v>
      </c>
      <c r="DQ124">
        <v>2.65506538461538</v>
      </c>
      <c r="DR124">
        <v>0.360119664572003</v>
      </c>
      <c r="DS124">
        <v>-1.37367521828496</v>
      </c>
      <c r="DT124">
        <v>3618.39923076923</v>
      </c>
      <c r="DU124">
        <v>15</v>
      </c>
      <c r="DV124">
        <v>1617085932.5</v>
      </c>
      <c r="DW124" t="s">
        <v>288</v>
      </c>
      <c r="DX124">
        <v>1617085932.5</v>
      </c>
      <c r="DY124">
        <v>1617085930.5</v>
      </c>
      <c r="DZ124">
        <v>3</v>
      </c>
      <c r="EA124">
        <v>0.041</v>
      </c>
      <c r="EB124">
        <v>0.004</v>
      </c>
      <c r="EC124">
        <v>4.362</v>
      </c>
      <c r="ED124">
        <v>-0.018</v>
      </c>
      <c r="EE124">
        <v>400</v>
      </c>
      <c r="EF124">
        <v>20</v>
      </c>
      <c r="EG124">
        <v>0.24</v>
      </c>
      <c r="EH124">
        <v>0.04</v>
      </c>
      <c r="EI124">
        <v>100</v>
      </c>
      <c r="EJ124">
        <v>100</v>
      </c>
      <c r="EK124">
        <v>4.361</v>
      </c>
      <c r="EL124">
        <v>-0.0177</v>
      </c>
      <c r="EM124">
        <v>4.36170000000004</v>
      </c>
      <c r="EN124">
        <v>0</v>
      </c>
      <c r="EO124">
        <v>0</v>
      </c>
      <c r="EP124">
        <v>0</v>
      </c>
      <c r="EQ124">
        <v>-0.017669999999999</v>
      </c>
      <c r="ER124">
        <v>0</v>
      </c>
      <c r="ES124">
        <v>0</v>
      </c>
      <c r="ET124">
        <v>0</v>
      </c>
      <c r="EU124">
        <v>-1</v>
      </c>
      <c r="EV124">
        <v>-1</v>
      </c>
      <c r="EW124">
        <v>-1</v>
      </c>
      <c r="EX124">
        <v>-1</v>
      </c>
      <c r="EY124">
        <v>11.2</v>
      </c>
      <c r="EZ124">
        <v>11.3</v>
      </c>
      <c r="FA124">
        <v>18</v>
      </c>
      <c r="FB124">
        <v>646.123</v>
      </c>
      <c r="FC124">
        <v>394.427</v>
      </c>
      <c r="FD124">
        <v>25</v>
      </c>
      <c r="FE124">
        <v>27.0069</v>
      </c>
      <c r="FF124">
        <v>30</v>
      </c>
      <c r="FG124">
        <v>26.9789</v>
      </c>
      <c r="FH124">
        <v>27.0185</v>
      </c>
      <c r="FI124">
        <v>34.07</v>
      </c>
      <c r="FJ124">
        <v>16.6744</v>
      </c>
      <c r="FK124">
        <v>53.9919</v>
      </c>
      <c r="FL124">
        <v>25</v>
      </c>
      <c r="FM124">
        <v>736.812</v>
      </c>
      <c r="FN124">
        <v>20</v>
      </c>
      <c r="FO124">
        <v>97.055</v>
      </c>
      <c r="FP124">
        <v>99.6171</v>
      </c>
    </row>
    <row r="125" spans="1:172">
      <c r="A125">
        <v>109</v>
      </c>
      <c r="B125">
        <v>1617086611.5</v>
      </c>
      <c r="C125">
        <v>433.5</v>
      </c>
      <c r="D125" t="s">
        <v>503</v>
      </c>
      <c r="E125" t="s">
        <v>504</v>
      </c>
      <c r="F125">
        <v>4</v>
      </c>
      <c r="G125">
        <v>1617086609.5</v>
      </c>
      <c r="H125">
        <f>(I125)/1000</f>
        <v>0</v>
      </c>
      <c r="I125">
        <f>IF(CF125, AL125, AF125)</f>
        <v>0</v>
      </c>
      <c r="J125">
        <f>IF(CF125, AG125, AE125)</f>
        <v>0</v>
      </c>
      <c r="K125">
        <f>CH125 - IF(AS125&gt;1, J125*CB125*100.0/(AU125*CV125), 0)</f>
        <v>0</v>
      </c>
      <c r="L125">
        <f>((R125-H125/2)*K125-J125)/(R125+H125/2)</f>
        <v>0</v>
      </c>
      <c r="M125">
        <f>L125*(CO125+CP125)/1000.0</f>
        <v>0</v>
      </c>
      <c r="N125">
        <f>(CH125 - IF(AS125&gt;1, J125*CB125*100.0/(AU125*CV125), 0))*(CO125+CP125)/1000.0</f>
        <v>0</v>
      </c>
      <c r="O125">
        <f>2.0/((1/Q125-1/P125)+SIGN(Q125)*SQRT((1/Q125-1/P125)*(1/Q125-1/P125) + 4*CC125/((CC125+1)*(CC125+1))*(2*1/Q125*1/P125-1/P125*1/P125)))</f>
        <v>0</v>
      </c>
      <c r="P125">
        <f>IF(LEFT(CD125,1)&lt;&gt;"0",IF(LEFT(CD125,1)="1",3.0,CE125),$D$5+$E$5*(CV125*CO125/($K$5*1000))+$F$5*(CV125*CO125/($K$5*1000))*MAX(MIN(CB125,$J$5),$I$5)*MAX(MIN(CB125,$J$5),$I$5)+$G$5*MAX(MIN(CB125,$J$5),$I$5)*(CV125*CO125/($K$5*1000))+$H$5*(CV125*CO125/($K$5*1000))*(CV125*CO125/($K$5*1000)))</f>
        <v>0</v>
      </c>
      <c r="Q125">
        <f>H125*(1000-(1000*0.61365*exp(17.502*U125/(240.97+U125))/(CO125+CP125)+CJ125)/2)/(1000*0.61365*exp(17.502*U125/(240.97+U125))/(CO125+CP125)-CJ125)</f>
        <v>0</v>
      </c>
      <c r="R125">
        <f>1/((CC125+1)/(O125/1.6)+1/(P125/1.37)) + CC125/((CC125+1)/(O125/1.6) + CC125/(P125/1.37))</f>
        <v>0</v>
      </c>
      <c r="S125">
        <f>(BX125*CA125)</f>
        <v>0</v>
      </c>
      <c r="T125">
        <f>(CQ125+(S125+2*0.95*5.67E-8*(((CQ125+$B$7)+273)^4-(CQ125+273)^4)-44100*H125)/(1.84*29.3*P125+8*0.95*5.67E-8*(CQ125+273)^3))</f>
        <v>0</v>
      </c>
      <c r="U125">
        <f>($C$7*CR125+$D$7*CS125+$E$7*T125)</f>
        <v>0</v>
      </c>
      <c r="V125">
        <f>0.61365*exp(17.502*U125/(240.97+U125))</f>
        <v>0</v>
      </c>
      <c r="W125">
        <f>(X125/Y125*100)</f>
        <v>0</v>
      </c>
      <c r="X125">
        <f>CJ125*(CO125+CP125)/1000</f>
        <v>0</v>
      </c>
      <c r="Y125">
        <f>0.61365*exp(17.502*CQ125/(240.97+CQ125))</f>
        <v>0</v>
      </c>
      <c r="Z125">
        <f>(V125-CJ125*(CO125+CP125)/1000)</f>
        <v>0</v>
      </c>
      <c r="AA125">
        <f>(-H125*44100)</f>
        <v>0</v>
      </c>
      <c r="AB125">
        <f>2*29.3*P125*0.92*(CQ125-U125)</f>
        <v>0</v>
      </c>
      <c r="AC125">
        <f>2*0.95*5.67E-8*(((CQ125+$B$7)+273)^4-(U125+273)^4)</f>
        <v>0</v>
      </c>
      <c r="AD125">
        <f>S125+AC125+AA125+AB125</f>
        <v>0</v>
      </c>
      <c r="AE125">
        <f>CN125*AS125*(CI125-CH125*(1000-AS125*CK125)/(1000-AS125*CJ125))/(100*CB125)</f>
        <v>0</v>
      </c>
      <c r="AF125">
        <f>1000*CN125*AS125*(CJ125-CK125)/(100*CB125*(1000-AS125*CJ125))</f>
        <v>0</v>
      </c>
      <c r="AG125">
        <f>(AH125 - AI125 - CO125*1E3/(8.314*(CQ125+273.15)) * AK125/CN125 * AJ125) * CN125/(100*CB125) * (1000 - CK125)/1000</f>
        <v>0</v>
      </c>
      <c r="AH125">
        <v>744.9938137588</v>
      </c>
      <c r="AI125">
        <v>724.821993939394</v>
      </c>
      <c r="AJ125">
        <v>1.69732202868125</v>
      </c>
      <c r="AK125">
        <v>66.4999155448521</v>
      </c>
      <c r="AL125">
        <f>(AN125 - AM125 + CO125*1E3/(8.314*(CQ125+273.15)) * AP125/CN125 * AO125) * CN125/(100*CB125) * 1000/(1000 - AN125)</f>
        <v>0</v>
      </c>
      <c r="AM125">
        <v>20.0583792401732</v>
      </c>
      <c r="AN125">
        <v>21.4019115151515</v>
      </c>
      <c r="AO125">
        <v>4.16969696969685e-05</v>
      </c>
      <c r="AP125">
        <v>79.88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MAX(0,($B$13+$C$13*CV125)/(1+$D$13*CV125)*CO125/(CQ125+273)*$E$13)</f>
        <v>0</v>
      </c>
      <c r="AV125" t="s">
        <v>286</v>
      </c>
      <c r="AW125" t="s">
        <v>286</v>
      </c>
      <c r="AX125">
        <v>0</v>
      </c>
      <c r="AY125">
        <v>0</v>
      </c>
      <c r="AZ125">
        <f>1-AX125/AY125</f>
        <v>0</v>
      </c>
      <c r="BA125">
        <v>0</v>
      </c>
      <c r="BB125" t="s">
        <v>286</v>
      </c>
      <c r="BC125" t="s">
        <v>286</v>
      </c>
      <c r="BD125">
        <v>0</v>
      </c>
      <c r="BE125">
        <v>0</v>
      </c>
      <c r="BF125">
        <f>1-BD125/BE125</f>
        <v>0</v>
      </c>
      <c r="BG125">
        <v>0.5</v>
      </c>
      <c r="BH125">
        <f>BY125</f>
        <v>0</v>
      </c>
      <c r="BI125">
        <f>J125</f>
        <v>0</v>
      </c>
      <c r="BJ125">
        <f>BF125*BG125*BH125</f>
        <v>0</v>
      </c>
      <c r="BK125">
        <f>(BI125-BA125)/BH125</f>
        <v>0</v>
      </c>
      <c r="BL125">
        <f>(AY125-BE125)/BE125</f>
        <v>0</v>
      </c>
      <c r="BM125">
        <f>AX125/(AZ125+AX125/BE125)</f>
        <v>0</v>
      </c>
      <c r="BN125" t="s">
        <v>286</v>
      </c>
      <c r="BO125">
        <v>0</v>
      </c>
      <c r="BP125">
        <f>IF(BO125&lt;&gt;0, BO125, BM125)</f>
        <v>0</v>
      </c>
      <c r="BQ125">
        <f>1-BP125/BE125</f>
        <v>0</v>
      </c>
      <c r="BR125">
        <f>(BE125-BD125)/(BE125-BP125)</f>
        <v>0</v>
      </c>
      <c r="BS125">
        <f>(AY125-BE125)/(AY125-BP125)</f>
        <v>0</v>
      </c>
      <c r="BT125">
        <f>(BE125-BD125)/(BE125-AX125)</f>
        <v>0</v>
      </c>
      <c r="BU125">
        <f>(AY125-BE125)/(AY125-AX125)</f>
        <v>0</v>
      </c>
      <c r="BV125">
        <f>(BR125*BP125/BD125)</f>
        <v>0</v>
      </c>
      <c r="BW125">
        <f>(1-BV125)</f>
        <v>0</v>
      </c>
      <c r="BX125">
        <f>$B$11*CW125+$C$11*CX125+$F$11*CY125*(1-DB125)</f>
        <v>0</v>
      </c>
      <c r="BY125">
        <f>BX125*BZ125</f>
        <v>0</v>
      </c>
      <c r="BZ125">
        <f>($B$11*$D$9+$C$11*$D$9+$F$11*((DL125+DD125)/MAX(DL125+DD125+DM125, 0.1)*$I$9+DM125/MAX(DL125+DD125+DM125, 0.1)*$J$9))/($B$11+$C$11+$F$11)</f>
        <v>0</v>
      </c>
      <c r="CA125">
        <f>($B$11*$K$9+$C$11*$K$9+$F$11*((DL125+DD125)/MAX(DL125+DD125+DM125, 0.1)*$P$9+DM125/MAX(DL125+DD125+DM125, 0.1)*$Q$9))/($B$11+$C$11+$F$11)</f>
        <v>0</v>
      </c>
      <c r="CB125">
        <v>9</v>
      </c>
      <c r="CC125">
        <v>0.5</v>
      </c>
      <c r="CD125" t="s">
        <v>287</v>
      </c>
      <c r="CE125">
        <v>2</v>
      </c>
      <c r="CF125" t="b">
        <v>1</v>
      </c>
      <c r="CG125">
        <v>1617086609.5</v>
      </c>
      <c r="CH125">
        <v>706.820285714286</v>
      </c>
      <c r="CI125">
        <v>730.080857142857</v>
      </c>
      <c r="CJ125">
        <v>21.4011142857143</v>
      </c>
      <c r="CK125">
        <v>20.0584571428571</v>
      </c>
      <c r="CL125">
        <v>702.458571428571</v>
      </c>
      <c r="CM125">
        <v>21.4187714285714</v>
      </c>
      <c r="CN125">
        <v>600.010857142857</v>
      </c>
      <c r="CO125">
        <v>101.113</v>
      </c>
      <c r="CP125">
        <v>0.0456167</v>
      </c>
      <c r="CQ125">
        <v>26.6409</v>
      </c>
      <c r="CR125">
        <v>26.1533571428571</v>
      </c>
      <c r="CS125">
        <v>999.9</v>
      </c>
      <c r="CT125">
        <v>0</v>
      </c>
      <c r="CU125">
        <v>0</v>
      </c>
      <c r="CV125">
        <v>9994.55428571429</v>
      </c>
      <c r="CW125">
        <v>0</v>
      </c>
      <c r="CX125">
        <v>42.8538428571429</v>
      </c>
      <c r="CY125">
        <v>1199.97428571429</v>
      </c>
      <c r="CZ125">
        <v>0.96699</v>
      </c>
      <c r="DA125">
        <v>0.0330095</v>
      </c>
      <c r="DB125">
        <v>0</v>
      </c>
      <c r="DC125">
        <v>2.67797142857143</v>
      </c>
      <c r="DD125">
        <v>0</v>
      </c>
      <c r="DE125">
        <v>3618.00428571429</v>
      </c>
      <c r="DF125">
        <v>10372.0428571429</v>
      </c>
      <c r="DG125">
        <v>39.8478571428571</v>
      </c>
      <c r="DH125">
        <v>42.714</v>
      </c>
      <c r="DI125">
        <v>41.5442857142857</v>
      </c>
      <c r="DJ125">
        <v>40.9371428571429</v>
      </c>
      <c r="DK125">
        <v>39.964</v>
      </c>
      <c r="DL125">
        <v>1160.36428571429</v>
      </c>
      <c r="DM125">
        <v>39.61</v>
      </c>
      <c r="DN125">
        <v>0</v>
      </c>
      <c r="DO125">
        <v>1617086612.5</v>
      </c>
      <c r="DP125">
        <v>0</v>
      </c>
      <c r="DQ125">
        <v>2.681008</v>
      </c>
      <c r="DR125">
        <v>-0.0448461443875348</v>
      </c>
      <c r="DS125">
        <v>-1.21153847068554</v>
      </c>
      <c r="DT125">
        <v>3618.194</v>
      </c>
      <c r="DU125">
        <v>15</v>
      </c>
      <c r="DV125">
        <v>1617085932.5</v>
      </c>
      <c r="DW125" t="s">
        <v>288</v>
      </c>
      <c r="DX125">
        <v>1617085932.5</v>
      </c>
      <c r="DY125">
        <v>1617085930.5</v>
      </c>
      <c r="DZ125">
        <v>3</v>
      </c>
      <c r="EA125">
        <v>0.041</v>
      </c>
      <c r="EB125">
        <v>0.004</v>
      </c>
      <c r="EC125">
        <v>4.362</v>
      </c>
      <c r="ED125">
        <v>-0.018</v>
      </c>
      <c r="EE125">
        <v>400</v>
      </c>
      <c r="EF125">
        <v>20</v>
      </c>
      <c r="EG125">
        <v>0.24</v>
      </c>
      <c r="EH125">
        <v>0.04</v>
      </c>
      <c r="EI125">
        <v>100</v>
      </c>
      <c r="EJ125">
        <v>100</v>
      </c>
      <c r="EK125">
        <v>4.362</v>
      </c>
      <c r="EL125">
        <v>-0.0177</v>
      </c>
      <c r="EM125">
        <v>4.36170000000004</v>
      </c>
      <c r="EN125">
        <v>0</v>
      </c>
      <c r="EO125">
        <v>0</v>
      </c>
      <c r="EP125">
        <v>0</v>
      </c>
      <c r="EQ125">
        <v>-0.017669999999999</v>
      </c>
      <c r="ER125">
        <v>0</v>
      </c>
      <c r="ES125">
        <v>0</v>
      </c>
      <c r="ET125">
        <v>0</v>
      </c>
      <c r="EU125">
        <v>-1</v>
      </c>
      <c r="EV125">
        <v>-1</v>
      </c>
      <c r="EW125">
        <v>-1</v>
      </c>
      <c r="EX125">
        <v>-1</v>
      </c>
      <c r="EY125">
        <v>11.3</v>
      </c>
      <c r="EZ125">
        <v>11.3</v>
      </c>
      <c r="FA125">
        <v>18</v>
      </c>
      <c r="FB125">
        <v>646.109</v>
      </c>
      <c r="FC125">
        <v>394.267</v>
      </c>
      <c r="FD125">
        <v>25</v>
      </c>
      <c r="FE125">
        <v>27.0069</v>
      </c>
      <c r="FF125">
        <v>30.0001</v>
      </c>
      <c r="FG125">
        <v>26.9794</v>
      </c>
      <c r="FH125">
        <v>27.0185</v>
      </c>
      <c r="FI125">
        <v>34.3079</v>
      </c>
      <c r="FJ125">
        <v>16.6744</v>
      </c>
      <c r="FK125">
        <v>53.9919</v>
      </c>
      <c r="FL125">
        <v>25</v>
      </c>
      <c r="FM125">
        <v>743.613</v>
      </c>
      <c r="FN125">
        <v>20</v>
      </c>
      <c r="FO125">
        <v>97.0551</v>
      </c>
      <c r="FP125">
        <v>99.6177</v>
      </c>
    </row>
    <row r="126" spans="1:172">
      <c r="A126">
        <v>110</v>
      </c>
      <c r="B126">
        <v>1617086615.5</v>
      </c>
      <c r="C126">
        <v>437.5</v>
      </c>
      <c r="D126" t="s">
        <v>505</v>
      </c>
      <c r="E126" t="s">
        <v>506</v>
      </c>
      <c r="F126">
        <v>4</v>
      </c>
      <c r="G126">
        <v>1617086613.1875</v>
      </c>
      <c r="H126">
        <f>(I126)/1000</f>
        <v>0</v>
      </c>
      <c r="I126">
        <f>IF(CF126, AL126, AF126)</f>
        <v>0</v>
      </c>
      <c r="J126">
        <f>IF(CF126, AG126, AE126)</f>
        <v>0</v>
      </c>
      <c r="K126">
        <f>CH126 - IF(AS126&gt;1, J126*CB126*100.0/(AU126*CV126), 0)</f>
        <v>0</v>
      </c>
      <c r="L126">
        <f>((R126-H126/2)*K126-J126)/(R126+H126/2)</f>
        <v>0</v>
      </c>
      <c r="M126">
        <f>L126*(CO126+CP126)/1000.0</f>
        <v>0</v>
      </c>
      <c r="N126">
        <f>(CH126 - IF(AS126&gt;1, J126*CB126*100.0/(AU126*CV126), 0))*(CO126+CP126)/1000.0</f>
        <v>0</v>
      </c>
      <c r="O126">
        <f>2.0/((1/Q126-1/P126)+SIGN(Q126)*SQRT((1/Q126-1/P126)*(1/Q126-1/P126) + 4*CC126/((CC126+1)*(CC126+1))*(2*1/Q126*1/P126-1/P126*1/P126)))</f>
        <v>0</v>
      </c>
      <c r="P126">
        <f>IF(LEFT(CD126,1)&lt;&gt;"0",IF(LEFT(CD126,1)="1",3.0,CE126),$D$5+$E$5*(CV126*CO126/($K$5*1000))+$F$5*(CV126*CO126/($K$5*1000))*MAX(MIN(CB126,$J$5),$I$5)*MAX(MIN(CB126,$J$5),$I$5)+$G$5*MAX(MIN(CB126,$J$5),$I$5)*(CV126*CO126/($K$5*1000))+$H$5*(CV126*CO126/($K$5*1000))*(CV126*CO126/($K$5*1000)))</f>
        <v>0</v>
      </c>
      <c r="Q126">
        <f>H126*(1000-(1000*0.61365*exp(17.502*U126/(240.97+U126))/(CO126+CP126)+CJ126)/2)/(1000*0.61365*exp(17.502*U126/(240.97+U126))/(CO126+CP126)-CJ126)</f>
        <v>0</v>
      </c>
      <c r="R126">
        <f>1/((CC126+1)/(O126/1.6)+1/(P126/1.37)) + CC126/((CC126+1)/(O126/1.6) + CC126/(P126/1.37))</f>
        <v>0</v>
      </c>
      <c r="S126">
        <f>(BX126*CA126)</f>
        <v>0</v>
      </c>
      <c r="T126">
        <f>(CQ126+(S126+2*0.95*5.67E-8*(((CQ126+$B$7)+273)^4-(CQ126+273)^4)-44100*H126)/(1.84*29.3*P126+8*0.95*5.67E-8*(CQ126+273)^3))</f>
        <v>0</v>
      </c>
      <c r="U126">
        <f>($C$7*CR126+$D$7*CS126+$E$7*T126)</f>
        <v>0</v>
      </c>
      <c r="V126">
        <f>0.61365*exp(17.502*U126/(240.97+U126))</f>
        <v>0</v>
      </c>
      <c r="W126">
        <f>(X126/Y126*100)</f>
        <v>0</v>
      </c>
      <c r="X126">
        <f>CJ126*(CO126+CP126)/1000</f>
        <v>0</v>
      </c>
      <c r="Y126">
        <f>0.61365*exp(17.502*CQ126/(240.97+CQ126))</f>
        <v>0</v>
      </c>
      <c r="Z126">
        <f>(V126-CJ126*(CO126+CP126)/1000)</f>
        <v>0</v>
      </c>
      <c r="AA126">
        <f>(-H126*44100)</f>
        <v>0</v>
      </c>
      <c r="AB126">
        <f>2*29.3*P126*0.92*(CQ126-U126)</f>
        <v>0</v>
      </c>
      <c r="AC126">
        <f>2*0.95*5.67E-8*(((CQ126+$B$7)+273)^4-(U126+273)^4)</f>
        <v>0</v>
      </c>
      <c r="AD126">
        <f>S126+AC126+AA126+AB126</f>
        <v>0</v>
      </c>
      <c r="AE126">
        <f>CN126*AS126*(CI126-CH126*(1000-AS126*CK126)/(1000-AS126*CJ126))/(100*CB126)</f>
        <v>0</v>
      </c>
      <c r="AF126">
        <f>1000*CN126*AS126*(CJ126-CK126)/(100*CB126*(1000-AS126*CJ126))</f>
        <v>0</v>
      </c>
      <c r="AG126">
        <f>(AH126 - AI126 - CO126*1E3/(8.314*(CQ126+273.15)) * AK126/CN126 * AJ126) * CN126/(100*CB126) * (1000 - CK126)/1000</f>
        <v>0</v>
      </c>
      <c r="AH126">
        <v>751.782880356708</v>
      </c>
      <c r="AI126">
        <v>731.559272727272</v>
      </c>
      <c r="AJ126">
        <v>1.68730702480673</v>
      </c>
      <c r="AK126">
        <v>66.4999155448521</v>
      </c>
      <c r="AL126">
        <f>(AN126 - AM126 + CO126*1E3/(8.314*(CQ126+273.15)) * AP126/CN126 * AO126) * CN126/(100*CB126) * 1000/(1000 - AN126)</f>
        <v>0</v>
      </c>
      <c r="AM126">
        <v>20.0580139151515</v>
      </c>
      <c r="AN126">
        <v>21.4023654545454</v>
      </c>
      <c r="AO126">
        <v>7.05998763149546e-06</v>
      </c>
      <c r="AP126">
        <v>79.88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MAX(0,($B$13+$C$13*CV126)/(1+$D$13*CV126)*CO126/(CQ126+273)*$E$13)</f>
        <v>0</v>
      </c>
      <c r="AV126" t="s">
        <v>286</v>
      </c>
      <c r="AW126" t="s">
        <v>286</v>
      </c>
      <c r="AX126">
        <v>0</v>
      </c>
      <c r="AY126">
        <v>0</v>
      </c>
      <c r="AZ126">
        <f>1-AX126/AY126</f>
        <v>0</v>
      </c>
      <c r="BA126">
        <v>0</v>
      </c>
      <c r="BB126" t="s">
        <v>286</v>
      </c>
      <c r="BC126" t="s">
        <v>286</v>
      </c>
      <c r="BD126">
        <v>0</v>
      </c>
      <c r="BE126">
        <v>0</v>
      </c>
      <c r="BF126">
        <f>1-BD126/BE126</f>
        <v>0</v>
      </c>
      <c r="BG126">
        <v>0.5</v>
      </c>
      <c r="BH126">
        <f>BY126</f>
        <v>0</v>
      </c>
      <c r="BI126">
        <f>J126</f>
        <v>0</v>
      </c>
      <c r="BJ126">
        <f>BF126*BG126*BH126</f>
        <v>0</v>
      </c>
      <c r="BK126">
        <f>(BI126-BA126)/BH126</f>
        <v>0</v>
      </c>
      <c r="BL126">
        <f>(AY126-BE126)/BE126</f>
        <v>0</v>
      </c>
      <c r="BM126">
        <f>AX126/(AZ126+AX126/BE126)</f>
        <v>0</v>
      </c>
      <c r="BN126" t="s">
        <v>286</v>
      </c>
      <c r="BO126">
        <v>0</v>
      </c>
      <c r="BP126">
        <f>IF(BO126&lt;&gt;0, BO126, BM126)</f>
        <v>0</v>
      </c>
      <c r="BQ126">
        <f>1-BP126/BE126</f>
        <v>0</v>
      </c>
      <c r="BR126">
        <f>(BE126-BD126)/(BE126-BP126)</f>
        <v>0</v>
      </c>
      <c r="BS126">
        <f>(AY126-BE126)/(AY126-BP126)</f>
        <v>0</v>
      </c>
      <c r="BT126">
        <f>(BE126-BD126)/(BE126-AX126)</f>
        <v>0</v>
      </c>
      <c r="BU126">
        <f>(AY126-BE126)/(AY126-AX126)</f>
        <v>0</v>
      </c>
      <c r="BV126">
        <f>(BR126*BP126/BD126)</f>
        <v>0</v>
      </c>
      <c r="BW126">
        <f>(1-BV126)</f>
        <v>0</v>
      </c>
      <c r="BX126">
        <f>$B$11*CW126+$C$11*CX126+$F$11*CY126*(1-DB126)</f>
        <v>0</v>
      </c>
      <c r="BY126">
        <f>BX126*BZ126</f>
        <v>0</v>
      </c>
      <c r="BZ126">
        <f>($B$11*$D$9+$C$11*$D$9+$F$11*((DL126+DD126)/MAX(DL126+DD126+DM126, 0.1)*$I$9+DM126/MAX(DL126+DD126+DM126, 0.1)*$J$9))/($B$11+$C$11+$F$11)</f>
        <v>0</v>
      </c>
      <c r="CA126">
        <f>($B$11*$K$9+$C$11*$K$9+$F$11*((DL126+DD126)/MAX(DL126+DD126+DM126, 0.1)*$P$9+DM126/MAX(DL126+DD126+DM126, 0.1)*$Q$9))/($B$11+$C$11+$F$11)</f>
        <v>0</v>
      </c>
      <c r="CB126">
        <v>9</v>
      </c>
      <c r="CC126">
        <v>0.5</v>
      </c>
      <c r="CD126" t="s">
        <v>287</v>
      </c>
      <c r="CE126">
        <v>2</v>
      </c>
      <c r="CF126" t="b">
        <v>1</v>
      </c>
      <c r="CG126">
        <v>1617086613.1875</v>
      </c>
      <c r="CH126">
        <v>712.911375</v>
      </c>
      <c r="CI126">
        <v>736.20225</v>
      </c>
      <c r="CJ126">
        <v>21.4020125</v>
      </c>
      <c r="CK126">
        <v>20.0581125</v>
      </c>
      <c r="CL126">
        <v>708.549875</v>
      </c>
      <c r="CM126">
        <v>21.4196375</v>
      </c>
      <c r="CN126">
        <v>600.002625</v>
      </c>
      <c r="CO126">
        <v>101.114</v>
      </c>
      <c r="CP126">
        <v>0.045736225</v>
      </c>
      <c r="CQ126">
        <v>26.6402375</v>
      </c>
      <c r="CR126">
        <v>26.1581125</v>
      </c>
      <c r="CS126">
        <v>999.9</v>
      </c>
      <c r="CT126">
        <v>0</v>
      </c>
      <c r="CU126">
        <v>0</v>
      </c>
      <c r="CV126">
        <v>9988.12375</v>
      </c>
      <c r="CW126">
        <v>0</v>
      </c>
      <c r="CX126">
        <v>42.9001625</v>
      </c>
      <c r="CY126">
        <v>1200.045</v>
      </c>
      <c r="CZ126">
        <v>0.96699175</v>
      </c>
      <c r="DA126">
        <v>0.033007775</v>
      </c>
      <c r="DB126">
        <v>0</v>
      </c>
      <c r="DC126">
        <v>2.652375</v>
      </c>
      <c r="DD126">
        <v>0</v>
      </c>
      <c r="DE126">
        <v>3617.75625</v>
      </c>
      <c r="DF126">
        <v>10372.6375</v>
      </c>
      <c r="DG126">
        <v>39.859</v>
      </c>
      <c r="DH126">
        <v>42.70275</v>
      </c>
      <c r="DI126">
        <v>41.52325</v>
      </c>
      <c r="DJ126">
        <v>40.89825</v>
      </c>
      <c r="DK126">
        <v>39.937</v>
      </c>
      <c r="DL126">
        <v>1160.435</v>
      </c>
      <c r="DM126">
        <v>39.61</v>
      </c>
      <c r="DN126">
        <v>0</v>
      </c>
      <c r="DO126">
        <v>1617086616.1</v>
      </c>
      <c r="DP126">
        <v>0</v>
      </c>
      <c r="DQ126">
        <v>2.681276</v>
      </c>
      <c r="DR126">
        <v>-0.185261540503572</v>
      </c>
      <c r="DS126">
        <v>-3.21230768702701</v>
      </c>
      <c r="DT126">
        <v>3618.012</v>
      </c>
      <c r="DU126">
        <v>15</v>
      </c>
      <c r="DV126">
        <v>1617085932.5</v>
      </c>
      <c r="DW126" t="s">
        <v>288</v>
      </c>
      <c r="DX126">
        <v>1617085932.5</v>
      </c>
      <c r="DY126">
        <v>1617085930.5</v>
      </c>
      <c r="DZ126">
        <v>3</v>
      </c>
      <c r="EA126">
        <v>0.041</v>
      </c>
      <c r="EB126">
        <v>0.004</v>
      </c>
      <c r="EC126">
        <v>4.362</v>
      </c>
      <c r="ED126">
        <v>-0.018</v>
      </c>
      <c r="EE126">
        <v>400</v>
      </c>
      <c r="EF126">
        <v>20</v>
      </c>
      <c r="EG126">
        <v>0.24</v>
      </c>
      <c r="EH126">
        <v>0.04</v>
      </c>
      <c r="EI126">
        <v>100</v>
      </c>
      <c r="EJ126">
        <v>100</v>
      </c>
      <c r="EK126">
        <v>4.361</v>
      </c>
      <c r="EL126">
        <v>-0.0177</v>
      </c>
      <c r="EM126">
        <v>4.36170000000004</v>
      </c>
      <c r="EN126">
        <v>0</v>
      </c>
      <c r="EO126">
        <v>0</v>
      </c>
      <c r="EP126">
        <v>0</v>
      </c>
      <c r="EQ126">
        <v>-0.017669999999999</v>
      </c>
      <c r="ER126">
        <v>0</v>
      </c>
      <c r="ES126">
        <v>0</v>
      </c>
      <c r="ET126">
        <v>0</v>
      </c>
      <c r="EU126">
        <v>-1</v>
      </c>
      <c r="EV126">
        <v>-1</v>
      </c>
      <c r="EW126">
        <v>-1</v>
      </c>
      <c r="EX126">
        <v>-1</v>
      </c>
      <c r="EY126">
        <v>11.4</v>
      </c>
      <c r="EZ126">
        <v>11.4</v>
      </c>
      <c r="FA126">
        <v>18</v>
      </c>
      <c r="FB126">
        <v>646.073</v>
      </c>
      <c r="FC126">
        <v>394.277</v>
      </c>
      <c r="FD126">
        <v>25</v>
      </c>
      <c r="FE126">
        <v>27.0069</v>
      </c>
      <c r="FF126">
        <v>30</v>
      </c>
      <c r="FG126">
        <v>26.9812</v>
      </c>
      <c r="FH126">
        <v>27.02</v>
      </c>
      <c r="FI126">
        <v>34.557</v>
      </c>
      <c r="FJ126">
        <v>16.9493</v>
      </c>
      <c r="FK126">
        <v>53.9919</v>
      </c>
      <c r="FL126">
        <v>25</v>
      </c>
      <c r="FM126">
        <v>750.412</v>
      </c>
      <c r="FN126">
        <v>20</v>
      </c>
      <c r="FO126">
        <v>97.0545</v>
      </c>
      <c r="FP126">
        <v>99.6176</v>
      </c>
    </row>
    <row r="127" spans="1:172">
      <c r="A127">
        <v>111</v>
      </c>
      <c r="B127">
        <v>1617086619.5</v>
      </c>
      <c r="C127">
        <v>441.5</v>
      </c>
      <c r="D127" t="s">
        <v>507</v>
      </c>
      <c r="E127" t="s">
        <v>508</v>
      </c>
      <c r="F127">
        <v>4</v>
      </c>
      <c r="G127">
        <v>1617086617.5</v>
      </c>
      <c r="H127">
        <f>(I127)/1000</f>
        <v>0</v>
      </c>
      <c r="I127">
        <f>IF(CF127, AL127, AF127)</f>
        <v>0</v>
      </c>
      <c r="J127">
        <f>IF(CF127, AG127, AE127)</f>
        <v>0</v>
      </c>
      <c r="K127">
        <f>CH127 - IF(AS127&gt;1, J127*CB127*100.0/(AU127*CV127), 0)</f>
        <v>0</v>
      </c>
      <c r="L127">
        <f>((R127-H127/2)*K127-J127)/(R127+H127/2)</f>
        <v>0</v>
      </c>
      <c r="M127">
        <f>L127*(CO127+CP127)/1000.0</f>
        <v>0</v>
      </c>
      <c r="N127">
        <f>(CH127 - IF(AS127&gt;1, J127*CB127*100.0/(AU127*CV127), 0))*(CO127+CP127)/1000.0</f>
        <v>0</v>
      </c>
      <c r="O127">
        <f>2.0/((1/Q127-1/P127)+SIGN(Q127)*SQRT((1/Q127-1/P127)*(1/Q127-1/P127) + 4*CC127/((CC127+1)*(CC127+1))*(2*1/Q127*1/P127-1/P127*1/P127)))</f>
        <v>0</v>
      </c>
      <c r="P127">
        <f>IF(LEFT(CD127,1)&lt;&gt;"0",IF(LEFT(CD127,1)="1",3.0,CE127),$D$5+$E$5*(CV127*CO127/($K$5*1000))+$F$5*(CV127*CO127/($K$5*1000))*MAX(MIN(CB127,$J$5),$I$5)*MAX(MIN(CB127,$J$5),$I$5)+$G$5*MAX(MIN(CB127,$J$5),$I$5)*(CV127*CO127/($K$5*1000))+$H$5*(CV127*CO127/($K$5*1000))*(CV127*CO127/($K$5*1000)))</f>
        <v>0</v>
      </c>
      <c r="Q127">
        <f>H127*(1000-(1000*0.61365*exp(17.502*U127/(240.97+U127))/(CO127+CP127)+CJ127)/2)/(1000*0.61365*exp(17.502*U127/(240.97+U127))/(CO127+CP127)-CJ127)</f>
        <v>0</v>
      </c>
      <c r="R127">
        <f>1/((CC127+1)/(O127/1.6)+1/(P127/1.37)) + CC127/((CC127+1)/(O127/1.6) + CC127/(P127/1.37))</f>
        <v>0</v>
      </c>
      <c r="S127">
        <f>(BX127*CA127)</f>
        <v>0</v>
      </c>
      <c r="T127">
        <f>(CQ127+(S127+2*0.95*5.67E-8*(((CQ127+$B$7)+273)^4-(CQ127+273)^4)-44100*H127)/(1.84*29.3*P127+8*0.95*5.67E-8*(CQ127+273)^3))</f>
        <v>0</v>
      </c>
      <c r="U127">
        <f>($C$7*CR127+$D$7*CS127+$E$7*T127)</f>
        <v>0</v>
      </c>
      <c r="V127">
        <f>0.61365*exp(17.502*U127/(240.97+U127))</f>
        <v>0</v>
      </c>
      <c r="W127">
        <f>(X127/Y127*100)</f>
        <v>0</v>
      </c>
      <c r="X127">
        <f>CJ127*(CO127+CP127)/1000</f>
        <v>0</v>
      </c>
      <c r="Y127">
        <f>0.61365*exp(17.502*CQ127/(240.97+CQ127))</f>
        <v>0</v>
      </c>
      <c r="Z127">
        <f>(V127-CJ127*(CO127+CP127)/1000)</f>
        <v>0</v>
      </c>
      <c r="AA127">
        <f>(-H127*44100)</f>
        <v>0</v>
      </c>
      <c r="AB127">
        <f>2*29.3*P127*0.92*(CQ127-U127)</f>
        <v>0</v>
      </c>
      <c r="AC127">
        <f>2*0.95*5.67E-8*(((CQ127+$B$7)+273)^4-(U127+273)^4)</f>
        <v>0</v>
      </c>
      <c r="AD127">
        <f>S127+AC127+AA127+AB127</f>
        <v>0</v>
      </c>
      <c r="AE127">
        <f>CN127*AS127*(CI127-CH127*(1000-AS127*CK127)/(1000-AS127*CJ127))/(100*CB127)</f>
        <v>0</v>
      </c>
      <c r="AF127">
        <f>1000*CN127*AS127*(CJ127-CK127)/(100*CB127*(1000-AS127*CJ127))</f>
        <v>0</v>
      </c>
      <c r="AG127">
        <f>(AH127 - AI127 - CO127*1E3/(8.314*(CQ127+273.15)) * AK127/CN127 * AJ127) * CN127/(100*CB127) * (1000 - CK127)/1000</f>
        <v>0</v>
      </c>
      <c r="AH127">
        <v>758.48221708595</v>
      </c>
      <c r="AI127">
        <v>738.245175757576</v>
      </c>
      <c r="AJ127">
        <v>1.66046096445022</v>
      </c>
      <c r="AK127">
        <v>66.4999155448521</v>
      </c>
      <c r="AL127">
        <f>(AN127 - AM127 + CO127*1E3/(8.314*(CQ127+273.15)) * AP127/CN127 * AO127) * CN127/(100*CB127) * 1000/(1000 - AN127)</f>
        <v>0</v>
      </c>
      <c r="AM127">
        <v>20.0561618309957</v>
      </c>
      <c r="AN127">
        <v>21.3981739393939</v>
      </c>
      <c r="AO127">
        <v>-2.40170122275664e-05</v>
      </c>
      <c r="AP127">
        <v>79.88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MAX(0,($B$13+$C$13*CV127)/(1+$D$13*CV127)*CO127/(CQ127+273)*$E$13)</f>
        <v>0</v>
      </c>
      <c r="AV127" t="s">
        <v>286</v>
      </c>
      <c r="AW127" t="s">
        <v>286</v>
      </c>
      <c r="AX127">
        <v>0</v>
      </c>
      <c r="AY127">
        <v>0</v>
      </c>
      <c r="AZ127">
        <f>1-AX127/AY127</f>
        <v>0</v>
      </c>
      <c r="BA127">
        <v>0</v>
      </c>
      <c r="BB127" t="s">
        <v>286</v>
      </c>
      <c r="BC127" t="s">
        <v>286</v>
      </c>
      <c r="BD127">
        <v>0</v>
      </c>
      <c r="BE127">
        <v>0</v>
      </c>
      <c r="BF127">
        <f>1-BD127/BE127</f>
        <v>0</v>
      </c>
      <c r="BG127">
        <v>0.5</v>
      </c>
      <c r="BH127">
        <f>BY127</f>
        <v>0</v>
      </c>
      <c r="BI127">
        <f>J127</f>
        <v>0</v>
      </c>
      <c r="BJ127">
        <f>BF127*BG127*BH127</f>
        <v>0</v>
      </c>
      <c r="BK127">
        <f>(BI127-BA127)/BH127</f>
        <v>0</v>
      </c>
      <c r="BL127">
        <f>(AY127-BE127)/BE127</f>
        <v>0</v>
      </c>
      <c r="BM127">
        <f>AX127/(AZ127+AX127/BE127)</f>
        <v>0</v>
      </c>
      <c r="BN127" t="s">
        <v>286</v>
      </c>
      <c r="BO127">
        <v>0</v>
      </c>
      <c r="BP127">
        <f>IF(BO127&lt;&gt;0, BO127, BM127)</f>
        <v>0</v>
      </c>
      <c r="BQ127">
        <f>1-BP127/BE127</f>
        <v>0</v>
      </c>
      <c r="BR127">
        <f>(BE127-BD127)/(BE127-BP127)</f>
        <v>0</v>
      </c>
      <c r="BS127">
        <f>(AY127-BE127)/(AY127-BP127)</f>
        <v>0</v>
      </c>
      <c r="BT127">
        <f>(BE127-BD127)/(BE127-AX127)</f>
        <v>0</v>
      </c>
      <c r="BU127">
        <f>(AY127-BE127)/(AY127-AX127)</f>
        <v>0</v>
      </c>
      <c r="BV127">
        <f>(BR127*BP127/BD127)</f>
        <v>0</v>
      </c>
      <c r="BW127">
        <f>(1-BV127)</f>
        <v>0</v>
      </c>
      <c r="BX127">
        <f>$B$11*CW127+$C$11*CX127+$F$11*CY127*(1-DB127)</f>
        <v>0</v>
      </c>
      <c r="BY127">
        <f>BX127*BZ127</f>
        <v>0</v>
      </c>
      <c r="BZ127">
        <f>($B$11*$D$9+$C$11*$D$9+$F$11*((DL127+DD127)/MAX(DL127+DD127+DM127, 0.1)*$I$9+DM127/MAX(DL127+DD127+DM127, 0.1)*$J$9))/($B$11+$C$11+$F$11)</f>
        <v>0</v>
      </c>
      <c r="CA127">
        <f>($B$11*$K$9+$C$11*$K$9+$F$11*((DL127+DD127)/MAX(DL127+DD127+DM127, 0.1)*$P$9+DM127/MAX(DL127+DD127+DM127, 0.1)*$Q$9))/($B$11+$C$11+$F$11)</f>
        <v>0</v>
      </c>
      <c r="CB127">
        <v>9</v>
      </c>
      <c r="CC127">
        <v>0.5</v>
      </c>
      <c r="CD127" t="s">
        <v>287</v>
      </c>
      <c r="CE127">
        <v>2</v>
      </c>
      <c r="CF127" t="b">
        <v>1</v>
      </c>
      <c r="CG127">
        <v>1617086617.5</v>
      </c>
      <c r="CH127">
        <v>720.010285714286</v>
      </c>
      <c r="CI127">
        <v>743.305571428571</v>
      </c>
      <c r="CJ127">
        <v>21.4006428571429</v>
      </c>
      <c r="CK127">
        <v>20.0525571428571</v>
      </c>
      <c r="CL127">
        <v>715.648571428572</v>
      </c>
      <c r="CM127">
        <v>21.4182857142857</v>
      </c>
      <c r="CN127">
        <v>600.014714285714</v>
      </c>
      <c r="CO127">
        <v>101.112857142857</v>
      </c>
      <c r="CP127">
        <v>0.0457616285714286</v>
      </c>
      <c r="CQ127">
        <v>26.6436428571429</v>
      </c>
      <c r="CR127">
        <v>26.1547285714286</v>
      </c>
      <c r="CS127">
        <v>999.9</v>
      </c>
      <c r="CT127">
        <v>0</v>
      </c>
      <c r="CU127">
        <v>0</v>
      </c>
      <c r="CV127">
        <v>9998.39</v>
      </c>
      <c r="CW127">
        <v>0</v>
      </c>
      <c r="CX127">
        <v>43.0766142857143</v>
      </c>
      <c r="CY127">
        <v>1199.98</v>
      </c>
      <c r="CZ127">
        <v>0.96699</v>
      </c>
      <c r="DA127">
        <v>0.0330095</v>
      </c>
      <c r="DB127">
        <v>0</v>
      </c>
      <c r="DC127">
        <v>2.51825714285714</v>
      </c>
      <c r="DD127">
        <v>0</v>
      </c>
      <c r="DE127">
        <v>3616.92428571429</v>
      </c>
      <c r="DF127">
        <v>10372.0714285714</v>
      </c>
      <c r="DG127">
        <v>39.848</v>
      </c>
      <c r="DH127">
        <v>42.687</v>
      </c>
      <c r="DI127">
        <v>41.5</v>
      </c>
      <c r="DJ127">
        <v>40.9281428571429</v>
      </c>
      <c r="DK127">
        <v>39.955</v>
      </c>
      <c r="DL127">
        <v>1160.37</v>
      </c>
      <c r="DM127">
        <v>39.61</v>
      </c>
      <c r="DN127">
        <v>0</v>
      </c>
      <c r="DO127">
        <v>1617086620.3</v>
      </c>
      <c r="DP127">
        <v>0</v>
      </c>
      <c r="DQ127">
        <v>2.63604230769231</v>
      </c>
      <c r="DR127">
        <v>-0.492598300242132</v>
      </c>
      <c r="DS127">
        <v>-8.28854700111297</v>
      </c>
      <c r="DT127">
        <v>3617.69384615385</v>
      </c>
      <c r="DU127">
        <v>15</v>
      </c>
      <c r="DV127">
        <v>1617085932.5</v>
      </c>
      <c r="DW127" t="s">
        <v>288</v>
      </c>
      <c r="DX127">
        <v>1617085932.5</v>
      </c>
      <c r="DY127">
        <v>1617085930.5</v>
      </c>
      <c r="DZ127">
        <v>3</v>
      </c>
      <c r="EA127">
        <v>0.041</v>
      </c>
      <c r="EB127">
        <v>0.004</v>
      </c>
      <c r="EC127">
        <v>4.362</v>
      </c>
      <c r="ED127">
        <v>-0.018</v>
      </c>
      <c r="EE127">
        <v>400</v>
      </c>
      <c r="EF127">
        <v>20</v>
      </c>
      <c r="EG127">
        <v>0.24</v>
      </c>
      <c r="EH127">
        <v>0.04</v>
      </c>
      <c r="EI127">
        <v>100</v>
      </c>
      <c r="EJ127">
        <v>100</v>
      </c>
      <c r="EK127">
        <v>4.362</v>
      </c>
      <c r="EL127">
        <v>-0.0177</v>
      </c>
      <c r="EM127">
        <v>4.36170000000004</v>
      </c>
      <c r="EN127">
        <v>0</v>
      </c>
      <c r="EO127">
        <v>0</v>
      </c>
      <c r="EP127">
        <v>0</v>
      </c>
      <c r="EQ127">
        <v>-0.017669999999999</v>
      </c>
      <c r="ER127">
        <v>0</v>
      </c>
      <c r="ES127">
        <v>0</v>
      </c>
      <c r="ET127">
        <v>0</v>
      </c>
      <c r="EU127">
        <v>-1</v>
      </c>
      <c r="EV127">
        <v>-1</v>
      </c>
      <c r="EW127">
        <v>-1</v>
      </c>
      <c r="EX127">
        <v>-1</v>
      </c>
      <c r="EY127">
        <v>11.4</v>
      </c>
      <c r="EZ127">
        <v>11.5</v>
      </c>
      <c r="FA127">
        <v>18</v>
      </c>
      <c r="FB127">
        <v>646.055</v>
      </c>
      <c r="FC127">
        <v>394.313</v>
      </c>
      <c r="FD127">
        <v>25</v>
      </c>
      <c r="FE127">
        <v>27.0091</v>
      </c>
      <c r="FF127">
        <v>30.0001</v>
      </c>
      <c r="FG127">
        <v>26.9812</v>
      </c>
      <c r="FH127">
        <v>27.0208</v>
      </c>
      <c r="FI127">
        <v>34.8061</v>
      </c>
      <c r="FJ127">
        <v>16.9493</v>
      </c>
      <c r="FK127">
        <v>53.9919</v>
      </c>
      <c r="FL127">
        <v>25</v>
      </c>
      <c r="FM127">
        <v>757.164</v>
      </c>
      <c r="FN127">
        <v>20</v>
      </c>
      <c r="FO127">
        <v>97.0552</v>
      </c>
      <c r="FP127">
        <v>99.6176</v>
      </c>
    </row>
    <row r="128" spans="1:172">
      <c r="A128">
        <v>112</v>
      </c>
      <c r="B128">
        <v>1617086623.5</v>
      </c>
      <c r="C128">
        <v>445.5</v>
      </c>
      <c r="D128" t="s">
        <v>509</v>
      </c>
      <c r="E128" t="s">
        <v>510</v>
      </c>
      <c r="F128">
        <v>0</v>
      </c>
      <c r="G128">
        <v>1617086623.5</v>
      </c>
      <c r="H128">
        <f>(I128)/1000</f>
        <v>0</v>
      </c>
      <c r="I128">
        <f>IF(CF128, AL128, AF128)</f>
        <v>0</v>
      </c>
      <c r="J128">
        <f>IF(CF128, AG128, AE128)</f>
        <v>0</v>
      </c>
      <c r="K128">
        <f>CH128 - IF(AS128&gt;1, J128*CB128*100.0/(AU128*CV128), 0)</f>
        <v>0</v>
      </c>
      <c r="L128">
        <f>((R128-H128/2)*K128-J128)/(R128+H128/2)</f>
        <v>0</v>
      </c>
      <c r="M128">
        <f>L128*(CO128+CP128)/1000.0</f>
        <v>0</v>
      </c>
      <c r="N128">
        <f>(CH128 - IF(AS128&gt;1, J128*CB128*100.0/(AU128*CV128), 0))*(CO128+CP128)/1000.0</f>
        <v>0</v>
      </c>
      <c r="O128">
        <f>2.0/((1/Q128-1/P128)+SIGN(Q128)*SQRT((1/Q128-1/P128)*(1/Q128-1/P128) + 4*CC128/((CC128+1)*(CC128+1))*(2*1/Q128*1/P128-1/P128*1/P128)))</f>
        <v>0</v>
      </c>
      <c r="P128">
        <f>IF(LEFT(CD128,1)&lt;&gt;"0",IF(LEFT(CD128,1)="1",3.0,CE128),$D$5+$E$5*(CV128*CO128/($K$5*1000))+$F$5*(CV128*CO128/($K$5*1000))*MAX(MIN(CB128,$J$5),$I$5)*MAX(MIN(CB128,$J$5),$I$5)+$G$5*MAX(MIN(CB128,$J$5),$I$5)*(CV128*CO128/($K$5*1000))+$H$5*(CV128*CO128/($K$5*1000))*(CV128*CO128/($K$5*1000)))</f>
        <v>0</v>
      </c>
      <c r="Q128">
        <f>H128*(1000-(1000*0.61365*exp(17.502*U128/(240.97+U128))/(CO128+CP128)+CJ128)/2)/(1000*0.61365*exp(17.502*U128/(240.97+U128))/(CO128+CP128)-CJ128)</f>
        <v>0</v>
      </c>
      <c r="R128">
        <f>1/((CC128+1)/(O128/1.6)+1/(P128/1.37)) + CC128/((CC128+1)/(O128/1.6) + CC128/(P128/1.37))</f>
        <v>0</v>
      </c>
      <c r="S128">
        <f>(BX128*CA128)</f>
        <v>0</v>
      </c>
      <c r="T128">
        <f>(CQ128+(S128+2*0.95*5.67E-8*(((CQ128+$B$7)+273)^4-(CQ128+273)^4)-44100*H128)/(1.84*29.3*P128+8*0.95*5.67E-8*(CQ128+273)^3))</f>
        <v>0</v>
      </c>
      <c r="U128">
        <f>($C$7*CR128+$D$7*CS128+$E$7*T128)</f>
        <v>0</v>
      </c>
      <c r="V128">
        <f>0.61365*exp(17.502*U128/(240.97+U128))</f>
        <v>0</v>
      </c>
      <c r="W128">
        <f>(X128/Y128*100)</f>
        <v>0</v>
      </c>
      <c r="X128">
        <f>CJ128*(CO128+CP128)/1000</f>
        <v>0</v>
      </c>
      <c r="Y128">
        <f>0.61365*exp(17.502*CQ128/(240.97+CQ128))</f>
        <v>0</v>
      </c>
      <c r="Z128">
        <f>(V128-CJ128*(CO128+CP128)/1000)</f>
        <v>0</v>
      </c>
      <c r="AA128">
        <f>(-H128*44100)</f>
        <v>0</v>
      </c>
      <c r="AB128">
        <f>2*29.3*P128*0.92*(CQ128-U128)</f>
        <v>0</v>
      </c>
      <c r="AC128">
        <f>2*0.95*5.67E-8*(((CQ128+$B$7)+273)^4-(U128+273)^4)</f>
        <v>0</v>
      </c>
      <c r="AD128">
        <f>S128+AC128+AA128+AB128</f>
        <v>0</v>
      </c>
      <c r="AE128">
        <f>CN128*AS128*(CI128-CH128*(1000-AS128*CK128)/(1000-AS128*CJ128))/(100*CB128)</f>
        <v>0</v>
      </c>
      <c r="AF128">
        <f>1000*CN128*AS128*(CJ128-CK128)/(100*CB128*(1000-AS128*CJ128))</f>
        <v>0</v>
      </c>
      <c r="AG128">
        <f>(AH128 - AI128 - CO128*1E3/(8.314*(CQ128+273.15)) * AK128/CN128 * AJ128) * CN128/(100*CB128) * (1000 - CK128)/1000</f>
        <v>0</v>
      </c>
      <c r="AH128">
        <v>765.315550190637</v>
      </c>
      <c r="AI128">
        <v>745.004466666666</v>
      </c>
      <c r="AJ128">
        <v>1.68396533876766</v>
      </c>
      <c r="AK128">
        <v>66.4999155448521</v>
      </c>
      <c r="AL128">
        <f>(AN128 - AM128 + CO128*1E3/(8.314*(CQ128+273.15)) * AP128/CN128 * AO128) * CN128/(100*CB128) * 1000/(1000 - AN128)</f>
        <v>0</v>
      </c>
      <c r="AM128">
        <v>20.0280566905628</v>
      </c>
      <c r="AN128">
        <v>21.3836781818182</v>
      </c>
      <c r="AO128">
        <v>-0.00357860606060666</v>
      </c>
      <c r="AP128">
        <v>79.88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MAX(0,($B$13+$C$13*CV128)/(1+$D$13*CV128)*CO128/(CQ128+273)*$E$13)</f>
        <v>0</v>
      </c>
      <c r="AV128" t="s">
        <v>286</v>
      </c>
      <c r="AW128" t="s">
        <v>286</v>
      </c>
      <c r="AX128">
        <v>0</v>
      </c>
      <c r="AY128">
        <v>0</v>
      </c>
      <c r="AZ128">
        <f>1-AX128/AY128</f>
        <v>0</v>
      </c>
      <c r="BA128">
        <v>0</v>
      </c>
      <c r="BB128" t="s">
        <v>286</v>
      </c>
      <c r="BC128" t="s">
        <v>286</v>
      </c>
      <c r="BD128">
        <v>0</v>
      </c>
      <c r="BE128">
        <v>0</v>
      </c>
      <c r="BF128">
        <f>1-BD128/BE128</f>
        <v>0</v>
      </c>
      <c r="BG128">
        <v>0.5</v>
      </c>
      <c r="BH128">
        <f>BY128</f>
        <v>0</v>
      </c>
      <c r="BI128">
        <f>J128</f>
        <v>0</v>
      </c>
      <c r="BJ128">
        <f>BF128*BG128*BH128</f>
        <v>0</v>
      </c>
      <c r="BK128">
        <f>(BI128-BA128)/BH128</f>
        <v>0</v>
      </c>
      <c r="BL128">
        <f>(AY128-BE128)/BE128</f>
        <v>0</v>
      </c>
      <c r="BM128">
        <f>AX128/(AZ128+AX128/BE128)</f>
        <v>0</v>
      </c>
      <c r="BN128" t="s">
        <v>286</v>
      </c>
      <c r="BO128">
        <v>0</v>
      </c>
      <c r="BP128">
        <f>IF(BO128&lt;&gt;0, BO128, BM128)</f>
        <v>0</v>
      </c>
      <c r="BQ128">
        <f>1-BP128/BE128</f>
        <v>0</v>
      </c>
      <c r="BR128">
        <f>(BE128-BD128)/(BE128-BP128)</f>
        <v>0</v>
      </c>
      <c r="BS128">
        <f>(AY128-BE128)/(AY128-BP128)</f>
        <v>0</v>
      </c>
      <c r="BT128">
        <f>(BE128-BD128)/(BE128-AX128)</f>
        <v>0</v>
      </c>
      <c r="BU128">
        <f>(AY128-BE128)/(AY128-AX128)</f>
        <v>0</v>
      </c>
      <c r="BV128">
        <f>(BR128*BP128/BD128)</f>
        <v>0</v>
      </c>
      <c r="BW128">
        <f>(1-BV128)</f>
        <v>0</v>
      </c>
      <c r="BX128">
        <f>$B$11*CW128+$C$11*CX128+$F$11*CY128*(1-DB128)</f>
        <v>0</v>
      </c>
      <c r="BY128">
        <f>BX128*BZ128</f>
        <v>0</v>
      </c>
      <c r="BZ128">
        <f>($B$11*$D$9+$C$11*$D$9+$F$11*((DL128+DD128)/MAX(DL128+DD128+DM128, 0.1)*$I$9+DM128/MAX(DL128+DD128+DM128, 0.1)*$J$9))/($B$11+$C$11+$F$11)</f>
        <v>0</v>
      </c>
      <c r="CA128">
        <f>($B$11*$K$9+$C$11*$K$9+$F$11*((DL128+DD128)/MAX(DL128+DD128+DM128, 0.1)*$P$9+DM128/MAX(DL128+DD128+DM128, 0.1)*$Q$9))/($B$11+$C$11+$F$11)</f>
        <v>0</v>
      </c>
      <c r="CB128">
        <v>9</v>
      </c>
      <c r="CC128">
        <v>0.5</v>
      </c>
      <c r="CD128" t="s">
        <v>287</v>
      </c>
      <c r="CE128">
        <v>2</v>
      </c>
      <c r="CF128" t="b">
        <v>1</v>
      </c>
      <c r="CG128">
        <v>1617086623.5</v>
      </c>
      <c r="CH128">
        <v>729.871</v>
      </c>
      <c r="CI128">
        <v>753.41</v>
      </c>
      <c r="CJ128">
        <v>21.3827</v>
      </c>
      <c r="CK128">
        <v>20.0212</v>
      </c>
      <c r="CL128">
        <v>725.509</v>
      </c>
      <c r="CM128">
        <v>21.4004</v>
      </c>
      <c r="CN128">
        <v>600.011</v>
      </c>
      <c r="CO128">
        <v>101.114</v>
      </c>
      <c r="CP128">
        <v>0.0456349</v>
      </c>
      <c r="CQ128">
        <v>26.6435</v>
      </c>
      <c r="CR128">
        <v>26.1632</v>
      </c>
      <c r="CS128">
        <v>999.9</v>
      </c>
      <c r="CT128">
        <v>0</v>
      </c>
      <c r="CU128">
        <v>0</v>
      </c>
      <c r="CV128">
        <v>10006.9</v>
      </c>
      <c r="CW128">
        <v>0</v>
      </c>
      <c r="CX128">
        <v>43.2079</v>
      </c>
      <c r="CY128">
        <v>1199.98</v>
      </c>
      <c r="CZ128">
        <v>0.96699</v>
      </c>
      <c r="DA128">
        <v>0.0330095</v>
      </c>
      <c r="DB128">
        <v>0</v>
      </c>
      <c r="DC128">
        <v>2.7018</v>
      </c>
      <c r="DD128">
        <v>0</v>
      </c>
      <c r="DE128">
        <v>3615.56</v>
      </c>
      <c r="DF128">
        <v>10372</v>
      </c>
      <c r="DG128">
        <v>39.75</v>
      </c>
      <c r="DH128">
        <v>42.687</v>
      </c>
      <c r="DI128">
        <v>41.5</v>
      </c>
      <c r="DJ128">
        <v>40.875</v>
      </c>
      <c r="DK128">
        <v>39.937</v>
      </c>
      <c r="DL128">
        <v>1160.37</v>
      </c>
      <c r="DM128">
        <v>39.61</v>
      </c>
      <c r="DN128">
        <v>0</v>
      </c>
      <c r="DO128">
        <v>1617086624.5</v>
      </c>
      <c r="DP128">
        <v>0</v>
      </c>
      <c r="DQ128">
        <v>2.627592</v>
      </c>
      <c r="DR128">
        <v>-0.690276940028872</v>
      </c>
      <c r="DS128">
        <v>-11.3115384166491</v>
      </c>
      <c r="DT128">
        <v>3616.8824</v>
      </c>
      <c r="DU128">
        <v>15</v>
      </c>
      <c r="DV128">
        <v>1617085932.5</v>
      </c>
      <c r="DW128" t="s">
        <v>288</v>
      </c>
      <c r="DX128">
        <v>1617085932.5</v>
      </c>
      <c r="DY128">
        <v>1617085930.5</v>
      </c>
      <c r="DZ128">
        <v>3</v>
      </c>
      <c r="EA128">
        <v>0.041</v>
      </c>
      <c r="EB128">
        <v>0.004</v>
      </c>
      <c r="EC128">
        <v>4.362</v>
      </c>
      <c r="ED128">
        <v>-0.018</v>
      </c>
      <c r="EE128">
        <v>400</v>
      </c>
      <c r="EF128">
        <v>20</v>
      </c>
      <c r="EG128">
        <v>0.24</v>
      </c>
      <c r="EH128">
        <v>0.04</v>
      </c>
      <c r="EI128">
        <v>100</v>
      </c>
      <c r="EJ128">
        <v>100</v>
      </c>
      <c r="EK128">
        <v>4.362</v>
      </c>
      <c r="EL128">
        <v>-0.0177</v>
      </c>
      <c r="EM128">
        <v>4.36170000000004</v>
      </c>
      <c r="EN128">
        <v>0</v>
      </c>
      <c r="EO128">
        <v>0</v>
      </c>
      <c r="EP128">
        <v>0</v>
      </c>
      <c r="EQ128">
        <v>-0.017669999999999</v>
      </c>
      <c r="ER128">
        <v>0</v>
      </c>
      <c r="ES128">
        <v>0</v>
      </c>
      <c r="ET128">
        <v>0</v>
      </c>
      <c r="EU128">
        <v>-1</v>
      </c>
      <c r="EV128">
        <v>-1</v>
      </c>
      <c r="EW128">
        <v>-1</v>
      </c>
      <c r="EX128">
        <v>-1</v>
      </c>
      <c r="EY128">
        <v>11.5</v>
      </c>
      <c r="EZ128">
        <v>11.6</v>
      </c>
      <c r="FA128">
        <v>18</v>
      </c>
      <c r="FB128">
        <v>646.286</v>
      </c>
      <c r="FC128">
        <v>394.269</v>
      </c>
      <c r="FD128">
        <v>25</v>
      </c>
      <c r="FE128">
        <v>27.0092</v>
      </c>
      <c r="FF128">
        <v>30.0003</v>
      </c>
      <c r="FG128">
        <v>26.9812</v>
      </c>
      <c r="FH128">
        <v>27.0208</v>
      </c>
      <c r="FI128">
        <v>35.0555</v>
      </c>
      <c r="FJ128">
        <v>16.9493</v>
      </c>
      <c r="FK128">
        <v>53.9919</v>
      </c>
      <c r="FL128">
        <v>25</v>
      </c>
      <c r="FM128">
        <v>763.886</v>
      </c>
      <c r="FN128">
        <v>20</v>
      </c>
      <c r="FO128">
        <v>97.0557</v>
      </c>
      <c r="FP128">
        <v>99.6178</v>
      </c>
    </row>
    <row r="129" spans="1:172">
      <c r="A129">
        <v>113</v>
      </c>
      <c r="B129">
        <v>1617086627.5</v>
      </c>
      <c r="C129">
        <v>449.5</v>
      </c>
      <c r="D129" t="s">
        <v>511</v>
      </c>
      <c r="E129" t="s">
        <v>512</v>
      </c>
      <c r="F129">
        <v>0</v>
      </c>
      <c r="G129">
        <v>1617086627.5</v>
      </c>
      <c r="H129">
        <f>(I129)/1000</f>
        <v>0</v>
      </c>
      <c r="I129">
        <f>IF(CF129, AL129, AF129)</f>
        <v>0</v>
      </c>
      <c r="J129">
        <f>IF(CF129, AG129, AE129)</f>
        <v>0</v>
      </c>
      <c r="K129">
        <f>CH129 - IF(AS129&gt;1, J129*CB129*100.0/(AU129*CV129), 0)</f>
        <v>0</v>
      </c>
      <c r="L129">
        <f>((R129-H129/2)*K129-J129)/(R129+H129/2)</f>
        <v>0</v>
      </c>
      <c r="M129">
        <f>L129*(CO129+CP129)/1000.0</f>
        <v>0</v>
      </c>
      <c r="N129">
        <f>(CH129 - IF(AS129&gt;1, J129*CB129*100.0/(AU129*CV129), 0))*(CO129+CP129)/1000.0</f>
        <v>0</v>
      </c>
      <c r="O129">
        <f>2.0/((1/Q129-1/P129)+SIGN(Q129)*SQRT((1/Q129-1/P129)*(1/Q129-1/P129) + 4*CC129/((CC129+1)*(CC129+1))*(2*1/Q129*1/P129-1/P129*1/P129)))</f>
        <v>0</v>
      </c>
      <c r="P129">
        <f>IF(LEFT(CD129,1)&lt;&gt;"0",IF(LEFT(CD129,1)="1",3.0,CE129),$D$5+$E$5*(CV129*CO129/($K$5*1000))+$F$5*(CV129*CO129/($K$5*1000))*MAX(MIN(CB129,$J$5),$I$5)*MAX(MIN(CB129,$J$5),$I$5)+$G$5*MAX(MIN(CB129,$J$5),$I$5)*(CV129*CO129/($K$5*1000))+$H$5*(CV129*CO129/($K$5*1000))*(CV129*CO129/($K$5*1000)))</f>
        <v>0</v>
      </c>
      <c r="Q129">
        <f>H129*(1000-(1000*0.61365*exp(17.502*U129/(240.97+U129))/(CO129+CP129)+CJ129)/2)/(1000*0.61365*exp(17.502*U129/(240.97+U129))/(CO129+CP129)-CJ129)</f>
        <v>0</v>
      </c>
      <c r="R129">
        <f>1/((CC129+1)/(O129/1.6)+1/(P129/1.37)) + CC129/((CC129+1)/(O129/1.6) + CC129/(P129/1.37))</f>
        <v>0</v>
      </c>
      <c r="S129">
        <f>(BX129*CA129)</f>
        <v>0</v>
      </c>
      <c r="T129">
        <f>(CQ129+(S129+2*0.95*5.67E-8*(((CQ129+$B$7)+273)^4-(CQ129+273)^4)-44100*H129)/(1.84*29.3*P129+8*0.95*5.67E-8*(CQ129+273)^3))</f>
        <v>0</v>
      </c>
      <c r="U129">
        <f>($C$7*CR129+$D$7*CS129+$E$7*T129)</f>
        <v>0</v>
      </c>
      <c r="V129">
        <f>0.61365*exp(17.502*U129/(240.97+U129))</f>
        <v>0</v>
      </c>
      <c r="W129">
        <f>(X129/Y129*100)</f>
        <v>0</v>
      </c>
      <c r="X129">
        <f>CJ129*(CO129+CP129)/1000</f>
        <v>0</v>
      </c>
      <c r="Y129">
        <f>0.61365*exp(17.502*CQ129/(240.97+CQ129))</f>
        <v>0</v>
      </c>
      <c r="Z129">
        <f>(V129-CJ129*(CO129+CP129)/1000)</f>
        <v>0</v>
      </c>
      <c r="AA129">
        <f>(-H129*44100)</f>
        <v>0</v>
      </c>
      <c r="AB129">
        <f>2*29.3*P129*0.92*(CQ129-U129)</f>
        <v>0</v>
      </c>
      <c r="AC129">
        <f>2*0.95*5.67E-8*(((CQ129+$B$7)+273)^4-(U129+273)^4)</f>
        <v>0</v>
      </c>
      <c r="AD129">
        <f>S129+AC129+AA129+AB129</f>
        <v>0</v>
      </c>
      <c r="AE129">
        <f>CN129*AS129*(CI129-CH129*(1000-AS129*CK129)/(1000-AS129*CJ129))/(100*CB129)</f>
        <v>0</v>
      </c>
      <c r="AF129">
        <f>1000*CN129*AS129*(CJ129-CK129)/(100*CB129*(1000-AS129*CJ129))</f>
        <v>0</v>
      </c>
      <c r="AG129">
        <f>(AH129 - AI129 - CO129*1E3/(8.314*(CQ129+273.15)) * AK129/CN129 * AJ129) * CN129/(100*CB129) * (1000 - CK129)/1000</f>
        <v>0</v>
      </c>
      <c r="AH129">
        <v>772.246511009157</v>
      </c>
      <c r="AI129">
        <v>751.834975757576</v>
      </c>
      <c r="AJ129">
        <v>1.72846971839357</v>
      </c>
      <c r="AK129">
        <v>66.4999155448521</v>
      </c>
      <c r="AL129">
        <f>(AN129 - AM129 + CO129*1E3/(8.314*(CQ129+273.15)) * AP129/CN129 * AO129) * CN129/(100*CB129) * 1000/(1000 - AN129)</f>
        <v>0</v>
      </c>
      <c r="AM129">
        <v>20.0207684384416</v>
      </c>
      <c r="AN129">
        <v>21.371236969697</v>
      </c>
      <c r="AO129">
        <v>-0.00310478787878169</v>
      </c>
      <c r="AP129">
        <v>79.88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MAX(0,($B$13+$C$13*CV129)/(1+$D$13*CV129)*CO129/(CQ129+273)*$E$13)</f>
        <v>0</v>
      </c>
      <c r="AV129" t="s">
        <v>286</v>
      </c>
      <c r="AW129" t="s">
        <v>286</v>
      </c>
      <c r="AX129">
        <v>0</v>
      </c>
      <c r="AY129">
        <v>0</v>
      </c>
      <c r="AZ129">
        <f>1-AX129/AY129</f>
        <v>0</v>
      </c>
      <c r="BA129">
        <v>0</v>
      </c>
      <c r="BB129" t="s">
        <v>286</v>
      </c>
      <c r="BC129" t="s">
        <v>286</v>
      </c>
      <c r="BD129">
        <v>0</v>
      </c>
      <c r="BE129">
        <v>0</v>
      </c>
      <c r="BF129">
        <f>1-BD129/BE129</f>
        <v>0</v>
      </c>
      <c r="BG129">
        <v>0.5</v>
      </c>
      <c r="BH129">
        <f>BY129</f>
        <v>0</v>
      </c>
      <c r="BI129">
        <f>J129</f>
        <v>0</v>
      </c>
      <c r="BJ129">
        <f>BF129*BG129*BH129</f>
        <v>0</v>
      </c>
      <c r="BK129">
        <f>(BI129-BA129)/BH129</f>
        <v>0</v>
      </c>
      <c r="BL129">
        <f>(AY129-BE129)/BE129</f>
        <v>0</v>
      </c>
      <c r="BM129">
        <f>AX129/(AZ129+AX129/BE129)</f>
        <v>0</v>
      </c>
      <c r="BN129" t="s">
        <v>286</v>
      </c>
      <c r="BO129">
        <v>0</v>
      </c>
      <c r="BP129">
        <f>IF(BO129&lt;&gt;0, BO129, BM129)</f>
        <v>0</v>
      </c>
      <c r="BQ129">
        <f>1-BP129/BE129</f>
        <v>0</v>
      </c>
      <c r="BR129">
        <f>(BE129-BD129)/(BE129-BP129)</f>
        <v>0</v>
      </c>
      <c r="BS129">
        <f>(AY129-BE129)/(AY129-BP129)</f>
        <v>0</v>
      </c>
      <c r="BT129">
        <f>(BE129-BD129)/(BE129-AX129)</f>
        <v>0</v>
      </c>
      <c r="BU129">
        <f>(AY129-BE129)/(AY129-AX129)</f>
        <v>0</v>
      </c>
      <c r="BV129">
        <f>(BR129*BP129/BD129)</f>
        <v>0</v>
      </c>
      <c r="BW129">
        <f>(1-BV129)</f>
        <v>0</v>
      </c>
      <c r="BX129">
        <f>$B$11*CW129+$C$11*CX129+$F$11*CY129*(1-DB129)</f>
        <v>0</v>
      </c>
      <c r="BY129">
        <f>BX129*BZ129</f>
        <v>0</v>
      </c>
      <c r="BZ129">
        <f>($B$11*$D$9+$C$11*$D$9+$F$11*((DL129+DD129)/MAX(DL129+DD129+DM129, 0.1)*$I$9+DM129/MAX(DL129+DD129+DM129, 0.1)*$J$9))/($B$11+$C$11+$F$11)</f>
        <v>0</v>
      </c>
      <c r="CA129">
        <f>($B$11*$K$9+$C$11*$K$9+$F$11*((DL129+DD129)/MAX(DL129+DD129+DM129, 0.1)*$P$9+DM129/MAX(DL129+DD129+DM129, 0.1)*$Q$9))/($B$11+$C$11+$F$11)</f>
        <v>0</v>
      </c>
      <c r="CB129">
        <v>9</v>
      </c>
      <c r="CC129">
        <v>0.5</v>
      </c>
      <c r="CD129" t="s">
        <v>287</v>
      </c>
      <c r="CE129">
        <v>2</v>
      </c>
      <c r="CF129" t="b">
        <v>1</v>
      </c>
      <c r="CG129">
        <v>1617086627.5</v>
      </c>
      <c r="CH129">
        <v>736.606</v>
      </c>
      <c r="CI129">
        <v>760.207</v>
      </c>
      <c r="CJ129">
        <v>21.3699</v>
      </c>
      <c r="CK129">
        <v>20.0206</v>
      </c>
      <c r="CL129">
        <v>732.245</v>
      </c>
      <c r="CM129">
        <v>21.3876</v>
      </c>
      <c r="CN129">
        <v>600.007</v>
      </c>
      <c r="CO129">
        <v>101.113</v>
      </c>
      <c r="CP129">
        <v>0.0457975</v>
      </c>
      <c r="CQ129">
        <v>26.643</v>
      </c>
      <c r="CR129">
        <v>26.1669</v>
      </c>
      <c r="CS129">
        <v>999.9</v>
      </c>
      <c r="CT129">
        <v>0</v>
      </c>
      <c r="CU129">
        <v>0</v>
      </c>
      <c r="CV129">
        <v>9993.75</v>
      </c>
      <c r="CW129">
        <v>0</v>
      </c>
      <c r="CX129">
        <v>43.1365</v>
      </c>
      <c r="CY129">
        <v>1199.97</v>
      </c>
      <c r="CZ129">
        <v>0.96699</v>
      </c>
      <c r="DA129">
        <v>0.0330095</v>
      </c>
      <c r="DB129">
        <v>0</v>
      </c>
      <c r="DC129">
        <v>2.4277</v>
      </c>
      <c r="DD129">
        <v>0</v>
      </c>
      <c r="DE129">
        <v>3614.2</v>
      </c>
      <c r="DF129">
        <v>10372</v>
      </c>
      <c r="DG129">
        <v>39.75</v>
      </c>
      <c r="DH129">
        <v>42.687</v>
      </c>
      <c r="DI129">
        <v>41.5</v>
      </c>
      <c r="DJ129">
        <v>41</v>
      </c>
      <c r="DK129">
        <v>39.937</v>
      </c>
      <c r="DL129">
        <v>1160.36</v>
      </c>
      <c r="DM129">
        <v>39.61</v>
      </c>
      <c r="DN129">
        <v>0</v>
      </c>
      <c r="DO129">
        <v>1617086628.1</v>
      </c>
      <c r="DP129">
        <v>0</v>
      </c>
      <c r="DQ129">
        <v>2.587848</v>
      </c>
      <c r="DR129">
        <v>-0.167615396636627</v>
      </c>
      <c r="DS129">
        <v>-13.5992307717372</v>
      </c>
      <c r="DT129">
        <v>3616.2252</v>
      </c>
      <c r="DU129">
        <v>15</v>
      </c>
      <c r="DV129">
        <v>1617085932.5</v>
      </c>
      <c r="DW129" t="s">
        <v>288</v>
      </c>
      <c r="DX129">
        <v>1617085932.5</v>
      </c>
      <c r="DY129">
        <v>1617085930.5</v>
      </c>
      <c r="DZ129">
        <v>3</v>
      </c>
      <c r="EA129">
        <v>0.041</v>
      </c>
      <c r="EB129">
        <v>0.004</v>
      </c>
      <c r="EC129">
        <v>4.362</v>
      </c>
      <c r="ED129">
        <v>-0.018</v>
      </c>
      <c r="EE129">
        <v>400</v>
      </c>
      <c r="EF129">
        <v>20</v>
      </c>
      <c r="EG129">
        <v>0.24</v>
      </c>
      <c r="EH129">
        <v>0.04</v>
      </c>
      <c r="EI129">
        <v>100</v>
      </c>
      <c r="EJ129">
        <v>100</v>
      </c>
      <c r="EK129">
        <v>4.361</v>
      </c>
      <c r="EL129">
        <v>-0.0177</v>
      </c>
      <c r="EM129">
        <v>4.36170000000004</v>
      </c>
      <c r="EN129">
        <v>0</v>
      </c>
      <c r="EO129">
        <v>0</v>
      </c>
      <c r="EP129">
        <v>0</v>
      </c>
      <c r="EQ129">
        <v>-0.017669999999999</v>
      </c>
      <c r="ER129">
        <v>0</v>
      </c>
      <c r="ES129">
        <v>0</v>
      </c>
      <c r="ET129">
        <v>0</v>
      </c>
      <c r="EU129">
        <v>-1</v>
      </c>
      <c r="EV129">
        <v>-1</v>
      </c>
      <c r="EW129">
        <v>-1</v>
      </c>
      <c r="EX129">
        <v>-1</v>
      </c>
      <c r="EY129">
        <v>11.6</v>
      </c>
      <c r="EZ129">
        <v>11.6</v>
      </c>
      <c r="FA129">
        <v>18</v>
      </c>
      <c r="FB129">
        <v>646.15</v>
      </c>
      <c r="FC129">
        <v>394.407</v>
      </c>
      <c r="FD129">
        <v>24.9998</v>
      </c>
      <c r="FE129">
        <v>27.0092</v>
      </c>
      <c r="FF129">
        <v>30.0001</v>
      </c>
      <c r="FG129">
        <v>26.9828</v>
      </c>
      <c r="FH129">
        <v>27.0217</v>
      </c>
      <c r="FI129">
        <v>35.3009</v>
      </c>
      <c r="FJ129">
        <v>16.9493</v>
      </c>
      <c r="FK129">
        <v>53.9919</v>
      </c>
      <c r="FL129">
        <v>25</v>
      </c>
      <c r="FM129">
        <v>770.583</v>
      </c>
      <c r="FN129">
        <v>20</v>
      </c>
      <c r="FO129">
        <v>97.0558</v>
      </c>
      <c r="FP129">
        <v>99.6174</v>
      </c>
    </row>
    <row r="130" spans="1:172">
      <c r="A130">
        <v>114</v>
      </c>
      <c r="B130">
        <v>1617086631.5</v>
      </c>
      <c r="C130">
        <v>453.5</v>
      </c>
      <c r="D130" t="s">
        <v>513</v>
      </c>
      <c r="E130" t="s">
        <v>514</v>
      </c>
      <c r="F130">
        <v>0</v>
      </c>
      <c r="G130">
        <v>1617086631.5</v>
      </c>
      <c r="H130">
        <f>(I130)/1000</f>
        <v>0</v>
      </c>
      <c r="I130">
        <f>IF(CF130, AL130, AF130)</f>
        <v>0</v>
      </c>
      <c r="J130">
        <f>IF(CF130, AG130, AE130)</f>
        <v>0</v>
      </c>
      <c r="K130">
        <f>CH130 - IF(AS130&gt;1, J130*CB130*100.0/(AU130*CV130), 0)</f>
        <v>0</v>
      </c>
      <c r="L130">
        <f>((R130-H130/2)*K130-J130)/(R130+H130/2)</f>
        <v>0</v>
      </c>
      <c r="M130">
        <f>L130*(CO130+CP130)/1000.0</f>
        <v>0</v>
      </c>
      <c r="N130">
        <f>(CH130 - IF(AS130&gt;1, J130*CB130*100.0/(AU130*CV130), 0))*(CO130+CP130)/1000.0</f>
        <v>0</v>
      </c>
      <c r="O130">
        <f>2.0/((1/Q130-1/P130)+SIGN(Q130)*SQRT((1/Q130-1/P130)*(1/Q130-1/P130) + 4*CC130/((CC130+1)*(CC130+1))*(2*1/Q130*1/P130-1/P130*1/P130)))</f>
        <v>0</v>
      </c>
      <c r="P130">
        <f>IF(LEFT(CD130,1)&lt;&gt;"0",IF(LEFT(CD130,1)="1",3.0,CE130),$D$5+$E$5*(CV130*CO130/($K$5*1000))+$F$5*(CV130*CO130/($K$5*1000))*MAX(MIN(CB130,$J$5),$I$5)*MAX(MIN(CB130,$J$5),$I$5)+$G$5*MAX(MIN(CB130,$J$5),$I$5)*(CV130*CO130/($K$5*1000))+$H$5*(CV130*CO130/($K$5*1000))*(CV130*CO130/($K$5*1000)))</f>
        <v>0</v>
      </c>
      <c r="Q130">
        <f>H130*(1000-(1000*0.61365*exp(17.502*U130/(240.97+U130))/(CO130+CP130)+CJ130)/2)/(1000*0.61365*exp(17.502*U130/(240.97+U130))/(CO130+CP130)-CJ130)</f>
        <v>0</v>
      </c>
      <c r="R130">
        <f>1/((CC130+1)/(O130/1.6)+1/(P130/1.37)) + CC130/((CC130+1)/(O130/1.6) + CC130/(P130/1.37))</f>
        <v>0</v>
      </c>
      <c r="S130">
        <f>(BX130*CA130)</f>
        <v>0</v>
      </c>
      <c r="T130">
        <f>(CQ130+(S130+2*0.95*5.67E-8*(((CQ130+$B$7)+273)^4-(CQ130+273)^4)-44100*H130)/(1.84*29.3*P130+8*0.95*5.67E-8*(CQ130+273)^3))</f>
        <v>0</v>
      </c>
      <c r="U130">
        <f>($C$7*CR130+$D$7*CS130+$E$7*T130)</f>
        <v>0</v>
      </c>
      <c r="V130">
        <f>0.61365*exp(17.502*U130/(240.97+U130))</f>
        <v>0</v>
      </c>
      <c r="W130">
        <f>(X130/Y130*100)</f>
        <v>0</v>
      </c>
      <c r="X130">
        <f>CJ130*(CO130+CP130)/1000</f>
        <v>0</v>
      </c>
      <c r="Y130">
        <f>0.61365*exp(17.502*CQ130/(240.97+CQ130))</f>
        <v>0</v>
      </c>
      <c r="Z130">
        <f>(V130-CJ130*(CO130+CP130)/1000)</f>
        <v>0</v>
      </c>
      <c r="AA130">
        <f>(-H130*44100)</f>
        <v>0</v>
      </c>
      <c r="AB130">
        <f>2*29.3*P130*0.92*(CQ130-U130)</f>
        <v>0</v>
      </c>
      <c r="AC130">
        <f>2*0.95*5.67E-8*(((CQ130+$B$7)+273)^4-(U130+273)^4)</f>
        <v>0</v>
      </c>
      <c r="AD130">
        <f>S130+AC130+AA130+AB130</f>
        <v>0</v>
      </c>
      <c r="AE130">
        <f>CN130*AS130*(CI130-CH130*(1000-AS130*CK130)/(1000-AS130*CJ130))/(100*CB130)</f>
        <v>0</v>
      </c>
      <c r="AF130">
        <f>1000*CN130*AS130*(CJ130-CK130)/(100*CB130*(1000-AS130*CJ130))</f>
        <v>0</v>
      </c>
      <c r="AG130">
        <f>(AH130 - AI130 - CO130*1E3/(8.314*(CQ130+273.15)) * AK130/CN130 * AJ130) * CN130/(100*CB130) * (1000 - CK130)/1000</f>
        <v>0</v>
      </c>
      <c r="AH130">
        <v>779.140803913361</v>
      </c>
      <c r="AI130">
        <v>758.640048484848</v>
      </c>
      <c r="AJ130">
        <v>1.69348718912114</v>
      </c>
      <c r="AK130">
        <v>66.4999155448521</v>
      </c>
      <c r="AL130">
        <f>(AN130 - AM130 + CO130*1E3/(8.314*(CQ130+273.15)) * AP130/CN130 * AO130) * CN130/(100*CB130) * 1000/(1000 - AN130)</f>
        <v>0</v>
      </c>
      <c r="AM130">
        <v>20.0195537804329</v>
      </c>
      <c r="AN130">
        <v>21.3623127272727</v>
      </c>
      <c r="AO130">
        <v>-0.00218842424241497</v>
      </c>
      <c r="AP130">
        <v>79.88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MAX(0,($B$13+$C$13*CV130)/(1+$D$13*CV130)*CO130/(CQ130+273)*$E$13)</f>
        <v>0</v>
      </c>
      <c r="AV130" t="s">
        <v>286</v>
      </c>
      <c r="AW130" t="s">
        <v>286</v>
      </c>
      <c r="AX130">
        <v>0</v>
      </c>
      <c r="AY130">
        <v>0</v>
      </c>
      <c r="AZ130">
        <f>1-AX130/AY130</f>
        <v>0</v>
      </c>
      <c r="BA130">
        <v>0</v>
      </c>
      <c r="BB130" t="s">
        <v>286</v>
      </c>
      <c r="BC130" t="s">
        <v>286</v>
      </c>
      <c r="BD130">
        <v>0</v>
      </c>
      <c r="BE130">
        <v>0</v>
      </c>
      <c r="BF130">
        <f>1-BD130/BE130</f>
        <v>0</v>
      </c>
      <c r="BG130">
        <v>0.5</v>
      </c>
      <c r="BH130">
        <f>BY130</f>
        <v>0</v>
      </c>
      <c r="BI130">
        <f>J130</f>
        <v>0</v>
      </c>
      <c r="BJ130">
        <f>BF130*BG130*BH130</f>
        <v>0</v>
      </c>
      <c r="BK130">
        <f>(BI130-BA130)/BH130</f>
        <v>0</v>
      </c>
      <c r="BL130">
        <f>(AY130-BE130)/BE130</f>
        <v>0</v>
      </c>
      <c r="BM130">
        <f>AX130/(AZ130+AX130/BE130)</f>
        <v>0</v>
      </c>
      <c r="BN130" t="s">
        <v>286</v>
      </c>
      <c r="BO130">
        <v>0</v>
      </c>
      <c r="BP130">
        <f>IF(BO130&lt;&gt;0, BO130, BM130)</f>
        <v>0</v>
      </c>
      <c r="BQ130">
        <f>1-BP130/BE130</f>
        <v>0</v>
      </c>
      <c r="BR130">
        <f>(BE130-BD130)/(BE130-BP130)</f>
        <v>0</v>
      </c>
      <c r="BS130">
        <f>(AY130-BE130)/(AY130-BP130)</f>
        <v>0</v>
      </c>
      <c r="BT130">
        <f>(BE130-BD130)/(BE130-AX130)</f>
        <v>0</v>
      </c>
      <c r="BU130">
        <f>(AY130-BE130)/(AY130-AX130)</f>
        <v>0</v>
      </c>
      <c r="BV130">
        <f>(BR130*BP130/BD130)</f>
        <v>0</v>
      </c>
      <c r="BW130">
        <f>(1-BV130)</f>
        <v>0</v>
      </c>
      <c r="BX130">
        <f>$B$11*CW130+$C$11*CX130+$F$11*CY130*(1-DB130)</f>
        <v>0</v>
      </c>
      <c r="BY130">
        <f>BX130*BZ130</f>
        <v>0</v>
      </c>
      <c r="BZ130">
        <f>($B$11*$D$9+$C$11*$D$9+$F$11*((DL130+DD130)/MAX(DL130+DD130+DM130, 0.1)*$I$9+DM130/MAX(DL130+DD130+DM130, 0.1)*$J$9))/($B$11+$C$11+$F$11)</f>
        <v>0</v>
      </c>
      <c r="CA130">
        <f>($B$11*$K$9+$C$11*$K$9+$F$11*((DL130+DD130)/MAX(DL130+DD130+DM130, 0.1)*$P$9+DM130/MAX(DL130+DD130+DM130, 0.1)*$Q$9))/($B$11+$C$11+$F$11)</f>
        <v>0</v>
      </c>
      <c r="CB130">
        <v>9</v>
      </c>
      <c r="CC130">
        <v>0.5</v>
      </c>
      <c r="CD130" t="s">
        <v>287</v>
      </c>
      <c r="CE130">
        <v>2</v>
      </c>
      <c r="CF130" t="b">
        <v>1</v>
      </c>
      <c r="CG130">
        <v>1617086631.5</v>
      </c>
      <c r="CH130">
        <v>743.269</v>
      </c>
      <c r="CI130">
        <v>766.912</v>
      </c>
      <c r="CJ130">
        <v>21.3615</v>
      </c>
      <c r="CK130">
        <v>20.0186</v>
      </c>
      <c r="CL130">
        <v>738.907</v>
      </c>
      <c r="CM130">
        <v>21.3792</v>
      </c>
      <c r="CN130">
        <v>600.06</v>
      </c>
      <c r="CO130">
        <v>101.111</v>
      </c>
      <c r="CP130">
        <v>0.045569</v>
      </c>
      <c r="CQ130">
        <v>26.6419</v>
      </c>
      <c r="CR130">
        <v>26.1652</v>
      </c>
      <c r="CS130">
        <v>999.9</v>
      </c>
      <c r="CT130">
        <v>0</v>
      </c>
      <c r="CU130">
        <v>0</v>
      </c>
      <c r="CV130">
        <v>10016.2</v>
      </c>
      <c r="CW130">
        <v>0</v>
      </c>
      <c r="CX130">
        <v>43.12</v>
      </c>
      <c r="CY130">
        <v>1199.99</v>
      </c>
      <c r="CZ130">
        <v>0.96699</v>
      </c>
      <c r="DA130">
        <v>0.0330095</v>
      </c>
      <c r="DB130">
        <v>0</v>
      </c>
      <c r="DC130">
        <v>2.5205</v>
      </c>
      <c r="DD130">
        <v>0</v>
      </c>
      <c r="DE130">
        <v>3612.37</v>
      </c>
      <c r="DF130">
        <v>10372.1</v>
      </c>
      <c r="DG130">
        <v>39.812</v>
      </c>
      <c r="DH130">
        <v>42.687</v>
      </c>
      <c r="DI130">
        <v>41.437</v>
      </c>
      <c r="DJ130">
        <v>40.937</v>
      </c>
      <c r="DK130">
        <v>39.937</v>
      </c>
      <c r="DL130">
        <v>1160.38</v>
      </c>
      <c r="DM130">
        <v>39.61</v>
      </c>
      <c r="DN130">
        <v>0</v>
      </c>
      <c r="DO130">
        <v>1617086632.3</v>
      </c>
      <c r="DP130">
        <v>0</v>
      </c>
      <c r="DQ130">
        <v>2.58100384615385</v>
      </c>
      <c r="DR130">
        <v>-0.199894018741462</v>
      </c>
      <c r="DS130">
        <v>-17.3801709402409</v>
      </c>
      <c r="DT130">
        <v>3615.12346153846</v>
      </c>
      <c r="DU130">
        <v>15</v>
      </c>
      <c r="DV130">
        <v>1617085932.5</v>
      </c>
      <c r="DW130" t="s">
        <v>288</v>
      </c>
      <c r="DX130">
        <v>1617085932.5</v>
      </c>
      <c r="DY130">
        <v>1617085930.5</v>
      </c>
      <c r="DZ130">
        <v>3</v>
      </c>
      <c r="EA130">
        <v>0.041</v>
      </c>
      <c r="EB130">
        <v>0.004</v>
      </c>
      <c r="EC130">
        <v>4.362</v>
      </c>
      <c r="ED130">
        <v>-0.018</v>
      </c>
      <c r="EE130">
        <v>400</v>
      </c>
      <c r="EF130">
        <v>20</v>
      </c>
      <c r="EG130">
        <v>0.24</v>
      </c>
      <c r="EH130">
        <v>0.04</v>
      </c>
      <c r="EI130">
        <v>100</v>
      </c>
      <c r="EJ130">
        <v>100</v>
      </c>
      <c r="EK130">
        <v>4.362</v>
      </c>
      <c r="EL130">
        <v>-0.0177</v>
      </c>
      <c r="EM130">
        <v>4.36170000000004</v>
      </c>
      <c r="EN130">
        <v>0</v>
      </c>
      <c r="EO130">
        <v>0</v>
      </c>
      <c r="EP130">
        <v>0</v>
      </c>
      <c r="EQ130">
        <v>-0.017669999999999</v>
      </c>
      <c r="ER130">
        <v>0</v>
      </c>
      <c r="ES130">
        <v>0</v>
      </c>
      <c r="ET130">
        <v>0</v>
      </c>
      <c r="EU130">
        <v>-1</v>
      </c>
      <c r="EV130">
        <v>-1</v>
      </c>
      <c r="EW130">
        <v>-1</v>
      </c>
      <c r="EX130">
        <v>-1</v>
      </c>
      <c r="EY130">
        <v>11.7</v>
      </c>
      <c r="EZ130">
        <v>11.7</v>
      </c>
      <c r="FA130">
        <v>18</v>
      </c>
      <c r="FB130">
        <v>646.178</v>
      </c>
      <c r="FC130">
        <v>394.302</v>
      </c>
      <c r="FD130">
        <v>24.9998</v>
      </c>
      <c r="FE130">
        <v>27.0114</v>
      </c>
      <c r="FF130">
        <v>30.0001</v>
      </c>
      <c r="FG130">
        <v>26.9834</v>
      </c>
      <c r="FH130">
        <v>27.0231</v>
      </c>
      <c r="FI130">
        <v>35.5489</v>
      </c>
      <c r="FJ130">
        <v>16.9493</v>
      </c>
      <c r="FK130">
        <v>53.9919</v>
      </c>
      <c r="FL130">
        <v>25</v>
      </c>
      <c r="FM130">
        <v>777.317</v>
      </c>
      <c r="FN130">
        <v>20</v>
      </c>
      <c r="FO130">
        <v>97.0556</v>
      </c>
      <c r="FP130">
        <v>99.6165</v>
      </c>
    </row>
    <row r="131" spans="1:172">
      <c r="A131">
        <v>115</v>
      </c>
      <c r="B131">
        <v>1617086635.5</v>
      </c>
      <c r="C131">
        <v>457.5</v>
      </c>
      <c r="D131" t="s">
        <v>515</v>
      </c>
      <c r="E131" t="s">
        <v>516</v>
      </c>
      <c r="F131">
        <v>0</v>
      </c>
      <c r="G131">
        <v>1617086635.5</v>
      </c>
      <c r="H131">
        <f>(I131)/1000</f>
        <v>0</v>
      </c>
      <c r="I131">
        <f>IF(CF131, AL131, AF131)</f>
        <v>0</v>
      </c>
      <c r="J131">
        <f>IF(CF131, AG131, AE131)</f>
        <v>0</v>
      </c>
      <c r="K131">
        <f>CH131 - IF(AS131&gt;1, J131*CB131*100.0/(AU131*CV131), 0)</f>
        <v>0</v>
      </c>
      <c r="L131">
        <f>((R131-H131/2)*K131-J131)/(R131+H131/2)</f>
        <v>0</v>
      </c>
      <c r="M131">
        <f>L131*(CO131+CP131)/1000.0</f>
        <v>0</v>
      </c>
      <c r="N131">
        <f>(CH131 - IF(AS131&gt;1, J131*CB131*100.0/(AU131*CV131), 0))*(CO131+CP131)/1000.0</f>
        <v>0</v>
      </c>
      <c r="O131">
        <f>2.0/((1/Q131-1/P131)+SIGN(Q131)*SQRT((1/Q131-1/P131)*(1/Q131-1/P131) + 4*CC131/((CC131+1)*(CC131+1))*(2*1/Q131*1/P131-1/P131*1/P131)))</f>
        <v>0</v>
      </c>
      <c r="P131">
        <f>IF(LEFT(CD131,1)&lt;&gt;"0",IF(LEFT(CD131,1)="1",3.0,CE131),$D$5+$E$5*(CV131*CO131/($K$5*1000))+$F$5*(CV131*CO131/($K$5*1000))*MAX(MIN(CB131,$J$5),$I$5)*MAX(MIN(CB131,$J$5),$I$5)+$G$5*MAX(MIN(CB131,$J$5),$I$5)*(CV131*CO131/($K$5*1000))+$H$5*(CV131*CO131/($K$5*1000))*(CV131*CO131/($K$5*1000)))</f>
        <v>0</v>
      </c>
      <c r="Q131">
        <f>H131*(1000-(1000*0.61365*exp(17.502*U131/(240.97+U131))/(CO131+CP131)+CJ131)/2)/(1000*0.61365*exp(17.502*U131/(240.97+U131))/(CO131+CP131)-CJ131)</f>
        <v>0</v>
      </c>
      <c r="R131">
        <f>1/((CC131+1)/(O131/1.6)+1/(P131/1.37)) + CC131/((CC131+1)/(O131/1.6) + CC131/(P131/1.37))</f>
        <v>0</v>
      </c>
      <c r="S131">
        <f>(BX131*CA131)</f>
        <v>0</v>
      </c>
      <c r="T131">
        <f>(CQ131+(S131+2*0.95*5.67E-8*(((CQ131+$B$7)+273)^4-(CQ131+273)^4)-44100*H131)/(1.84*29.3*P131+8*0.95*5.67E-8*(CQ131+273)^3))</f>
        <v>0</v>
      </c>
      <c r="U131">
        <f>($C$7*CR131+$D$7*CS131+$E$7*T131)</f>
        <v>0</v>
      </c>
      <c r="V131">
        <f>0.61365*exp(17.502*U131/(240.97+U131))</f>
        <v>0</v>
      </c>
      <c r="W131">
        <f>(X131/Y131*100)</f>
        <v>0</v>
      </c>
      <c r="X131">
        <f>CJ131*(CO131+CP131)/1000</f>
        <v>0</v>
      </c>
      <c r="Y131">
        <f>0.61365*exp(17.502*CQ131/(240.97+CQ131))</f>
        <v>0</v>
      </c>
      <c r="Z131">
        <f>(V131-CJ131*(CO131+CP131)/1000)</f>
        <v>0</v>
      </c>
      <c r="AA131">
        <f>(-H131*44100)</f>
        <v>0</v>
      </c>
      <c r="AB131">
        <f>2*29.3*P131*0.92*(CQ131-U131)</f>
        <v>0</v>
      </c>
      <c r="AC131">
        <f>2*0.95*5.67E-8*(((CQ131+$B$7)+273)^4-(U131+273)^4)</f>
        <v>0</v>
      </c>
      <c r="AD131">
        <f>S131+AC131+AA131+AB131</f>
        <v>0</v>
      </c>
      <c r="AE131">
        <f>CN131*AS131*(CI131-CH131*(1000-AS131*CK131)/(1000-AS131*CJ131))/(100*CB131)</f>
        <v>0</v>
      </c>
      <c r="AF131">
        <f>1000*CN131*AS131*(CJ131-CK131)/(100*CB131*(1000-AS131*CJ131))</f>
        <v>0</v>
      </c>
      <c r="AG131">
        <f>(AH131 - AI131 - CO131*1E3/(8.314*(CQ131+273.15)) * AK131/CN131 * AJ131) * CN131/(100*CB131) * (1000 - CK131)/1000</f>
        <v>0</v>
      </c>
      <c r="AH131">
        <v>785.944628569024</v>
      </c>
      <c r="AI131">
        <v>765.413224242424</v>
      </c>
      <c r="AJ131">
        <v>1.6987083749966</v>
      </c>
      <c r="AK131">
        <v>66.4999155448521</v>
      </c>
      <c r="AL131">
        <f>(AN131 - AM131 + CO131*1E3/(8.314*(CQ131+273.15)) * AP131/CN131 * AO131) * CN131/(100*CB131) * 1000/(1000 - AN131)</f>
        <v>0</v>
      </c>
      <c r="AM131">
        <v>20.0182602625108</v>
      </c>
      <c r="AN131">
        <v>21.3550878787879</v>
      </c>
      <c r="AO131">
        <v>-0.00200981818181688</v>
      </c>
      <c r="AP131">
        <v>79.88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MAX(0,($B$13+$C$13*CV131)/(1+$D$13*CV131)*CO131/(CQ131+273)*$E$13)</f>
        <v>0</v>
      </c>
      <c r="AV131" t="s">
        <v>286</v>
      </c>
      <c r="AW131" t="s">
        <v>286</v>
      </c>
      <c r="AX131">
        <v>0</v>
      </c>
      <c r="AY131">
        <v>0</v>
      </c>
      <c r="AZ131">
        <f>1-AX131/AY131</f>
        <v>0</v>
      </c>
      <c r="BA131">
        <v>0</v>
      </c>
      <c r="BB131" t="s">
        <v>286</v>
      </c>
      <c r="BC131" t="s">
        <v>286</v>
      </c>
      <c r="BD131">
        <v>0</v>
      </c>
      <c r="BE131">
        <v>0</v>
      </c>
      <c r="BF131">
        <f>1-BD131/BE131</f>
        <v>0</v>
      </c>
      <c r="BG131">
        <v>0.5</v>
      </c>
      <c r="BH131">
        <f>BY131</f>
        <v>0</v>
      </c>
      <c r="BI131">
        <f>J131</f>
        <v>0</v>
      </c>
      <c r="BJ131">
        <f>BF131*BG131*BH131</f>
        <v>0</v>
      </c>
      <c r="BK131">
        <f>(BI131-BA131)/BH131</f>
        <v>0</v>
      </c>
      <c r="BL131">
        <f>(AY131-BE131)/BE131</f>
        <v>0</v>
      </c>
      <c r="BM131">
        <f>AX131/(AZ131+AX131/BE131)</f>
        <v>0</v>
      </c>
      <c r="BN131" t="s">
        <v>286</v>
      </c>
      <c r="BO131">
        <v>0</v>
      </c>
      <c r="BP131">
        <f>IF(BO131&lt;&gt;0, BO131, BM131)</f>
        <v>0</v>
      </c>
      <c r="BQ131">
        <f>1-BP131/BE131</f>
        <v>0</v>
      </c>
      <c r="BR131">
        <f>(BE131-BD131)/(BE131-BP131)</f>
        <v>0</v>
      </c>
      <c r="BS131">
        <f>(AY131-BE131)/(AY131-BP131)</f>
        <v>0</v>
      </c>
      <c r="BT131">
        <f>(BE131-BD131)/(BE131-AX131)</f>
        <v>0</v>
      </c>
      <c r="BU131">
        <f>(AY131-BE131)/(AY131-AX131)</f>
        <v>0</v>
      </c>
      <c r="BV131">
        <f>(BR131*BP131/BD131)</f>
        <v>0</v>
      </c>
      <c r="BW131">
        <f>(1-BV131)</f>
        <v>0</v>
      </c>
      <c r="BX131">
        <f>$B$11*CW131+$C$11*CX131+$F$11*CY131*(1-DB131)</f>
        <v>0</v>
      </c>
      <c r="BY131">
        <f>BX131*BZ131</f>
        <v>0</v>
      </c>
      <c r="BZ131">
        <f>($B$11*$D$9+$C$11*$D$9+$F$11*((DL131+DD131)/MAX(DL131+DD131+DM131, 0.1)*$I$9+DM131/MAX(DL131+DD131+DM131, 0.1)*$J$9))/($B$11+$C$11+$F$11)</f>
        <v>0</v>
      </c>
      <c r="CA131">
        <f>($B$11*$K$9+$C$11*$K$9+$F$11*((DL131+DD131)/MAX(DL131+DD131+DM131, 0.1)*$P$9+DM131/MAX(DL131+DD131+DM131, 0.1)*$Q$9))/($B$11+$C$11+$F$11)</f>
        <v>0</v>
      </c>
      <c r="CB131">
        <v>9</v>
      </c>
      <c r="CC131">
        <v>0.5</v>
      </c>
      <c r="CD131" t="s">
        <v>287</v>
      </c>
      <c r="CE131">
        <v>2</v>
      </c>
      <c r="CF131" t="b">
        <v>1</v>
      </c>
      <c r="CG131">
        <v>1617086635.5</v>
      </c>
      <c r="CH131">
        <v>749.916</v>
      </c>
      <c r="CI131">
        <v>773.549</v>
      </c>
      <c r="CJ131">
        <v>21.3542</v>
      </c>
      <c r="CK131">
        <v>20.0173</v>
      </c>
      <c r="CL131">
        <v>745.554</v>
      </c>
      <c r="CM131">
        <v>21.3719</v>
      </c>
      <c r="CN131">
        <v>599.993</v>
      </c>
      <c r="CO131">
        <v>101.112</v>
      </c>
      <c r="CP131">
        <v>0.0455291</v>
      </c>
      <c r="CQ131">
        <v>26.6444</v>
      </c>
      <c r="CR131">
        <v>26.1692</v>
      </c>
      <c r="CS131">
        <v>999.9</v>
      </c>
      <c r="CT131">
        <v>0</v>
      </c>
      <c r="CU131">
        <v>0</v>
      </c>
      <c r="CV131">
        <v>9986.88</v>
      </c>
      <c r="CW131">
        <v>0</v>
      </c>
      <c r="CX131">
        <v>42.771</v>
      </c>
      <c r="CY131">
        <v>1199.98</v>
      </c>
      <c r="CZ131">
        <v>0.96699</v>
      </c>
      <c r="DA131">
        <v>0.0330095</v>
      </c>
      <c r="DB131">
        <v>0</v>
      </c>
      <c r="DC131">
        <v>2.4766</v>
      </c>
      <c r="DD131">
        <v>0</v>
      </c>
      <c r="DE131">
        <v>3611.83</v>
      </c>
      <c r="DF131">
        <v>10372.1</v>
      </c>
      <c r="DG131">
        <v>39.812</v>
      </c>
      <c r="DH131">
        <v>42.625</v>
      </c>
      <c r="DI131">
        <v>41.5</v>
      </c>
      <c r="DJ131">
        <v>40.875</v>
      </c>
      <c r="DK131">
        <v>39.937</v>
      </c>
      <c r="DL131">
        <v>1160.37</v>
      </c>
      <c r="DM131">
        <v>39.61</v>
      </c>
      <c r="DN131">
        <v>0</v>
      </c>
      <c r="DO131">
        <v>1617086636.5</v>
      </c>
      <c r="DP131">
        <v>0</v>
      </c>
      <c r="DQ131">
        <v>2.585356</v>
      </c>
      <c r="DR131">
        <v>0.0731615446562479</v>
      </c>
      <c r="DS131">
        <v>-18.4653845724082</v>
      </c>
      <c r="DT131">
        <v>3613.818</v>
      </c>
      <c r="DU131">
        <v>15</v>
      </c>
      <c r="DV131">
        <v>1617085932.5</v>
      </c>
      <c r="DW131" t="s">
        <v>288</v>
      </c>
      <c r="DX131">
        <v>1617085932.5</v>
      </c>
      <c r="DY131">
        <v>1617085930.5</v>
      </c>
      <c r="DZ131">
        <v>3</v>
      </c>
      <c r="EA131">
        <v>0.041</v>
      </c>
      <c r="EB131">
        <v>0.004</v>
      </c>
      <c r="EC131">
        <v>4.362</v>
      </c>
      <c r="ED131">
        <v>-0.018</v>
      </c>
      <c r="EE131">
        <v>400</v>
      </c>
      <c r="EF131">
        <v>20</v>
      </c>
      <c r="EG131">
        <v>0.24</v>
      </c>
      <c r="EH131">
        <v>0.04</v>
      </c>
      <c r="EI131">
        <v>100</v>
      </c>
      <c r="EJ131">
        <v>100</v>
      </c>
      <c r="EK131">
        <v>4.362</v>
      </c>
      <c r="EL131">
        <v>-0.0177</v>
      </c>
      <c r="EM131">
        <v>4.36170000000004</v>
      </c>
      <c r="EN131">
        <v>0</v>
      </c>
      <c r="EO131">
        <v>0</v>
      </c>
      <c r="EP131">
        <v>0</v>
      </c>
      <c r="EQ131">
        <v>-0.017669999999999</v>
      </c>
      <c r="ER131">
        <v>0</v>
      </c>
      <c r="ES131">
        <v>0</v>
      </c>
      <c r="ET131">
        <v>0</v>
      </c>
      <c r="EU131">
        <v>-1</v>
      </c>
      <c r="EV131">
        <v>-1</v>
      </c>
      <c r="EW131">
        <v>-1</v>
      </c>
      <c r="EX131">
        <v>-1</v>
      </c>
      <c r="EY131">
        <v>11.7</v>
      </c>
      <c r="EZ131">
        <v>11.8</v>
      </c>
      <c r="FA131">
        <v>18</v>
      </c>
      <c r="FB131">
        <v>646.275</v>
      </c>
      <c r="FC131">
        <v>394.316</v>
      </c>
      <c r="FD131">
        <v>24.9998</v>
      </c>
      <c r="FE131">
        <v>27.0115</v>
      </c>
      <c r="FF131">
        <v>30.0002</v>
      </c>
      <c r="FG131">
        <v>26.9834</v>
      </c>
      <c r="FH131">
        <v>27.0231</v>
      </c>
      <c r="FI131">
        <v>35.7995</v>
      </c>
      <c r="FJ131">
        <v>16.9493</v>
      </c>
      <c r="FK131">
        <v>53.9919</v>
      </c>
      <c r="FL131">
        <v>25</v>
      </c>
      <c r="FM131">
        <v>784.068</v>
      </c>
      <c r="FN131">
        <v>20</v>
      </c>
      <c r="FO131">
        <v>97.0556</v>
      </c>
      <c r="FP131">
        <v>99.616</v>
      </c>
    </row>
    <row r="132" spans="1:172">
      <c r="A132">
        <v>116</v>
      </c>
      <c r="B132">
        <v>1617086639.5</v>
      </c>
      <c r="C132">
        <v>461.5</v>
      </c>
      <c r="D132" t="s">
        <v>517</v>
      </c>
      <c r="E132" t="s">
        <v>518</v>
      </c>
      <c r="F132">
        <v>0</v>
      </c>
      <c r="G132">
        <v>1617086639.5</v>
      </c>
      <c r="H132">
        <f>(I132)/1000</f>
        <v>0</v>
      </c>
      <c r="I132">
        <f>IF(CF132, AL132, AF132)</f>
        <v>0</v>
      </c>
      <c r="J132">
        <f>IF(CF132, AG132, AE132)</f>
        <v>0</v>
      </c>
      <c r="K132">
        <f>CH132 - IF(AS132&gt;1, J132*CB132*100.0/(AU132*CV132), 0)</f>
        <v>0</v>
      </c>
      <c r="L132">
        <f>((R132-H132/2)*K132-J132)/(R132+H132/2)</f>
        <v>0</v>
      </c>
      <c r="M132">
        <f>L132*(CO132+CP132)/1000.0</f>
        <v>0</v>
      </c>
      <c r="N132">
        <f>(CH132 - IF(AS132&gt;1, J132*CB132*100.0/(AU132*CV132), 0))*(CO132+CP132)/1000.0</f>
        <v>0</v>
      </c>
      <c r="O132">
        <f>2.0/((1/Q132-1/P132)+SIGN(Q132)*SQRT((1/Q132-1/P132)*(1/Q132-1/P132) + 4*CC132/((CC132+1)*(CC132+1))*(2*1/Q132*1/P132-1/P132*1/P132)))</f>
        <v>0</v>
      </c>
      <c r="P132">
        <f>IF(LEFT(CD132,1)&lt;&gt;"0",IF(LEFT(CD132,1)="1",3.0,CE132),$D$5+$E$5*(CV132*CO132/($K$5*1000))+$F$5*(CV132*CO132/($K$5*1000))*MAX(MIN(CB132,$J$5),$I$5)*MAX(MIN(CB132,$J$5),$I$5)+$G$5*MAX(MIN(CB132,$J$5),$I$5)*(CV132*CO132/($K$5*1000))+$H$5*(CV132*CO132/($K$5*1000))*(CV132*CO132/($K$5*1000)))</f>
        <v>0</v>
      </c>
      <c r="Q132">
        <f>H132*(1000-(1000*0.61365*exp(17.502*U132/(240.97+U132))/(CO132+CP132)+CJ132)/2)/(1000*0.61365*exp(17.502*U132/(240.97+U132))/(CO132+CP132)-CJ132)</f>
        <v>0</v>
      </c>
      <c r="R132">
        <f>1/((CC132+1)/(O132/1.6)+1/(P132/1.37)) + CC132/((CC132+1)/(O132/1.6) + CC132/(P132/1.37))</f>
        <v>0</v>
      </c>
      <c r="S132">
        <f>(BX132*CA132)</f>
        <v>0</v>
      </c>
      <c r="T132">
        <f>(CQ132+(S132+2*0.95*5.67E-8*(((CQ132+$B$7)+273)^4-(CQ132+273)^4)-44100*H132)/(1.84*29.3*P132+8*0.95*5.67E-8*(CQ132+273)^3))</f>
        <v>0</v>
      </c>
      <c r="U132">
        <f>($C$7*CR132+$D$7*CS132+$E$7*T132)</f>
        <v>0</v>
      </c>
      <c r="V132">
        <f>0.61365*exp(17.502*U132/(240.97+U132))</f>
        <v>0</v>
      </c>
      <c r="W132">
        <f>(X132/Y132*100)</f>
        <v>0</v>
      </c>
      <c r="X132">
        <f>CJ132*(CO132+CP132)/1000</f>
        <v>0</v>
      </c>
      <c r="Y132">
        <f>0.61365*exp(17.502*CQ132/(240.97+CQ132))</f>
        <v>0</v>
      </c>
      <c r="Z132">
        <f>(V132-CJ132*(CO132+CP132)/1000)</f>
        <v>0</v>
      </c>
      <c r="AA132">
        <f>(-H132*44100)</f>
        <v>0</v>
      </c>
      <c r="AB132">
        <f>2*29.3*P132*0.92*(CQ132-U132)</f>
        <v>0</v>
      </c>
      <c r="AC132">
        <f>2*0.95*5.67E-8*(((CQ132+$B$7)+273)^4-(U132+273)^4)</f>
        <v>0</v>
      </c>
      <c r="AD132">
        <f>S132+AC132+AA132+AB132</f>
        <v>0</v>
      </c>
      <c r="AE132">
        <f>CN132*AS132*(CI132-CH132*(1000-AS132*CK132)/(1000-AS132*CJ132))/(100*CB132)</f>
        <v>0</v>
      </c>
      <c r="AF132">
        <f>1000*CN132*AS132*(CJ132-CK132)/(100*CB132*(1000-AS132*CJ132))</f>
        <v>0</v>
      </c>
      <c r="AG132">
        <f>(AH132 - AI132 - CO132*1E3/(8.314*(CQ132+273.15)) * AK132/CN132 * AJ132) * CN132/(100*CB132) * (1000 - CK132)/1000</f>
        <v>0</v>
      </c>
      <c r="AH132">
        <v>792.733589825673</v>
      </c>
      <c r="AI132">
        <v>772.2284</v>
      </c>
      <c r="AJ132">
        <v>1.69749227780711</v>
      </c>
      <c r="AK132">
        <v>66.4999155448521</v>
      </c>
      <c r="AL132">
        <f>(AN132 - AM132 + CO132*1E3/(8.314*(CQ132+273.15)) * AP132/CN132 * AO132) * CN132/(100*CB132) * 1000/(1000 - AN132)</f>
        <v>0</v>
      </c>
      <c r="AM132">
        <v>20.0172676893507</v>
      </c>
      <c r="AN132">
        <v>21.347903030303</v>
      </c>
      <c r="AO132">
        <v>-0.0022518787878697</v>
      </c>
      <c r="AP132">
        <v>79.88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MAX(0,($B$13+$C$13*CV132)/(1+$D$13*CV132)*CO132/(CQ132+273)*$E$13)</f>
        <v>0</v>
      </c>
      <c r="AV132" t="s">
        <v>286</v>
      </c>
      <c r="AW132" t="s">
        <v>286</v>
      </c>
      <c r="AX132">
        <v>0</v>
      </c>
      <c r="AY132">
        <v>0</v>
      </c>
      <c r="AZ132">
        <f>1-AX132/AY132</f>
        <v>0</v>
      </c>
      <c r="BA132">
        <v>0</v>
      </c>
      <c r="BB132" t="s">
        <v>286</v>
      </c>
      <c r="BC132" t="s">
        <v>286</v>
      </c>
      <c r="BD132">
        <v>0</v>
      </c>
      <c r="BE132">
        <v>0</v>
      </c>
      <c r="BF132">
        <f>1-BD132/BE132</f>
        <v>0</v>
      </c>
      <c r="BG132">
        <v>0.5</v>
      </c>
      <c r="BH132">
        <f>BY132</f>
        <v>0</v>
      </c>
      <c r="BI132">
        <f>J132</f>
        <v>0</v>
      </c>
      <c r="BJ132">
        <f>BF132*BG132*BH132</f>
        <v>0</v>
      </c>
      <c r="BK132">
        <f>(BI132-BA132)/BH132</f>
        <v>0</v>
      </c>
      <c r="BL132">
        <f>(AY132-BE132)/BE132</f>
        <v>0</v>
      </c>
      <c r="BM132">
        <f>AX132/(AZ132+AX132/BE132)</f>
        <v>0</v>
      </c>
      <c r="BN132" t="s">
        <v>286</v>
      </c>
      <c r="BO132">
        <v>0</v>
      </c>
      <c r="BP132">
        <f>IF(BO132&lt;&gt;0, BO132, BM132)</f>
        <v>0</v>
      </c>
      <c r="BQ132">
        <f>1-BP132/BE132</f>
        <v>0</v>
      </c>
      <c r="BR132">
        <f>(BE132-BD132)/(BE132-BP132)</f>
        <v>0</v>
      </c>
      <c r="BS132">
        <f>(AY132-BE132)/(AY132-BP132)</f>
        <v>0</v>
      </c>
      <c r="BT132">
        <f>(BE132-BD132)/(BE132-AX132)</f>
        <v>0</v>
      </c>
      <c r="BU132">
        <f>(AY132-BE132)/(AY132-AX132)</f>
        <v>0</v>
      </c>
      <c r="BV132">
        <f>(BR132*BP132/BD132)</f>
        <v>0</v>
      </c>
      <c r="BW132">
        <f>(1-BV132)</f>
        <v>0</v>
      </c>
      <c r="BX132">
        <f>$B$11*CW132+$C$11*CX132+$F$11*CY132*(1-DB132)</f>
        <v>0</v>
      </c>
      <c r="BY132">
        <f>BX132*BZ132</f>
        <v>0</v>
      </c>
      <c r="BZ132">
        <f>($B$11*$D$9+$C$11*$D$9+$F$11*((DL132+DD132)/MAX(DL132+DD132+DM132, 0.1)*$I$9+DM132/MAX(DL132+DD132+DM132, 0.1)*$J$9))/($B$11+$C$11+$F$11)</f>
        <v>0</v>
      </c>
      <c r="CA132">
        <f>($B$11*$K$9+$C$11*$K$9+$F$11*((DL132+DD132)/MAX(DL132+DD132+DM132, 0.1)*$P$9+DM132/MAX(DL132+DD132+DM132, 0.1)*$Q$9))/($B$11+$C$11+$F$11)</f>
        <v>0</v>
      </c>
      <c r="CB132">
        <v>9</v>
      </c>
      <c r="CC132">
        <v>0.5</v>
      </c>
      <c r="CD132" t="s">
        <v>287</v>
      </c>
      <c r="CE132">
        <v>2</v>
      </c>
      <c r="CF132" t="b">
        <v>1</v>
      </c>
      <c r="CG132">
        <v>1617086639.5</v>
      </c>
      <c r="CH132">
        <v>756.564</v>
      </c>
      <c r="CI132">
        <v>780.269</v>
      </c>
      <c r="CJ132">
        <v>21.3471</v>
      </c>
      <c r="CK132">
        <v>20.0162</v>
      </c>
      <c r="CL132">
        <v>752.202</v>
      </c>
      <c r="CM132">
        <v>21.3648</v>
      </c>
      <c r="CN132">
        <v>600.003</v>
      </c>
      <c r="CO132">
        <v>101.112</v>
      </c>
      <c r="CP132">
        <v>0.0454551</v>
      </c>
      <c r="CQ132">
        <v>26.6408</v>
      </c>
      <c r="CR132">
        <v>26.1741</v>
      </c>
      <c r="CS132">
        <v>999.9</v>
      </c>
      <c r="CT132">
        <v>0</v>
      </c>
      <c r="CU132">
        <v>0</v>
      </c>
      <c r="CV132">
        <v>10006.2</v>
      </c>
      <c r="CW132">
        <v>0</v>
      </c>
      <c r="CX132">
        <v>42.8534</v>
      </c>
      <c r="CY132">
        <v>1199.97</v>
      </c>
      <c r="CZ132">
        <v>0.96699</v>
      </c>
      <c r="DA132">
        <v>0.0330095</v>
      </c>
      <c r="DB132">
        <v>0</v>
      </c>
      <c r="DC132">
        <v>2.7484</v>
      </c>
      <c r="DD132">
        <v>0</v>
      </c>
      <c r="DE132">
        <v>3610.48</v>
      </c>
      <c r="DF132">
        <v>10372</v>
      </c>
      <c r="DG132">
        <v>39.875</v>
      </c>
      <c r="DH132">
        <v>42.687</v>
      </c>
      <c r="DI132">
        <v>41.437</v>
      </c>
      <c r="DJ132">
        <v>40.875</v>
      </c>
      <c r="DK132">
        <v>39.937</v>
      </c>
      <c r="DL132">
        <v>1160.36</v>
      </c>
      <c r="DM132">
        <v>39.61</v>
      </c>
      <c r="DN132">
        <v>0</v>
      </c>
      <c r="DO132">
        <v>1617086640.1</v>
      </c>
      <c r="DP132">
        <v>0</v>
      </c>
      <c r="DQ132">
        <v>2.572024</v>
      </c>
      <c r="DR132">
        <v>0.178523088329642</v>
      </c>
      <c r="DS132">
        <v>-18.3815384883145</v>
      </c>
      <c r="DT132">
        <v>3612.8248</v>
      </c>
      <c r="DU132">
        <v>15</v>
      </c>
      <c r="DV132">
        <v>1617085932.5</v>
      </c>
      <c r="DW132" t="s">
        <v>288</v>
      </c>
      <c r="DX132">
        <v>1617085932.5</v>
      </c>
      <c r="DY132">
        <v>1617085930.5</v>
      </c>
      <c r="DZ132">
        <v>3</v>
      </c>
      <c r="EA132">
        <v>0.041</v>
      </c>
      <c r="EB132">
        <v>0.004</v>
      </c>
      <c r="EC132">
        <v>4.362</v>
      </c>
      <c r="ED132">
        <v>-0.018</v>
      </c>
      <c r="EE132">
        <v>400</v>
      </c>
      <c r="EF132">
        <v>20</v>
      </c>
      <c r="EG132">
        <v>0.24</v>
      </c>
      <c r="EH132">
        <v>0.04</v>
      </c>
      <c r="EI132">
        <v>100</v>
      </c>
      <c r="EJ132">
        <v>100</v>
      </c>
      <c r="EK132">
        <v>4.362</v>
      </c>
      <c r="EL132">
        <v>-0.0177</v>
      </c>
      <c r="EM132">
        <v>4.36170000000004</v>
      </c>
      <c r="EN132">
        <v>0</v>
      </c>
      <c r="EO132">
        <v>0</v>
      </c>
      <c r="EP132">
        <v>0</v>
      </c>
      <c r="EQ132">
        <v>-0.017669999999999</v>
      </c>
      <c r="ER132">
        <v>0</v>
      </c>
      <c r="ES132">
        <v>0</v>
      </c>
      <c r="ET132">
        <v>0</v>
      </c>
      <c r="EU132">
        <v>-1</v>
      </c>
      <c r="EV132">
        <v>-1</v>
      </c>
      <c r="EW132">
        <v>-1</v>
      </c>
      <c r="EX132">
        <v>-1</v>
      </c>
      <c r="EY132">
        <v>11.8</v>
      </c>
      <c r="EZ132">
        <v>11.8</v>
      </c>
      <c r="FA132">
        <v>18</v>
      </c>
      <c r="FB132">
        <v>646.177</v>
      </c>
      <c r="FC132">
        <v>394.389</v>
      </c>
      <c r="FD132">
        <v>24.9997</v>
      </c>
      <c r="FE132">
        <v>27.0115</v>
      </c>
      <c r="FF132">
        <v>30.0003</v>
      </c>
      <c r="FG132">
        <v>26.985</v>
      </c>
      <c r="FH132">
        <v>27.0231</v>
      </c>
      <c r="FI132">
        <v>36.0491</v>
      </c>
      <c r="FJ132">
        <v>16.9493</v>
      </c>
      <c r="FK132">
        <v>53.9919</v>
      </c>
      <c r="FL132">
        <v>25</v>
      </c>
      <c r="FM132">
        <v>790.773</v>
      </c>
      <c r="FN132">
        <v>20</v>
      </c>
      <c r="FO132">
        <v>97.0558</v>
      </c>
      <c r="FP132">
        <v>99.6166</v>
      </c>
    </row>
    <row r="133" spans="1:172">
      <c r="A133">
        <v>117</v>
      </c>
      <c r="B133">
        <v>1617086643.5</v>
      </c>
      <c r="C133">
        <v>465.5</v>
      </c>
      <c r="D133" t="s">
        <v>519</v>
      </c>
      <c r="E133" t="s">
        <v>520</v>
      </c>
      <c r="F133">
        <v>0</v>
      </c>
      <c r="G133">
        <v>1617086643.5</v>
      </c>
      <c r="H133">
        <f>(I133)/1000</f>
        <v>0</v>
      </c>
      <c r="I133">
        <f>IF(CF133, AL133, AF133)</f>
        <v>0</v>
      </c>
      <c r="J133">
        <f>IF(CF133, AG133, AE133)</f>
        <v>0</v>
      </c>
      <c r="K133">
        <f>CH133 - IF(AS133&gt;1, J133*CB133*100.0/(AU133*CV133), 0)</f>
        <v>0</v>
      </c>
      <c r="L133">
        <f>((R133-H133/2)*K133-J133)/(R133+H133/2)</f>
        <v>0</v>
      </c>
      <c r="M133">
        <f>L133*(CO133+CP133)/1000.0</f>
        <v>0</v>
      </c>
      <c r="N133">
        <f>(CH133 - IF(AS133&gt;1, J133*CB133*100.0/(AU133*CV133), 0))*(CO133+CP133)/1000.0</f>
        <v>0</v>
      </c>
      <c r="O133">
        <f>2.0/((1/Q133-1/P133)+SIGN(Q133)*SQRT((1/Q133-1/P133)*(1/Q133-1/P133) + 4*CC133/((CC133+1)*(CC133+1))*(2*1/Q133*1/P133-1/P133*1/P133)))</f>
        <v>0</v>
      </c>
      <c r="P133">
        <f>IF(LEFT(CD133,1)&lt;&gt;"0",IF(LEFT(CD133,1)="1",3.0,CE133),$D$5+$E$5*(CV133*CO133/($K$5*1000))+$F$5*(CV133*CO133/($K$5*1000))*MAX(MIN(CB133,$J$5),$I$5)*MAX(MIN(CB133,$J$5),$I$5)+$G$5*MAX(MIN(CB133,$J$5),$I$5)*(CV133*CO133/($K$5*1000))+$H$5*(CV133*CO133/($K$5*1000))*(CV133*CO133/($K$5*1000)))</f>
        <v>0</v>
      </c>
      <c r="Q133">
        <f>H133*(1000-(1000*0.61365*exp(17.502*U133/(240.97+U133))/(CO133+CP133)+CJ133)/2)/(1000*0.61365*exp(17.502*U133/(240.97+U133))/(CO133+CP133)-CJ133)</f>
        <v>0</v>
      </c>
      <c r="R133">
        <f>1/((CC133+1)/(O133/1.6)+1/(P133/1.37)) + CC133/((CC133+1)/(O133/1.6) + CC133/(P133/1.37))</f>
        <v>0</v>
      </c>
      <c r="S133">
        <f>(BX133*CA133)</f>
        <v>0</v>
      </c>
      <c r="T133">
        <f>(CQ133+(S133+2*0.95*5.67E-8*(((CQ133+$B$7)+273)^4-(CQ133+273)^4)-44100*H133)/(1.84*29.3*P133+8*0.95*5.67E-8*(CQ133+273)^3))</f>
        <v>0</v>
      </c>
      <c r="U133">
        <f>($C$7*CR133+$D$7*CS133+$E$7*T133)</f>
        <v>0</v>
      </c>
      <c r="V133">
        <f>0.61365*exp(17.502*U133/(240.97+U133))</f>
        <v>0</v>
      </c>
      <c r="W133">
        <f>(X133/Y133*100)</f>
        <v>0</v>
      </c>
      <c r="X133">
        <f>CJ133*(CO133+CP133)/1000</f>
        <v>0</v>
      </c>
      <c r="Y133">
        <f>0.61365*exp(17.502*CQ133/(240.97+CQ133))</f>
        <v>0</v>
      </c>
      <c r="Z133">
        <f>(V133-CJ133*(CO133+CP133)/1000)</f>
        <v>0</v>
      </c>
      <c r="AA133">
        <f>(-H133*44100)</f>
        <v>0</v>
      </c>
      <c r="AB133">
        <f>2*29.3*P133*0.92*(CQ133-U133)</f>
        <v>0</v>
      </c>
      <c r="AC133">
        <f>2*0.95*5.67E-8*(((CQ133+$B$7)+273)^4-(U133+273)^4)</f>
        <v>0</v>
      </c>
      <c r="AD133">
        <f>S133+AC133+AA133+AB133</f>
        <v>0</v>
      </c>
      <c r="AE133">
        <f>CN133*AS133*(CI133-CH133*(1000-AS133*CK133)/(1000-AS133*CJ133))/(100*CB133)</f>
        <v>0</v>
      </c>
      <c r="AF133">
        <f>1000*CN133*AS133*(CJ133-CK133)/(100*CB133*(1000-AS133*CJ133))</f>
        <v>0</v>
      </c>
      <c r="AG133">
        <f>(AH133 - AI133 - CO133*1E3/(8.314*(CQ133+273.15)) * AK133/CN133 * AJ133) * CN133/(100*CB133) * (1000 - CK133)/1000</f>
        <v>0</v>
      </c>
      <c r="AH133">
        <v>799.63246447339</v>
      </c>
      <c r="AI133">
        <v>779.060624242424</v>
      </c>
      <c r="AJ133">
        <v>1.71682757486078</v>
      </c>
      <c r="AK133">
        <v>66.4999155448521</v>
      </c>
      <c r="AL133">
        <f>(AN133 - AM133 + CO133*1E3/(8.314*(CQ133+273.15)) * AP133/CN133 * AO133) * CN133/(100*CB133) * 1000/(1000 - AN133)</f>
        <v>0</v>
      </c>
      <c r="AM133">
        <v>20.0150735421645</v>
      </c>
      <c r="AN133">
        <v>21.3433096969697</v>
      </c>
      <c r="AO133">
        <v>-0.000269531680435878</v>
      </c>
      <c r="AP133">
        <v>79.88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MAX(0,($B$13+$C$13*CV133)/(1+$D$13*CV133)*CO133/(CQ133+273)*$E$13)</f>
        <v>0</v>
      </c>
      <c r="AV133" t="s">
        <v>286</v>
      </c>
      <c r="AW133" t="s">
        <v>286</v>
      </c>
      <c r="AX133">
        <v>0</v>
      </c>
      <c r="AY133">
        <v>0</v>
      </c>
      <c r="AZ133">
        <f>1-AX133/AY133</f>
        <v>0</v>
      </c>
      <c r="BA133">
        <v>0</v>
      </c>
      <c r="BB133" t="s">
        <v>286</v>
      </c>
      <c r="BC133" t="s">
        <v>286</v>
      </c>
      <c r="BD133">
        <v>0</v>
      </c>
      <c r="BE133">
        <v>0</v>
      </c>
      <c r="BF133">
        <f>1-BD133/BE133</f>
        <v>0</v>
      </c>
      <c r="BG133">
        <v>0.5</v>
      </c>
      <c r="BH133">
        <f>BY133</f>
        <v>0</v>
      </c>
      <c r="BI133">
        <f>J133</f>
        <v>0</v>
      </c>
      <c r="BJ133">
        <f>BF133*BG133*BH133</f>
        <v>0</v>
      </c>
      <c r="BK133">
        <f>(BI133-BA133)/BH133</f>
        <v>0</v>
      </c>
      <c r="BL133">
        <f>(AY133-BE133)/BE133</f>
        <v>0</v>
      </c>
      <c r="BM133">
        <f>AX133/(AZ133+AX133/BE133)</f>
        <v>0</v>
      </c>
      <c r="BN133" t="s">
        <v>286</v>
      </c>
      <c r="BO133">
        <v>0</v>
      </c>
      <c r="BP133">
        <f>IF(BO133&lt;&gt;0, BO133, BM133)</f>
        <v>0</v>
      </c>
      <c r="BQ133">
        <f>1-BP133/BE133</f>
        <v>0</v>
      </c>
      <c r="BR133">
        <f>(BE133-BD133)/(BE133-BP133)</f>
        <v>0</v>
      </c>
      <c r="BS133">
        <f>(AY133-BE133)/(AY133-BP133)</f>
        <v>0</v>
      </c>
      <c r="BT133">
        <f>(BE133-BD133)/(BE133-AX133)</f>
        <v>0</v>
      </c>
      <c r="BU133">
        <f>(AY133-BE133)/(AY133-AX133)</f>
        <v>0</v>
      </c>
      <c r="BV133">
        <f>(BR133*BP133/BD133)</f>
        <v>0</v>
      </c>
      <c r="BW133">
        <f>(1-BV133)</f>
        <v>0</v>
      </c>
      <c r="BX133">
        <f>$B$11*CW133+$C$11*CX133+$F$11*CY133*(1-DB133)</f>
        <v>0</v>
      </c>
      <c r="BY133">
        <f>BX133*BZ133</f>
        <v>0</v>
      </c>
      <c r="BZ133">
        <f>($B$11*$D$9+$C$11*$D$9+$F$11*((DL133+DD133)/MAX(DL133+DD133+DM133, 0.1)*$I$9+DM133/MAX(DL133+DD133+DM133, 0.1)*$J$9))/($B$11+$C$11+$F$11)</f>
        <v>0</v>
      </c>
      <c r="CA133">
        <f>($B$11*$K$9+$C$11*$K$9+$F$11*((DL133+DD133)/MAX(DL133+DD133+DM133, 0.1)*$P$9+DM133/MAX(DL133+DD133+DM133, 0.1)*$Q$9))/($B$11+$C$11+$F$11)</f>
        <v>0</v>
      </c>
      <c r="CB133">
        <v>9</v>
      </c>
      <c r="CC133">
        <v>0.5</v>
      </c>
      <c r="CD133" t="s">
        <v>287</v>
      </c>
      <c r="CE133">
        <v>2</v>
      </c>
      <c r="CF133" t="b">
        <v>1</v>
      </c>
      <c r="CG133">
        <v>1617086643.5</v>
      </c>
      <c r="CH133">
        <v>763.282</v>
      </c>
      <c r="CI133">
        <v>787.085</v>
      </c>
      <c r="CJ133">
        <v>21.3421</v>
      </c>
      <c r="CK133">
        <v>20.0149</v>
      </c>
      <c r="CL133">
        <v>758.92</v>
      </c>
      <c r="CM133">
        <v>21.3597</v>
      </c>
      <c r="CN133">
        <v>600.032</v>
      </c>
      <c r="CO133">
        <v>101.112</v>
      </c>
      <c r="CP133">
        <v>0.0452909</v>
      </c>
      <c r="CQ133">
        <v>26.6368</v>
      </c>
      <c r="CR133">
        <v>26.1726</v>
      </c>
      <c r="CS133">
        <v>999.9</v>
      </c>
      <c r="CT133">
        <v>0</v>
      </c>
      <c r="CU133">
        <v>0</v>
      </c>
      <c r="CV133">
        <v>10001.2</v>
      </c>
      <c r="CW133">
        <v>0</v>
      </c>
      <c r="CX133">
        <v>42.8947</v>
      </c>
      <c r="CY133">
        <v>1200.21</v>
      </c>
      <c r="CZ133">
        <v>0.966997</v>
      </c>
      <c r="DA133">
        <v>0.0330026</v>
      </c>
      <c r="DB133">
        <v>0</v>
      </c>
      <c r="DC133">
        <v>2.5809</v>
      </c>
      <c r="DD133">
        <v>0</v>
      </c>
      <c r="DE133">
        <v>3611.18</v>
      </c>
      <c r="DF133">
        <v>10374.1</v>
      </c>
      <c r="DG133">
        <v>39.812</v>
      </c>
      <c r="DH133">
        <v>42.75</v>
      </c>
      <c r="DI133">
        <v>41.5</v>
      </c>
      <c r="DJ133">
        <v>41.187</v>
      </c>
      <c r="DK133">
        <v>39.875</v>
      </c>
      <c r="DL133">
        <v>1160.6</v>
      </c>
      <c r="DM133">
        <v>39.61</v>
      </c>
      <c r="DN133">
        <v>0</v>
      </c>
      <c r="DO133">
        <v>1617086644.3</v>
      </c>
      <c r="DP133">
        <v>0</v>
      </c>
      <c r="DQ133">
        <v>2.57116923076923</v>
      </c>
      <c r="DR133">
        <v>-0.432731616313176</v>
      </c>
      <c r="DS133">
        <v>-12.3490598436347</v>
      </c>
      <c r="DT133">
        <v>3611.75807692308</v>
      </c>
      <c r="DU133">
        <v>15</v>
      </c>
      <c r="DV133">
        <v>1617085932.5</v>
      </c>
      <c r="DW133" t="s">
        <v>288</v>
      </c>
      <c r="DX133">
        <v>1617085932.5</v>
      </c>
      <c r="DY133">
        <v>1617085930.5</v>
      </c>
      <c r="DZ133">
        <v>3</v>
      </c>
      <c r="EA133">
        <v>0.041</v>
      </c>
      <c r="EB133">
        <v>0.004</v>
      </c>
      <c r="EC133">
        <v>4.362</v>
      </c>
      <c r="ED133">
        <v>-0.018</v>
      </c>
      <c r="EE133">
        <v>400</v>
      </c>
      <c r="EF133">
        <v>20</v>
      </c>
      <c r="EG133">
        <v>0.24</v>
      </c>
      <c r="EH133">
        <v>0.04</v>
      </c>
      <c r="EI133">
        <v>100</v>
      </c>
      <c r="EJ133">
        <v>100</v>
      </c>
      <c r="EK133">
        <v>4.362</v>
      </c>
      <c r="EL133">
        <v>-0.0176</v>
      </c>
      <c r="EM133">
        <v>4.36170000000004</v>
      </c>
      <c r="EN133">
        <v>0</v>
      </c>
      <c r="EO133">
        <v>0</v>
      </c>
      <c r="EP133">
        <v>0</v>
      </c>
      <c r="EQ133">
        <v>-0.017669999999999</v>
      </c>
      <c r="ER133">
        <v>0</v>
      </c>
      <c r="ES133">
        <v>0</v>
      </c>
      <c r="ET133">
        <v>0</v>
      </c>
      <c r="EU133">
        <v>-1</v>
      </c>
      <c r="EV133">
        <v>-1</v>
      </c>
      <c r="EW133">
        <v>-1</v>
      </c>
      <c r="EX133">
        <v>-1</v>
      </c>
      <c r="EY133">
        <v>11.8</v>
      </c>
      <c r="EZ133">
        <v>11.9</v>
      </c>
      <c r="FA133">
        <v>18</v>
      </c>
      <c r="FB133">
        <v>646.032</v>
      </c>
      <c r="FC133">
        <v>394.283</v>
      </c>
      <c r="FD133">
        <v>24.9998</v>
      </c>
      <c r="FE133">
        <v>27.0126</v>
      </c>
      <c r="FF133">
        <v>30.0002</v>
      </c>
      <c r="FG133">
        <v>26.9857</v>
      </c>
      <c r="FH133">
        <v>27.0245</v>
      </c>
      <c r="FI133">
        <v>36.2954</v>
      </c>
      <c r="FJ133">
        <v>16.9493</v>
      </c>
      <c r="FK133">
        <v>53.9919</v>
      </c>
      <c r="FL133">
        <v>25</v>
      </c>
      <c r="FM133">
        <v>797.462</v>
      </c>
      <c r="FN133">
        <v>20</v>
      </c>
      <c r="FO133">
        <v>97.0553</v>
      </c>
      <c r="FP133">
        <v>99.6161</v>
      </c>
    </row>
    <row r="134" spans="1:172">
      <c r="A134">
        <v>118</v>
      </c>
      <c r="B134">
        <v>1617086647.5</v>
      </c>
      <c r="C134">
        <v>469.5</v>
      </c>
      <c r="D134" t="s">
        <v>521</v>
      </c>
      <c r="E134" t="s">
        <v>522</v>
      </c>
      <c r="F134">
        <v>0</v>
      </c>
      <c r="G134">
        <v>1617086647.5</v>
      </c>
      <c r="H134">
        <f>(I134)/1000</f>
        <v>0</v>
      </c>
      <c r="I134">
        <f>IF(CF134, AL134, AF134)</f>
        <v>0</v>
      </c>
      <c r="J134">
        <f>IF(CF134, AG134, AE134)</f>
        <v>0</v>
      </c>
      <c r="K134">
        <f>CH134 - IF(AS134&gt;1, J134*CB134*100.0/(AU134*CV134), 0)</f>
        <v>0</v>
      </c>
      <c r="L134">
        <f>((R134-H134/2)*K134-J134)/(R134+H134/2)</f>
        <v>0</v>
      </c>
      <c r="M134">
        <f>L134*(CO134+CP134)/1000.0</f>
        <v>0</v>
      </c>
      <c r="N134">
        <f>(CH134 - IF(AS134&gt;1, J134*CB134*100.0/(AU134*CV134), 0))*(CO134+CP134)/1000.0</f>
        <v>0</v>
      </c>
      <c r="O134">
        <f>2.0/((1/Q134-1/P134)+SIGN(Q134)*SQRT((1/Q134-1/P134)*(1/Q134-1/P134) + 4*CC134/((CC134+1)*(CC134+1))*(2*1/Q134*1/P134-1/P134*1/P134)))</f>
        <v>0</v>
      </c>
      <c r="P134">
        <f>IF(LEFT(CD134,1)&lt;&gt;"0",IF(LEFT(CD134,1)="1",3.0,CE134),$D$5+$E$5*(CV134*CO134/($K$5*1000))+$F$5*(CV134*CO134/($K$5*1000))*MAX(MIN(CB134,$J$5),$I$5)*MAX(MIN(CB134,$J$5),$I$5)+$G$5*MAX(MIN(CB134,$J$5),$I$5)*(CV134*CO134/($K$5*1000))+$H$5*(CV134*CO134/($K$5*1000))*(CV134*CO134/($K$5*1000)))</f>
        <v>0</v>
      </c>
      <c r="Q134">
        <f>H134*(1000-(1000*0.61365*exp(17.502*U134/(240.97+U134))/(CO134+CP134)+CJ134)/2)/(1000*0.61365*exp(17.502*U134/(240.97+U134))/(CO134+CP134)-CJ134)</f>
        <v>0</v>
      </c>
      <c r="R134">
        <f>1/((CC134+1)/(O134/1.6)+1/(P134/1.37)) + CC134/((CC134+1)/(O134/1.6) + CC134/(P134/1.37))</f>
        <v>0</v>
      </c>
      <c r="S134">
        <f>(BX134*CA134)</f>
        <v>0</v>
      </c>
      <c r="T134">
        <f>(CQ134+(S134+2*0.95*5.67E-8*(((CQ134+$B$7)+273)^4-(CQ134+273)^4)-44100*H134)/(1.84*29.3*P134+8*0.95*5.67E-8*(CQ134+273)^3))</f>
        <v>0</v>
      </c>
      <c r="U134">
        <f>($C$7*CR134+$D$7*CS134+$E$7*T134)</f>
        <v>0</v>
      </c>
      <c r="V134">
        <f>0.61365*exp(17.502*U134/(240.97+U134))</f>
        <v>0</v>
      </c>
      <c r="W134">
        <f>(X134/Y134*100)</f>
        <v>0</v>
      </c>
      <c r="X134">
        <f>CJ134*(CO134+CP134)/1000</f>
        <v>0</v>
      </c>
      <c r="Y134">
        <f>0.61365*exp(17.502*CQ134/(240.97+CQ134))</f>
        <v>0</v>
      </c>
      <c r="Z134">
        <f>(V134-CJ134*(CO134+CP134)/1000)</f>
        <v>0</v>
      </c>
      <c r="AA134">
        <f>(-H134*44100)</f>
        <v>0</v>
      </c>
      <c r="AB134">
        <f>2*29.3*P134*0.92*(CQ134-U134)</f>
        <v>0</v>
      </c>
      <c r="AC134">
        <f>2*0.95*5.67E-8*(((CQ134+$B$7)+273)^4-(U134+273)^4)</f>
        <v>0</v>
      </c>
      <c r="AD134">
        <f>S134+AC134+AA134+AB134</f>
        <v>0</v>
      </c>
      <c r="AE134">
        <f>CN134*AS134*(CI134-CH134*(1000-AS134*CK134)/(1000-AS134*CJ134))/(100*CB134)</f>
        <v>0</v>
      </c>
      <c r="AF134">
        <f>1000*CN134*AS134*(CJ134-CK134)/(100*CB134*(1000-AS134*CJ134))</f>
        <v>0</v>
      </c>
      <c r="AG134">
        <f>(AH134 - AI134 - CO134*1E3/(8.314*(CQ134+273.15)) * AK134/CN134 * AJ134) * CN134/(100*CB134) * (1000 - CK134)/1000</f>
        <v>0</v>
      </c>
      <c r="AH134">
        <v>806.605827362486</v>
      </c>
      <c r="AI134">
        <v>785.895327272727</v>
      </c>
      <c r="AJ134">
        <v>1.70406870893376</v>
      </c>
      <c r="AK134">
        <v>66.4999155448521</v>
      </c>
      <c r="AL134">
        <f>(AN134 - AM134 + CO134*1E3/(8.314*(CQ134+273.15)) * AP134/CN134 * AO134) * CN134/(100*CB134) * 1000/(1000 - AN134)</f>
        <v>0</v>
      </c>
      <c r="AM134">
        <v>20.0147781724675</v>
      </c>
      <c r="AN134">
        <v>21.3357993939394</v>
      </c>
      <c r="AO134">
        <v>-0.000375527910685541</v>
      </c>
      <c r="AP134">
        <v>79.88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MAX(0,($B$13+$C$13*CV134)/(1+$D$13*CV134)*CO134/(CQ134+273)*$E$13)</f>
        <v>0</v>
      </c>
      <c r="AV134" t="s">
        <v>286</v>
      </c>
      <c r="AW134" t="s">
        <v>286</v>
      </c>
      <c r="AX134">
        <v>0</v>
      </c>
      <c r="AY134">
        <v>0</v>
      </c>
      <c r="AZ134">
        <f>1-AX134/AY134</f>
        <v>0</v>
      </c>
      <c r="BA134">
        <v>0</v>
      </c>
      <c r="BB134" t="s">
        <v>286</v>
      </c>
      <c r="BC134" t="s">
        <v>286</v>
      </c>
      <c r="BD134">
        <v>0</v>
      </c>
      <c r="BE134">
        <v>0</v>
      </c>
      <c r="BF134">
        <f>1-BD134/BE134</f>
        <v>0</v>
      </c>
      <c r="BG134">
        <v>0.5</v>
      </c>
      <c r="BH134">
        <f>BY134</f>
        <v>0</v>
      </c>
      <c r="BI134">
        <f>J134</f>
        <v>0</v>
      </c>
      <c r="BJ134">
        <f>BF134*BG134*BH134</f>
        <v>0</v>
      </c>
      <c r="BK134">
        <f>(BI134-BA134)/BH134</f>
        <v>0</v>
      </c>
      <c r="BL134">
        <f>(AY134-BE134)/BE134</f>
        <v>0</v>
      </c>
      <c r="BM134">
        <f>AX134/(AZ134+AX134/BE134)</f>
        <v>0</v>
      </c>
      <c r="BN134" t="s">
        <v>286</v>
      </c>
      <c r="BO134">
        <v>0</v>
      </c>
      <c r="BP134">
        <f>IF(BO134&lt;&gt;0, BO134, BM134)</f>
        <v>0</v>
      </c>
      <c r="BQ134">
        <f>1-BP134/BE134</f>
        <v>0</v>
      </c>
      <c r="BR134">
        <f>(BE134-BD134)/(BE134-BP134)</f>
        <v>0</v>
      </c>
      <c r="BS134">
        <f>(AY134-BE134)/(AY134-BP134)</f>
        <v>0</v>
      </c>
      <c r="BT134">
        <f>(BE134-BD134)/(BE134-AX134)</f>
        <v>0</v>
      </c>
      <c r="BU134">
        <f>(AY134-BE134)/(AY134-AX134)</f>
        <v>0</v>
      </c>
      <c r="BV134">
        <f>(BR134*BP134/BD134)</f>
        <v>0</v>
      </c>
      <c r="BW134">
        <f>(1-BV134)</f>
        <v>0</v>
      </c>
      <c r="BX134">
        <f>$B$11*CW134+$C$11*CX134+$F$11*CY134*(1-DB134)</f>
        <v>0</v>
      </c>
      <c r="BY134">
        <f>BX134*BZ134</f>
        <v>0</v>
      </c>
      <c r="BZ134">
        <f>($B$11*$D$9+$C$11*$D$9+$F$11*((DL134+DD134)/MAX(DL134+DD134+DM134, 0.1)*$I$9+DM134/MAX(DL134+DD134+DM134, 0.1)*$J$9))/($B$11+$C$11+$F$11)</f>
        <v>0</v>
      </c>
      <c r="CA134">
        <f>($B$11*$K$9+$C$11*$K$9+$F$11*((DL134+DD134)/MAX(DL134+DD134+DM134, 0.1)*$P$9+DM134/MAX(DL134+DD134+DM134, 0.1)*$Q$9))/($B$11+$C$11+$F$11)</f>
        <v>0</v>
      </c>
      <c r="CB134">
        <v>9</v>
      </c>
      <c r="CC134">
        <v>0.5</v>
      </c>
      <c r="CD134" t="s">
        <v>287</v>
      </c>
      <c r="CE134">
        <v>2</v>
      </c>
      <c r="CF134" t="b">
        <v>1</v>
      </c>
      <c r="CG134">
        <v>1617086647.5</v>
      </c>
      <c r="CH134">
        <v>769.987</v>
      </c>
      <c r="CI134">
        <v>793.864</v>
      </c>
      <c r="CJ134">
        <v>21.3353</v>
      </c>
      <c r="CK134">
        <v>20.014</v>
      </c>
      <c r="CL134">
        <v>765.625</v>
      </c>
      <c r="CM134">
        <v>21.353</v>
      </c>
      <c r="CN134">
        <v>599.966</v>
      </c>
      <c r="CO134">
        <v>101.112</v>
      </c>
      <c r="CP134">
        <v>0.0455858</v>
      </c>
      <c r="CQ134">
        <v>26.6341</v>
      </c>
      <c r="CR134">
        <v>26.1637</v>
      </c>
      <c r="CS134">
        <v>999.9</v>
      </c>
      <c r="CT134">
        <v>0</v>
      </c>
      <c r="CU134">
        <v>0</v>
      </c>
      <c r="CV134">
        <v>9987.5</v>
      </c>
      <c r="CW134">
        <v>0</v>
      </c>
      <c r="CX134">
        <v>42.9002</v>
      </c>
      <c r="CY134">
        <v>1199.96</v>
      </c>
      <c r="CZ134">
        <v>0.96699</v>
      </c>
      <c r="DA134">
        <v>0.0330095</v>
      </c>
      <c r="DB134">
        <v>0</v>
      </c>
      <c r="DC134">
        <v>2.7603</v>
      </c>
      <c r="DD134">
        <v>0</v>
      </c>
      <c r="DE134">
        <v>3608.45</v>
      </c>
      <c r="DF134">
        <v>10371.9</v>
      </c>
      <c r="DG134">
        <v>39.812</v>
      </c>
      <c r="DH134">
        <v>42.687</v>
      </c>
      <c r="DI134">
        <v>41.5</v>
      </c>
      <c r="DJ134">
        <v>40.875</v>
      </c>
      <c r="DK134">
        <v>39.937</v>
      </c>
      <c r="DL134">
        <v>1160.35</v>
      </c>
      <c r="DM134">
        <v>39.61</v>
      </c>
      <c r="DN134">
        <v>0</v>
      </c>
      <c r="DO134">
        <v>1617086647.9</v>
      </c>
      <c r="DP134">
        <v>0</v>
      </c>
      <c r="DQ134">
        <v>2.59821538461538</v>
      </c>
      <c r="DR134">
        <v>0.182010263297731</v>
      </c>
      <c r="DS134">
        <v>-14.665982922027</v>
      </c>
      <c r="DT134">
        <v>3610.82538461538</v>
      </c>
      <c r="DU134">
        <v>15</v>
      </c>
      <c r="DV134">
        <v>1617085932.5</v>
      </c>
      <c r="DW134" t="s">
        <v>288</v>
      </c>
      <c r="DX134">
        <v>1617085932.5</v>
      </c>
      <c r="DY134">
        <v>1617085930.5</v>
      </c>
      <c r="DZ134">
        <v>3</v>
      </c>
      <c r="EA134">
        <v>0.041</v>
      </c>
      <c r="EB134">
        <v>0.004</v>
      </c>
      <c r="EC134">
        <v>4.362</v>
      </c>
      <c r="ED134">
        <v>-0.018</v>
      </c>
      <c r="EE134">
        <v>400</v>
      </c>
      <c r="EF134">
        <v>20</v>
      </c>
      <c r="EG134">
        <v>0.24</v>
      </c>
      <c r="EH134">
        <v>0.04</v>
      </c>
      <c r="EI134">
        <v>100</v>
      </c>
      <c r="EJ134">
        <v>100</v>
      </c>
      <c r="EK134">
        <v>4.362</v>
      </c>
      <c r="EL134">
        <v>-0.0177</v>
      </c>
      <c r="EM134">
        <v>4.36170000000004</v>
      </c>
      <c r="EN134">
        <v>0</v>
      </c>
      <c r="EO134">
        <v>0</v>
      </c>
      <c r="EP134">
        <v>0</v>
      </c>
      <c r="EQ134">
        <v>-0.017669999999999</v>
      </c>
      <c r="ER134">
        <v>0</v>
      </c>
      <c r="ES134">
        <v>0</v>
      </c>
      <c r="ET134">
        <v>0</v>
      </c>
      <c r="EU134">
        <v>-1</v>
      </c>
      <c r="EV134">
        <v>-1</v>
      </c>
      <c r="EW134">
        <v>-1</v>
      </c>
      <c r="EX134">
        <v>-1</v>
      </c>
      <c r="EY134">
        <v>11.9</v>
      </c>
      <c r="EZ134">
        <v>11.9</v>
      </c>
      <c r="FA134">
        <v>18</v>
      </c>
      <c r="FB134">
        <v>646.128</v>
      </c>
      <c r="FC134">
        <v>394.319</v>
      </c>
      <c r="FD134">
        <v>25</v>
      </c>
      <c r="FE134">
        <v>27.0138</v>
      </c>
      <c r="FF134">
        <v>30.0002</v>
      </c>
      <c r="FG134">
        <v>26.9857</v>
      </c>
      <c r="FH134">
        <v>27.0253</v>
      </c>
      <c r="FI134">
        <v>36.5386</v>
      </c>
      <c r="FJ134">
        <v>16.9493</v>
      </c>
      <c r="FK134">
        <v>53.9919</v>
      </c>
      <c r="FL134">
        <v>25</v>
      </c>
      <c r="FM134">
        <v>804.161</v>
      </c>
      <c r="FN134">
        <v>20</v>
      </c>
      <c r="FO134">
        <v>97.0538</v>
      </c>
      <c r="FP134">
        <v>99.6155</v>
      </c>
    </row>
    <row r="135" spans="1:172">
      <c r="A135">
        <v>119</v>
      </c>
      <c r="B135">
        <v>1617086651.5</v>
      </c>
      <c r="C135">
        <v>473.5</v>
      </c>
      <c r="D135" t="s">
        <v>523</v>
      </c>
      <c r="E135" t="s">
        <v>524</v>
      </c>
      <c r="F135">
        <v>0</v>
      </c>
      <c r="G135">
        <v>1617086651.5</v>
      </c>
      <c r="H135">
        <f>(I135)/1000</f>
        <v>0</v>
      </c>
      <c r="I135">
        <f>IF(CF135, AL135, AF135)</f>
        <v>0</v>
      </c>
      <c r="J135">
        <f>IF(CF135, AG135, AE135)</f>
        <v>0</v>
      </c>
      <c r="K135">
        <f>CH135 - IF(AS135&gt;1, J135*CB135*100.0/(AU135*CV135), 0)</f>
        <v>0</v>
      </c>
      <c r="L135">
        <f>((R135-H135/2)*K135-J135)/(R135+H135/2)</f>
        <v>0</v>
      </c>
      <c r="M135">
        <f>L135*(CO135+CP135)/1000.0</f>
        <v>0</v>
      </c>
      <c r="N135">
        <f>(CH135 - IF(AS135&gt;1, J135*CB135*100.0/(AU135*CV135), 0))*(CO135+CP135)/1000.0</f>
        <v>0</v>
      </c>
      <c r="O135">
        <f>2.0/((1/Q135-1/P135)+SIGN(Q135)*SQRT((1/Q135-1/P135)*(1/Q135-1/P135) + 4*CC135/((CC135+1)*(CC135+1))*(2*1/Q135*1/P135-1/P135*1/P135)))</f>
        <v>0</v>
      </c>
      <c r="P135">
        <f>IF(LEFT(CD135,1)&lt;&gt;"0",IF(LEFT(CD135,1)="1",3.0,CE135),$D$5+$E$5*(CV135*CO135/($K$5*1000))+$F$5*(CV135*CO135/($K$5*1000))*MAX(MIN(CB135,$J$5),$I$5)*MAX(MIN(CB135,$J$5),$I$5)+$G$5*MAX(MIN(CB135,$J$5),$I$5)*(CV135*CO135/($K$5*1000))+$H$5*(CV135*CO135/($K$5*1000))*(CV135*CO135/($K$5*1000)))</f>
        <v>0</v>
      </c>
      <c r="Q135">
        <f>H135*(1000-(1000*0.61365*exp(17.502*U135/(240.97+U135))/(CO135+CP135)+CJ135)/2)/(1000*0.61365*exp(17.502*U135/(240.97+U135))/(CO135+CP135)-CJ135)</f>
        <v>0</v>
      </c>
      <c r="R135">
        <f>1/((CC135+1)/(O135/1.6)+1/(P135/1.37)) + CC135/((CC135+1)/(O135/1.6) + CC135/(P135/1.37))</f>
        <v>0</v>
      </c>
      <c r="S135">
        <f>(BX135*CA135)</f>
        <v>0</v>
      </c>
      <c r="T135">
        <f>(CQ135+(S135+2*0.95*5.67E-8*(((CQ135+$B$7)+273)^4-(CQ135+273)^4)-44100*H135)/(1.84*29.3*P135+8*0.95*5.67E-8*(CQ135+273)^3))</f>
        <v>0</v>
      </c>
      <c r="U135">
        <f>($C$7*CR135+$D$7*CS135+$E$7*T135)</f>
        <v>0</v>
      </c>
      <c r="V135">
        <f>0.61365*exp(17.502*U135/(240.97+U135))</f>
        <v>0</v>
      </c>
      <c r="W135">
        <f>(X135/Y135*100)</f>
        <v>0</v>
      </c>
      <c r="X135">
        <f>CJ135*(CO135+CP135)/1000</f>
        <v>0</v>
      </c>
      <c r="Y135">
        <f>0.61365*exp(17.502*CQ135/(240.97+CQ135))</f>
        <v>0</v>
      </c>
      <c r="Z135">
        <f>(V135-CJ135*(CO135+CP135)/1000)</f>
        <v>0</v>
      </c>
      <c r="AA135">
        <f>(-H135*44100)</f>
        <v>0</v>
      </c>
      <c r="AB135">
        <f>2*29.3*P135*0.92*(CQ135-U135)</f>
        <v>0</v>
      </c>
      <c r="AC135">
        <f>2*0.95*5.67E-8*(((CQ135+$B$7)+273)^4-(U135+273)^4)</f>
        <v>0</v>
      </c>
      <c r="AD135">
        <f>S135+AC135+AA135+AB135</f>
        <v>0</v>
      </c>
      <c r="AE135">
        <f>CN135*AS135*(CI135-CH135*(1000-AS135*CK135)/(1000-AS135*CJ135))/(100*CB135)</f>
        <v>0</v>
      </c>
      <c r="AF135">
        <f>1000*CN135*AS135*(CJ135-CK135)/(100*CB135*(1000-AS135*CJ135))</f>
        <v>0</v>
      </c>
      <c r="AG135">
        <f>(AH135 - AI135 - CO135*1E3/(8.314*(CQ135+273.15)) * AK135/CN135 * AJ135) * CN135/(100*CB135) * (1000 - CK135)/1000</f>
        <v>0</v>
      </c>
      <c r="AH135">
        <v>813.42139171065</v>
      </c>
      <c r="AI135">
        <v>792.806636363636</v>
      </c>
      <c r="AJ135">
        <v>1.71955685762441</v>
      </c>
      <c r="AK135">
        <v>66.4999155448521</v>
      </c>
      <c r="AL135">
        <f>(AN135 - AM135 + CO135*1E3/(8.314*(CQ135+273.15)) * AP135/CN135 * AO135) * CN135/(100*CB135) * 1000/(1000 - AN135)</f>
        <v>0</v>
      </c>
      <c r="AM135">
        <v>20.0142406327273</v>
      </c>
      <c r="AN135">
        <v>21.3322818181818</v>
      </c>
      <c r="AO135">
        <v>-0.000560619528622158</v>
      </c>
      <c r="AP135">
        <v>79.88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MAX(0,($B$13+$C$13*CV135)/(1+$D$13*CV135)*CO135/(CQ135+273)*$E$13)</f>
        <v>0</v>
      </c>
      <c r="AV135" t="s">
        <v>286</v>
      </c>
      <c r="AW135" t="s">
        <v>286</v>
      </c>
      <c r="AX135">
        <v>0</v>
      </c>
      <c r="AY135">
        <v>0</v>
      </c>
      <c r="AZ135">
        <f>1-AX135/AY135</f>
        <v>0</v>
      </c>
      <c r="BA135">
        <v>0</v>
      </c>
      <c r="BB135" t="s">
        <v>286</v>
      </c>
      <c r="BC135" t="s">
        <v>286</v>
      </c>
      <c r="BD135">
        <v>0</v>
      </c>
      <c r="BE135">
        <v>0</v>
      </c>
      <c r="BF135">
        <f>1-BD135/BE135</f>
        <v>0</v>
      </c>
      <c r="BG135">
        <v>0.5</v>
      </c>
      <c r="BH135">
        <f>BY135</f>
        <v>0</v>
      </c>
      <c r="BI135">
        <f>J135</f>
        <v>0</v>
      </c>
      <c r="BJ135">
        <f>BF135*BG135*BH135</f>
        <v>0</v>
      </c>
      <c r="BK135">
        <f>(BI135-BA135)/BH135</f>
        <v>0</v>
      </c>
      <c r="BL135">
        <f>(AY135-BE135)/BE135</f>
        <v>0</v>
      </c>
      <c r="BM135">
        <f>AX135/(AZ135+AX135/BE135)</f>
        <v>0</v>
      </c>
      <c r="BN135" t="s">
        <v>286</v>
      </c>
      <c r="BO135">
        <v>0</v>
      </c>
      <c r="BP135">
        <f>IF(BO135&lt;&gt;0, BO135, BM135)</f>
        <v>0</v>
      </c>
      <c r="BQ135">
        <f>1-BP135/BE135</f>
        <v>0</v>
      </c>
      <c r="BR135">
        <f>(BE135-BD135)/(BE135-BP135)</f>
        <v>0</v>
      </c>
      <c r="BS135">
        <f>(AY135-BE135)/(AY135-BP135)</f>
        <v>0</v>
      </c>
      <c r="BT135">
        <f>(BE135-BD135)/(BE135-AX135)</f>
        <v>0</v>
      </c>
      <c r="BU135">
        <f>(AY135-BE135)/(AY135-AX135)</f>
        <v>0</v>
      </c>
      <c r="BV135">
        <f>(BR135*BP135/BD135)</f>
        <v>0</v>
      </c>
      <c r="BW135">
        <f>(1-BV135)</f>
        <v>0</v>
      </c>
      <c r="BX135">
        <f>$B$11*CW135+$C$11*CX135+$F$11*CY135*(1-DB135)</f>
        <v>0</v>
      </c>
      <c r="BY135">
        <f>BX135*BZ135</f>
        <v>0</v>
      </c>
      <c r="BZ135">
        <f>($B$11*$D$9+$C$11*$D$9+$F$11*((DL135+DD135)/MAX(DL135+DD135+DM135, 0.1)*$I$9+DM135/MAX(DL135+DD135+DM135, 0.1)*$J$9))/($B$11+$C$11+$F$11)</f>
        <v>0</v>
      </c>
      <c r="CA135">
        <f>($B$11*$K$9+$C$11*$K$9+$F$11*((DL135+DD135)/MAX(DL135+DD135+DM135, 0.1)*$P$9+DM135/MAX(DL135+DD135+DM135, 0.1)*$Q$9))/($B$11+$C$11+$F$11)</f>
        <v>0</v>
      </c>
      <c r="CB135">
        <v>9</v>
      </c>
      <c r="CC135">
        <v>0.5</v>
      </c>
      <c r="CD135" t="s">
        <v>287</v>
      </c>
      <c r="CE135">
        <v>2</v>
      </c>
      <c r="CF135" t="b">
        <v>1</v>
      </c>
      <c r="CG135">
        <v>1617086651.5</v>
      </c>
      <c r="CH135">
        <v>776.718</v>
      </c>
      <c r="CI135">
        <v>800.469</v>
      </c>
      <c r="CJ135">
        <v>21.3315</v>
      </c>
      <c r="CK135">
        <v>20.014</v>
      </c>
      <c r="CL135">
        <v>772.356</v>
      </c>
      <c r="CM135">
        <v>21.3492</v>
      </c>
      <c r="CN135">
        <v>600.014</v>
      </c>
      <c r="CO135">
        <v>101.112</v>
      </c>
      <c r="CP135">
        <v>0.0455646</v>
      </c>
      <c r="CQ135">
        <v>26.632</v>
      </c>
      <c r="CR135">
        <v>26.1749</v>
      </c>
      <c r="CS135">
        <v>999.9</v>
      </c>
      <c r="CT135">
        <v>0</v>
      </c>
      <c r="CU135">
        <v>0</v>
      </c>
      <c r="CV135">
        <v>10012.5</v>
      </c>
      <c r="CW135">
        <v>0</v>
      </c>
      <c r="CX135">
        <v>41.0012</v>
      </c>
      <c r="CY135">
        <v>1199.97</v>
      </c>
      <c r="CZ135">
        <v>0.96699</v>
      </c>
      <c r="DA135">
        <v>0.0330095</v>
      </c>
      <c r="DB135">
        <v>0</v>
      </c>
      <c r="DC135">
        <v>2.3459</v>
      </c>
      <c r="DD135">
        <v>0</v>
      </c>
      <c r="DE135">
        <v>3606.45</v>
      </c>
      <c r="DF135">
        <v>10372</v>
      </c>
      <c r="DG135">
        <v>39.875</v>
      </c>
      <c r="DH135">
        <v>42.687</v>
      </c>
      <c r="DI135">
        <v>41.562</v>
      </c>
      <c r="DJ135">
        <v>40.875</v>
      </c>
      <c r="DK135">
        <v>39.937</v>
      </c>
      <c r="DL135">
        <v>1160.36</v>
      </c>
      <c r="DM135">
        <v>39.61</v>
      </c>
      <c r="DN135">
        <v>0</v>
      </c>
      <c r="DO135">
        <v>1617086652.1</v>
      </c>
      <c r="DP135">
        <v>0</v>
      </c>
      <c r="DQ135">
        <v>2.604056</v>
      </c>
      <c r="DR135">
        <v>0.61159231536569</v>
      </c>
      <c r="DS135">
        <v>-21.5630769679608</v>
      </c>
      <c r="DT135">
        <v>3609.41</v>
      </c>
      <c r="DU135">
        <v>15</v>
      </c>
      <c r="DV135">
        <v>1617085932.5</v>
      </c>
      <c r="DW135" t="s">
        <v>288</v>
      </c>
      <c r="DX135">
        <v>1617085932.5</v>
      </c>
      <c r="DY135">
        <v>1617085930.5</v>
      </c>
      <c r="DZ135">
        <v>3</v>
      </c>
      <c r="EA135">
        <v>0.041</v>
      </c>
      <c r="EB135">
        <v>0.004</v>
      </c>
      <c r="EC135">
        <v>4.362</v>
      </c>
      <c r="ED135">
        <v>-0.018</v>
      </c>
      <c r="EE135">
        <v>400</v>
      </c>
      <c r="EF135">
        <v>20</v>
      </c>
      <c r="EG135">
        <v>0.24</v>
      </c>
      <c r="EH135">
        <v>0.04</v>
      </c>
      <c r="EI135">
        <v>100</v>
      </c>
      <c r="EJ135">
        <v>100</v>
      </c>
      <c r="EK135">
        <v>4.362</v>
      </c>
      <c r="EL135">
        <v>-0.0177</v>
      </c>
      <c r="EM135">
        <v>4.36170000000004</v>
      </c>
      <c r="EN135">
        <v>0</v>
      </c>
      <c r="EO135">
        <v>0</v>
      </c>
      <c r="EP135">
        <v>0</v>
      </c>
      <c r="EQ135">
        <v>-0.017669999999999</v>
      </c>
      <c r="ER135">
        <v>0</v>
      </c>
      <c r="ES135">
        <v>0</v>
      </c>
      <c r="ET135">
        <v>0</v>
      </c>
      <c r="EU135">
        <v>-1</v>
      </c>
      <c r="EV135">
        <v>-1</v>
      </c>
      <c r="EW135">
        <v>-1</v>
      </c>
      <c r="EX135">
        <v>-1</v>
      </c>
      <c r="EY135">
        <v>12</v>
      </c>
      <c r="EZ135">
        <v>12</v>
      </c>
      <c r="FA135">
        <v>18</v>
      </c>
      <c r="FB135">
        <v>646.128</v>
      </c>
      <c r="FC135">
        <v>394.392</v>
      </c>
      <c r="FD135">
        <v>25</v>
      </c>
      <c r="FE135">
        <v>27.0138</v>
      </c>
      <c r="FF135">
        <v>30.0001</v>
      </c>
      <c r="FG135">
        <v>26.9857</v>
      </c>
      <c r="FH135">
        <v>27.0253</v>
      </c>
      <c r="FI135">
        <v>36.787</v>
      </c>
      <c r="FJ135">
        <v>16.9493</v>
      </c>
      <c r="FK135">
        <v>53.9919</v>
      </c>
      <c r="FL135">
        <v>25</v>
      </c>
      <c r="FM135">
        <v>810.883</v>
      </c>
      <c r="FN135">
        <v>20</v>
      </c>
      <c r="FO135">
        <v>97.0551</v>
      </c>
      <c r="FP135">
        <v>99.6159</v>
      </c>
    </row>
    <row r="136" spans="1:172">
      <c r="A136">
        <v>120</v>
      </c>
      <c r="B136">
        <v>1617086655.5</v>
      </c>
      <c r="C136">
        <v>477.5</v>
      </c>
      <c r="D136" t="s">
        <v>525</v>
      </c>
      <c r="E136" t="s">
        <v>526</v>
      </c>
      <c r="F136">
        <v>0</v>
      </c>
      <c r="G136">
        <v>1617086655.5</v>
      </c>
      <c r="H136">
        <f>(I136)/1000</f>
        <v>0</v>
      </c>
      <c r="I136">
        <f>IF(CF136, AL136, AF136)</f>
        <v>0</v>
      </c>
      <c r="J136">
        <f>IF(CF136, AG136, AE136)</f>
        <v>0</v>
      </c>
      <c r="K136">
        <f>CH136 - IF(AS136&gt;1, J136*CB136*100.0/(AU136*CV136), 0)</f>
        <v>0</v>
      </c>
      <c r="L136">
        <f>((R136-H136/2)*K136-J136)/(R136+H136/2)</f>
        <v>0</v>
      </c>
      <c r="M136">
        <f>L136*(CO136+CP136)/1000.0</f>
        <v>0</v>
      </c>
      <c r="N136">
        <f>(CH136 - IF(AS136&gt;1, J136*CB136*100.0/(AU136*CV136), 0))*(CO136+CP136)/1000.0</f>
        <v>0</v>
      </c>
      <c r="O136">
        <f>2.0/((1/Q136-1/P136)+SIGN(Q136)*SQRT((1/Q136-1/P136)*(1/Q136-1/P136) + 4*CC136/((CC136+1)*(CC136+1))*(2*1/Q136*1/P136-1/P136*1/P136)))</f>
        <v>0</v>
      </c>
      <c r="P136">
        <f>IF(LEFT(CD136,1)&lt;&gt;"0",IF(LEFT(CD136,1)="1",3.0,CE136),$D$5+$E$5*(CV136*CO136/($K$5*1000))+$F$5*(CV136*CO136/($K$5*1000))*MAX(MIN(CB136,$J$5),$I$5)*MAX(MIN(CB136,$J$5),$I$5)+$G$5*MAX(MIN(CB136,$J$5),$I$5)*(CV136*CO136/($K$5*1000))+$H$5*(CV136*CO136/($K$5*1000))*(CV136*CO136/($K$5*1000)))</f>
        <v>0</v>
      </c>
      <c r="Q136">
        <f>H136*(1000-(1000*0.61365*exp(17.502*U136/(240.97+U136))/(CO136+CP136)+CJ136)/2)/(1000*0.61365*exp(17.502*U136/(240.97+U136))/(CO136+CP136)-CJ136)</f>
        <v>0</v>
      </c>
      <c r="R136">
        <f>1/((CC136+1)/(O136/1.6)+1/(P136/1.37)) + CC136/((CC136+1)/(O136/1.6) + CC136/(P136/1.37))</f>
        <v>0</v>
      </c>
      <c r="S136">
        <f>(BX136*CA136)</f>
        <v>0</v>
      </c>
      <c r="T136">
        <f>(CQ136+(S136+2*0.95*5.67E-8*(((CQ136+$B$7)+273)^4-(CQ136+273)^4)-44100*H136)/(1.84*29.3*P136+8*0.95*5.67E-8*(CQ136+273)^3))</f>
        <v>0</v>
      </c>
      <c r="U136">
        <f>($C$7*CR136+$D$7*CS136+$E$7*T136)</f>
        <v>0</v>
      </c>
      <c r="V136">
        <f>0.61365*exp(17.502*U136/(240.97+U136))</f>
        <v>0</v>
      </c>
      <c r="W136">
        <f>(X136/Y136*100)</f>
        <v>0</v>
      </c>
      <c r="X136">
        <f>CJ136*(CO136+CP136)/1000</f>
        <v>0</v>
      </c>
      <c r="Y136">
        <f>0.61365*exp(17.502*CQ136/(240.97+CQ136))</f>
        <v>0</v>
      </c>
      <c r="Z136">
        <f>(V136-CJ136*(CO136+CP136)/1000)</f>
        <v>0</v>
      </c>
      <c r="AA136">
        <f>(-H136*44100)</f>
        <v>0</v>
      </c>
      <c r="AB136">
        <f>2*29.3*P136*0.92*(CQ136-U136)</f>
        <v>0</v>
      </c>
      <c r="AC136">
        <f>2*0.95*5.67E-8*(((CQ136+$B$7)+273)^4-(U136+273)^4)</f>
        <v>0</v>
      </c>
      <c r="AD136">
        <f>S136+AC136+AA136+AB136</f>
        <v>0</v>
      </c>
      <c r="AE136">
        <f>CN136*AS136*(CI136-CH136*(1000-AS136*CK136)/(1000-AS136*CJ136))/(100*CB136)</f>
        <v>0</v>
      </c>
      <c r="AF136">
        <f>1000*CN136*AS136*(CJ136-CK136)/(100*CB136*(1000-AS136*CJ136))</f>
        <v>0</v>
      </c>
      <c r="AG136">
        <f>(AH136 - AI136 - CO136*1E3/(8.314*(CQ136+273.15)) * AK136/CN136 * AJ136) * CN136/(100*CB136) * (1000 - CK136)/1000</f>
        <v>0</v>
      </c>
      <c r="AH136">
        <v>820.201772050051</v>
      </c>
      <c r="AI136">
        <v>799.55706060606</v>
      </c>
      <c r="AJ136">
        <v>1.68582443927833</v>
      </c>
      <c r="AK136">
        <v>66.4999155448521</v>
      </c>
      <c r="AL136">
        <f>(AN136 - AM136 + CO136*1E3/(8.314*(CQ136+273.15)) * AP136/CN136 * AO136) * CN136/(100*CB136) * 1000/(1000 - AN136)</f>
        <v>0</v>
      </c>
      <c r="AM136">
        <v>20.0133232748052</v>
      </c>
      <c r="AN136">
        <v>21.3258793939394</v>
      </c>
      <c r="AO136">
        <v>-0.000401982174688541</v>
      </c>
      <c r="AP136">
        <v>79.88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MAX(0,($B$13+$C$13*CV136)/(1+$D$13*CV136)*CO136/(CQ136+273)*$E$13)</f>
        <v>0</v>
      </c>
      <c r="AV136" t="s">
        <v>286</v>
      </c>
      <c r="AW136" t="s">
        <v>286</v>
      </c>
      <c r="AX136">
        <v>0</v>
      </c>
      <c r="AY136">
        <v>0</v>
      </c>
      <c r="AZ136">
        <f>1-AX136/AY136</f>
        <v>0</v>
      </c>
      <c r="BA136">
        <v>0</v>
      </c>
      <c r="BB136" t="s">
        <v>286</v>
      </c>
      <c r="BC136" t="s">
        <v>286</v>
      </c>
      <c r="BD136">
        <v>0</v>
      </c>
      <c r="BE136">
        <v>0</v>
      </c>
      <c r="BF136">
        <f>1-BD136/BE136</f>
        <v>0</v>
      </c>
      <c r="BG136">
        <v>0.5</v>
      </c>
      <c r="BH136">
        <f>BY136</f>
        <v>0</v>
      </c>
      <c r="BI136">
        <f>J136</f>
        <v>0</v>
      </c>
      <c r="BJ136">
        <f>BF136*BG136*BH136</f>
        <v>0</v>
      </c>
      <c r="BK136">
        <f>(BI136-BA136)/BH136</f>
        <v>0</v>
      </c>
      <c r="BL136">
        <f>(AY136-BE136)/BE136</f>
        <v>0</v>
      </c>
      <c r="BM136">
        <f>AX136/(AZ136+AX136/BE136)</f>
        <v>0</v>
      </c>
      <c r="BN136" t="s">
        <v>286</v>
      </c>
      <c r="BO136">
        <v>0</v>
      </c>
      <c r="BP136">
        <f>IF(BO136&lt;&gt;0, BO136, BM136)</f>
        <v>0</v>
      </c>
      <c r="BQ136">
        <f>1-BP136/BE136</f>
        <v>0</v>
      </c>
      <c r="BR136">
        <f>(BE136-BD136)/(BE136-BP136)</f>
        <v>0</v>
      </c>
      <c r="BS136">
        <f>(AY136-BE136)/(AY136-BP136)</f>
        <v>0</v>
      </c>
      <c r="BT136">
        <f>(BE136-BD136)/(BE136-AX136)</f>
        <v>0</v>
      </c>
      <c r="BU136">
        <f>(AY136-BE136)/(AY136-AX136)</f>
        <v>0</v>
      </c>
      <c r="BV136">
        <f>(BR136*BP136/BD136)</f>
        <v>0</v>
      </c>
      <c r="BW136">
        <f>(1-BV136)</f>
        <v>0</v>
      </c>
      <c r="BX136">
        <f>$B$11*CW136+$C$11*CX136+$F$11*CY136*(1-DB136)</f>
        <v>0</v>
      </c>
      <c r="BY136">
        <f>BX136*BZ136</f>
        <v>0</v>
      </c>
      <c r="BZ136">
        <f>($B$11*$D$9+$C$11*$D$9+$F$11*((DL136+DD136)/MAX(DL136+DD136+DM136, 0.1)*$I$9+DM136/MAX(DL136+DD136+DM136, 0.1)*$J$9))/($B$11+$C$11+$F$11)</f>
        <v>0</v>
      </c>
      <c r="CA136">
        <f>($B$11*$K$9+$C$11*$K$9+$F$11*((DL136+DD136)/MAX(DL136+DD136+DM136, 0.1)*$P$9+DM136/MAX(DL136+DD136+DM136, 0.1)*$Q$9))/($B$11+$C$11+$F$11)</f>
        <v>0</v>
      </c>
      <c r="CB136">
        <v>9</v>
      </c>
      <c r="CC136">
        <v>0.5</v>
      </c>
      <c r="CD136" t="s">
        <v>287</v>
      </c>
      <c r="CE136">
        <v>2</v>
      </c>
      <c r="CF136" t="b">
        <v>1</v>
      </c>
      <c r="CG136">
        <v>1617086655.5</v>
      </c>
      <c r="CH136">
        <v>783.322</v>
      </c>
      <c r="CI136">
        <v>807.138</v>
      </c>
      <c r="CJ136">
        <v>21.3255</v>
      </c>
      <c r="CK136">
        <v>20.0135</v>
      </c>
      <c r="CL136">
        <v>778.96</v>
      </c>
      <c r="CM136">
        <v>21.3431</v>
      </c>
      <c r="CN136">
        <v>600.061</v>
      </c>
      <c r="CO136">
        <v>101.111</v>
      </c>
      <c r="CP136">
        <v>0.0454338</v>
      </c>
      <c r="CQ136">
        <v>26.6338</v>
      </c>
      <c r="CR136">
        <v>26.1787</v>
      </c>
      <c r="CS136">
        <v>999.9</v>
      </c>
      <c r="CT136">
        <v>0</v>
      </c>
      <c r="CU136">
        <v>0</v>
      </c>
      <c r="CV136">
        <v>10022.5</v>
      </c>
      <c r="CW136">
        <v>0</v>
      </c>
      <c r="CX136">
        <v>41.1826</v>
      </c>
      <c r="CY136">
        <v>1199.97</v>
      </c>
      <c r="CZ136">
        <v>0.96699</v>
      </c>
      <c r="DA136">
        <v>0.0330095</v>
      </c>
      <c r="DB136">
        <v>0</v>
      </c>
      <c r="DC136">
        <v>2.798</v>
      </c>
      <c r="DD136">
        <v>0</v>
      </c>
      <c r="DE136">
        <v>3604.52</v>
      </c>
      <c r="DF136">
        <v>10372</v>
      </c>
      <c r="DG136">
        <v>39.875</v>
      </c>
      <c r="DH136">
        <v>42.687</v>
      </c>
      <c r="DI136">
        <v>41.5</v>
      </c>
      <c r="DJ136">
        <v>41.062</v>
      </c>
      <c r="DK136">
        <v>39.937</v>
      </c>
      <c r="DL136">
        <v>1160.36</v>
      </c>
      <c r="DM136">
        <v>39.61</v>
      </c>
      <c r="DN136">
        <v>0</v>
      </c>
      <c r="DO136">
        <v>1617086656.3</v>
      </c>
      <c r="DP136">
        <v>0</v>
      </c>
      <c r="DQ136">
        <v>2.6631</v>
      </c>
      <c r="DR136">
        <v>1.4589265021747</v>
      </c>
      <c r="DS136">
        <v>-22.8776068562454</v>
      </c>
      <c r="DT136">
        <v>3608.13115384615</v>
      </c>
      <c r="DU136">
        <v>15</v>
      </c>
      <c r="DV136">
        <v>1617085932.5</v>
      </c>
      <c r="DW136" t="s">
        <v>288</v>
      </c>
      <c r="DX136">
        <v>1617085932.5</v>
      </c>
      <c r="DY136">
        <v>1617085930.5</v>
      </c>
      <c r="DZ136">
        <v>3</v>
      </c>
      <c r="EA136">
        <v>0.041</v>
      </c>
      <c r="EB136">
        <v>0.004</v>
      </c>
      <c r="EC136">
        <v>4.362</v>
      </c>
      <c r="ED136">
        <v>-0.018</v>
      </c>
      <c r="EE136">
        <v>400</v>
      </c>
      <c r="EF136">
        <v>20</v>
      </c>
      <c r="EG136">
        <v>0.24</v>
      </c>
      <c r="EH136">
        <v>0.04</v>
      </c>
      <c r="EI136">
        <v>100</v>
      </c>
      <c r="EJ136">
        <v>100</v>
      </c>
      <c r="EK136">
        <v>4.362</v>
      </c>
      <c r="EL136">
        <v>-0.0176</v>
      </c>
      <c r="EM136">
        <v>4.36170000000004</v>
      </c>
      <c r="EN136">
        <v>0</v>
      </c>
      <c r="EO136">
        <v>0</v>
      </c>
      <c r="EP136">
        <v>0</v>
      </c>
      <c r="EQ136">
        <v>-0.017669999999999</v>
      </c>
      <c r="ER136">
        <v>0</v>
      </c>
      <c r="ES136">
        <v>0</v>
      </c>
      <c r="ET136">
        <v>0</v>
      </c>
      <c r="EU136">
        <v>-1</v>
      </c>
      <c r="EV136">
        <v>-1</v>
      </c>
      <c r="EW136">
        <v>-1</v>
      </c>
      <c r="EX136">
        <v>-1</v>
      </c>
      <c r="EY136">
        <v>12.1</v>
      </c>
      <c r="EZ136">
        <v>12.1</v>
      </c>
      <c r="FA136">
        <v>18</v>
      </c>
      <c r="FB136">
        <v>646.391</v>
      </c>
      <c r="FC136">
        <v>394.363</v>
      </c>
      <c r="FD136">
        <v>25</v>
      </c>
      <c r="FE136">
        <v>27.0138</v>
      </c>
      <c r="FF136">
        <v>30.0001</v>
      </c>
      <c r="FG136">
        <v>26.9867</v>
      </c>
      <c r="FH136">
        <v>27.0253</v>
      </c>
      <c r="FI136">
        <v>37.0355</v>
      </c>
      <c r="FJ136">
        <v>16.9493</v>
      </c>
      <c r="FK136">
        <v>53.9919</v>
      </c>
      <c r="FL136">
        <v>25</v>
      </c>
      <c r="FM136">
        <v>817.616</v>
      </c>
      <c r="FN136">
        <v>20</v>
      </c>
      <c r="FO136">
        <v>97.0556</v>
      </c>
      <c r="FP136">
        <v>99.6163</v>
      </c>
    </row>
    <row r="137" spans="1:172">
      <c r="A137">
        <v>121</v>
      </c>
      <c r="B137">
        <v>1617086659.5</v>
      </c>
      <c r="C137">
        <v>481.5</v>
      </c>
      <c r="D137" t="s">
        <v>527</v>
      </c>
      <c r="E137" t="s">
        <v>528</v>
      </c>
      <c r="F137">
        <v>0</v>
      </c>
      <c r="G137">
        <v>1617086659.5</v>
      </c>
      <c r="H137">
        <f>(I137)/1000</f>
        <v>0</v>
      </c>
      <c r="I137">
        <f>IF(CF137, AL137, AF137)</f>
        <v>0</v>
      </c>
      <c r="J137">
        <f>IF(CF137, AG137, AE137)</f>
        <v>0</v>
      </c>
      <c r="K137">
        <f>CH137 - IF(AS137&gt;1, J137*CB137*100.0/(AU137*CV137), 0)</f>
        <v>0</v>
      </c>
      <c r="L137">
        <f>((R137-H137/2)*K137-J137)/(R137+H137/2)</f>
        <v>0</v>
      </c>
      <c r="M137">
        <f>L137*(CO137+CP137)/1000.0</f>
        <v>0</v>
      </c>
      <c r="N137">
        <f>(CH137 - IF(AS137&gt;1, J137*CB137*100.0/(AU137*CV137), 0))*(CO137+CP137)/1000.0</f>
        <v>0</v>
      </c>
      <c r="O137">
        <f>2.0/((1/Q137-1/P137)+SIGN(Q137)*SQRT((1/Q137-1/P137)*(1/Q137-1/P137) + 4*CC137/((CC137+1)*(CC137+1))*(2*1/Q137*1/P137-1/P137*1/P137)))</f>
        <v>0</v>
      </c>
      <c r="P137">
        <f>IF(LEFT(CD137,1)&lt;&gt;"0",IF(LEFT(CD137,1)="1",3.0,CE137),$D$5+$E$5*(CV137*CO137/($K$5*1000))+$F$5*(CV137*CO137/($K$5*1000))*MAX(MIN(CB137,$J$5),$I$5)*MAX(MIN(CB137,$J$5),$I$5)+$G$5*MAX(MIN(CB137,$J$5),$I$5)*(CV137*CO137/($K$5*1000))+$H$5*(CV137*CO137/($K$5*1000))*(CV137*CO137/($K$5*1000)))</f>
        <v>0</v>
      </c>
      <c r="Q137">
        <f>H137*(1000-(1000*0.61365*exp(17.502*U137/(240.97+U137))/(CO137+CP137)+CJ137)/2)/(1000*0.61365*exp(17.502*U137/(240.97+U137))/(CO137+CP137)-CJ137)</f>
        <v>0</v>
      </c>
      <c r="R137">
        <f>1/((CC137+1)/(O137/1.6)+1/(P137/1.37)) + CC137/((CC137+1)/(O137/1.6) + CC137/(P137/1.37))</f>
        <v>0</v>
      </c>
      <c r="S137">
        <f>(BX137*CA137)</f>
        <v>0</v>
      </c>
      <c r="T137">
        <f>(CQ137+(S137+2*0.95*5.67E-8*(((CQ137+$B$7)+273)^4-(CQ137+273)^4)-44100*H137)/(1.84*29.3*P137+8*0.95*5.67E-8*(CQ137+273)^3))</f>
        <v>0</v>
      </c>
      <c r="U137">
        <f>($C$7*CR137+$D$7*CS137+$E$7*T137)</f>
        <v>0</v>
      </c>
      <c r="V137">
        <f>0.61365*exp(17.502*U137/(240.97+U137))</f>
        <v>0</v>
      </c>
      <c r="W137">
        <f>(X137/Y137*100)</f>
        <v>0</v>
      </c>
      <c r="X137">
        <f>CJ137*(CO137+CP137)/1000</f>
        <v>0</v>
      </c>
      <c r="Y137">
        <f>0.61365*exp(17.502*CQ137/(240.97+CQ137))</f>
        <v>0</v>
      </c>
      <c r="Z137">
        <f>(V137-CJ137*(CO137+CP137)/1000)</f>
        <v>0</v>
      </c>
      <c r="AA137">
        <f>(-H137*44100)</f>
        <v>0</v>
      </c>
      <c r="AB137">
        <f>2*29.3*P137*0.92*(CQ137-U137)</f>
        <v>0</v>
      </c>
      <c r="AC137">
        <f>2*0.95*5.67E-8*(((CQ137+$B$7)+273)^4-(U137+273)^4)</f>
        <v>0</v>
      </c>
      <c r="AD137">
        <f>S137+AC137+AA137+AB137</f>
        <v>0</v>
      </c>
      <c r="AE137">
        <f>CN137*AS137*(CI137-CH137*(1000-AS137*CK137)/(1000-AS137*CJ137))/(100*CB137)</f>
        <v>0</v>
      </c>
      <c r="AF137">
        <f>1000*CN137*AS137*(CJ137-CK137)/(100*CB137*(1000-AS137*CJ137))</f>
        <v>0</v>
      </c>
      <c r="AG137">
        <f>(AH137 - AI137 - CO137*1E3/(8.314*(CQ137+273.15)) * AK137/CN137 * AJ137) * CN137/(100*CB137) * (1000 - CK137)/1000</f>
        <v>0</v>
      </c>
      <c r="AH137">
        <v>827.009754522779</v>
      </c>
      <c r="AI137">
        <v>806.367248484848</v>
      </c>
      <c r="AJ137">
        <v>1.71711942277378</v>
      </c>
      <c r="AK137">
        <v>66.4999155448521</v>
      </c>
      <c r="AL137">
        <f>(AN137 - AM137 + CO137*1E3/(8.314*(CQ137+273.15)) * AP137/CN137 * AO137) * CN137/(100*CB137) * 1000/(1000 - AN137)</f>
        <v>0</v>
      </c>
      <c r="AM137">
        <v>20.0142630677056</v>
      </c>
      <c r="AN137">
        <v>21.3204309090909</v>
      </c>
      <c r="AO137">
        <v>-0.000147044848483941</v>
      </c>
      <c r="AP137">
        <v>79.88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MAX(0,($B$13+$C$13*CV137)/(1+$D$13*CV137)*CO137/(CQ137+273)*$E$13)</f>
        <v>0</v>
      </c>
      <c r="AV137" t="s">
        <v>286</v>
      </c>
      <c r="AW137" t="s">
        <v>286</v>
      </c>
      <c r="AX137">
        <v>0</v>
      </c>
      <c r="AY137">
        <v>0</v>
      </c>
      <c r="AZ137">
        <f>1-AX137/AY137</f>
        <v>0</v>
      </c>
      <c r="BA137">
        <v>0</v>
      </c>
      <c r="BB137" t="s">
        <v>286</v>
      </c>
      <c r="BC137" t="s">
        <v>286</v>
      </c>
      <c r="BD137">
        <v>0</v>
      </c>
      <c r="BE137">
        <v>0</v>
      </c>
      <c r="BF137">
        <f>1-BD137/BE137</f>
        <v>0</v>
      </c>
      <c r="BG137">
        <v>0.5</v>
      </c>
      <c r="BH137">
        <f>BY137</f>
        <v>0</v>
      </c>
      <c r="BI137">
        <f>J137</f>
        <v>0</v>
      </c>
      <c r="BJ137">
        <f>BF137*BG137*BH137</f>
        <v>0</v>
      </c>
      <c r="BK137">
        <f>(BI137-BA137)/BH137</f>
        <v>0</v>
      </c>
      <c r="BL137">
        <f>(AY137-BE137)/BE137</f>
        <v>0</v>
      </c>
      <c r="BM137">
        <f>AX137/(AZ137+AX137/BE137)</f>
        <v>0</v>
      </c>
      <c r="BN137" t="s">
        <v>286</v>
      </c>
      <c r="BO137">
        <v>0</v>
      </c>
      <c r="BP137">
        <f>IF(BO137&lt;&gt;0, BO137, BM137)</f>
        <v>0</v>
      </c>
      <c r="BQ137">
        <f>1-BP137/BE137</f>
        <v>0</v>
      </c>
      <c r="BR137">
        <f>(BE137-BD137)/(BE137-BP137)</f>
        <v>0</v>
      </c>
      <c r="BS137">
        <f>(AY137-BE137)/(AY137-BP137)</f>
        <v>0</v>
      </c>
      <c r="BT137">
        <f>(BE137-BD137)/(BE137-AX137)</f>
        <v>0</v>
      </c>
      <c r="BU137">
        <f>(AY137-BE137)/(AY137-AX137)</f>
        <v>0</v>
      </c>
      <c r="BV137">
        <f>(BR137*BP137/BD137)</f>
        <v>0</v>
      </c>
      <c r="BW137">
        <f>(1-BV137)</f>
        <v>0</v>
      </c>
      <c r="BX137">
        <f>$B$11*CW137+$C$11*CX137+$F$11*CY137*(1-DB137)</f>
        <v>0</v>
      </c>
      <c r="BY137">
        <f>BX137*BZ137</f>
        <v>0</v>
      </c>
      <c r="BZ137">
        <f>($B$11*$D$9+$C$11*$D$9+$F$11*((DL137+DD137)/MAX(DL137+DD137+DM137, 0.1)*$I$9+DM137/MAX(DL137+DD137+DM137, 0.1)*$J$9))/($B$11+$C$11+$F$11)</f>
        <v>0</v>
      </c>
      <c r="CA137">
        <f>($B$11*$K$9+$C$11*$K$9+$F$11*((DL137+DD137)/MAX(DL137+DD137+DM137, 0.1)*$P$9+DM137/MAX(DL137+DD137+DM137, 0.1)*$Q$9))/($B$11+$C$11+$F$11)</f>
        <v>0</v>
      </c>
      <c r="CB137">
        <v>9</v>
      </c>
      <c r="CC137">
        <v>0.5</v>
      </c>
      <c r="CD137" t="s">
        <v>287</v>
      </c>
      <c r="CE137">
        <v>2</v>
      </c>
      <c r="CF137" t="b">
        <v>1</v>
      </c>
      <c r="CG137">
        <v>1617086659.5</v>
      </c>
      <c r="CH137">
        <v>790.032</v>
      </c>
      <c r="CI137">
        <v>813.945</v>
      </c>
      <c r="CJ137">
        <v>21.3189</v>
      </c>
      <c r="CK137">
        <v>20.0138</v>
      </c>
      <c r="CL137">
        <v>785.671</v>
      </c>
      <c r="CM137">
        <v>21.3366</v>
      </c>
      <c r="CN137">
        <v>600.076</v>
      </c>
      <c r="CO137">
        <v>101.113</v>
      </c>
      <c r="CP137">
        <v>0.0447672</v>
      </c>
      <c r="CQ137">
        <v>26.6333</v>
      </c>
      <c r="CR137">
        <v>26.1819</v>
      </c>
      <c r="CS137">
        <v>999.9</v>
      </c>
      <c r="CT137">
        <v>0</v>
      </c>
      <c r="CU137">
        <v>0</v>
      </c>
      <c r="CV137">
        <v>10028.8</v>
      </c>
      <c r="CW137">
        <v>0</v>
      </c>
      <c r="CX137">
        <v>41.0452</v>
      </c>
      <c r="CY137">
        <v>1199.98</v>
      </c>
      <c r="CZ137">
        <v>0.96699</v>
      </c>
      <c r="DA137">
        <v>0.0330095</v>
      </c>
      <c r="DB137">
        <v>0</v>
      </c>
      <c r="DC137">
        <v>2.9639</v>
      </c>
      <c r="DD137">
        <v>0</v>
      </c>
      <c r="DE137">
        <v>3602.65</v>
      </c>
      <c r="DF137">
        <v>10372.1</v>
      </c>
      <c r="DG137">
        <v>39.812</v>
      </c>
      <c r="DH137">
        <v>42.687</v>
      </c>
      <c r="DI137">
        <v>41.5</v>
      </c>
      <c r="DJ137">
        <v>41</v>
      </c>
      <c r="DK137">
        <v>39.937</v>
      </c>
      <c r="DL137">
        <v>1160.37</v>
      </c>
      <c r="DM137">
        <v>39.61</v>
      </c>
      <c r="DN137">
        <v>0</v>
      </c>
      <c r="DO137">
        <v>1617086660.5</v>
      </c>
      <c r="DP137">
        <v>0</v>
      </c>
      <c r="DQ137">
        <v>2.760088</v>
      </c>
      <c r="DR137">
        <v>1.43727691929255</v>
      </c>
      <c r="DS137">
        <v>-27.2069230314344</v>
      </c>
      <c r="DT137">
        <v>3606.0736</v>
      </c>
      <c r="DU137">
        <v>15</v>
      </c>
      <c r="DV137">
        <v>1617085932.5</v>
      </c>
      <c r="DW137" t="s">
        <v>288</v>
      </c>
      <c r="DX137">
        <v>1617085932.5</v>
      </c>
      <c r="DY137">
        <v>1617085930.5</v>
      </c>
      <c r="DZ137">
        <v>3</v>
      </c>
      <c r="EA137">
        <v>0.041</v>
      </c>
      <c r="EB137">
        <v>0.004</v>
      </c>
      <c r="EC137">
        <v>4.362</v>
      </c>
      <c r="ED137">
        <v>-0.018</v>
      </c>
      <c r="EE137">
        <v>400</v>
      </c>
      <c r="EF137">
        <v>20</v>
      </c>
      <c r="EG137">
        <v>0.24</v>
      </c>
      <c r="EH137">
        <v>0.04</v>
      </c>
      <c r="EI137">
        <v>100</v>
      </c>
      <c r="EJ137">
        <v>100</v>
      </c>
      <c r="EK137">
        <v>4.361</v>
      </c>
      <c r="EL137">
        <v>-0.0177</v>
      </c>
      <c r="EM137">
        <v>4.36170000000004</v>
      </c>
      <c r="EN137">
        <v>0</v>
      </c>
      <c r="EO137">
        <v>0</v>
      </c>
      <c r="EP137">
        <v>0</v>
      </c>
      <c r="EQ137">
        <v>-0.017669999999999</v>
      </c>
      <c r="ER137">
        <v>0</v>
      </c>
      <c r="ES137">
        <v>0</v>
      </c>
      <c r="ET137">
        <v>0</v>
      </c>
      <c r="EU137">
        <v>-1</v>
      </c>
      <c r="EV137">
        <v>-1</v>
      </c>
      <c r="EW137">
        <v>-1</v>
      </c>
      <c r="EX137">
        <v>-1</v>
      </c>
      <c r="EY137">
        <v>12.1</v>
      </c>
      <c r="EZ137">
        <v>12.2</v>
      </c>
      <c r="FA137">
        <v>18</v>
      </c>
      <c r="FB137">
        <v>646.156</v>
      </c>
      <c r="FC137">
        <v>394.203</v>
      </c>
      <c r="FD137">
        <v>25</v>
      </c>
      <c r="FE137">
        <v>27.0154</v>
      </c>
      <c r="FF137">
        <v>30.0001</v>
      </c>
      <c r="FG137">
        <v>26.988</v>
      </c>
      <c r="FH137">
        <v>27.0273</v>
      </c>
      <c r="FI137">
        <v>37.2808</v>
      </c>
      <c r="FJ137">
        <v>16.9493</v>
      </c>
      <c r="FK137">
        <v>53.9919</v>
      </c>
      <c r="FL137">
        <v>25</v>
      </c>
      <c r="FM137">
        <v>824.306</v>
      </c>
      <c r="FN137">
        <v>20</v>
      </c>
      <c r="FO137">
        <v>97.0564</v>
      </c>
      <c r="FP137">
        <v>99.6157</v>
      </c>
    </row>
    <row r="138" spans="1:172">
      <c r="A138">
        <v>122</v>
      </c>
      <c r="B138">
        <v>1617086663.5</v>
      </c>
      <c r="C138">
        <v>485.5</v>
      </c>
      <c r="D138" t="s">
        <v>529</v>
      </c>
      <c r="E138" t="s">
        <v>530</v>
      </c>
      <c r="F138">
        <v>0</v>
      </c>
      <c r="G138">
        <v>1617086663.5</v>
      </c>
      <c r="H138">
        <f>(I138)/1000</f>
        <v>0</v>
      </c>
      <c r="I138">
        <f>IF(CF138, AL138, AF138)</f>
        <v>0</v>
      </c>
      <c r="J138">
        <f>IF(CF138, AG138, AE138)</f>
        <v>0</v>
      </c>
      <c r="K138">
        <f>CH138 - IF(AS138&gt;1, J138*CB138*100.0/(AU138*CV138), 0)</f>
        <v>0</v>
      </c>
      <c r="L138">
        <f>((R138-H138/2)*K138-J138)/(R138+H138/2)</f>
        <v>0</v>
      </c>
      <c r="M138">
        <f>L138*(CO138+CP138)/1000.0</f>
        <v>0</v>
      </c>
      <c r="N138">
        <f>(CH138 - IF(AS138&gt;1, J138*CB138*100.0/(AU138*CV138), 0))*(CO138+CP138)/1000.0</f>
        <v>0</v>
      </c>
      <c r="O138">
        <f>2.0/((1/Q138-1/P138)+SIGN(Q138)*SQRT((1/Q138-1/P138)*(1/Q138-1/P138) + 4*CC138/((CC138+1)*(CC138+1))*(2*1/Q138*1/P138-1/P138*1/P138)))</f>
        <v>0</v>
      </c>
      <c r="P138">
        <f>IF(LEFT(CD138,1)&lt;&gt;"0",IF(LEFT(CD138,1)="1",3.0,CE138),$D$5+$E$5*(CV138*CO138/($K$5*1000))+$F$5*(CV138*CO138/($K$5*1000))*MAX(MIN(CB138,$J$5),$I$5)*MAX(MIN(CB138,$J$5),$I$5)+$G$5*MAX(MIN(CB138,$J$5),$I$5)*(CV138*CO138/($K$5*1000))+$H$5*(CV138*CO138/($K$5*1000))*(CV138*CO138/($K$5*1000)))</f>
        <v>0</v>
      </c>
      <c r="Q138">
        <f>H138*(1000-(1000*0.61365*exp(17.502*U138/(240.97+U138))/(CO138+CP138)+CJ138)/2)/(1000*0.61365*exp(17.502*U138/(240.97+U138))/(CO138+CP138)-CJ138)</f>
        <v>0</v>
      </c>
      <c r="R138">
        <f>1/((CC138+1)/(O138/1.6)+1/(P138/1.37)) + CC138/((CC138+1)/(O138/1.6) + CC138/(P138/1.37))</f>
        <v>0</v>
      </c>
      <c r="S138">
        <f>(BX138*CA138)</f>
        <v>0</v>
      </c>
      <c r="T138">
        <f>(CQ138+(S138+2*0.95*5.67E-8*(((CQ138+$B$7)+273)^4-(CQ138+273)^4)-44100*H138)/(1.84*29.3*P138+8*0.95*5.67E-8*(CQ138+273)^3))</f>
        <v>0</v>
      </c>
      <c r="U138">
        <f>($C$7*CR138+$D$7*CS138+$E$7*T138)</f>
        <v>0</v>
      </c>
      <c r="V138">
        <f>0.61365*exp(17.502*U138/(240.97+U138))</f>
        <v>0</v>
      </c>
      <c r="W138">
        <f>(X138/Y138*100)</f>
        <v>0</v>
      </c>
      <c r="X138">
        <f>CJ138*(CO138+CP138)/1000</f>
        <v>0</v>
      </c>
      <c r="Y138">
        <f>0.61365*exp(17.502*CQ138/(240.97+CQ138))</f>
        <v>0</v>
      </c>
      <c r="Z138">
        <f>(V138-CJ138*(CO138+CP138)/1000)</f>
        <v>0</v>
      </c>
      <c r="AA138">
        <f>(-H138*44100)</f>
        <v>0</v>
      </c>
      <c r="AB138">
        <f>2*29.3*P138*0.92*(CQ138-U138)</f>
        <v>0</v>
      </c>
      <c r="AC138">
        <f>2*0.95*5.67E-8*(((CQ138+$B$7)+273)^4-(U138+273)^4)</f>
        <v>0</v>
      </c>
      <c r="AD138">
        <f>S138+AC138+AA138+AB138</f>
        <v>0</v>
      </c>
      <c r="AE138">
        <f>CN138*AS138*(CI138-CH138*(1000-AS138*CK138)/(1000-AS138*CJ138))/(100*CB138)</f>
        <v>0</v>
      </c>
      <c r="AF138">
        <f>1000*CN138*AS138*(CJ138-CK138)/(100*CB138*(1000-AS138*CJ138))</f>
        <v>0</v>
      </c>
      <c r="AG138">
        <f>(AH138 - AI138 - CO138*1E3/(8.314*(CQ138+273.15)) * AK138/CN138 * AJ138) * CN138/(100*CB138) * (1000 - CK138)/1000</f>
        <v>0</v>
      </c>
      <c r="AH138">
        <v>834.037398448373</v>
      </c>
      <c r="AI138">
        <v>813.276187878787</v>
      </c>
      <c r="AJ138">
        <v>1.71814141854724</v>
      </c>
      <c r="AK138">
        <v>66.4999155448521</v>
      </c>
      <c r="AL138">
        <f>(AN138 - AM138 + CO138*1E3/(8.314*(CQ138+273.15)) * AP138/CN138 * AO138) * CN138/(100*CB138) * 1000/(1000 - AN138)</f>
        <v>0</v>
      </c>
      <c r="AM138">
        <v>20.0119904207792</v>
      </c>
      <c r="AN138">
        <v>21.3135048484849</v>
      </c>
      <c r="AO138">
        <v>-0.00156581818181582</v>
      </c>
      <c r="AP138">
        <v>79.88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MAX(0,($B$13+$C$13*CV138)/(1+$D$13*CV138)*CO138/(CQ138+273)*$E$13)</f>
        <v>0</v>
      </c>
      <c r="AV138" t="s">
        <v>286</v>
      </c>
      <c r="AW138" t="s">
        <v>286</v>
      </c>
      <c r="AX138">
        <v>0</v>
      </c>
      <c r="AY138">
        <v>0</v>
      </c>
      <c r="AZ138">
        <f>1-AX138/AY138</f>
        <v>0</v>
      </c>
      <c r="BA138">
        <v>0</v>
      </c>
      <c r="BB138" t="s">
        <v>286</v>
      </c>
      <c r="BC138" t="s">
        <v>286</v>
      </c>
      <c r="BD138">
        <v>0</v>
      </c>
      <c r="BE138">
        <v>0</v>
      </c>
      <c r="BF138">
        <f>1-BD138/BE138</f>
        <v>0</v>
      </c>
      <c r="BG138">
        <v>0.5</v>
      </c>
      <c r="BH138">
        <f>BY138</f>
        <v>0</v>
      </c>
      <c r="BI138">
        <f>J138</f>
        <v>0</v>
      </c>
      <c r="BJ138">
        <f>BF138*BG138*BH138</f>
        <v>0</v>
      </c>
      <c r="BK138">
        <f>(BI138-BA138)/BH138</f>
        <v>0</v>
      </c>
      <c r="BL138">
        <f>(AY138-BE138)/BE138</f>
        <v>0</v>
      </c>
      <c r="BM138">
        <f>AX138/(AZ138+AX138/BE138)</f>
        <v>0</v>
      </c>
      <c r="BN138" t="s">
        <v>286</v>
      </c>
      <c r="BO138">
        <v>0</v>
      </c>
      <c r="BP138">
        <f>IF(BO138&lt;&gt;0, BO138, BM138)</f>
        <v>0</v>
      </c>
      <c r="BQ138">
        <f>1-BP138/BE138</f>
        <v>0</v>
      </c>
      <c r="BR138">
        <f>(BE138-BD138)/(BE138-BP138)</f>
        <v>0</v>
      </c>
      <c r="BS138">
        <f>(AY138-BE138)/(AY138-BP138)</f>
        <v>0</v>
      </c>
      <c r="BT138">
        <f>(BE138-BD138)/(BE138-AX138)</f>
        <v>0</v>
      </c>
      <c r="BU138">
        <f>(AY138-BE138)/(AY138-AX138)</f>
        <v>0</v>
      </c>
      <c r="BV138">
        <f>(BR138*BP138/BD138)</f>
        <v>0</v>
      </c>
      <c r="BW138">
        <f>(1-BV138)</f>
        <v>0</v>
      </c>
      <c r="BX138">
        <f>$B$11*CW138+$C$11*CX138+$F$11*CY138*(1-DB138)</f>
        <v>0</v>
      </c>
      <c r="BY138">
        <f>BX138*BZ138</f>
        <v>0</v>
      </c>
      <c r="BZ138">
        <f>($B$11*$D$9+$C$11*$D$9+$F$11*((DL138+DD138)/MAX(DL138+DD138+DM138, 0.1)*$I$9+DM138/MAX(DL138+DD138+DM138, 0.1)*$J$9))/($B$11+$C$11+$F$11)</f>
        <v>0</v>
      </c>
      <c r="CA138">
        <f>($B$11*$K$9+$C$11*$K$9+$F$11*((DL138+DD138)/MAX(DL138+DD138+DM138, 0.1)*$P$9+DM138/MAX(DL138+DD138+DM138, 0.1)*$Q$9))/($B$11+$C$11+$F$11)</f>
        <v>0</v>
      </c>
      <c r="CB138">
        <v>9</v>
      </c>
      <c r="CC138">
        <v>0.5</v>
      </c>
      <c r="CD138" t="s">
        <v>287</v>
      </c>
      <c r="CE138">
        <v>2</v>
      </c>
      <c r="CF138" t="b">
        <v>1</v>
      </c>
      <c r="CG138">
        <v>1617086663.5</v>
      </c>
      <c r="CH138">
        <v>796.779</v>
      </c>
      <c r="CI138">
        <v>820.717</v>
      </c>
      <c r="CJ138">
        <v>21.3132</v>
      </c>
      <c r="CK138">
        <v>20.0101</v>
      </c>
      <c r="CL138">
        <v>792.418</v>
      </c>
      <c r="CM138">
        <v>21.3309</v>
      </c>
      <c r="CN138">
        <v>599.953</v>
      </c>
      <c r="CO138">
        <v>101.11</v>
      </c>
      <c r="CP138">
        <v>0.0456682</v>
      </c>
      <c r="CQ138">
        <v>26.635</v>
      </c>
      <c r="CR138">
        <v>26.1845</v>
      </c>
      <c r="CS138">
        <v>999.9</v>
      </c>
      <c r="CT138">
        <v>0</v>
      </c>
      <c r="CU138">
        <v>0</v>
      </c>
      <c r="CV138">
        <v>9965.62</v>
      </c>
      <c r="CW138">
        <v>0</v>
      </c>
      <c r="CX138">
        <v>42.2818</v>
      </c>
      <c r="CY138">
        <v>1200.22</v>
      </c>
      <c r="CZ138">
        <v>0.96699</v>
      </c>
      <c r="DA138">
        <v>0.0330095</v>
      </c>
      <c r="DB138">
        <v>0</v>
      </c>
      <c r="DC138">
        <v>2.6578</v>
      </c>
      <c r="DD138">
        <v>0</v>
      </c>
      <c r="DE138">
        <v>3604.3</v>
      </c>
      <c r="DF138">
        <v>10374.2</v>
      </c>
      <c r="DG138">
        <v>39.875</v>
      </c>
      <c r="DH138">
        <v>42.625</v>
      </c>
      <c r="DI138">
        <v>41.562</v>
      </c>
      <c r="DJ138">
        <v>40.875</v>
      </c>
      <c r="DK138">
        <v>40</v>
      </c>
      <c r="DL138">
        <v>1160.6</v>
      </c>
      <c r="DM138">
        <v>39.62</v>
      </c>
      <c r="DN138">
        <v>0</v>
      </c>
      <c r="DO138">
        <v>1617086664.1</v>
      </c>
      <c r="DP138">
        <v>0</v>
      </c>
      <c r="DQ138">
        <v>2.761004</v>
      </c>
      <c r="DR138">
        <v>-0.0389692362319686</v>
      </c>
      <c r="DS138">
        <v>-23.3530769964626</v>
      </c>
      <c r="DT138">
        <v>3604.6968</v>
      </c>
      <c r="DU138">
        <v>15</v>
      </c>
      <c r="DV138">
        <v>1617085932.5</v>
      </c>
      <c r="DW138" t="s">
        <v>288</v>
      </c>
      <c r="DX138">
        <v>1617085932.5</v>
      </c>
      <c r="DY138">
        <v>1617085930.5</v>
      </c>
      <c r="DZ138">
        <v>3</v>
      </c>
      <c r="EA138">
        <v>0.041</v>
      </c>
      <c r="EB138">
        <v>0.004</v>
      </c>
      <c r="EC138">
        <v>4.362</v>
      </c>
      <c r="ED138">
        <v>-0.018</v>
      </c>
      <c r="EE138">
        <v>400</v>
      </c>
      <c r="EF138">
        <v>20</v>
      </c>
      <c r="EG138">
        <v>0.24</v>
      </c>
      <c r="EH138">
        <v>0.04</v>
      </c>
      <c r="EI138">
        <v>100</v>
      </c>
      <c r="EJ138">
        <v>100</v>
      </c>
      <c r="EK138">
        <v>4.361</v>
      </c>
      <c r="EL138">
        <v>-0.0177</v>
      </c>
      <c r="EM138">
        <v>4.36170000000004</v>
      </c>
      <c r="EN138">
        <v>0</v>
      </c>
      <c r="EO138">
        <v>0</v>
      </c>
      <c r="EP138">
        <v>0</v>
      </c>
      <c r="EQ138">
        <v>-0.017669999999999</v>
      </c>
      <c r="ER138">
        <v>0</v>
      </c>
      <c r="ES138">
        <v>0</v>
      </c>
      <c r="ET138">
        <v>0</v>
      </c>
      <c r="EU138">
        <v>-1</v>
      </c>
      <c r="EV138">
        <v>-1</v>
      </c>
      <c r="EW138">
        <v>-1</v>
      </c>
      <c r="EX138">
        <v>-1</v>
      </c>
      <c r="EY138">
        <v>12.2</v>
      </c>
      <c r="EZ138">
        <v>12.2</v>
      </c>
      <c r="FA138">
        <v>18</v>
      </c>
      <c r="FB138">
        <v>646.078</v>
      </c>
      <c r="FC138">
        <v>394.453</v>
      </c>
      <c r="FD138">
        <v>25</v>
      </c>
      <c r="FE138">
        <v>27.0161</v>
      </c>
      <c r="FF138">
        <v>30.0001</v>
      </c>
      <c r="FG138">
        <v>26.988</v>
      </c>
      <c r="FH138">
        <v>27.0275</v>
      </c>
      <c r="FI138">
        <v>37.524</v>
      </c>
      <c r="FJ138">
        <v>16.9493</v>
      </c>
      <c r="FK138">
        <v>53.9919</v>
      </c>
      <c r="FL138">
        <v>25</v>
      </c>
      <c r="FM138">
        <v>830.991</v>
      </c>
      <c r="FN138">
        <v>20</v>
      </c>
      <c r="FO138">
        <v>97.0558</v>
      </c>
      <c r="FP138">
        <v>99.616</v>
      </c>
    </row>
    <row r="139" spans="1:172">
      <c r="A139">
        <v>123</v>
      </c>
      <c r="B139">
        <v>1617086667.5</v>
      </c>
      <c r="C139">
        <v>489.5</v>
      </c>
      <c r="D139" t="s">
        <v>531</v>
      </c>
      <c r="E139" t="s">
        <v>532</v>
      </c>
      <c r="F139">
        <v>0</v>
      </c>
      <c r="G139">
        <v>1617086667.5</v>
      </c>
      <c r="H139">
        <f>(I139)/1000</f>
        <v>0</v>
      </c>
      <c r="I139">
        <f>IF(CF139, AL139, AF139)</f>
        <v>0</v>
      </c>
      <c r="J139">
        <f>IF(CF139, AG139, AE139)</f>
        <v>0</v>
      </c>
      <c r="K139">
        <f>CH139 - IF(AS139&gt;1, J139*CB139*100.0/(AU139*CV139), 0)</f>
        <v>0</v>
      </c>
      <c r="L139">
        <f>((R139-H139/2)*K139-J139)/(R139+H139/2)</f>
        <v>0</v>
      </c>
      <c r="M139">
        <f>L139*(CO139+CP139)/1000.0</f>
        <v>0</v>
      </c>
      <c r="N139">
        <f>(CH139 - IF(AS139&gt;1, J139*CB139*100.0/(AU139*CV139), 0))*(CO139+CP139)/1000.0</f>
        <v>0</v>
      </c>
      <c r="O139">
        <f>2.0/((1/Q139-1/P139)+SIGN(Q139)*SQRT((1/Q139-1/P139)*(1/Q139-1/P139) + 4*CC139/((CC139+1)*(CC139+1))*(2*1/Q139*1/P139-1/P139*1/P139)))</f>
        <v>0</v>
      </c>
      <c r="P139">
        <f>IF(LEFT(CD139,1)&lt;&gt;"0",IF(LEFT(CD139,1)="1",3.0,CE139),$D$5+$E$5*(CV139*CO139/($K$5*1000))+$F$5*(CV139*CO139/($K$5*1000))*MAX(MIN(CB139,$J$5),$I$5)*MAX(MIN(CB139,$J$5),$I$5)+$G$5*MAX(MIN(CB139,$J$5),$I$5)*(CV139*CO139/($K$5*1000))+$H$5*(CV139*CO139/($K$5*1000))*(CV139*CO139/($K$5*1000)))</f>
        <v>0</v>
      </c>
      <c r="Q139">
        <f>H139*(1000-(1000*0.61365*exp(17.502*U139/(240.97+U139))/(CO139+CP139)+CJ139)/2)/(1000*0.61365*exp(17.502*U139/(240.97+U139))/(CO139+CP139)-CJ139)</f>
        <v>0</v>
      </c>
      <c r="R139">
        <f>1/((CC139+1)/(O139/1.6)+1/(P139/1.37)) + CC139/((CC139+1)/(O139/1.6) + CC139/(P139/1.37))</f>
        <v>0</v>
      </c>
      <c r="S139">
        <f>(BX139*CA139)</f>
        <v>0</v>
      </c>
      <c r="T139">
        <f>(CQ139+(S139+2*0.95*5.67E-8*(((CQ139+$B$7)+273)^4-(CQ139+273)^4)-44100*H139)/(1.84*29.3*P139+8*0.95*5.67E-8*(CQ139+273)^3))</f>
        <v>0</v>
      </c>
      <c r="U139">
        <f>($C$7*CR139+$D$7*CS139+$E$7*T139)</f>
        <v>0</v>
      </c>
      <c r="V139">
        <f>0.61365*exp(17.502*U139/(240.97+U139))</f>
        <v>0</v>
      </c>
      <c r="W139">
        <f>(X139/Y139*100)</f>
        <v>0</v>
      </c>
      <c r="X139">
        <f>CJ139*(CO139+CP139)/1000</f>
        <v>0</v>
      </c>
      <c r="Y139">
        <f>0.61365*exp(17.502*CQ139/(240.97+CQ139))</f>
        <v>0</v>
      </c>
      <c r="Z139">
        <f>(V139-CJ139*(CO139+CP139)/1000)</f>
        <v>0</v>
      </c>
      <c r="AA139">
        <f>(-H139*44100)</f>
        <v>0</v>
      </c>
      <c r="AB139">
        <f>2*29.3*P139*0.92*(CQ139-U139)</f>
        <v>0</v>
      </c>
      <c r="AC139">
        <f>2*0.95*5.67E-8*(((CQ139+$B$7)+273)^4-(U139+273)^4)</f>
        <v>0</v>
      </c>
      <c r="AD139">
        <f>S139+AC139+AA139+AB139</f>
        <v>0</v>
      </c>
      <c r="AE139">
        <f>CN139*AS139*(CI139-CH139*(1000-AS139*CK139)/(1000-AS139*CJ139))/(100*CB139)</f>
        <v>0</v>
      </c>
      <c r="AF139">
        <f>1000*CN139*AS139*(CJ139-CK139)/(100*CB139*(1000-AS139*CJ139))</f>
        <v>0</v>
      </c>
      <c r="AG139">
        <f>(AH139 - AI139 - CO139*1E3/(8.314*(CQ139+273.15)) * AK139/CN139 * AJ139) * CN139/(100*CB139) * (1000 - CK139)/1000</f>
        <v>0</v>
      </c>
      <c r="AH139">
        <v>840.818340106278</v>
      </c>
      <c r="AI139">
        <v>820.026260606061</v>
      </c>
      <c r="AJ139">
        <v>1.67613058837157</v>
      </c>
      <c r="AK139">
        <v>66.4999155448521</v>
      </c>
      <c r="AL139">
        <f>(AN139 - AM139 + CO139*1E3/(8.314*(CQ139+273.15)) * AP139/CN139 * AO139) * CN139/(100*CB139) * 1000/(1000 - AN139)</f>
        <v>0</v>
      </c>
      <c r="AM139">
        <v>20.0102680058874</v>
      </c>
      <c r="AN139">
        <v>21.3092436363636</v>
      </c>
      <c r="AO139">
        <v>-0.000266293706293026</v>
      </c>
      <c r="AP139">
        <v>79.88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MAX(0,($B$13+$C$13*CV139)/(1+$D$13*CV139)*CO139/(CQ139+273)*$E$13)</f>
        <v>0</v>
      </c>
      <c r="AV139" t="s">
        <v>286</v>
      </c>
      <c r="AW139" t="s">
        <v>286</v>
      </c>
      <c r="AX139">
        <v>0</v>
      </c>
      <c r="AY139">
        <v>0</v>
      </c>
      <c r="AZ139">
        <f>1-AX139/AY139</f>
        <v>0</v>
      </c>
      <c r="BA139">
        <v>0</v>
      </c>
      <c r="BB139" t="s">
        <v>286</v>
      </c>
      <c r="BC139" t="s">
        <v>286</v>
      </c>
      <c r="BD139">
        <v>0</v>
      </c>
      <c r="BE139">
        <v>0</v>
      </c>
      <c r="BF139">
        <f>1-BD139/BE139</f>
        <v>0</v>
      </c>
      <c r="BG139">
        <v>0.5</v>
      </c>
      <c r="BH139">
        <f>BY139</f>
        <v>0</v>
      </c>
      <c r="BI139">
        <f>J139</f>
        <v>0</v>
      </c>
      <c r="BJ139">
        <f>BF139*BG139*BH139</f>
        <v>0</v>
      </c>
      <c r="BK139">
        <f>(BI139-BA139)/BH139</f>
        <v>0</v>
      </c>
      <c r="BL139">
        <f>(AY139-BE139)/BE139</f>
        <v>0</v>
      </c>
      <c r="BM139">
        <f>AX139/(AZ139+AX139/BE139)</f>
        <v>0</v>
      </c>
      <c r="BN139" t="s">
        <v>286</v>
      </c>
      <c r="BO139">
        <v>0</v>
      </c>
      <c r="BP139">
        <f>IF(BO139&lt;&gt;0, BO139, BM139)</f>
        <v>0</v>
      </c>
      <c r="BQ139">
        <f>1-BP139/BE139</f>
        <v>0</v>
      </c>
      <c r="BR139">
        <f>(BE139-BD139)/(BE139-BP139)</f>
        <v>0</v>
      </c>
      <c r="BS139">
        <f>(AY139-BE139)/(AY139-BP139)</f>
        <v>0</v>
      </c>
      <c r="BT139">
        <f>(BE139-BD139)/(BE139-AX139)</f>
        <v>0</v>
      </c>
      <c r="BU139">
        <f>(AY139-BE139)/(AY139-AX139)</f>
        <v>0</v>
      </c>
      <c r="BV139">
        <f>(BR139*BP139/BD139)</f>
        <v>0</v>
      </c>
      <c r="BW139">
        <f>(1-BV139)</f>
        <v>0</v>
      </c>
      <c r="BX139">
        <f>$B$11*CW139+$C$11*CX139+$F$11*CY139*(1-DB139)</f>
        <v>0</v>
      </c>
      <c r="BY139">
        <f>BX139*BZ139</f>
        <v>0</v>
      </c>
      <c r="BZ139">
        <f>($B$11*$D$9+$C$11*$D$9+$F$11*((DL139+DD139)/MAX(DL139+DD139+DM139, 0.1)*$I$9+DM139/MAX(DL139+DD139+DM139, 0.1)*$J$9))/($B$11+$C$11+$F$11)</f>
        <v>0</v>
      </c>
      <c r="CA139">
        <f>($B$11*$K$9+$C$11*$K$9+$F$11*((DL139+DD139)/MAX(DL139+DD139+DM139, 0.1)*$P$9+DM139/MAX(DL139+DD139+DM139, 0.1)*$Q$9))/($B$11+$C$11+$F$11)</f>
        <v>0</v>
      </c>
      <c r="CB139">
        <v>9</v>
      </c>
      <c r="CC139">
        <v>0.5</v>
      </c>
      <c r="CD139" t="s">
        <v>287</v>
      </c>
      <c r="CE139">
        <v>2</v>
      </c>
      <c r="CF139" t="b">
        <v>1</v>
      </c>
      <c r="CG139">
        <v>1617086667.5</v>
      </c>
      <c r="CH139">
        <v>803.365</v>
      </c>
      <c r="CI139">
        <v>827.263</v>
      </c>
      <c r="CJ139">
        <v>21.3088</v>
      </c>
      <c r="CK139">
        <v>20.0088</v>
      </c>
      <c r="CL139">
        <v>799.003</v>
      </c>
      <c r="CM139">
        <v>21.3264</v>
      </c>
      <c r="CN139">
        <v>600.005</v>
      </c>
      <c r="CO139">
        <v>101.112</v>
      </c>
      <c r="CP139">
        <v>0.0452539</v>
      </c>
      <c r="CQ139">
        <v>26.6371</v>
      </c>
      <c r="CR139">
        <v>26.192</v>
      </c>
      <c r="CS139">
        <v>999.9</v>
      </c>
      <c r="CT139">
        <v>0</v>
      </c>
      <c r="CU139">
        <v>0</v>
      </c>
      <c r="CV139">
        <v>10005</v>
      </c>
      <c r="CW139">
        <v>0</v>
      </c>
      <c r="CX139">
        <v>42.8342</v>
      </c>
      <c r="CY139">
        <v>1199.98</v>
      </c>
      <c r="CZ139">
        <v>0.96699</v>
      </c>
      <c r="DA139">
        <v>0.0330095</v>
      </c>
      <c r="DB139">
        <v>0</v>
      </c>
      <c r="DC139">
        <v>2.4887</v>
      </c>
      <c r="DD139">
        <v>0</v>
      </c>
      <c r="DE139">
        <v>3602.41</v>
      </c>
      <c r="DF139">
        <v>10372.1</v>
      </c>
      <c r="DG139">
        <v>39.875</v>
      </c>
      <c r="DH139">
        <v>42.625</v>
      </c>
      <c r="DI139">
        <v>41.562</v>
      </c>
      <c r="DJ139">
        <v>40.875</v>
      </c>
      <c r="DK139">
        <v>39.937</v>
      </c>
      <c r="DL139">
        <v>1160.37</v>
      </c>
      <c r="DM139">
        <v>39.61</v>
      </c>
      <c r="DN139">
        <v>0</v>
      </c>
      <c r="DO139">
        <v>1617086668.3</v>
      </c>
      <c r="DP139">
        <v>0</v>
      </c>
      <c r="DQ139">
        <v>2.78578461538461</v>
      </c>
      <c r="DR139">
        <v>-0.814317947562648</v>
      </c>
      <c r="DS139">
        <v>-13.1316239649641</v>
      </c>
      <c r="DT139">
        <v>3603.77</v>
      </c>
      <c r="DU139">
        <v>15</v>
      </c>
      <c r="DV139">
        <v>1617085932.5</v>
      </c>
      <c r="DW139" t="s">
        <v>288</v>
      </c>
      <c r="DX139">
        <v>1617085932.5</v>
      </c>
      <c r="DY139">
        <v>1617085930.5</v>
      </c>
      <c r="DZ139">
        <v>3</v>
      </c>
      <c r="EA139">
        <v>0.041</v>
      </c>
      <c r="EB139">
        <v>0.004</v>
      </c>
      <c r="EC139">
        <v>4.362</v>
      </c>
      <c r="ED139">
        <v>-0.018</v>
      </c>
      <c r="EE139">
        <v>400</v>
      </c>
      <c r="EF139">
        <v>20</v>
      </c>
      <c r="EG139">
        <v>0.24</v>
      </c>
      <c r="EH139">
        <v>0.04</v>
      </c>
      <c r="EI139">
        <v>100</v>
      </c>
      <c r="EJ139">
        <v>100</v>
      </c>
      <c r="EK139">
        <v>4.362</v>
      </c>
      <c r="EL139">
        <v>-0.0176</v>
      </c>
      <c r="EM139">
        <v>4.36170000000004</v>
      </c>
      <c r="EN139">
        <v>0</v>
      </c>
      <c r="EO139">
        <v>0</v>
      </c>
      <c r="EP139">
        <v>0</v>
      </c>
      <c r="EQ139">
        <v>-0.017669999999999</v>
      </c>
      <c r="ER139">
        <v>0</v>
      </c>
      <c r="ES139">
        <v>0</v>
      </c>
      <c r="ET139">
        <v>0</v>
      </c>
      <c r="EU139">
        <v>-1</v>
      </c>
      <c r="EV139">
        <v>-1</v>
      </c>
      <c r="EW139">
        <v>-1</v>
      </c>
      <c r="EX139">
        <v>-1</v>
      </c>
      <c r="EY139">
        <v>12.2</v>
      </c>
      <c r="EZ139">
        <v>12.3</v>
      </c>
      <c r="FA139">
        <v>18</v>
      </c>
      <c r="FB139">
        <v>646.059</v>
      </c>
      <c r="FC139">
        <v>394.365</v>
      </c>
      <c r="FD139">
        <v>25.0003</v>
      </c>
      <c r="FE139">
        <v>27.0161</v>
      </c>
      <c r="FF139">
        <v>30.0001</v>
      </c>
      <c r="FG139">
        <v>26.988</v>
      </c>
      <c r="FH139">
        <v>27.0275</v>
      </c>
      <c r="FI139">
        <v>37.7605</v>
      </c>
      <c r="FJ139">
        <v>16.9493</v>
      </c>
      <c r="FK139">
        <v>53.9919</v>
      </c>
      <c r="FL139">
        <v>25</v>
      </c>
      <c r="FM139">
        <v>837.701</v>
      </c>
      <c r="FN139">
        <v>20</v>
      </c>
      <c r="FO139">
        <v>97.0546</v>
      </c>
      <c r="FP139">
        <v>99.6163</v>
      </c>
    </row>
    <row r="140" spans="1:172">
      <c r="A140">
        <v>124</v>
      </c>
      <c r="B140">
        <v>1617086671.5</v>
      </c>
      <c r="C140">
        <v>493.5</v>
      </c>
      <c r="D140" t="s">
        <v>533</v>
      </c>
      <c r="E140" t="s">
        <v>534</v>
      </c>
      <c r="F140">
        <v>0</v>
      </c>
      <c r="G140">
        <v>1617086671.5</v>
      </c>
      <c r="H140">
        <f>(I140)/1000</f>
        <v>0</v>
      </c>
      <c r="I140">
        <f>IF(CF140, AL140, AF140)</f>
        <v>0</v>
      </c>
      <c r="J140">
        <f>IF(CF140, AG140, AE140)</f>
        <v>0</v>
      </c>
      <c r="K140">
        <f>CH140 - IF(AS140&gt;1, J140*CB140*100.0/(AU140*CV140), 0)</f>
        <v>0</v>
      </c>
      <c r="L140">
        <f>((R140-H140/2)*K140-J140)/(R140+H140/2)</f>
        <v>0</v>
      </c>
      <c r="M140">
        <f>L140*(CO140+CP140)/1000.0</f>
        <v>0</v>
      </c>
      <c r="N140">
        <f>(CH140 - IF(AS140&gt;1, J140*CB140*100.0/(AU140*CV140), 0))*(CO140+CP140)/1000.0</f>
        <v>0</v>
      </c>
      <c r="O140">
        <f>2.0/((1/Q140-1/P140)+SIGN(Q140)*SQRT((1/Q140-1/P140)*(1/Q140-1/P140) + 4*CC140/((CC140+1)*(CC140+1))*(2*1/Q140*1/P140-1/P140*1/P140)))</f>
        <v>0</v>
      </c>
      <c r="P140">
        <f>IF(LEFT(CD140,1)&lt;&gt;"0",IF(LEFT(CD140,1)="1",3.0,CE140),$D$5+$E$5*(CV140*CO140/($K$5*1000))+$F$5*(CV140*CO140/($K$5*1000))*MAX(MIN(CB140,$J$5),$I$5)*MAX(MIN(CB140,$J$5),$I$5)+$G$5*MAX(MIN(CB140,$J$5),$I$5)*(CV140*CO140/($K$5*1000))+$H$5*(CV140*CO140/($K$5*1000))*(CV140*CO140/($K$5*1000)))</f>
        <v>0</v>
      </c>
      <c r="Q140">
        <f>H140*(1000-(1000*0.61365*exp(17.502*U140/(240.97+U140))/(CO140+CP140)+CJ140)/2)/(1000*0.61365*exp(17.502*U140/(240.97+U140))/(CO140+CP140)-CJ140)</f>
        <v>0</v>
      </c>
      <c r="R140">
        <f>1/((CC140+1)/(O140/1.6)+1/(P140/1.37)) + CC140/((CC140+1)/(O140/1.6) + CC140/(P140/1.37))</f>
        <v>0</v>
      </c>
      <c r="S140">
        <f>(BX140*CA140)</f>
        <v>0</v>
      </c>
      <c r="T140">
        <f>(CQ140+(S140+2*0.95*5.67E-8*(((CQ140+$B$7)+273)^4-(CQ140+273)^4)-44100*H140)/(1.84*29.3*P140+8*0.95*5.67E-8*(CQ140+273)^3))</f>
        <v>0</v>
      </c>
      <c r="U140">
        <f>($C$7*CR140+$D$7*CS140+$E$7*T140)</f>
        <v>0</v>
      </c>
      <c r="V140">
        <f>0.61365*exp(17.502*U140/(240.97+U140))</f>
        <v>0</v>
      </c>
      <c r="W140">
        <f>(X140/Y140*100)</f>
        <v>0</v>
      </c>
      <c r="X140">
        <f>CJ140*(CO140+CP140)/1000</f>
        <v>0</v>
      </c>
      <c r="Y140">
        <f>0.61365*exp(17.502*CQ140/(240.97+CQ140))</f>
        <v>0</v>
      </c>
      <c r="Z140">
        <f>(V140-CJ140*(CO140+CP140)/1000)</f>
        <v>0</v>
      </c>
      <c r="AA140">
        <f>(-H140*44100)</f>
        <v>0</v>
      </c>
      <c r="AB140">
        <f>2*29.3*P140*0.92*(CQ140-U140)</f>
        <v>0</v>
      </c>
      <c r="AC140">
        <f>2*0.95*5.67E-8*(((CQ140+$B$7)+273)^4-(U140+273)^4)</f>
        <v>0</v>
      </c>
      <c r="AD140">
        <f>S140+AC140+AA140+AB140</f>
        <v>0</v>
      </c>
      <c r="AE140">
        <f>CN140*AS140*(CI140-CH140*(1000-AS140*CK140)/(1000-AS140*CJ140))/(100*CB140)</f>
        <v>0</v>
      </c>
      <c r="AF140">
        <f>1000*CN140*AS140*(CJ140-CK140)/(100*CB140*(1000-AS140*CJ140))</f>
        <v>0</v>
      </c>
      <c r="AG140">
        <f>(AH140 - AI140 - CO140*1E3/(8.314*(CQ140+273.15)) * AK140/CN140 * AJ140) * CN140/(100*CB140) * (1000 - CK140)/1000</f>
        <v>0</v>
      </c>
      <c r="AH140">
        <v>847.552126644423</v>
      </c>
      <c r="AI140">
        <v>826.816024242424</v>
      </c>
      <c r="AJ140">
        <v>1.70977530384661</v>
      </c>
      <c r="AK140">
        <v>66.4999155448521</v>
      </c>
      <c r="AL140">
        <f>(AN140 - AM140 + CO140*1E3/(8.314*(CQ140+273.15)) * AP140/CN140 * AO140) * CN140/(100*CB140) * 1000/(1000 - AN140)</f>
        <v>0</v>
      </c>
      <c r="AM140">
        <v>20.0083434143723</v>
      </c>
      <c r="AN140">
        <v>21.3041266666667</v>
      </c>
      <c r="AO140">
        <v>-0.000301206349206813</v>
      </c>
      <c r="AP140">
        <v>79.88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MAX(0,($B$13+$C$13*CV140)/(1+$D$13*CV140)*CO140/(CQ140+273)*$E$13)</f>
        <v>0</v>
      </c>
      <c r="AV140" t="s">
        <v>286</v>
      </c>
      <c r="AW140" t="s">
        <v>286</v>
      </c>
      <c r="AX140">
        <v>0</v>
      </c>
      <c r="AY140">
        <v>0</v>
      </c>
      <c r="AZ140">
        <f>1-AX140/AY140</f>
        <v>0</v>
      </c>
      <c r="BA140">
        <v>0</v>
      </c>
      <c r="BB140" t="s">
        <v>286</v>
      </c>
      <c r="BC140" t="s">
        <v>286</v>
      </c>
      <c r="BD140">
        <v>0</v>
      </c>
      <c r="BE140">
        <v>0</v>
      </c>
      <c r="BF140">
        <f>1-BD140/BE140</f>
        <v>0</v>
      </c>
      <c r="BG140">
        <v>0.5</v>
      </c>
      <c r="BH140">
        <f>BY140</f>
        <v>0</v>
      </c>
      <c r="BI140">
        <f>J140</f>
        <v>0</v>
      </c>
      <c r="BJ140">
        <f>BF140*BG140*BH140</f>
        <v>0</v>
      </c>
      <c r="BK140">
        <f>(BI140-BA140)/BH140</f>
        <v>0</v>
      </c>
      <c r="BL140">
        <f>(AY140-BE140)/BE140</f>
        <v>0</v>
      </c>
      <c r="BM140">
        <f>AX140/(AZ140+AX140/BE140)</f>
        <v>0</v>
      </c>
      <c r="BN140" t="s">
        <v>286</v>
      </c>
      <c r="BO140">
        <v>0</v>
      </c>
      <c r="BP140">
        <f>IF(BO140&lt;&gt;0, BO140, BM140)</f>
        <v>0</v>
      </c>
      <c r="BQ140">
        <f>1-BP140/BE140</f>
        <v>0</v>
      </c>
      <c r="BR140">
        <f>(BE140-BD140)/(BE140-BP140)</f>
        <v>0</v>
      </c>
      <c r="BS140">
        <f>(AY140-BE140)/(AY140-BP140)</f>
        <v>0</v>
      </c>
      <c r="BT140">
        <f>(BE140-BD140)/(BE140-AX140)</f>
        <v>0</v>
      </c>
      <c r="BU140">
        <f>(AY140-BE140)/(AY140-AX140)</f>
        <v>0</v>
      </c>
      <c r="BV140">
        <f>(BR140*BP140/BD140)</f>
        <v>0</v>
      </c>
      <c r="BW140">
        <f>(1-BV140)</f>
        <v>0</v>
      </c>
      <c r="BX140">
        <f>$B$11*CW140+$C$11*CX140+$F$11*CY140*(1-DB140)</f>
        <v>0</v>
      </c>
      <c r="BY140">
        <f>BX140*BZ140</f>
        <v>0</v>
      </c>
      <c r="BZ140">
        <f>($B$11*$D$9+$C$11*$D$9+$F$11*((DL140+DD140)/MAX(DL140+DD140+DM140, 0.1)*$I$9+DM140/MAX(DL140+DD140+DM140, 0.1)*$J$9))/($B$11+$C$11+$F$11)</f>
        <v>0</v>
      </c>
      <c r="CA140">
        <f>($B$11*$K$9+$C$11*$K$9+$F$11*((DL140+DD140)/MAX(DL140+DD140+DM140, 0.1)*$P$9+DM140/MAX(DL140+DD140+DM140, 0.1)*$Q$9))/($B$11+$C$11+$F$11)</f>
        <v>0</v>
      </c>
      <c r="CB140">
        <v>9</v>
      </c>
      <c r="CC140">
        <v>0.5</v>
      </c>
      <c r="CD140" t="s">
        <v>287</v>
      </c>
      <c r="CE140">
        <v>2</v>
      </c>
      <c r="CF140" t="b">
        <v>1</v>
      </c>
      <c r="CG140">
        <v>1617086671.5</v>
      </c>
      <c r="CH140">
        <v>810.038</v>
      </c>
      <c r="CI140">
        <v>833.909</v>
      </c>
      <c r="CJ140">
        <v>21.3036</v>
      </c>
      <c r="CK140">
        <v>20.0075</v>
      </c>
      <c r="CL140">
        <v>805.676</v>
      </c>
      <c r="CM140">
        <v>21.3213</v>
      </c>
      <c r="CN140">
        <v>600.053</v>
      </c>
      <c r="CO140">
        <v>101.113</v>
      </c>
      <c r="CP140">
        <v>0.0453246</v>
      </c>
      <c r="CQ140">
        <v>26.6369</v>
      </c>
      <c r="CR140">
        <v>26.2036</v>
      </c>
      <c r="CS140">
        <v>999.9</v>
      </c>
      <c r="CT140">
        <v>0</v>
      </c>
      <c r="CU140">
        <v>0</v>
      </c>
      <c r="CV140">
        <v>10011.9</v>
      </c>
      <c r="CW140">
        <v>0</v>
      </c>
      <c r="CX140">
        <v>41.3942</v>
      </c>
      <c r="CY140">
        <v>1199.99</v>
      </c>
      <c r="CZ140">
        <v>0.96699</v>
      </c>
      <c r="DA140">
        <v>0.0330095</v>
      </c>
      <c r="DB140">
        <v>0</v>
      </c>
      <c r="DC140">
        <v>2.8561</v>
      </c>
      <c r="DD140">
        <v>0</v>
      </c>
      <c r="DE140">
        <v>3599.34</v>
      </c>
      <c r="DF140">
        <v>10372.1</v>
      </c>
      <c r="DG140">
        <v>39.812</v>
      </c>
      <c r="DH140">
        <v>42.75</v>
      </c>
      <c r="DI140">
        <v>41.562</v>
      </c>
      <c r="DJ140">
        <v>41.062</v>
      </c>
      <c r="DK140">
        <v>39.937</v>
      </c>
      <c r="DL140">
        <v>1160.38</v>
      </c>
      <c r="DM140">
        <v>39.61</v>
      </c>
      <c r="DN140">
        <v>0</v>
      </c>
      <c r="DO140">
        <v>1617086672.5</v>
      </c>
      <c r="DP140">
        <v>0</v>
      </c>
      <c r="DQ140">
        <v>2.761696</v>
      </c>
      <c r="DR140">
        <v>-0.462215380786591</v>
      </c>
      <c r="DS140">
        <v>-11.5623077145652</v>
      </c>
      <c r="DT140">
        <v>3602.4356</v>
      </c>
      <c r="DU140">
        <v>15</v>
      </c>
      <c r="DV140">
        <v>1617085932.5</v>
      </c>
      <c r="DW140" t="s">
        <v>288</v>
      </c>
      <c r="DX140">
        <v>1617085932.5</v>
      </c>
      <c r="DY140">
        <v>1617085930.5</v>
      </c>
      <c r="DZ140">
        <v>3</v>
      </c>
      <c r="EA140">
        <v>0.041</v>
      </c>
      <c r="EB140">
        <v>0.004</v>
      </c>
      <c r="EC140">
        <v>4.362</v>
      </c>
      <c r="ED140">
        <v>-0.018</v>
      </c>
      <c r="EE140">
        <v>400</v>
      </c>
      <c r="EF140">
        <v>20</v>
      </c>
      <c r="EG140">
        <v>0.24</v>
      </c>
      <c r="EH140">
        <v>0.04</v>
      </c>
      <c r="EI140">
        <v>100</v>
      </c>
      <c r="EJ140">
        <v>100</v>
      </c>
      <c r="EK140">
        <v>4.362</v>
      </c>
      <c r="EL140">
        <v>-0.0177</v>
      </c>
      <c r="EM140">
        <v>4.36170000000004</v>
      </c>
      <c r="EN140">
        <v>0</v>
      </c>
      <c r="EO140">
        <v>0</v>
      </c>
      <c r="EP140">
        <v>0</v>
      </c>
      <c r="EQ140">
        <v>-0.017669999999999</v>
      </c>
      <c r="ER140">
        <v>0</v>
      </c>
      <c r="ES140">
        <v>0</v>
      </c>
      <c r="ET140">
        <v>0</v>
      </c>
      <c r="EU140">
        <v>-1</v>
      </c>
      <c r="EV140">
        <v>-1</v>
      </c>
      <c r="EW140">
        <v>-1</v>
      </c>
      <c r="EX140">
        <v>-1</v>
      </c>
      <c r="EY140">
        <v>12.3</v>
      </c>
      <c r="EZ140">
        <v>12.3</v>
      </c>
      <c r="FA140">
        <v>18</v>
      </c>
      <c r="FB140">
        <v>646.045</v>
      </c>
      <c r="FC140">
        <v>394.43</v>
      </c>
      <c r="FD140">
        <v>25.0003</v>
      </c>
      <c r="FE140">
        <v>27.0161</v>
      </c>
      <c r="FF140">
        <v>30.0001</v>
      </c>
      <c r="FG140">
        <v>26.9901</v>
      </c>
      <c r="FH140">
        <v>27.0285</v>
      </c>
      <c r="FI140">
        <v>37.9918</v>
      </c>
      <c r="FJ140">
        <v>16.9493</v>
      </c>
      <c r="FK140">
        <v>53.9919</v>
      </c>
      <c r="FL140">
        <v>25</v>
      </c>
      <c r="FM140">
        <v>844.72</v>
      </c>
      <c r="FN140">
        <v>20</v>
      </c>
      <c r="FO140">
        <v>97.0543</v>
      </c>
      <c r="FP140">
        <v>99.6161</v>
      </c>
    </row>
    <row r="141" spans="1:172">
      <c r="A141">
        <v>125</v>
      </c>
      <c r="B141">
        <v>1617086675.5</v>
      </c>
      <c r="C141">
        <v>497.5</v>
      </c>
      <c r="D141" t="s">
        <v>535</v>
      </c>
      <c r="E141" t="s">
        <v>536</v>
      </c>
      <c r="F141">
        <v>0</v>
      </c>
      <c r="G141">
        <v>1617086675.5</v>
      </c>
      <c r="H141">
        <f>(I141)/1000</f>
        <v>0</v>
      </c>
      <c r="I141">
        <f>IF(CF141, AL141, AF141)</f>
        <v>0</v>
      </c>
      <c r="J141">
        <f>IF(CF141, AG141, AE141)</f>
        <v>0</v>
      </c>
      <c r="K141">
        <f>CH141 - IF(AS141&gt;1, J141*CB141*100.0/(AU141*CV141), 0)</f>
        <v>0</v>
      </c>
      <c r="L141">
        <f>((R141-H141/2)*K141-J141)/(R141+H141/2)</f>
        <v>0</v>
      </c>
      <c r="M141">
        <f>L141*(CO141+CP141)/1000.0</f>
        <v>0</v>
      </c>
      <c r="N141">
        <f>(CH141 - IF(AS141&gt;1, J141*CB141*100.0/(AU141*CV141), 0))*(CO141+CP141)/1000.0</f>
        <v>0</v>
      </c>
      <c r="O141">
        <f>2.0/((1/Q141-1/P141)+SIGN(Q141)*SQRT((1/Q141-1/P141)*(1/Q141-1/P141) + 4*CC141/((CC141+1)*(CC141+1))*(2*1/Q141*1/P141-1/P141*1/P141)))</f>
        <v>0</v>
      </c>
      <c r="P141">
        <f>IF(LEFT(CD141,1)&lt;&gt;"0",IF(LEFT(CD141,1)="1",3.0,CE141),$D$5+$E$5*(CV141*CO141/($K$5*1000))+$F$5*(CV141*CO141/($K$5*1000))*MAX(MIN(CB141,$J$5),$I$5)*MAX(MIN(CB141,$J$5),$I$5)+$G$5*MAX(MIN(CB141,$J$5),$I$5)*(CV141*CO141/($K$5*1000))+$H$5*(CV141*CO141/($K$5*1000))*(CV141*CO141/($K$5*1000)))</f>
        <v>0</v>
      </c>
      <c r="Q141">
        <f>H141*(1000-(1000*0.61365*exp(17.502*U141/(240.97+U141))/(CO141+CP141)+CJ141)/2)/(1000*0.61365*exp(17.502*U141/(240.97+U141))/(CO141+CP141)-CJ141)</f>
        <v>0</v>
      </c>
      <c r="R141">
        <f>1/((CC141+1)/(O141/1.6)+1/(P141/1.37)) + CC141/((CC141+1)/(O141/1.6) + CC141/(P141/1.37))</f>
        <v>0</v>
      </c>
      <c r="S141">
        <f>(BX141*CA141)</f>
        <v>0</v>
      </c>
      <c r="T141">
        <f>(CQ141+(S141+2*0.95*5.67E-8*(((CQ141+$B$7)+273)^4-(CQ141+273)^4)-44100*H141)/(1.84*29.3*P141+8*0.95*5.67E-8*(CQ141+273)^3))</f>
        <v>0</v>
      </c>
      <c r="U141">
        <f>($C$7*CR141+$D$7*CS141+$E$7*T141)</f>
        <v>0</v>
      </c>
      <c r="V141">
        <f>0.61365*exp(17.502*U141/(240.97+U141))</f>
        <v>0</v>
      </c>
      <c r="W141">
        <f>(X141/Y141*100)</f>
        <v>0</v>
      </c>
      <c r="X141">
        <f>CJ141*(CO141+CP141)/1000</f>
        <v>0</v>
      </c>
      <c r="Y141">
        <f>0.61365*exp(17.502*CQ141/(240.97+CQ141))</f>
        <v>0</v>
      </c>
      <c r="Z141">
        <f>(V141-CJ141*(CO141+CP141)/1000)</f>
        <v>0</v>
      </c>
      <c r="AA141">
        <f>(-H141*44100)</f>
        <v>0</v>
      </c>
      <c r="AB141">
        <f>2*29.3*P141*0.92*(CQ141-U141)</f>
        <v>0</v>
      </c>
      <c r="AC141">
        <f>2*0.95*5.67E-8*(((CQ141+$B$7)+273)^4-(U141+273)^4)</f>
        <v>0</v>
      </c>
      <c r="AD141">
        <f>S141+AC141+AA141+AB141</f>
        <v>0</v>
      </c>
      <c r="AE141">
        <f>CN141*AS141*(CI141-CH141*(1000-AS141*CK141)/(1000-AS141*CJ141))/(100*CB141)</f>
        <v>0</v>
      </c>
      <c r="AF141">
        <f>1000*CN141*AS141*(CJ141-CK141)/(100*CB141*(1000-AS141*CJ141))</f>
        <v>0</v>
      </c>
      <c r="AG141">
        <f>(AH141 - AI141 - CO141*1E3/(8.314*(CQ141+273.15)) * AK141/CN141 * AJ141) * CN141/(100*CB141) * (1000 - CK141)/1000</f>
        <v>0</v>
      </c>
      <c r="AH141">
        <v>854.067429844812</v>
      </c>
      <c r="AI141">
        <v>833.547909090909</v>
      </c>
      <c r="AJ141">
        <v>1.66624630661442</v>
      </c>
      <c r="AK141">
        <v>66.4999155448521</v>
      </c>
      <c r="AL141">
        <f>(AN141 - AM141 + CO141*1E3/(8.314*(CQ141+273.15)) * AP141/CN141 * AO141) * CN141/(100*CB141) * 1000/(1000 - AN141)</f>
        <v>0</v>
      </c>
      <c r="AM141">
        <v>20.0069586219913</v>
      </c>
      <c r="AN141">
        <v>21.2979163636364</v>
      </c>
      <c r="AO141">
        <v>-0.0001508798328102</v>
      </c>
      <c r="AP141">
        <v>79.88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MAX(0,($B$13+$C$13*CV141)/(1+$D$13*CV141)*CO141/(CQ141+273)*$E$13)</f>
        <v>0</v>
      </c>
      <c r="AV141" t="s">
        <v>286</v>
      </c>
      <c r="AW141" t="s">
        <v>286</v>
      </c>
      <c r="AX141">
        <v>0</v>
      </c>
      <c r="AY141">
        <v>0</v>
      </c>
      <c r="AZ141">
        <f>1-AX141/AY141</f>
        <v>0</v>
      </c>
      <c r="BA141">
        <v>0</v>
      </c>
      <c r="BB141" t="s">
        <v>286</v>
      </c>
      <c r="BC141" t="s">
        <v>286</v>
      </c>
      <c r="BD141">
        <v>0</v>
      </c>
      <c r="BE141">
        <v>0</v>
      </c>
      <c r="BF141">
        <f>1-BD141/BE141</f>
        <v>0</v>
      </c>
      <c r="BG141">
        <v>0.5</v>
      </c>
      <c r="BH141">
        <f>BY141</f>
        <v>0</v>
      </c>
      <c r="BI141">
        <f>J141</f>
        <v>0</v>
      </c>
      <c r="BJ141">
        <f>BF141*BG141*BH141</f>
        <v>0</v>
      </c>
      <c r="BK141">
        <f>(BI141-BA141)/BH141</f>
        <v>0</v>
      </c>
      <c r="BL141">
        <f>(AY141-BE141)/BE141</f>
        <v>0</v>
      </c>
      <c r="BM141">
        <f>AX141/(AZ141+AX141/BE141)</f>
        <v>0</v>
      </c>
      <c r="BN141" t="s">
        <v>286</v>
      </c>
      <c r="BO141">
        <v>0</v>
      </c>
      <c r="BP141">
        <f>IF(BO141&lt;&gt;0, BO141, BM141)</f>
        <v>0</v>
      </c>
      <c r="BQ141">
        <f>1-BP141/BE141</f>
        <v>0</v>
      </c>
      <c r="BR141">
        <f>(BE141-BD141)/(BE141-BP141)</f>
        <v>0</v>
      </c>
      <c r="BS141">
        <f>(AY141-BE141)/(AY141-BP141)</f>
        <v>0</v>
      </c>
      <c r="BT141">
        <f>(BE141-BD141)/(BE141-AX141)</f>
        <v>0</v>
      </c>
      <c r="BU141">
        <f>(AY141-BE141)/(AY141-AX141)</f>
        <v>0</v>
      </c>
      <c r="BV141">
        <f>(BR141*BP141/BD141)</f>
        <v>0</v>
      </c>
      <c r="BW141">
        <f>(1-BV141)</f>
        <v>0</v>
      </c>
      <c r="BX141">
        <f>$B$11*CW141+$C$11*CX141+$F$11*CY141*(1-DB141)</f>
        <v>0</v>
      </c>
      <c r="BY141">
        <f>BX141*BZ141</f>
        <v>0</v>
      </c>
      <c r="BZ141">
        <f>($B$11*$D$9+$C$11*$D$9+$F$11*((DL141+DD141)/MAX(DL141+DD141+DM141, 0.1)*$I$9+DM141/MAX(DL141+DD141+DM141, 0.1)*$J$9))/($B$11+$C$11+$F$11)</f>
        <v>0</v>
      </c>
      <c r="CA141">
        <f>($B$11*$K$9+$C$11*$K$9+$F$11*((DL141+DD141)/MAX(DL141+DD141+DM141, 0.1)*$P$9+DM141/MAX(DL141+DD141+DM141, 0.1)*$Q$9))/($B$11+$C$11+$F$11)</f>
        <v>0</v>
      </c>
      <c r="CB141">
        <v>9</v>
      </c>
      <c r="CC141">
        <v>0.5</v>
      </c>
      <c r="CD141" t="s">
        <v>287</v>
      </c>
      <c r="CE141">
        <v>2</v>
      </c>
      <c r="CF141" t="b">
        <v>1</v>
      </c>
      <c r="CG141">
        <v>1617086675.5</v>
      </c>
      <c r="CH141">
        <v>816.595</v>
      </c>
      <c r="CI141">
        <v>840.291</v>
      </c>
      <c r="CJ141">
        <v>21.297</v>
      </c>
      <c r="CK141">
        <v>20.0056</v>
      </c>
      <c r="CL141">
        <v>812.233</v>
      </c>
      <c r="CM141">
        <v>21.3147</v>
      </c>
      <c r="CN141">
        <v>599.956</v>
      </c>
      <c r="CO141">
        <v>101.111</v>
      </c>
      <c r="CP141">
        <v>0.0454915</v>
      </c>
      <c r="CQ141">
        <v>26.6338</v>
      </c>
      <c r="CR141">
        <v>26.2015</v>
      </c>
      <c r="CS141">
        <v>999.9</v>
      </c>
      <c r="CT141">
        <v>0</v>
      </c>
      <c r="CU141">
        <v>0</v>
      </c>
      <c r="CV141">
        <v>9991.88</v>
      </c>
      <c r="CW141">
        <v>0</v>
      </c>
      <c r="CX141">
        <v>37.47</v>
      </c>
      <c r="CY141">
        <v>1199.98</v>
      </c>
      <c r="CZ141">
        <v>0.96699</v>
      </c>
      <c r="DA141">
        <v>0.0330095</v>
      </c>
      <c r="DB141">
        <v>0</v>
      </c>
      <c r="DC141">
        <v>2.4014</v>
      </c>
      <c r="DD141">
        <v>0</v>
      </c>
      <c r="DE141">
        <v>3599.71</v>
      </c>
      <c r="DF141">
        <v>10372</v>
      </c>
      <c r="DG141">
        <v>39.812</v>
      </c>
      <c r="DH141">
        <v>42.75</v>
      </c>
      <c r="DI141">
        <v>41.437</v>
      </c>
      <c r="DJ141">
        <v>40.937</v>
      </c>
      <c r="DK141">
        <v>39.937</v>
      </c>
      <c r="DL141">
        <v>1160.37</v>
      </c>
      <c r="DM141">
        <v>39.61</v>
      </c>
      <c r="DN141">
        <v>0</v>
      </c>
      <c r="DO141">
        <v>1617086676.1</v>
      </c>
      <c r="DP141">
        <v>0</v>
      </c>
      <c r="DQ141">
        <v>2.691792</v>
      </c>
      <c r="DR141">
        <v>-0.19199229788104</v>
      </c>
      <c r="DS141">
        <v>-18.6307693111314</v>
      </c>
      <c r="DT141">
        <v>3601.6244</v>
      </c>
      <c r="DU141">
        <v>15</v>
      </c>
      <c r="DV141">
        <v>1617085932.5</v>
      </c>
      <c r="DW141" t="s">
        <v>288</v>
      </c>
      <c r="DX141">
        <v>1617085932.5</v>
      </c>
      <c r="DY141">
        <v>1617085930.5</v>
      </c>
      <c r="DZ141">
        <v>3</v>
      </c>
      <c r="EA141">
        <v>0.041</v>
      </c>
      <c r="EB141">
        <v>0.004</v>
      </c>
      <c r="EC141">
        <v>4.362</v>
      </c>
      <c r="ED141">
        <v>-0.018</v>
      </c>
      <c r="EE141">
        <v>400</v>
      </c>
      <c r="EF141">
        <v>20</v>
      </c>
      <c r="EG141">
        <v>0.24</v>
      </c>
      <c r="EH141">
        <v>0.04</v>
      </c>
      <c r="EI141">
        <v>100</v>
      </c>
      <c r="EJ141">
        <v>100</v>
      </c>
      <c r="EK141">
        <v>4.362</v>
      </c>
      <c r="EL141">
        <v>-0.0177</v>
      </c>
      <c r="EM141">
        <v>4.36170000000004</v>
      </c>
      <c r="EN141">
        <v>0</v>
      </c>
      <c r="EO141">
        <v>0</v>
      </c>
      <c r="EP141">
        <v>0</v>
      </c>
      <c r="EQ141">
        <v>-0.017669999999999</v>
      </c>
      <c r="ER141">
        <v>0</v>
      </c>
      <c r="ES141">
        <v>0</v>
      </c>
      <c r="ET141">
        <v>0</v>
      </c>
      <c r="EU141">
        <v>-1</v>
      </c>
      <c r="EV141">
        <v>-1</v>
      </c>
      <c r="EW141">
        <v>-1</v>
      </c>
      <c r="EX141">
        <v>-1</v>
      </c>
      <c r="EY141">
        <v>12.4</v>
      </c>
      <c r="EZ141">
        <v>12.4</v>
      </c>
      <c r="FA141">
        <v>18</v>
      </c>
      <c r="FB141">
        <v>645.989</v>
      </c>
      <c r="FC141">
        <v>394.587</v>
      </c>
      <c r="FD141">
        <v>25.0002</v>
      </c>
      <c r="FE141">
        <v>27.0183</v>
      </c>
      <c r="FF141">
        <v>30.0002</v>
      </c>
      <c r="FG141">
        <v>26.9902</v>
      </c>
      <c r="FH141">
        <v>27.0298</v>
      </c>
      <c r="FI141">
        <v>38.2364</v>
      </c>
      <c r="FJ141">
        <v>16.9493</v>
      </c>
      <c r="FK141">
        <v>53.9919</v>
      </c>
      <c r="FL141">
        <v>25</v>
      </c>
      <c r="FM141">
        <v>851.439</v>
      </c>
      <c r="FN141">
        <v>20</v>
      </c>
      <c r="FO141">
        <v>97.054</v>
      </c>
      <c r="FP141">
        <v>99.6143</v>
      </c>
    </row>
    <row r="142" spans="1:172">
      <c r="A142">
        <v>126</v>
      </c>
      <c r="B142">
        <v>1617086679.5</v>
      </c>
      <c r="C142">
        <v>501.5</v>
      </c>
      <c r="D142" t="s">
        <v>537</v>
      </c>
      <c r="E142" t="s">
        <v>538</v>
      </c>
      <c r="F142">
        <v>0</v>
      </c>
      <c r="G142">
        <v>1617086679.5</v>
      </c>
      <c r="H142">
        <f>(I142)/1000</f>
        <v>0</v>
      </c>
      <c r="I142">
        <f>IF(CF142, AL142, AF142)</f>
        <v>0</v>
      </c>
      <c r="J142">
        <f>IF(CF142, AG142, AE142)</f>
        <v>0</v>
      </c>
      <c r="K142">
        <f>CH142 - IF(AS142&gt;1, J142*CB142*100.0/(AU142*CV142), 0)</f>
        <v>0</v>
      </c>
      <c r="L142">
        <f>((R142-H142/2)*K142-J142)/(R142+H142/2)</f>
        <v>0</v>
      </c>
      <c r="M142">
        <f>L142*(CO142+CP142)/1000.0</f>
        <v>0</v>
      </c>
      <c r="N142">
        <f>(CH142 - IF(AS142&gt;1, J142*CB142*100.0/(AU142*CV142), 0))*(CO142+CP142)/1000.0</f>
        <v>0</v>
      </c>
      <c r="O142">
        <f>2.0/((1/Q142-1/P142)+SIGN(Q142)*SQRT((1/Q142-1/P142)*(1/Q142-1/P142) + 4*CC142/((CC142+1)*(CC142+1))*(2*1/Q142*1/P142-1/P142*1/P142)))</f>
        <v>0</v>
      </c>
      <c r="P142">
        <f>IF(LEFT(CD142,1)&lt;&gt;"0",IF(LEFT(CD142,1)="1",3.0,CE142),$D$5+$E$5*(CV142*CO142/($K$5*1000))+$F$5*(CV142*CO142/($K$5*1000))*MAX(MIN(CB142,$J$5),$I$5)*MAX(MIN(CB142,$J$5),$I$5)+$G$5*MAX(MIN(CB142,$J$5),$I$5)*(CV142*CO142/($K$5*1000))+$H$5*(CV142*CO142/($K$5*1000))*(CV142*CO142/($K$5*1000)))</f>
        <v>0</v>
      </c>
      <c r="Q142">
        <f>H142*(1000-(1000*0.61365*exp(17.502*U142/(240.97+U142))/(CO142+CP142)+CJ142)/2)/(1000*0.61365*exp(17.502*U142/(240.97+U142))/(CO142+CP142)-CJ142)</f>
        <v>0</v>
      </c>
      <c r="R142">
        <f>1/((CC142+1)/(O142/1.6)+1/(P142/1.37)) + CC142/((CC142+1)/(O142/1.6) + CC142/(P142/1.37))</f>
        <v>0</v>
      </c>
      <c r="S142">
        <f>(BX142*CA142)</f>
        <v>0</v>
      </c>
      <c r="T142">
        <f>(CQ142+(S142+2*0.95*5.67E-8*(((CQ142+$B$7)+273)^4-(CQ142+273)^4)-44100*H142)/(1.84*29.3*P142+8*0.95*5.67E-8*(CQ142+273)^3))</f>
        <v>0</v>
      </c>
      <c r="U142">
        <f>($C$7*CR142+$D$7*CS142+$E$7*T142)</f>
        <v>0</v>
      </c>
      <c r="V142">
        <f>0.61365*exp(17.502*U142/(240.97+U142))</f>
        <v>0</v>
      </c>
      <c r="W142">
        <f>(X142/Y142*100)</f>
        <v>0</v>
      </c>
      <c r="X142">
        <f>CJ142*(CO142+CP142)/1000</f>
        <v>0</v>
      </c>
      <c r="Y142">
        <f>0.61365*exp(17.502*CQ142/(240.97+CQ142))</f>
        <v>0</v>
      </c>
      <c r="Z142">
        <f>(V142-CJ142*(CO142+CP142)/1000)</f>
        <v>0</v>
      </c>
      <c r="AA142">
        <f>(-H142*44100)</f>
        <v>0</v>
      </c>
      <c r="AB142">
        <f>2*29.3*P142*0.92*(CQ142-U142)</f>
        <v>0</v>
      </c>
      <c r="AC142">
        <f>2*0.95*5.67E-8*(((CQ142+$B$7)+273)^4-(U142+273)^4)</f>
        <v>0</v>
      </c>
      <c r="AD142">
        <f>S142+AC142+AA142+AB142</f>
        <v>0</v>
      </c>
      <c r="AE142">
        <f>CN142*AS142*(CI142-CH142*(1000-AS142*CK142)/(1000-AS142*CJ142))/(100*CB142)</f>
        <v>0</v>
      </c>
      <c r="AF142">
        <f>1000*CN142*AS142*(CJ142-CK142)/(100*CB142*(1000-AS142*CJ142))</f>
        <v>0</v>
      </c>
      <c r="AG142">
        <f>(AH142 - AI142 - CO142*1E3/(8.314*(CQ142+273.15)) * AK142/CN142 * AJ142) * CN142/(100*CB142) * (1000 - CK142)/1000</f>
        <v>0</v>
      </c>
      <c r="AH142">
        <v>860.797548190092</v>
      </c>
      <c r="AI142">
        <v>840.182824242424</v>
      </c>
      <c r="AJ142">
        <v>1.66935716969811</v>
      </c>
      <c r="AK142">
        <v>66.4999155448521</v>
      </c>
      <c r="AL142">
        <f>(AN142 - AM142 + CO142*1E3/(8.314*(CQ142+273.15)) * AP142/CN142 * AO142) * CN142/(100*CB142) * 1000/(1000 - AN142)</f>
        <v>0</v>
      </c>
      <c r="AM142">
        <v>20.0054537662338</v>
      </c>
      <c r="AN142">
        <v>21.2927381818182</v>
      </c>
      <c r="AO142">
        <v>-0.00105818181817687</v>
      </c>
      <c r="AP142">
        <v>79.88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MAX(0,($B$13+$C$13*CV142)/(1+$D$13*CV142)*CO142/(CQ142+273)*$E$13)</f>
        <v>0</v>
      </c>
      <c r="AV142" t="s">
        <v>286</v>
      </c>
      <c r="AW142" t="s">
        <v>286</v>
      </c>
      <c r="AX142">
        <v>0</v>
      </c>
      <c r="AY142">
        <v>0</v>
      </c>
      <c r="AZ142">
        <f>1-AX142/AY142</f>
        <v>0</v>
      </c>
      <c r="BA142">
        <v>0</v>
      </c>
      <c r="BB142" t="s">
        <v>286</v>
      </c>
      <c r="BC142" t="s">
        <v>286</v>
      </c>
      <c r="BD142">
        <v>0</v>
      </c>
      <c r="BE142">
        <v>0</v>
      </c>
      <c r="BF142">
        <f>1-BD142/BE142</f>
        <v>0</v>
      </c>
      <c r="BG142">
        <v>0.5</v>
      </c>
      <c r="BH142">
        <f>BY142</f>
        <v>0</v>
      </c>
      <c r="BI142">
        <f>J142</f>
        <v>0</v>
      </c>
      <c r="BJ142">
        <f>BF142*BG142*BH142</f>
        <v>0</v>
      </c>
      <c r="BK142">
        <f>(BI142-BA142)/BH142</f>
        <v>0</v>
      </c>
      <c r="BL142">
        <f>(AY142-BE142)/BE142</f>
        <v>0</v>
      </c>
      <c r="BM142">
        <f>AX142/(AZ142+AX142/BE142)</f>
        <v>0</v>
      </c>
      <c r="BN142" t="s">
        <v>286</v>
      </c>
      <c r="BO142">
        <v>0</v>
      </c>
      <c r="BP142">
        <f>IF(BO142&lt;&gt;0, BO142, BM142)</f>
        <v>0</v>
      </c>
      <c r="BQ142">
        <f>1-BP142/BE142</f>
        <v>0</v>
      </c>
      <c r="BR142">
        <f>(BE142-BD142)/(BE142-BP142)</f>
        <v>0</v>
      </c>
      <c r="BS142">
        <f>(AY142-BE142)/(AY142-BP142)</f>
        <v>0</v>
      </c>
      <c r="BT142">
        <f>(BE142-BD142)/(BE142-AX142)</f>
        <v>0</v>
      </c>
      <c r="BU142">
        <f>(AY142-BE142)/(AY142-AX142)</f>
        <v>0</v>
      </c>
      <c r="BV142">
        <f>(BR142*BP142/BD142)</f>
        <v>0</v>
      </c>
      <c r="BW142">
        <f>(1-BV142)</f>
        <v>0</v>
      </c>
      <c r="BX142">
        <f>$B$11*CW142+$C$11*CX142+$F$11*CY142*(1-DB142)</f>
        <v>0</v>
      </c>
      <c r="BY142">
        <f>BX142*BZ142</f>
        <v>0</v>
      </c>
      <c r="BZ142">
        <f>($B$11*$D$9+$C$11*$D$9+$F$11*((DL142+DD142)/MAX(DL142+DD142+DM142, 0.1)*$I$9+DM142/MAX(DL142+DD142+DM142, 0.1)*$J$9))/($B$11+$C$11+$F$11)</f>
        <v>0</v>
      </c>
      <c r="CA142">
        <f>($B$11*$K$9+$C$11*$K$9+$F$11*((DL142+DD142)/MAX(DL142+DD142+DM142, 0.1)*$P$9+DM142/MAX(DL142+DD142+DM142, 0.1)*$Q$9))/($B$11+$C$11+$F$11)</f>
        <v>0</v>
      </c>
      <c r="CB142">
        <v>9</v>
      </c>
      <c r="CC142">
        <v>0.5</v>
      </c>
      <c r="CD142" t="s">
        <v>287</v>
      </c>
      <c r="CE142">
        <v>2</v>
      </c>
      <c r="CF142" t="b">
        <v>1</v>
      </c>
      <c r="CG142">
        <v>1617086679.5</v>
      </c>
      <c r="CH142">
        <v>823.105</v>
      </c>
      <c r="CI142">
        <v>846.934</v>
      </c>
      <c r="CJ142">
        <v>21.2919</v>
      </c>
      <c r="CK142">
        <v>20.0056</v>
      </c>
      <c r="CL142">
        <v>818.744</v>
      </c>
      <c r="CM142">
        <v>21.3096</v>
      </c>
      <c r="CN142">
        <v>600.028</v>
      </c>
      <c r="CO142">
        <v>101.113</v>
      </c>
      <c r="CP142">
        <v>0.0454115</v>
      </c>
      <c r="CQ142">
        <v>26.6327</v>
      </c>
      <c r="CR142">
        <v>26.2071</v>
      </c>
      <c r="CS142">
        <v>999.9</v>
      </c>
      <c r="CT142">
        <v>0</v>
      </c>
      <c r="CU142">
        <v>0</v>
      </c>
      <c r="CV142">
        <v>9999.38</v>
      </c>
      <c r="CW142">
        <v>0</v>
      </c>
      <c r="CX142">
        <v>43.3371</v>
      </c>
      <c r="CY142">
        <v>1199.98</v>
      </c>
      <c r="CZ142">
        <v>0.96699</v>
      </c>
      <c r="DA142">
        <v>0.0330095</v>
      </c>
      <c r="DB142">
        <v>0</v>
      </c>
      <c r="DC142">
        <v>2.7195</v>
      </c>
      <c r="DD142">
        <v>0</v>
      </c>
      <c r="DE142">
        <v>3599.37</v>
      </c>
      <c r="DF142">
        <v>10372.1</v>
      </c>
      <c r="DG142">
        <v>39.875</v>
      </c>
      <c r="DH142">
        <v>42.687</v>
      </c>
      <c r="DI142">
        <v>41.5</v>
      </c>
      <c r="DJ142">
        <v>41</v>
      </c>
      <c r="DK142">
        <v>40</v>
      </c>
      <c r="DL142">
        <v>1160.37</v>
      </c>
      <c r="DM142">
        <v>39.61</v>
      </c>
      <c r="DN142">
        <v>0</v>
      </c>
      <c r="DO142">
        <v>1617086680.3</v>
      </c>
      <c r="DP142">
        <v>0</v>
      </c>
      <c r="DQ142">
        <v>2.68670769230769</v>
      </c>
      <c r="DR142">
        <v>-0.814994864656408</v>
      </c>
      <c r="DS142">
        <v>-17.1234188421239</v>
      </c>
      <c r="DT142">
        <v>3600.75</v>
      </c>
      <c r="DU142">
        <v>15</v>
      </c>
      <c r="DV142">
        <v>1617085932.5</v>
      </c>
      <c r="DW142" t="s">
        <v>288</v>
      </c>
      <c r="DX142">
        <v>1617085932.5</v>
      </c>
      <c r="DY142">
        <v>1617085930.5</v>
      </c>
      <c r="DZ142">
        <v>3</v>
      </c>
      <c r="EA142">
        <v>0.041</v>
      </c>
      <c r="EB142">
        <v>0.004</v>
      </c>
      <c r="EC142">
        <v>4.362</v>
      </c>
      <c r="ED142">
        <v>-0.018</v>
      </c>
      <c r="EE142">
        <v>400</v>
      </c>
      <c r="EF142">
        <v>20</v>
      </c>
      <c r="EG142">
        <v>0.24</v>
      </c>
      <c r="EH142">
        <v>0.04</v>
      </c>
      <c r="EI142">
        <v>100</v>
      </c>
      <c r="EJ142">
        <v>100</v>
      </c>
      <c r="EK142">
        <v>4.361</v>
      </c>
      <c r="EL142">
        <v>-0.0177</v>
      </c>
      <c r="EM142">
        <v>4.36170000000004</v>
      </c>
      <c r="EN142">
        <v>0</v>
      </c>
      <c r="EO142">
        <v>0</v>
      </c>
      <c r="EP142">
        <v>0</v>
      </c>
      <c r="EQ142">
        <v>-0.017669999999999</v>
      </c>
      <c r="ER142">
        <v>0</v>
      </c>
      <c r="ES142">
        <v>0</v>
      </c>
      <c r="ET142">
        <v>0</v>
      </c>
      <c r="EU142">
        <v>-1</v>
      </c>
      <c r="EV142">
        <v>-1</v>
      </c>
      <c r="EW142">
        <v>-1</v>
      </c>
      <c r="EX142">
        <v>-1</v>
      </c>
      <c r="EY142">
        <v>12.4</v>
      </c>
      <c r="EZ142">
        <v>12.5</v>
      </c>
      <c r="FA142">
        <v>18</v>
      </c>
      <c r="FB142">
        <v>646.028</v>
      </c>
      <c r="FC142">
        <v>394.543</v>
      </c>
      <c r="FD142">
        <v>25.0001</v>
      </c>
      <c r="FE142">
        <v>27.0184</v>
      </c>
      <c r="FF142">
        <v>30.0002</v>
      </c>
      <c r="FG142">
        <v>26.9902</v>
      </c>
      <c r="FH142">
        <v>27.0298</v>
      </c>
      <c r="FI142">
        <v>38.4836</v>
      </c>
      <c r="FJ142">
        <v>16.9493</v>
      </c>
      <c r="FK142">
        <v>53.9919</v>
      </c>
      <c r="FL142">
        <v>25</v>
      </c>
      <c r="FM142">
        <v>858.154</v>
      </c>
      <c r="FN142">
        <v>20</v>
      </c>
      <c r="FO142">
        <v>97.0539</v>
      </c>
      <c r="FP142">
        <v>99.6146</v>
      </c>
    </row>
    <row r="143" spans="1:172">
      <c r="A143">
        <v>127</v>
      </c>
      <c r="B143">
        <v>1617086683.5</v>
      </c>
      <c r="C143">
        <v>505.5</v>
      </c>
      <c r="D143" t="s">
        <v>539</v>
      </c>
      <c r="E143" t="s">
        <v>540</v>
      </c>
      <c r="F143">
        <v>0</v>
      </c>
      <c r="G143">
        <v>1617086683.5</v>
      </c>
      <c r="H143">
        <f>(I143)/1000</f>
        <v>0</v>
      </c>
      <c r="I143">
        <f>IF(CF143, AL143, AF143)</f>
        <v>0</v>
      </c>
      <c r="J143">
        <f>IF(CF143, AG143, AE143)</f>
        <v>0</v>
      </c>
      <c r="K143">
        <f>CH143 - IF(AS143&gt;1, J143*CB143*100.0/(AU143*CV143), 0)</f>
        <v>0</v>
      </c>
      <c r="L143">
        <f>((R143-H143/2)*K143-J143)/(R143+H143/2)</f>
        <v>0</v>
      </c>
      <c r="M143">
        <f>L143*(CO143+CP143)/1000.0</f>
        <v>0</v>
      </c>
      <c r="N143">
        <f>(CH143 - IF(AS143&gt;1, J143*CB143*100.0/(AU143*CV143), 0))*(CO143+CP143)/1000.0</f>
        <v>0</v>
      </c>
      <c r="O143">
        <f>2.0/((1/Q143-1/P143)+SIGN(Q143)*SQRT((1/Q143-1/P143)*(1/Q143-1/P143) + 4*CC143/((CC143+1)*(CC143+1))*(2*1/Q143*1/P143-1/P143*1/P143)))</f>
        <v>0</v>
      </c>
      <c r="P143">
        <f>IF(LEFT(CD143,1)&lt;&gt;"0",IF(LEFT(CD143,1)="1",3.0,CE143),$D$5+$E$5*(CV143*CO143/($K$5*1000))+$F$5*(CV143*CO143/($K$5*1000))*MAX(MIN(CB143,$J$5),$I$5)*MAX(MIN(CB143,$J$5),$I$5)+$G$5*MAX(MIN(CB143,$J$5),$I$5)*(CV143*CO143/($K$5*1000))+$H$5*(CV143*CO143/($K$5*1000))*(CV143*CO143/($K$5*1000)))</f>
        <v>0</v>
      </c>
      <c r="Q143">
        <f>H143*(1000-(1000*0.61365*exp(17.502*U143/(240.97+U143))/(CO143+CP143)+CJ143)/2)/(1000*0.61365*exp(17.502*U143/(240.97+U143))/(CO143+CP143)-CJ143)</f>
        <v>0</v>
      </c>
      <c r="R143">
        <f>1/((CC143+1)/(O143/1.6)+1/(P143/1.37)) + CC143/((CC143+1)/(O143/1.6) + CC143/(P143/1.37))</f>
        <v>0</v>
      </c>
      <c r="S143">
        <f>(BX143*CA143)</f>
        <v>0</v>
      </c>
      <c r="T143">
        <f>(CQ143+(S143+2*0.95*5.67E-8*(((CQ143+$B$7)+273)^4-(CQ143+273)^4)-44100*H143)/(1.84*29.3*P143+8*0.95*5.67E-8*(CQ143+273)^3))</f>
        <v>0</v>
      </c>
      <c r="U143">
        <f>($C$7*CR143+$D$7*CS143+$E$7*T143)</f>
        <v>0</v>
      </c>
      <c r="V143">
        <f>0.61365*exp(17.502*U143/(240.97+U143))</f>
        <v>0</v>
      </c>
      <c r="W143">
        <f>(X143/Y143*100)</f>
        <v>0</v>
      </c>
      <c r="X143">
        <f>CJ143*(CO143+CP143)/1000</f>
        <v>0</v>
      </c>
      <c r="Y143">
        <f>0.61365*exp(17.502*CQ143/(240.97+CQ143))</f>
        <v>0</v>
      </c>
      <c r="Z143">
        <f>(V143-CJ143*(CO143+CP143)/1000)</f>
        <v>0</v>
      </c>
      <c r="AA143">
        <f>(-H143*44100)</f>
        <v>0</v>
      </c>
      <c r="AB143">
        <f>2*29.3*P143*0.92*(CQ143-U143)</f>
        <v>0</v>
      </c>
      <c r="AC143">
        <f>2*0.95*5.67E-8*(((CQ143+$B$7)+273)^4-(U143+273)^4)</f>
        <v>0</v>
      </c>
      <c r="AD143">
        <f>S143+AC143+AA143+AB143</f>
        <v>0</v>
      </c>
      <c r="AE143">
        <f>CN143*AS143*(CI143-CH143*(1000-AS143*CK143)/(1000-AS143*CJ143))/(100*CB143)</f>
        <v>0</v>
      </c>
      <c r="AF143">
        <f>1000*CN143*AS143*(CJ143-CK143)/(100*CB143*(1000-AS143*CJ143))</f>
        <v>0</v>
      </c>
      <c r="AG143">
        <f>(AH143 - AI143 - CO143*1E3/(8.314*(CQ143+273.15)) * AK143/CN143 * AJ143) * CN143/(100*CB143) * (1000 - CK143)/1000</f>
        <v>0</v>
      </c>
      <c r="AH143">
        <v>867.716291258148</v>
      </c>
      <c r="AI143">
        <v>846.917454545454</v>
      </c>
      <c r="AJ143">
        <v>1.69693312104039</v>
      </c>
      <c r="AK143">
        <v>66.4999155448521</v>
      </c>
      <c r="AL143">
        <f>(AN143 - AM143 + CO143*1E3/(8.314*(CQ143+273.15)) * AP143/CN143 * AO143) * CN143/(100*CB143) * 1000/(1000 - AN143)</f>
        <v>0</v>
      </c>
      <c r="AM143">
        <v>20.0044863764502</v>
      </c>
      <c r="AN143">
        <v>21.2876860606061</v>
      </c>
      <c r="AO143">
        <v>-0.000340121212119442</v>
      </c>
      <c r="AP143">
        <v>79.88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MAX(0,($B$13+$C$13*CV143)/(1+$D$13*CV143)*CO143/(CQ143+273)*$E$13)</f>
        <v>0</v>
      </c>
      <c r="AV143" t="s">
        <v>286</v>
      </c>
      <c r="AW143" t="s">
        <v>286</v>
      </c>
      <c r="AX143">
        <v>0</v>
      </c>
      <c r="AY143">
        <v>0</v>
      </c>
      <c r="AZ143">
        <f>1-AX143/AY143</f>
        <v>0</v>
      </c>
      <c r="BA143">
        <v>0</v>
      </c>
      <c r="BB143" t="s">
        <v>286</v>
      </c>
      <c r="BC143" t="s">
        <v>286</v>
      </c>
      <c r="BD143">
        <v>0</v>
      </c>
      <c r="BE143">
        <v>0</v>
      </c>
      <c r="BF143">
        <f>1-BD143/BE143</f>
        <v>0</v>
      </c>
      <c r="BG143">
        <v>0.5</v>
      </c>
      <c r="BH143">
        <f>BY143</f>
        <v>0</v>
      </c>
      <c r="BI143">
        <f>J143</f>
        <v>0</v>
      </c>
      <c r="BJ143">
        <f>BF143*BG143*BH143</f>
        <v>0</v>
      </c>
      <c r="BK143">
        <f>(BI143-BA143)/BH143</f>
        <v>0</v>
      </c>
      <c r="BL143">
        <f>(AY143-BE143)/BE143</f>
        <v>0</v>
      </c>
      <c r="BM143">
        <f>AX143/(AZ143+AX143/BE143)</f>
        <v>0</v>
      </c>
      <c r="BN143" t="s">
        <v>286</v>
      </c>
      <c r="BO143">
        <v>0</v>
      </c>
      <c r="BP143">
        <f>IF(BO143&lt;&gt;0, BO143, BM143)</f>
        <v>0</v>
      </c>
      <c r="BQ143">
        <f>1-BP143/BE143</f>
        <v>0</v>
      </c>
      <c r="BR143">
        <f>(BE143-BD143)/(BE143-BP143)</f>
        <v>0</v>
      </c>
      <c r="BS143">
        <f>(AY143-BE143)/(AY143-BP143)</f>
        <v>0</v>
      </c>
      <c r="BT143">
        <f>(BE143-BD143)/(BE143-AX143)</f>
        <v>0</v>
      </c>
      <c r="BU143">
        <f>(AY143-BE143)/(AY143-AX143)</f>
        <v>0</v>
      </c>
      <c r="BV143">
        <f>(BR143*BP143/BD143)</f>
        <v>0</v>
      </c>
      <c r="BW143">
        <f>(1-BV143)</f>
        <v>0</v>
      </c>
      <c r="BX143">
        <f>$B$11*CW143+$C$11*CX143+$F$11*CY143*(1-DB143)</f>
        <v>0</v>
      </c>
      <c r="BY143">
        <f>BX143*BZ143</f>
        <v>0</v>
      </c>
      <c r="BZ143">
        <f>($B$11*$D$9+$C$11*$D$9+$F$11*((DL143+DD143)/MAX(DL143+DD143+DM143, 0.1)*$I$9+DM143/MAX(DL143+DD143+DM143, 0.1)*$J$9))/($B$11+$C$11+$F$11)</f>
        <v>0</v>
      </c>
      <c r="CA143">
        <f>($B$11*$K$9+$C$11*$K$9+$F$11*((DL143+DD143)/MAX(DL143+DD143+DM143, 0.1)*$P$9+DM143/MAX(DL143+DD143+DM143, 0.1)*$Q$9))/($B$11+$C$11+$F$11)</f>
        <v>0</v>
      </c>
      <c r="CB143">
        <v>9</v>
      </c>
      <c r="CC143">
        <v>0.5</v>
      </c>
      <c r="CD143" t="s">
        <v>287</v>
      </c>
      <c r="CE143">
        <v>2</v>
      </c>
      <c r="CF143" t="b">
        <v>1</v>
      </c>
      <c r="CG143">
        <v>1617086683.5</v>
      </c>
      <c r="CH143">
        <v>829.736</v>
      </c>
      <c r="CI143">
        <v>853.852</v>
      </c>
      <c r="CJ143">
        <v>21.2877</v>
      </c>
      <c r="CK143">
        <v>20.0046</v>
      </c>
      <c r="CL143">
        <v>825.375</v>
      </c>
      <c r="CM143">
        <v>21.3054</v>
      </c>
      <c r="CN143">
        <v>599.948</v>
      </c>
      <c r="CO143">
        <v>101.113</v>
      </c>
      <c r="CP143">
        <v>0.0455775</v>
      </c>
      <c r="CQ143">
        <v>26.6363</v>
      </c>
      <c r="CR143">
        <v>26.2087</v>
      </c>
      <c r="CS143">
        <v>999.9</v>
      </c>
      <c r="CT143">
        <v>0</v>
      </c>
      <c r="CU143">
        <v>0</v>
      </c>
      <c r="CV143">
        <v>9998.12</v>
      </c>
      <c r="CW143">
        <v>0</v>
      </c>
      <c r="CX143">
        <v>43.4992</v>
      </c>
      <c r="CY143">
        <v>1199.98</v>
      </c>
      <c r="CZ143">
        <v>0.96699</v>
      </c>
      <c r="DA143">
        <v>0.0330095</v>
      </c>
      <c r="DB143">
        <v>0</v>
      </c>
      <c r="DC143">
        <v>2.9829</v>
      </c>
      <c r="DD143">
        <v>0</v>
      </c>
      <c r="DE143">
        <v>3597.52</v>
      </c>
      <c r="DF143">
        <v>10372.1</v>
      </c>
      <c r="DG143">
        <v>39.875</v>
      </c>
      <c r="DH143">
        <v>42.75</v>
      </c>
      <c r="DI143">
        <v>41.5</v>
      </c>
      <c r="DJ143">
        <v>40.937</v>
      </c>
      <c r="DK143">
        <v>39.812</v>
      </c>
      <c r="DL143">
        <v>1160.37</v>
      </c>
      <c r="DM143">
        <v>39.61</v>
      </c>
      <c r="DN143">
        <v>0</v>
      </c>
      <c r="DO143">
        <v>1617086684.5</v>
      </c>
      <c r="DP143">
        <v>0</v>
      </c>
      <c r="DQ143">
        <v>2.671296</v>
      </c>
      <c r="DR143">
        <v>0.365776922594028</v>
      </c>
      <c r="DS143">
        <v>-9.72615385470359</v>
      </c>
      <c r="DT143">
        <v>3599.5116</v>
      </c>
      <c r="DU143">
        <v>15</v>
      </c>
      <c r="DV143">
        <v>1617085932.5</v>
      </c>
      <c r="DW143" t="s">
        <v>288</v>
      </c>
      <c r="DX143">
        <v>1617085932.5</v>
      </c>
      <c r="DY143">
        <v>1617085930.5</v>
      </c>
      <c r="DZ143">
        <v>3</v>
      </c>
      <c r="EA143">
        <v>0.041</v>
      </c>
      <c r="EB143">
        <v>0.004</v>
      </c>
      <c r="EC143">
        <v>4.362</v>
      </c>
      <c r="ED143">
        <v>-0.018</v>
      </c>
      <c r="EE143">
        <v>400</v>
      </c>
      <c r="EF143">
        <v>20</v>
      </c>
      <c r="EG143">
        <v>0.24</v>
      </c>
      <c r="EH143">
        <v>0.04</v>
      </c>
      <c r="EI143">
        <v>100</v>
      </c>
      <c r="EJ143">
        <v>100</v>
      </c>
      <c r="EK143">
        <v>4.361</v>
      </c>
      <c r="EL143">
        <v>-0.0177</v>
      </c>
      <c r="EM143">
        <v>4.36170000000004</v>
      </c>
      <c r="EN143">
        <v>0</v>
      </c>
      <c r="EO143">
        <v>0</v>
      </c>
      <c r="EP143">
        <v>0</v>
      </c>
      <c r="EQ143">
        <v>-0.017669999999999</v>
      </c>
      <c r="ER143">
        <v>0</v>
      </c>
      <c r="ES143">
        <v>0</v>
      </c>
      <c r="ET143">
        <v>0</v>
      </c>
      <c r="EU143">
        <v>-1</v>
      </c>
      <c r="EV143">
        <v>-1</v>
      </c>
      <c r="EW143">
        <v>-1</v>
      </c>
      <c r="EX143">
        <v>-1</v>
      </c>
      <c r="EY143">
        <v>12.5</v>
      </c>
      <c r="EZ143">
        <v>12.6</v>
      </c>
      <c r="FA143">
        <v>18</v>
      </c>
      <c r="FB143">
        <v>646.117</v>
      </c>
      <c r="FC143">
        <v>394.427</v>
      </c>
      <c r="FD143">
        <v>25.0001</v>
      </c>
      <c r="FE143">
        <v>27.0184</v>
      </c>
      <c r="FF143">
        <v>30.0002</v>
      </c>
      <c r="FG143">
        <v>26.9912</v>
      </c>
      <c r="FH143">
        <v>27.0298</v>
      </c>
      <c r="FI143">
        <v>38.7218</v>
      </c>
      <c r="FJ143">
        <v>16.9493</v>
      </c>
      <c r="FK143">
        <v>54.364</v>
      </c>
      <c r="FL143">
        <v>25</v>
      </c>
      <c r="FM143">
        <v>864.89</v>
      </c>
      <c r="FN143">
        <v>20</v>
      </c>
      <c r="FO143">
        <v>97.0544</v>
      </c>
      <c r="FP143">
        <v>99.6145</v>
      </c>
    </row>
    <row r="144" spans="1:172">
      <c r="A144">
        <v>128</v>
      </c>
      <c r="B144">
        <v>1617086687.5</v>
      </c>
      <c r="C144">
        <v>509.5</v>
      </c>
      <c r="D144" t="s">
        <v>541</v>
      </c>
      <c r="E144" t="s">
        <v>542</v>
      </c>
      <c r="F144">
        <v>0</v>
      </c>
      <c r="G144">
        <v>1617086687.5</v>
      </c>
      <c r="H144">
        <f>(I144)/1000</f>
        <v>0</v>
      </c>
      <c r="I144">
        <f>IF(CF144, AL144, AF144)</f>
        <v>0</v>
      </c>
      <c r="J144">
        <f>IF(CF144, AG144, AE144)</f>
        <v>0</v>
      </c>
      <c r="K144">
        <f>CH144 - IF(AS144&gt;1, J144*CB144*100.0/(AU144*CV144), 0)</f>
        <v>0</v>
      </c>
      <c r="L144">
        <f>((R144-H144/2)*K144-J144)/(R144+H144/2)</f>
        <v>0</v>
      </c>
      <c r="M144">
        <f>L144*(CO144+CP144)/1000.0</f>
        <v>0</v>
      </c>
      <c r="N144">
        <f>(CH144 - IF(AS144&gt;1, J144*CB144*100.0/(AU144*CV144), 0))*(CO144+CP144)/1000.0</f>
        <v>0</v>
      </c>
      <c r="O144">
        <f>2.0/((1/Q144-1/P144)+SIGN(Q144)*SQRT((1/Q144-1/P144)*(1/Q144-1/P144) + 4*CC144/((CC144+1)*(CC144+1))*(2*1/Q144*1/P144-1/P144*1/P144)))</f>
        <v>0</v>
      </c>
      <c r="P144">
        <f>IF(LEFT(CD144,1)&lt;&gt;"0",IF(LEFT(CD144,1)="1",3.0,CE144),$D$5+$E$5*(CV144*CO144/($K$5*1000))+$F$5*(CV144*CO144/($K$5*1000))*MAX(MIN(CB144,$J$5),$I$5)*MAX(MIN(CB144,$J$5),$I$5)+$G$5*MAX(MIN(CB144,$J$5),$I$5)*(CV144*CO144/($K$5*1000))+$H$5*(CV144*CO144/($K$5*1000))*(CV144*CO144/($K$5*1000)))</f>
        <v>0</v>
      </c>
      <c r="Q144">
        <f>H144*(1000-(1000*0.61365*exp(17.502*U144/(240.97+U144))/(CO144+CP144)+CJ144)/2)/(1000*0.61365*exp(17.502*U144/(240.97+U144))/(CO144+CP144)-CJ144)</f>
        <v>0</v>
      </c>
      <c r="R144">
        <f>1/((CC144+1)/(O144/1.6)+1/(P144/1.37)) + CC144/((CC144+1)/(O144/1.6) + CC144/(P144/1.37))</f>
        <v>0</v>
      </c>
      <c r="S144">
        <f>(BX144*CA144)</f>
        <v>0</v>
      </c>
      <c r="T144">
        <f>(CQ144+(S144+2*0.95*5.67E-8*(((CQ144+$B$7)+273)^4-(CQ144+273)^4)-44100*H144)/(1.84*29.3*P144+8*0.95*5.67E-8*(CQ144+273)^3))</f>
        <v>0</v>
      </c>
      <c r="U144">
        <f>($C$7*CR144+$D$7*CS144+$E$7*T144)</f>
        <v>0</v>
      </c>
      <c r="V144">
        <f>0.61365*exp(17.502*U144/(240.97+U144))</f>
        <v>0</v>
      </c>
      <c r="W144">
        <f>(X144/Y144*100)</f>
        <v>0</v>
      </c>
      <c r="X144">
        <f>CJ144*(CO144+CP144)/1000</f>
        <v>0</v>
      </c>
      <c r="Y144">
        <f>0.61365*exp(17.502*CQ144/(240.97+CQ144))</f>
        <v>0</v>
      </c>
      <c r="Z144">
        <f>(V144-CJ144*(CO144+CP144)/1000)</f>
        <v>0</v>
      </c>
      <c r="AA144">
        <f>(-H144*44100)</f>
        <v>0</v>
      </c>
      <c r="AB144">
        <f>2*29.3*P144*0.92*(CQ144-U144)</f>
        <v>0</v>
      </c>
      <c r="AC144">
        <f>2*0.95*5.67E-8*(((CQ144+$B$7)+273)^4-(U144+273)^4)</f>
        <v>0</v>
      </c>
      <c r="AD144">
        <f>S144+AC144+AA144+AB144</f>
        <v>0</v>
      </c>
      <c r="AE144">
        <f>CN144*AS144*(CI144-CH144*(1000-AS144*CK144)/(1000-AS144*CJ144))/(100*CB144)</f>
        <v>0</v>
      </c>
      <c r="AF144">
        <f>1000*CN144*AS144*(CJ144-CK144)/(100*CB144*(1000-AS144*CJ144))</f>
        <v>0</v>
      </c>
      <c r="AG144">
        <f>(AH144 - AI144 - CO144*1E3/(8.314*(CQ144+273.15)) * AK144/CN144 * AJ144) * CN144/(100*CB144) * (1000 - CK144)/1000</f>
        <v>0</v>
      </c>
      <c r="AH144">
        <v>874.727003309301</v>
      </c>
      <c r="AI144">
        <v>853.878672727272</v>
      </c>
      <c r="AJ144">
        <v>1.73771850247818</v>
      </c>
      <c r="AK144">
        <v>66.4999155448521</v>
      </c>
      <c r="AL144">
        <f>(AN144 - AM144 + CO144*1E3/(8.314*(CQ144+273.15)) * AP144/CN144 * AO144) * CN144/(100*CB144) * 1000/(1000 - AN144)</f>
        <v>0</v>
      </c>
      <c r="AM144">
        <v>20.004939164329</v>
      </c>
      <c r="AN144">
        <v>21.283416969697</v>
      </c>
      <c r="AO144">
        <v>-0.000202446280991213</v>
      </c>
      <c r="AP144">
        <v>79.88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MAX(0,($B$13+$C$13*CV144)/(1+$D$13*CV144)*CO144/(CQ144+273)*$E$13)</f>
        <v>0</v>
      </c>
      <c r="AV144" t="s">
        <v>286</v>
      </c>
      <c r="AW144" t="s">
        <v>286</v>
      </c>
      <c r="AX144">
        <v>0</v>
      </c>
      <c r="AY144">
        <v>0</v>
      </c>
      <c r="AZ144">
        <f>1-AX144/AY144</f>
        <v>0</v>
      </c>
      <c r="BA144">
        <v>0</v>
      </c>
      <c r="BB144" t="s">
        <v>286</v>
      </c>
      <c r="BC144" t="s">
        <v>286</v>
      </c>
      <c r="BD144">
        <v>0</v>
      </c>
      <c r="BE144">
        <v>0</v>
      </c>
      <c r="BF144">
        <f>1-BD144/BE144</f>
        <v>0</v>
      </c>
      <c r="BG144">
        <v>0.5</v>
      </c>
      <c r="BH144">
        <f>BY144</f>
        <v>0</v>
      </c>
      <c r="BI144">
        <f>J144</f>
        <v>0</v>
      </c>
      <c r="BJ144">
        <f>BF144*BG144*BH144</f>
        <v>0</v>
      </c>
      <c r="BK144">
        <f>(BI144-BA144)/BH144</f>
        <v>0</v>
      </c>
      <c r="BL144">
        <f>(AY144-BE144)/BE144</f>
        <v>0</v>
      </c>
      <c r="BM144">
        <f>AX144/(AZ144+AX144/BE144)</f>
        <v>0</v>
      </c>
      <c r="BN144" t="s">
        <v>286</v>
      </c>
      <c r="BO144">
        <v>0</v>
      </c>
      <c r="BP144">
        <f>IF(BO144&lt;&gt;0, BO144, BM144)</f>
        <v>0</v>
      </c>
      <c r="BQ144">
        <f>1-BP144/BE144</f>
        <v>0</v>
      </c>
      <c r="BR144">
        <f>(BE144-BD144)/(BE144-BP144)</f>
        <v>0</v>
      </c>
      <c r="BS144">
        <f>(AY144-BE144)/(AY144-BP144)</f>
        <v>0</v>
      </c>
      <c r="BT144">
        <f>(BE144-BD144)/(BE144-AX144)</f>
        <v>0</v>
      </c>
      <c r="BU144">
        <f>(AY144-BE144)/(AY144-AX144)</f>
        <v>0</v>
      </c>
      <c r="BV144">
        <f>(BR144*BP144/BD144)</f>
        <v>0</v>
      </c>
      <c r="BW144">
        <f>(1-BV144)</f>
        <v>0</v>
      </c>
      <c r="BX144">
        <f>$B$11*CW144+$C$11*CX144+$F$11*CY144*(1-DB144)</f>
        <v>0</v>
      </c>
      <c r="BY144">
        <f>BX144*BZ144</f>
        <v>0</v>
      </c>
      <c r="BZ144">
        <f>($B$11*$D$9+$C$11*$D$9+$F$11*((DL144+DD144)/MAX(DL144+DD144+DM144, 0.1)*$I$9+DM144/MAX(DL144+DD144+DM144, 0.1)*$J$9))/($B$11+$C$11+$F$11)</f>
        <v>0</v>
      </c>
      <c r="CA144">
        <f>($B$11*$K$9+$C$11*$K$9+$F$11*((DL144+DD144)/MAX(DL144+DD144+DM144, 0.1)*$P$9+DM144/MAX(DL144+DD144+DM144, 0.1)*$Q$9))/($B$11+$C$11+$F$11)</f>
        <v>0</v>
      </c>
      <c r="CB144">
        <v>9</v>
      </c>
      <c r="CC144">
        <v>0.5</v>
      </c>
      <c r="CD144" t="s">
        <v>287</v>
      </c>
      <c r="CE144">
        <v>2</v>
      </c>
      <c r="CF144" t="b">
        <v>1</v>
      </c>
      <c r="CG144">
        <v>1617086687.5</v>
      </c>
      <c r="CH144">
        <v>836.531</v>
      </c>
      <c r="CI144">
        <v>860.597</v>
      </c>
      <c r="CJ144">
        <v>21.2821</v>
      </c>
      <c r="CK144">
        <v>20.0102</v>
      </c>
      <c r="CL144">
        <v>832.169</v>
      </c>
      <c r="CM144">
        <v>21.2998</v>
      </c>
      <c r="CN144">
        <v>600.094</v>
      </c>
      <c r="CO144">
        <v>101.111</v>
      </c>
      <c r="CP144">
        <v>0.0452589</v>
      </c>
      <c r="CQ144">
        <v>26.6372</v>
      </c>
      <c r="CR144">
        <v>26.2209</v>
      </c>
      <c r="CS144">
        <v>999.9</v>
      </c>
      <c r="CT144">
        <v>0</v>
      </c>
      <c r="CU144">
        <v>0</v>
      </c>
      <c r="CV144">
        <v>10011.9</v>
      </c>
      <c r="CW144">
        <v>0</v>
      </c>
      <c r="CX144">
        <v>43.5295</v>
      </c>
      <c r="CY144">
        <v>1199.97</v>
      </c>
      <c r="CZ144">
        <v>0.96699</v>
      </c>
      <c r="DA144">
        <v>0.0330095</v>
      </c>
      <c r="DB144">
        <v>0</v>
      </c>
      <c r="DC144">
        <v>2.6034</v>
      </c>
      <c r="DD144">
        <v>0</v>
      </c>
      <c r="DE144">
        <v>3596.81</v>
      </c>
      <c r="DF144">
        <v>10372</v>
      </c>
      <c r="DG144">
        <v>39.75</v>
      </c>
      <c r="DH144">
        <v>42.687</v>
      </c>
      <c r="DI144">
        <v>41.625</v>
      </c>
      <c r="DJ144">
        <v>41.062</v>
      </c>
      <c r="DK144">
        <v>39.937</v>
      </c>
      <c r="DL144">
        <v>1160.36</v>
      </c>
      <c r="DM144">
        <v>39.61</v>
      </c>
      <c r="DN144">
        <v>0</v>
      </c>
      <c r="DO144">
        <v>1617086688.1</v>
      </c>
      <c r="DP144">
        <v>0</v>
      </c>
      <c r="DQ144">
        <v>2.645068</v>
      </c>
      <c r="DR144">
        <v>0.170007701986286</v>
      </c>
      <c r="DS144">
        <v>-13.9784615763613</v>
      </c>
      <c r="DT144">
        <v>3598.76</v>
      </c>
      <c r="DU144">
        <v>15</v>
      </c>
      <c r="DV144">
        <v>1617085932.5</v>
      </c>
      <c r="DW144" t="s">
        <v>288</v>
      </c>
      <c r="DX144">
        <v>1617085932.5</v>
      </c>
      <c r="DY144">
        <v>1617085930.5</v>
      </c>
      <c r="DZ144">
        <v>3</v>
      </c>
      <c r="EA144">
        <v>0.041</v>
      </c>
      <c r="EB144">
        <v>0.004</v>
      </c>
      <c r="EC144">
        <v>4.362</v>
      </c>
      <c r="ED144">
        <v>-0.018</v>
      </c>
      <c r="EE144">
        <v>400</v>
      </c>
      <c r="EF144">
        <v>20</v>
      </c>
      <c r="EG144">
        <v>0.24</v>
      </c>
      <c r="EH144">
        <v>0.04</v>
      </c>
      <c r="EI144">
        <v>100</v>
      </c>
      <c r="EJ144">
        <v>100</v>
      </c>
      <c r="EK144">
        <v>4.362</v>
      </c>
      <c r="EL144">
        <v>-0.0177</v>
      </c>
      <c r="EM144">
        <v>4.36170000000004</v>
      </c>
      <c r="EN144">
        <v>0</v>
      </c>
      <c r="EO144">
        <v>0</v>
      </c>
      <c r="EP144">
        <v>0</v>
      </c>
      <c r="EQ144">
        <v>-0.017669999999999</v>
      </c>
      <c r="ER144">
        <v>0</v>
      </c>
      <c r="ES144">
        <v>0</v>
      </c>
      <c r="ET144">
        <v>0</v>
      </c>
      <c r="EU144">
        <v>-1</v>
      </c>
      <c r="EV144">
        <v>-1</v>
      </c>
      <c r="EW144">
        <v>-1</v>
      </c>
      <c r="EX144">
        <v>-1</v>
      </c>
      <c r="EY144">
        <v>12.6</v>
      </c>
      <c r="EZ144">
        <v>12.6</v>
      </c>
      <c r="FA144">
        <v>18</v>
      </c>
      <c r="FB144">
        <v>646.114</v>
      </c>
      <c r="FC144">
        <v>394.598</v>
      </c>
      <c r="FD144">
        <v>25.0001</v>
      </c>
      <c r="FE144">
        <v>27.02</v>
      </c>
      <c r="FF144">
        <v>30.0002</v>
      </c>
      <c r="FG144">
        <v>26.9925</v>
      </c>
      <c r="FH144">
        <v>27.0313</v>
      </c>
      <c r="FI144">
        <v>38.9633</v>
      </c>
      <c r="FJ144">
        <v>16.9493</v>
      </c>
      <c r="FK144">
        <v>54.364</v>
      </c>
      <c r="FL144">
        <v>25</v>
      </c>
      <c r="FM144">
        <v>871.588</v>
      </c>
      <c r="FN144">
        <v>20</v>
      </c>
      <c r="FO144">
        <v>97.0534</v>
      </c>
      <c r="FP144">
        <v>99.6148</v>
      </c>
    </row>
    <row r="145" spans="1:172">
      <c r="A145">
        <v>129</v>
      </c>
      <c r="B145">
        <v>1617086691.5</v>
      </c>
      <c r="C145">
        <v>513.5</v>
      </c>
      <c r="D145" t="s">
        <v>543</v>
      </c>
      <c r="E145" t="s">
        <v>544</v>
      </c>
      <c r="F145">
        <v>0</v>
      </c>
      <c r="G145">
        <v>1617086691.5</v>
      </c>
      <c r="H145">
        <f>(I145)/1000</f>
        <v>0</v>
      </c>
      <c r="I145">
        <f>IF(CF145, AL145, AF145)</f>
        <v>0</v>
      </c>
      <c r="J145">
        <f>IF(CF145, AG145, AE145)</f>
        <v>0</v>
      </c>
      <c r="K145">
        <f>CH145 - IF(AS145&gt;1, J145*CB145*100.0/(AU145*CV145), 0)</f>
        <v>0</v>
      </c>
      <c r="L145">
        <f>((R145-H145/2)*K145-J145)/(R145+H145/2)</f>
        <v>0</v>
      </c>
      <c r="M145">
        <f>L145*(CO145+CP145)/1000.0</f>
        <v>0</v>
      </c>
      <c r="N145">
        <f>(CH145 - IF(AS145&gt;1, J145*CB145*100.0/(AU145*CV145), 0))*(CO145+CP145)/1000.0</f>
        <v>0</v>
      </c>
      <c r="O145">
        <f>2.0/((1/Q145-1/P145)+SIGN(Q145)*SQRT((1/Q145-1/P145)*(1/Q145-1/P145) + 4*CC145/((CC145+1)*(CC145+1))*(2*1/Q145*1/P145-1/P145*1/P145)))</f>
        <v>0</v>
      </c>
      <c r="P145">
        <f>IF(LEFT(CD145,1)&lt;&gt;"0",IF(LEFT(CD145,1)="1",3.0,CE145),$D$5+$E$5*(CV145*CO145/($K$5*1000))+$F$5*(CV145*CO145/($K$5*1000))*MAX(MIN(CB145,$J$5),$I$5)*MAX(MIN(CB145,$J$5),$I$5)+$G$5*MAX(MIN(CB145,$J$5),$I$5)*(CV145*CO145/($K$5*1000))+$H$5*(CV145*CO145/($K$5*1000))*(CV145*CO145/($K$5*1000)))</f>
        <v>0</v>
      </c>
      <c r="Q145">
        <f>H145*(1000-(1000*0.61365*exp(17.502*U145/(240.97+U145))/(CO145+CP145)+CJ145)/2)/(1000*0.61365*exp(17.502*U145/(240.97+U145))/(CO145+CP145)-CJ145)</f>
        <v>0</v>
      </c>
      <c r="R145">
        <f>1/((CC145+1)/(O145/1.6)+1/(P145/1.37)) + CC145/((CC145+1)/(O145/1.6) + CC145/(P145/1.37))</f>
        <v>0</v>
      </c>
      <c r="S145">
        <f>(BX145*CA145)</f>
        <v>0</v>
      </c>
      <c r="T145">
        <f>(CQ145+(S145+2*0.95*5.67E-8*(((CQ145+$B$7)+273)^4-(CQ145+273)^4)-44100*H145)/(1.84*29.3*P145+8*0.95*5.67E-8*(CQ145+273)^3))</f>
        <v>0</v>
      </c>
      <c r="U145">
        <f>($C$7*CR145+$D$7*CS145+$E$7*T145)</f>
        <v>0</v>
      </c>
      <c r="V145">
        <f>0.61365*exp(17.502*U145/(240.97+U145))</f>
        <v>0</v>
      </c>
      <c r="W145">
        <f>(X145/Y145*100)</f>
        <v>0</v>
      </c>
      <c r="X145">
        <f>CJ145*(CO145+CP145)/1000</f>
        <v>0</v>
      </c>
      <c r="Y145">
        <f>0.61365*exp(17.502*CQ145/(240.97+CQ145))</f>
        <v>0</v>
      </c>
      <c r="Z145">
        <f>(V145-CJ145*(CO145+CP145)/1000)</f>
        <v>0</v>
      </c>
      <c r="AA145">
        <f>(-H145*44100)</f>
        <v>0</v>
      </c>
      <c r="AB145">
        <f>2*29.3*P145*0.92*(CQ145-U145)</f>
        <v>0</v>
      </c>
      <c r="AC145">
        <f>2*0.95*5.67E-8*(((CQ145+$B$7)+273)^4-(U145+273)^4)</f>
        <v>0</v>
      </c>
      <c r="AD145">
        <f>S145+AC145+AA145+AB145</f>
        <v>0</v>
      </c>
      <c r="AE145">
        <f>CN145*AS145*(CI145-CH145*(1000-AS145*CK145)/(1000-AS145*CJ145))/(100*CB145)</f>
        <v>0</v>
      </c>
      <c r="AF145">
        <f>1000*CN145*AS145*(CJ145-CK145)/(100*CB145*(1000-AS145*CJ145))</f>
        <v>0</v>
      </c>
      <c r="AG145">
        <f>(AH145 - AI145 - CO145*1E3/(8.314*(CQ145+273.15)) * AK145/CN145 * AJ145) * CN145/(100*CB145) * (1000 - CK145)/1000</f>
        <v>0</v>
      </c>
      <c r="AH145">
        <v>881.465219041289</v>
      </c>
      <c r="AI145">
        <v>860.633357575757</v>
      </c>
      <c r="AJ145">
        <v>1.69823983908181</v>
      </c>
      <c r="AK145">
        <v>66.4999155448521</v>
      </c>
      <c r="AL145">
        <f>(AN145 - AM145 + CO145*1E3/(8.314*(CQ145+273.15)) * AP145/CN145 * AO145) * CN145/(100*CB145) * 1000/(1000 - AN145)</f>
        <v>0</v>
      </c>
      <c r="AM145">
        <v>20.0154932516017</v>
      </c>
      <c r="AN145">
        <v>21.2805121212121</v>
      </c>
      <c r="AO145">
        <v>-0.000159935353535928</v>
      </c>
      <c r="AP145">
        <v>79.88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MAX(0,($B$13+$C$13*CV145)/(1+$D$13*CV145)*CO145/(CQ145+273)*$E$13)</f>
        <v>0</v>
      </c>
      <c r="AV145" t="s">
        <v>286</v>
      </c>
      <c r="AW145" t="s">
        <v>286</v>
      </c>
      <c r="AX145">
        <v>0</v>
      </c>
      <c r="AY145">
        <v>0</v>
      </c>
      <c r="AZ145">
        <f>1-AX145/AY145</f>
        <v>0</v>
      </c>
      <c r="BA145">
        <v>0</v>
      </c>
      <c r="BB145" t="s">
        <v>286</v>
      </c>
      <c r="BC145" t="s">
        <v>286</v>
      </c>
      <c r="BD145">
        <v>0</v>
      </c>
      <c r="BE145">
        <v>0</v>
      </c>
      <c r="BF145">
        <f>1-BD145/BE145</f>
        <v>0</v>
      </c>
      <c r="BG145">
        <v>0.5</v>
      </c>
      <c r="BH145">
        <f>BY145</f>
        <v>0</v>
      </c>
      <c r="BI145">
        <f>J145</f>
        <v>0</v>
      </c>
      <c r="BJ145">
        <f>BF145*BG145*BH145</f>
        <v>0</v>
      </c>
      <c r="BK145">
        <f>(BI145-BA145)/BH145</f>
        <v>0</v>
      </c>
      <c r="BL145">
        <f>(AY145-BE145)/BE145</f>
        <v>0</v>
      </c>
      <c r="BM145">
        <f>AX145/(AZ145+AX145/BE145)</f>
        <v>0</v>
      </c>
      <c r="BN145" t="s">
        <v>286</v>
      </c>
      <c r="BO145">
        <v>0</v>
      </c>
      <c r="BP145">
        <f>IF(BO145&lt;&gt;0, BO145, BM145)</f>
        <v>0</v>
      </c>
      <c r="BQ145">
        <f>1-BP145/BE145</f>
        <v>0</v>
      </c>
      <c r="BR145">
        <f>(BE145-BD145)/(BE145-BP145)</f>
        <v>0</v>
      </c>
      <c r="BS145">
        <f>(AY145-BE145)/(AY145-BP145)</f>
        <v>0</v>
      </c>
      <c r="BT145">
        <f>(BE145-BD145)/(BE145-AX145)</f>
        <v>0</v>
      </c>
      <c r="BU145">
        <f>(AY145-BE145)/(AY145-AX145)</f>
        <v>0</v>
      </c>
      <c r="BV145">
        <f>(BR145*BP145/BD145)</f>
        <v>0</v>
      </c>
      <c r="BW145">
        <f>(1-BV145)</f>
        <v>0</v>
      </c>
      <c r="BX145">
        <f>$B$11*CW145+$C$11*CX145+$F$11*CY145*(1-DB145)</f>
        <v>0</v>
      </c>
      <c r="BY145">
        <f>BX145*BZ145</f>
        <v>0</v>
      </c>
      <c r="BZ145">
        <f>($B$11*$D$9+$C$11*$D$9+$F$11*((DL145+DD145)/MAX(DL145+DD145+DM145, 0.1)*$I$9+DM145/MAX(DL145+DD145+DM145, 0.1)*$J$9))/($B$11+$C$11+$F$11)</f>
        <v>0</v>
      </c>
      <c r="CA145">
        <f>($B$11*$K$9+$C$11*$K$9+$F$11*((DL145+DD145)/MAX(DL145+DD145+DM145, 0.1)*$P$9+DM145/MAX(DL145+DD145+DM145, 0.1)*$Q$9))/($B$11+$C$11+$F$11)</f>
        <v>0</v>
      </c>
      <c r="CB145">
        <v>9</v>
      </c>
      <c r="CC145">
        <v>0.5</v>
      </c>
      <c r="CD145" t="s">
        <v>287</v>
      </c>
      <c r="CE145">
        <v>2</v>
      </c>
      <c r="CF145" t="b">
        <v>1</v>
      </c>
      <c r="CG145">
        <v>1617086691.5</v>
      </c>
      <c r="CH145">
        <v>843.164</v>
      </c>
      <c r="CI145">
        <v>867.127</v>
      </c>
      <c r="CJ145">
        <v>21.2808</v>
      </c>
      <c r="CK145">
        <v>20.0211</v>
      </c>
      <c r="CL145">
        <v>838.803</v>
      </c>
      <c r="CM145">
        <v>21.2985</v>
      </c>
      <c r="CN145">
        <v>600.02</v>
      </c>
      <c r="CO145">
        <v>101.113</v>
      </c>
      <c r="CP145">
        <v>0.0452442</v>
      </c>
      <c r="CQ145">
        <v>26.6383</v>
      </c>
      <c r="CR145">
        <v>26.2193</v>
      </c>
      <c r="CS145">
        <v>999.9</v>
      </c>
      <c r="CT145">
        <v>0</v>
      </c>
      <c r="CU145">
        <v>0</v>
      </c>
      <c r="CV145">
        <v>10003.1</v>
      </c>
      <c r="CW145">
        <v>0</v>
      </c>
      <c r="CX145">
        <v>43.5707</v>
      </c>
      <c r="CY145">
        <v>1199.98</v>
      </c>
      <c r="CZ145">
        <v>0.96699</v>
      </c>
      <c r="DA145">
        <v>0.0330095</v>
      </c>
      <c r="DB145">
        <v>0</v>
      </c>
      <c r="DC145">
        <v>2.8079</v>
      </c>
      <c r="DD145">
        <v>0</v>
      </c>
      <c r="DE145">
        <v>3594.94</v>
      </c>
      <c r="DF145">
        <v>10372.1</v>
      </c>
      <c r="DG145">
        <v>39.875</v>
      </c>
      <c r="DH145">
        <v>42.75</v>
      </c>
      <c r="DI145">
        <v>41.5</v>
      </c>
      <c r="DJ145">
        <v>40.875</v>
      </c>
      <c r="DK145">
        <v>39.937</v>
      </c>
      <c r="DL145">
        <v>1160.37</v>
      </c>
      <c r="DM145">
        <v>39.61</v>
      </c>
      <c r="DN145">
        <v>0</v>
      </c>
      <c r="DO145">
        <v>1617086692.3</v>
      </c>
      <c r="DP145">
        <v>0</v>
      </c>
      <c r="DQ145">
        <v>2.69517307692308</v>
      </c>
      <c r="DR145">
        <v>0.512625649315427</v>
      </c>
      <c r="DS145">
        <v>-19.1234188231304</v>
      </c>
      <c r="DT145">
        <v>3597.80615384615</v>
      </c>
      <c r="DU145">
        <v>15</v>
      </c>
      <c r="DV145">
        <v>1617085932.5</v>
      </c>
      <c r="DW145" t="s">
        <v>288</v>
      </c>
      <c r="DX145">
        <v>1617085932.5</v>
      </c>
      <c r="DY145">
        <v>1617085930.5</v>
      </c>
      <c r="DZ145">
        <v>3</v>
      </c>
      <c r="EA145">
        <v>0.041</v>
      </c>
      <c r="EB145">
        <v>0.004</v>
      </c>
      <c r="EC145">
        <v>4.362</v>
      </c>
      <c r="ED145">
        <v>-0.018</v>
      </c>
      <c r="EE145">
        <v>400</v>
      </c>
      <c r="EF145">
        <v>20</v>
      </c>
      <c r="EG145">
        <v>0.24</v>
      </c>
      <c r="EH145">
        <v>0.04</v>
      </c>
      <c r="EI145">
        <v>100</v>
      </c>
      <c r="EJ145">
        <v>100</v>
      </c>
      <c r="EK145">
        <v>4.361</v>
      </c>
      <c r="EL145">
        <v>-0.0177</v>
      </c>
      <c r="EM145">
        <v>4.36170000000004</v>
      </c>
      <c r="EN145">
        <v>0</v>
      </c>
      <c r="EO145">
        <v>0</v>
      </c>
      <c r="EP145">
        <v>0</v>
      </c>
      <c r="EQ145">
        <v>-0.017669999999999</v>
      </c>
      <c r="ER145">
        <v>0</v>
      </c>
      <c r="ES145">
        <v>0</v>
      </c>
      <c r="ET145">
        <v>0</v>
      </c>
      <c r="EU145">
        <v>-1</v>
      </c>
      <c r="EV145">
        <v>-1</v>
      </c>
      <c r="EW145">
        <v>-1</v>
      </c>
      <c r="EX145">
        <v>-1</v>
      </c>
      <c r="EY145">
        <v>12.7</v>
      </c>
      <c r="EZ145">
        <v>12.7</v>
      </c>
      <c r="FA145">
        <v>18</v>
      </c>
      <c r="FB145">
        <v>646.095</v>
      </c>
      <c r="FC145">
        <v>394.634</v>
      </c>
      <c r="FD145">
        <v>25</v>
      </c>
      <c r="FE145">
        <v>27.0206</v>
      </c>
      <c r="FF145">
        <v>30.0001</v>
      </c>
      <c r="FG145">
        <v>26.9925</v>
      </c>
      <c r="FH145">
        <v>27.0321</v>
      </c>
      <c r="FI145">
        <v>39.2065</v>
      </c>
      <c r="FJ145">
        <v>16.9493</v>
      </c>
      <c r="FK145">
        <v>54.364</v>
      </c>
      <c r="FL145">
        <v>25</v>
      </c>
      <c r="FM145">
        <v>878.307</v>
      </c>
      <c r="FN145">
        <v>20</v>
      </c>
      <c r="FO145">
        <v>97.0535</v>
      </c>
      <c r="FP145">
        <v>99.6158</v>
      </c>
    </row>
    <row r="146" spans="1:172">
      <c r="A146">
        <v>130</v>
      </c>
      <c r="B146">
        <v>1617086695.5</v>
      </c>
      <c r="C146">
        <v>517.5</v>
      </c>
      <c r="D146" t="s">
        <v>545</v>
      </c>
      <c r="E146" t="s">
        <v>546</v>
      </c>
      <c r="F146">
        <v>0</v>
      </c>
      <c r="G146">
        <v>1617086695.5</v>
      </c>
      <c r="H146">
        <f>(I146)/1000</f>
        <v>0</v>
      </c>
      <c r="I146">
        <f>IF(CF146, AL146, AF146)</f>
        <v>0</v>
      </c>
      <c r="J146">
        <f>IF(CF146, AG146, AE146)</f>
        <v>0</v>
      </c>
      <c r="K146">
        <f>CH146 - IF(AS146&gt;1, J146*CB146*100.0/(AU146*CV146), 0)</f>
        <v>0</v>
      </c>
      <c r="L146">
        <f>((R146-H146/2)*K146-J146)/(R146+H146/2)</f>
        <v>0</v>
      </c>
      <c r="M146">
        <f>L146*(CO146+CP146)/1000.0</f>
        <v>0</v>
      </c>
      <c r="N146">
        <f>(CH146 - IF(AS146&gt;1, J146*CB146*100.0/(AU146*CV146), 0))*(CO146+CP146)/1000.0</f>
        <v>0</v>
      </c>
      <c r="O146">
        <f>2.0/((1/Q146-1/P146)+SIGN(Q146)*SQRT((1/Q146-1/P146)*(1/Q146-1/P146) + 4*CC146/((CC146+1)*(CC146+1))*(2*1/Q146*1/P146-1/P146*1/P146)))</f>
        <v>0</v>
      </c>
      <c r="P146">
        <f>IF(LEFT(CD146,1)&lt;&gt;"0",IF(LEFT(CD146,1)="1",3.0,CE146),$D$5+$E$5*(CV146*CO146/($K$5*1000))+$F$5*(CV146*CO146/($K$5*1000))*MAX(MIN(CB146,$J$5),$I$5)*MAX(MIN(CB146,$J$5),$I$5)+$G$5*MAX(MIN(CB146,$J$5),$I$5)*(CV146*CO146/($K$5*1000))+$H$5*(CV146*CO146/($K$5*1000))*(CV146*CO146/($K$5*1000)))</f>
        <v>0</v>
      </c>
      <c r="Q146">
        <f>H146*(1000-(1000*0.61365*exp(17.502*U146/(240.97+U146))/(CO146+CP146)+CJ146)/2)/(1000*0.61365*exp(17.502*U146/(240.97+U146))/(CO146+CP146)-CJ146)</f>
        <v>0</v>
      </c>
      <c r="R146">
        <f>1/((CC146+1)/(O146/1.6)+1/(P146/1.37)) + CC146/((CC146+1)/(O146/1.6) + CC146/(P146/1.37))</f>
        <v>0</v>
      </c>
      <c r="S146">
        <f>(BX146*CA146)</f>
        <v>0</v>
      </c>
      <c r="T146">
        <f>(CQ146+(S146+2*0.95*5.67E-8*(((CQ146+$B$7)+273)^4-(CQ146+273)^4)-44100*H146)/(1.84*29.3*P146+8*0.95*5.67E-8*(CQ146+273)^3))</f>
        <v>0</v>
      </c>
      <c r="U146">
        <f>($C$7*CR146+$D$7*CS146+$E$7*T146)</f>
        <v>0</v>
      </c>
      <c r="V146">
        <f>0.61365*exp(17.502*U146/(240.97+U146))</f>
        <v>0</v>
      </c>
      <c r="W146">
        <f>(X146/Y146*100)</f>
        <v>0</v>
      </c>
      <c r="X146">
        <f>CJ146*(CO146+CP146)/1000</f>
        <v>0</v>
      </c>
      <c r="Y146">
        <f>0.61365*exp(17.502*CQ146/(240.97+CQ146))</f>
        <v>0</v>
      </c>
      <c r="Z146">
        <f>(V146-CJ146*(CO146+CP146)/1000)</f>
        <v>0</v>
      </c>
      <c r="AA146">
        <f>(-H146*44100)</f>
        <v>0</v>
      </c>
      <c r="AB146">
        <f>2*29.3*P146*0.92*(CQ146-U146)</f>
        <v>0</v>
      </c>
      <c r="AC146">
        <f>2*0.95*5.67E-8*(((CQ146+$B$7)+273)^4-(U146+273)^4)</f>
        <v>0</v>
      </c>
      <c r="AD146">
        <f>S146+AC146+AA146+AB146</f>
        <v>0</v>
      </c>
      <c r="AE146">
        <f>CN146*AS146*(CI146-CH146*(1000-AS146*CK146)/(1000-AS146*CJ146))/(100*CB146)</f>
        <v>0</v>
      </c>
      <c r="AF146">
        <f>1000*CN146*AS146*(CJ146-CK146)/(100*CB146*(1000-AS146*CJ146))</f>
        <v>0</v>
      </c>
      <c r="AG146">
        <f>(AH146 - AI146 - CO146*1E3/(8.314*(CQ146+273.15)) * AK146/CN146 * AJ146) * CN146/(100*CB146) * (1000 - CK146)/1000</f>
        <v>0</v>
      </c>
      <c r="AH146">
        <v>888.273648332119</v>
      </c>
      <c r="AI146">
        <v>867.414254545454</v>
      </c>
      <c r="AJ146">
        <v>1.67779529662617</v>
      </c>
      <c r="AK146">
        <v>66.4999155448521</v>
      </c>
      <c r="AL146">
        <f>(AN146 - AM146 + CO146*1E3/(8.314*(CQ146+273.15)) * AP146/CN146 * AO146) * CN146/(100*CB146) * 1000/(1000 - AN146)</f>
        <v>0</v>
      </c>
      <c r="AM146">
        <v>20.0221237461472</v>
      </c>
      <c r="AN146">
        <v>21.2811448484848</v>
      </c>
      <c r="AO146">
        <v>6.056778309365e-05</v>
      </c>
      <c r="AP146">
        <v>79.88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MAX(0,($B$13+$C$13*CV146)/(1+$D$13*CV146)*CO146/(CQ146+273)*$E$13)</f>
        <v>0</v>
      </c>
      <c r="AV146" t="s">
        <v>286</v>
      </c>
      <c r="AW146" t="s">
        <v>286</v>
      </c>
      <c r="AX146">
        <v>0</v>
      </c>
      <c r="AY146">
        <v>0</v>
      </c>
      <c r="AZ146">
        <f>1-AX146/AY146</f>
        <v>0</v>
      </c>
      <c r="BA146">
        <v>0</v>
      </c>
      <c r="BB146" t="s">
        <v>286</v>
      </c>
      <c r="BC146" t="s">
        <v>286</v>
      </c>
      <c r="BD146">
        <v>0</v>
      </c>
      <c r="BE146">
        <v>0</v>
      </c>
      <c r="BF146">
        <f>1-BD146/BE146</f>
        <v>0</v>
      </c>
      <c r="BG146">
        <v>0.5</v>
      </c>
      <c r="BH146">
        <f>BY146</f>
        <v>0</v>
      </c>
      <c r="BI146">
        <f>J146</f>
        <v>0</v>
      </c>
      <c r="BJ146">
        <f>BF146*BG146*BH146</f>
        <v>0</v>
      </c>
      <c r="BK146">
        <f>(BI146-BA146)/BH146</f>
        <v>0</v>
      </c>
      <c r="BL146">
        <f>(AY146-BE146)/BE146</f>
        <v>0</v>
      </c>
      <c r="BM146">
        <f>AX146/(AZ146+AX146/BE146)</f>
        <v>0</v>
      </c>
      <c r="BN146" t="s">
        <v>286</v>
      </c>
      <c r="BO146">
        <v>0</v>
      </c>
      <c r="BP146">
        <f>IF(BO146&lt;&gt;0, BO146, BM146)</f>
        <v>0</v>
      </c>
      <c r="BQ146">
        <f>1-BP146/BE146</f>
        <v>0</v>
      </c>
      <c r="BR146">
        <f>(BE146-BD146)/(BE146-BP146)</f>
        <v>0</v>
      </c>
      <c r="BS146">
        <f>(AY146-BE146)/(AY146-BP146)</f>
        <v>0</v>
      </c>
      <c r="BT146">
        <f>(BE146-BD146)/(BE146-AX146)</f>
        <v>0</v>
      </c>
      <c r="BU146">
        <f>(AY146-BE146)/(AY146-AX146)</f>
        <v>0</v>
      </c>
      <c r="BV146">
        <f>(BR146*BP146/BD146)</f>
        <v>0</v>
      </c>
      <c r="BW146">
        <f>(1-BV146)</f>
        <v>0</v>
      </c>
      <c r="BX146">
        <f>$B$11*CW146+$C$11*CX146+$F$11*CY146*(1-DB146)</f>
        <v>0</v>
      </c>
      <c r="BY146">
        <f>BX146*BZ146</f>
        <v>0</v>
      </c>
      <c r="BZ146">
        <f>($B$11*$D$9+$C$11*$D$9+$F$11*((DL146+DD146)/MAX(DL146+DD146+DM146, 0.1)*$I$9+DM146/MAX(DL146+DD146+DM146, 0.1)*$J$9))/($B$11+$C$11+$F$11)</f>
        <v>0</v>
      </c>
      <c r="CA146">
        <f>($B$11*$K$9+$C$11*$K$9+$F$11*((DL146+DD146)/MAX(DL146+DD146+DM146, 0.1)*$P$9+DM146/MAX(DL146+DD146+DM146, 0.1)*$Q$9))/($B$11+$C$11+$F$11)</f>
        <v>0</v>
      </c>
      <c r="CB146">
        <v>9</v>
      </c>
      <c r="CC146">
        <v>0.5</v>
      </c>
      <c r="CD146" t="s">
        <v>287</v>
      </c>
      <c r="CE146">
        <v>2</v>
      </c>
      <c r="CF146" t="b">
        <v>1</v>
      </c>
      <c r="CG146">
        <v>1617086695.5</v>
      </c>
      <c r="CH146">
        <v>849.804</v>
      </c>
      <c r="CI146">
        <v>873.977</v>
      </c>
      <c r="CJ146">
        <v>21.2811</v>
      </c>
      <c r="CK146">
        <v>20.0211</v>
      </c>
      <c r="CL146">
        <v>845.442</v>
      </c>
      <c r="CM146">
        <v>21.2988</v>
      </c>
      <c r="CN146">
        <v>600.014</v>
      </c>
      <c r="CO146">
        <v>101.114</v>
      </c>
      <c r="CP146">
        <v>0.0452279</v>
      </c>
      <c r="CQ146">
        <v>26.6384</v>
      </c>
      <c r="CR146">
        <v>26.2336</v>
      </c>
      <c r="CS146">
        <v>999.9</v>
      </c>
      <c r="CT146">
        <v>0</v>
      </c>
      <c r="CU146">
        <v>0</v>
      </c>
      <c r="CV146">
        <v>9991.25</v>
      </c>
      <c r="CW146">
        <v>0</v>
      </c>
      <c r="CX146">
        <v>43.6064</v>
      </c>
      <c r="CY146">
        <v>1199.98</v>
      </c>
      <c r="CZ146">
        <v>0.96699</v>
      </c>
      <c r="DA146">
        <v>0.0330095</v>
      </c>
      <c r="DB146">
        <v>0</v>
      </c>
      <c r="DC146">
        <v>2.8601</v>
      </c>
      <c r="DD146">
        <v>0</v>
      </c>
      <c r="DE146">
        <v>3593.32</v>
      </c>
      <c r="DF146">
        <v>10372.1</v>
      </c>
      <c r="DG146">
        <v>39.875</v>
      </c>
      <c r="DH146">
        <v>42.75</v>
      </c>
      <c r="DI146">
        <v>41.437</v>
      </c>
      <c r="DJ146">
        <v>41.062</v>
      </c>
      <c r="DK146">
        <v>40</v>
      </c>
      <c r="DL146">
        <v>1160.37</v>
      </c>
      <c r="DM146">
        <v>39.61</v>
      </c>
      <c r="DN146">
        <v>0</v>
      </c>
      <c r="DO146">
        <v>1617086696.5</v>
      </c>
      <c r="DP146">
        <v>0</v>
      </c>
      <c r="DQ146">
        <v>2.695936</v>
      </c>
      <c r="DR146">
        <v>0.0336307752913796</v>
      </c>
      <c r="DS146">
        <v>-22.4884615126564</v>
      </c>
      <c r="DT146">
        <v>3596.2348</v>
      </c>
      <c r="DU146">
        <v>15</v>
      </c>
      <c r="DV146">
        <v>1617085932.5</v>
      </c>
      <c r="DW146" t="s">
        <v>288</v>
      </c>
      <c r="DX146">
        <v>1617085932.5</v>
      </c>
      <c r="DY146">
        <v>1617085930.5</v>
      </c>
      <c r="DZ146">
        <v>3</v>
      </c>
      <c r="EA146">
        <v>0.041</v>
      </c>
      <c r="EB146">
        <v>0.004</v>
      </c>
      <c r="EC146">
        <v>4.362</v>
      </c>
      <c r="ED146">
        <v>-0.018</v>
      </c>
      <c r="EE146">
        <v>400</v>
      </c>
      <c r="EF146">
        <v>20</v>
      </c>
      <c r="EG146">
        <v>0.24</v>
      </c>
      <c r="EH146">
        <v>0.04</v>
      </c>
      <c r="EI146">
        <v>100</v>
      </c>
      <c r="EJ146">
        <v>100</v>
      </c>
      <c r="EK146">
        <v>4.362</v>
      </c>
      <c r="EL146">
        <v>-0.0177</v>
      </c>
      <c r="EM146">
        <v>4.36170000000004</v>
      </c>
      <c r="EN146">
        <v>0</v>
      </c>
      <c r="EO146">
        <v>0</v>
      </c>
      <c r="EP146">
        <v>0</v>
      </c>
      <c r="EQ146">
        <v>-0.017669999999999</v>
      </c>
      <c r="ER146">
        <v>0</v>
      </c>
      <c r="ES146">
        <v>0</v>
      </c>
      <c r="ET146">
        <v>0</v>
      </c>
      <c r="EU146">
        <v>-1</v>
      </c>
      <c r="EV146">
        <v>-1</v>
      </c>
      <c r="EW146">
        <v>-1</v>
      </c>
      <c r="EX146">
        <v>-1</v>
      </c>
      <c r="EY146">
        <v>12.7</v>
      </c>
      <c r="EZ146">
        <v>12.8</v>
      </c>
      <c r="FA146">
        <v>18</v>
      </c>
      <c r="FB146">
        <v>646.056</v>
      </c>
      <c r="FC146">
        <v>394.619</v>
      </c>
      <c r="FD146">
        <v>24.9999</v>
      </c>
      <c r="FE146">
        <v>27.0206</v>
      </c>
      <c r="FF146">
        <v>30.0002</v>
      </c>
      <c r="FG146">
        <v>26.9925</v>
      </c>
      <c r="FH146">
        <v>27.0321</v>
      </c>
      <c r="FI146">
        <v>39.4464</v>
      </c>
      <c r="FJ146">
        <v>16.9493</v>
      </c>
      <c r="FK146">
        <v>54.364</v>
      </c>
      <c r="FL146">
        <v>25</v>
      </c>
      <c r="FM146">
        <v>885.035</v>
      </c>
      <c r="FN146">
        <v>20</v>
      </c>
      <c r="FO146">
        <v>97.0529</v>
      </c>
      <c r="FP146">
        <v>99.6151</v>
      </c>
    </row>
    <row r="147" spans="1:172">
      <c r="A147">
        <v>131</v>
      </c>
      <c r="B147">
        <v>1617086699.5</v>
      </c>
      <c r="C147">
        <v>521.5</v>
      </c>
      <c r="D147" t="s">
        <v>547</v>
      </c>
      <c r="E147" t="s">
        <v>548</v>
      </c>
      <c r="F147">
        <v>0</v>
      </c>
      <c r="G147">
        <v>1617086699.5</v>
      </c>
      <c r="H147">
        <f>(I147)/1000</f>
        <v>0</v>
      </c>
      <c r="I147">
        <f>IF(CF147, AL147, AF147)</f>
        <v>0</v>
      </c>
      <c r="J147">
        <f>IF(CF147, AG147, AE147)</f>
        <v>0</v>
      </c>
      <c r="K147">
        <f>CH147 - IF(AS147&gt;1, J147*CB147*100.0/(AU147*CV147), 0)</f>
        <v>0</v>
      </c>
      <c r="L147">
        <f>((R147-H147/2)*K147-J147)/(R147+H147/2)</f>
        <v>0</v>
      </c>
      <c r="M147">
        <f>L147*(CO147+CP147)/1000.0</f>
        <v>0</v>
      </c>
      <c r="N147">
        <f>(CH147 - IF(AS147&gt;1, J147*CB147*100.0/(AU147*CV147), 0))*(CO147+CP147)/1000.0</f>
        <v>0</v>
      </c>
      <c r="O147">
        <f>2.0/((1/Q147-1/P147)+SIGN(Q147)*SQRT((1/Q147-1/P147)*(1/Q147-1/P147) + 4*CC147/((CC147+1)*(CC147+1))*(2*1/Q147*1/P147-1/P147*1/P147)))</f>
        <v>0</v>
      </c>
      <c r="P147">
        <f>IF(LEFT(CD147,1)&lt;&gt;"0",IF(LEFT(CD147,1)="1",3.0,CE147),$D$5+$E$5*(CV147*CO147/($K$5*1000))+$F$5*(CV147*CO147/($K$5*1000))*MAX(MIN(CB147,$J$5),$I$5)*MAX(MIN(CB147,$J$5),$I$5)+$G$5*MAX(MIN(CB147,$J$5),$I$5)*(CV147*CO147/($K$5*1000))+$H$5*(CV147*CO147/($K$5*1000))*(CV147*CO147/($K$5*1000)))</f>
        <v>0</v>
      </c>
      <c r="Q147">
        <f>H147*(1000-(1000*0.61365*exp(17.502*U147/(240.97+U147))/(CO147+CP147)+CJ147)/2)/(1000*0.61365*exp(17.502*U147/(240.97+U147))/(CO147+CP147)-CJ147)</f>
        <v>0</v>
      </c>
      <c r="R147">
        <f>1/((CC147+1)/(O147/1.6)+1/(P147/1.37)) + CC147/((CC147+1)/(O147/1.6) + CC147/(P147/1.37))</f>
        <v>0</v>
      </c>
      <c r="S147">
        <f>(BX147*CA147)</f>
        <v>0</v>
      </c>
      <c r="T147">
        <f>(CQ147+(S147+2*0.95*5.67E-8*(((CQ147+$B$7)+273)^4-(CQ147+273)^4)-44100*H147)/(1.84*29.3*P147+8*0.95*5.67E-8*(CQ147+273)^3))</f>
        <v>0</v>
      </c>
      <c r="U147">
        <f>($C$7*CR147+$D$7*CS147+$E$7*T147)</f>
        <v>0</v>
      </c>
      <c r="V147">
        <f>0.61365*exp(17.502*U147/(240.97+U147))</f>
        <v>0</v>
      </c>
      <c r="W147">
        <f>(X147/Y147*100)</f>
        <v>0</v>
      </c>
      <c r="X147">
        <f>CJ147*(CO147+CP147)/1000</f>
        <v>0</v>
      </c>
      <c r="Y147">
        <f>0.61365*exp(17.502*CQ147/(240.97+CQ147))</f>
        <v>0</v>
      </c>
      <c r="Z147">
        <f>(V147-CJ147*(CO147+CP147)/1000)</f>
        <v>0</v>
      </c>
      <c r="AA147">
        <f>(-H147*44100)</f>
        <v>0</v>
      </c>
      <c r="AB147">
        <f>2*29.3*P147*0.92*(CQ147-U147)</f>
        <v>0</v>
      </c>
      <c r="AC147">
        <f>2*0.95*5.67E-8*(((CQ147+$B$7)+273)^4-(U147+273)^4)</f>
        <v>0</v>
      </c>
      <c r="AD147">
        <f>S147+AC147+AA147+AB147</f>
        <v>0</v>
      </c>
      <c r="AE147">
        <f>CN147*AS147*(CI147-CH147*(1000-AS147*CK147)/(1000-AS147*CJ147))/(100*CB147)</f>
        <v>0</v>
      </c>
      <c r="AF147">
        <f>1000*CN147*AS147*(CJ147-CK147)/(100*CB147*(1000-AS147*CJ147))</f>
        <v>0</v>
      </c>
      <c r="AG147">
        <f>(AH147 - AI147 - CO147*1E3/(8.314*(CQ147+273.15)) * AK147/CN147 * AJ147) * CN147/(100*CB147) * (1000 - CK147)/1000</f>
        <v>0</v>
      </c>
      <c r="AH147">
        <v>895.323012661447</v>
      </c>
      <c r="AI147">
        <v>874.309290909091</v>
      </c>
      <c r="AJ147">
        <v>1.72295825239634</v>
      </c>
      <c r="AK147">
        <v>66.4999155448521</v>
      </c>
      <c r="AL147">
        <f>(AN147 - AM147 + CO147*1E3/(8.314*(CQ147+273.15)) * AP147/CN147 * AO147) * CN147/(100*CB147) * 1000/(1000 - AN147)</f>
        <v>0</v>
      </c>
      <c r="AM147">
        <v>20.0209441146321</v>
      </c>
      <c r="AN147">
        <v>21.2784078787879</v>
      </c>
      <c r="AO147">
        <v>-5.24479578388866e-05</v>
      </c>
      <c r="AP147">
        <v>79.88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MAX(0,($B$13+$C$13*CV147)/(1+$D$13*CV147)*CO147/(CQ147+273)*$E$13)</f>
        <v>0</v>
      </c>
      <c r="AV147" t="s">
        <v>286</v>
      </c>
      <c r="AW147" t="s">
        <v>286</v>
      </c>
      <c r="AX147">
        <v>0</v>
      </c>
      <c r="AY147">
        <v>0</v>
      </c>
      <c r="AZ147">
        <f>1-AX147/AY147</f>
        <v>0</v>
      </c>
      <c r="BA147">
        <v>0</v>
      </c>
      <c r="BB147" t="s">
        <v>286</v>
      </c>
      <c r="BC147" t="s">
        <v>286</v>
      </c>
      <c r="BD147">
        <v>0</v>
      </c>
      <c r="BE147">
        <v>0</v>
      </c>
      <c r="BF147">
        <f>1-BD147/BE147</f>
        <v>0</v>
      </c>
      <c r="BG147">
        <v>0.5</v>
      </c>
      <c r="BH147">
        <f>BY147</f>
        <v>0</v>
      </c>
      <c r="BI147">
        <f>J147</f>
        <v>0</v>
      </c>
      <c r="BJ147">
        <f>BF147*BG147*BH147</f>
        <v>0</v>
      </c>
      <c r="BK147">
        <f>(BI147-BA147)/BH147</f>
        <v>0</v>
      </c>
      <c r="BL147">
        <f>(AY147-BE147)/BE147</f>
        <v>0</v>
      </c>
      <c r="BM147">
        <f>AX147/(AZ147+AX147/BE147)</f>
        <v>0</v>
      </c>
      <c r="BN147" t="s">
        <v>286</v>
      </c>
      <c r="BO147">
        <v>0</v>
      </c>
      <c r="BP147">
        <f>IF(BO147&lt;&gt;0, BO147, BM147)</f>
        <v>0</v>
      </c>
      <c r="BQ147">
        <f>1-BP147/BE147</f>
        <v>0</v>
      </c>
      <c r="BR147">
        <f>(BE147-BD147)/(BE147-BP147)</f>
        <v>0</v>
      </c>
      <c r="BS147">
        <f>(AY147-BE147)/(AY147-BP147)</f>
        <v>0</v>
      </c>
      <c r="BT147">
        <f>(BE147-BD147)/(BE147-AX147)</f>
        <v>0</v>
      </c>
      <c r="BU147">
        <f>(AY147-BE147)/(AY147-AX147)</f>
        <v>0</v>
      </c>
      <c r="BV147">
        <f>(BR147*BP147/BD147)</f>
        <v>0</v>
      </c>
      <c r="BW147">
        <f>(1-BV147)</f>
        <v>0</v>
      </c>
      <c r="BX147">
        <f>$B$11*CW147+$C$11*CX147+$F$11*CY147*(1-DB147)</f>
        <v>0</v>
      </c>
      <c r="BY147">
        <f>BX147*BZ147</f>
        <v>0</v>
      </c>
      <c r="BZ147">
        <f>($B$11*$D$9+$C$11*$D$9+$F$11*((DL147+DD147)/MAX(DL147+DD147+DM147, 0.1)*$I$9+DM147/MAX(DL147+DD147+DM147, 0.1)*$J$9))/($B$11+$C$11+$F$11)</f>
        <v>0</v>
      </c>
      <c r="CA147">
        <f>($B$11*$K$9+$C$11*$K$9+$F$11*((DL147+DD147)/MAX(DL147+DD147+DM147, 0.1)*$P$9+DM147/MAX(DL147+DD147+DM147, 0.1)*$Q$9))/($B$11+$C$11+$F$11)</f>
        <v>0</v>
      </c>
      <c r="CB147">
        <v>9</v>
      </c>
      <c r="CC147">
        <v>0.5</v>
      </c>
      <c r="CD147" t="s">
        <v>287</v>
      </c>
      <c r="CE147">
        <v>2</v>
      </c>
      <c r="CF147" t="b">
        <v>1</v>
      </c>
      <c r="CG147">
        <v>1617086699.5</v>
      </c>
      <c r="CH147">
        <v>856.545</v>
      </c>
      <c r="CI147">
        <v>880.78</v>
      </c>
      <c r="CJ147">
        <v>21.2779</v>
      </c>
      <c r="CK147">
        <v>20.0199</v>
      </c>
      <c r="CL147">
        <v>852.183</v>
      </c>
      <c r="CM147">
        <v>21.2956</v>
      </c>
      <c r="CN147">
        <v>600.022</v>
      </c>
      <c r="CO147">
        <v>101.113</v>
      </c>
      <c r="CP147">
        <v>0.0453345</v>
      </c>
      <c r="CQ147">
        <v>26.6372</v>
      </c>
      <c r="CR147">
        <v>26.2332</v>
      </c>
      <c r="CS147">
        <v>999.9</v>
      </c>
      <c r="CT147">
        <v>0</v>
      </c>
      <c r="CU147">
        <v>0</v>
      </c>
      <c r="CV147">
        <v>10005</v>
      </c>
      <c r="CW147">
        <v>0</v>
      </c>
      <c r="CX147">
        <v>43.6119</v>
      </c>
      <c r="CY147">
        <v>1199.99</v>
      </c>
      <c r="CZ147">
        <v>0.96699</v>
      </c>
      <c r="DA147">
        <v>0.0330095</v>
      </c>
      <c r="DB147">
        <v>0</v>
      </c>
      <c r="DC147">
        <v>2.7736</v>
      </c>
      <c r="DD147">
        <v>0</v>
      </c>
      <c r="DE147">
        <v>3591.75</v>
      </c>
      <c r="DF147">
        <v>10372.1</v>
      </c>
      <c r="DG147">
        <v>39.875</v>
      </c>
      <c r="DH147">
        <v>42.75</v>
      </c>
      <c r="DI147">
        <v>41.562</v>
      </c>
      <c r="DJ147">
        <v>40.937</v>
      </c>
      <c r="DK147">
        <v>39.937</v>
      </c>
      <c r="DL147">
        <v>1160.38</v>
      </c>
      <c r="DM147">
        <v>39.61</v>
      </c>
      <c r="DN147">
        <v>0</v>
      </c>
      <c r="DO147">
        <v>1617086700.1</v>
      </c>
      <c r="DP147">
        <v>0</v>
      </c>
      <c r="DQ147">
        <v>2.672292</v>
      </c>
      <c r="DR147">
        <v>-0.18497692747537</v>
      </c>
      <c r="DS147">
        <v>-24.5400000493367</v>
      </c>
      <c r="DT147">
        <v>3594.8172</v>
      </c>
      <c r="DU147">
        <v>15</v>
      </c>
      <c r="DV147">
        <v>1617085932.5</v>
      </c>
      <c r="DW147" t="s">
        <v>288</v>
      </c>
      <c r="DX147">
        <v>1617085932.5</v>
      </c>
      <c r="DY147">
        <v>1617085930.5</v>
      </c>
      <c r="DZ147">
        <v>3</v>
      </c>
      <c r="EA147">
        <v>0.041</v>
      </c>
      <c r="EB147">
        <v>0.004</v>
      </c>
      <c r="EC147">
        <v>4.362</v>
      </c>
      <c r="ED147">
        <v>-0.018</v>
      </c>
      <c r="EE147">
        <v>400</v>
      </c>
      <c r="EF147">
        <v>20</v>
      </c>
      <c r="EG147">
        <v>0.24</v>
      </c>
      <c r="EH147">
        <v>0.04</v>
      </c>
      <c r="EI147">
        <v>100</v>
      </c>
      <c r="EJ147">
        <v>100</v>
      </c>
      <c r="EK147">
        <v>4.362</v>
      </c>
      <c r="EL147">
        <v>-0.0177</v>
      </c>
      <c r="EM147">
        <v>4.36170000000004</v>
      </c>
      <c r="EN147">
        <v>0</v>
      </c>
      <c r="EO147">
        <v>0</v>
      </c>
      <c r="EP147">
        <v>0</v>
      </c>
      <c r="EQ147">
        <v>-0.017669999999999</v>
      </c>
      <c r="ER147">
        <v>0</v>
      </c>
      <c r="ES147">
        <v>0</v>
      </c>
      <c r="ET147">
        <v>0</v>
      </c>
      <c r="EU147">
        <v>-1</v>
      </c>
      <c r="EV147">
        <v>-1</v>
      </c>
      <c r="EW147">
        <v>-1</v>
      </c>
      <c r="EX147">
        <v>-1</v>
      </c>
      <c r="EY147">
        <v>12.8</v>
      </c>
      <c r="EZ147">
        <v>12.8</v>
      </c>
      <c r="FA147">
        <v>18</v>
      </c>
      <c r="FB147">
        <v>646.043</v>
      </c>
      <c r="FC147">
        <v>394.64</v>
      </c>
      <c r="FD147">
        <v>24.9997</v>
      </c>
      <c r="FE147">
        <v>27.0217</v>
      </c>
      <c r="FF147">
        <v>30</v>
      </c>
      <c r="FG147">
        <v>26.9946</v>
      </c>
      <c r="FH147">
        <v>27.033</v>
      </c>
      <c r="FI147">
        <v>39.6861</v>
      </c>
      <c r="FJ147">
        <v>16.9493</v>
      </c>
      <c r="FK147">
        <v>54.364</v>
      </c>
      <c r="FL147">
        <v>25</v>
      </c>
      <c r="FM147">
        <v>891.759</v>
      </c>
      <c r="FN147">
        <v>20</v>
      </c>
      <c r="FO147">
        <v>97.0527</v>
      </c>
      <c r="FP147">
        <v>99.6148</v>
      </c>
    </row>
    <row r="148" spans="1:172">
      <c r="A148">
        <v>132</v>
      </c>
      <c r="B148">
        <v>1617086703.5</v>
      </c>
      <c r="C148">
        <v>525.5</v>
      </c>
      <c r="D148" t="s">
        <v>549</v>
      </c>
      <c r="E148" t="s">
        <v>550</v>
      </c>
      <c r="F148">
        <v>0</v>
      </c>
      <c r="G148">
        <v>1617086703.5</v>
      </c>
      <c r="H148">
        <f>(I148)/1000</f>
        <v>0</v>
      </c>
      <c r="I148">
        <f>IF(CF148, AL148, AF148)</f>
        <v>0</v>
      </c>
      <c r="J148">
        <f>IF(CF148, AG148, AE148)</f>
        <v>0</v>
      </c>
      <c r="K148">
        <f>CH148 - IF(AS148&gt;1, J148*CB148*100.0/(AU148*CV148), 0)</f>
        <v>0</v>
      </c>
      <c r="L148">
        <f>((R148-H148/2)*K148-J148)/(R148+H148/2)</f>
        <v>0</v>
      </c>
      <c r="M148">
        <f>L148*(CO148+CP148)/1000.0</f>
        <v>0</v>
      </c>
      <c r="N148">
        <f>(CH148 - IF(AS148&gt;1, J148*CB148*100.0/(AU148*CV148), 0))*(CO148+CP148)/1000.0</f>
        <v>0</v>
      </c>
      <c r="O148">
        <f>2.0/((1/Q148-1/P148)+SIGN(Q148)*SQRT((1/Q148-1/P148)*(1/Q148-1/P148) + 4*CC148/((CC148+1)*(CC148+1))*(2*1/Q148*1/P148-1/P148*1/P148)))</f>
        <v>0</v>
      </c>
      <c r="P148">
        <f>IF(LEFT(CD148,1)&lt;&gt;"0",IF(LEFT(CD148,1)="1",3.0,CE148),$D$5+$E$5*(CV148*CO148/($K$5*1000))+$F$5*(CV148*CO148/($K$5*1000))*MAX(MIN(CB148,$J$5),$I$5)*MAX(MIN(CB148,$J$5),$I$5)+$G$5*MAX(MIN(CB148,$J$5),$I$5)*(CV148*CO148/($K$5*1000))+$H$5*(CV148*CO148/($K$5*1000))*(CV148*CO148/($K$5*1000)))</f>
        <v>0</v>
      </c>
      <c r="Q148">
        <f>H148*(1000-(1000*0.61365*exp(17.502*U148/(240.97+U148))/(CO148+CP148)+CJ148)/2)/(1000*0.61365*exp(17.502*U148/(240.97+U148))/(CO148+CP148)-CJ148)</f>
        <v>0</v>
      </c>
      <c r="R148">
        <f>1/((CC148+1)/(O148/1.6)+1/(P148/1.37)) + CC148/((CC148+1)/(O148/1.6) + CC148/(P148/1.37))</f>
        <v>0</v>
      </c>
      <c r="S148">
        <f>(BX148*CA148)</f>
        <v>0</v>
      </c>
      <c r="T148">
        <f>(CQ148+(S148+2*0.95*5.67E-8*(((CQ148+$B$7)+273)^4-(CQ148+273)^4)-44100*H148)/(1.84*29.3*P148+8*0.95*5.67E-8*(CQ148+273)^3))</f>
        <v>0</v>
      </c>
      <c r="U148">
        <f>($C$7*CR148+$D$7*CS148+$E$7*T148)</f>
        <v>0</v>
      </c>
      <c r="V148">
        <f>0.61365*exp(17.502*U148/(240.97+U148))</f>
        <v>0</v>
      </c>
      <c r="W148">
        <f>(X148/Y148*100)</f>
        <v>0</v>
      </c>
      <c r="X148">
        <f>CJ148*(CO148+CP148)/1000</f>
        <v>0</v>
      </c>
      <c r="Y148">
        <f>0.61365*exp(17.502*CQ148/(240.97+CQ148))</f>
        <v>0</v>
      </c>
      <c r="Z148">
        <f>(V148-CJ148*(CO148+CP148)/1000)</f>
        <v>0</v>
      </c>
      <c r="AA148">
        <f>(-H148*44100)</f>
        <v>0</v>
      </c>
      <c r="AB148">
        <f>2*29.3*P148*0.92*(CQ148-U148)</f>
        <v>0</v>
      </c>
      <c r="AC148">
        <f>2*0.95*5.67E-8*(((CQ148+$B$7)+273)^4-(U148+273)^4)</f>
        <v>0</v>
      </c>
      <c r="AD148">
        <f>S148+AC148+AA148+AB148</f>
        <v>0</v>
      </c>
      <c r="AE148">
        <f>CN148*AS148*(CI148-CH148*(1000-AS148*CK148)/(1000-AS148*CJ148))/(100*CB148)</f>
        <v>0</v>
      </c>
      <c r="AF148">
        <f>1000*CN148*AS148*(CJ148-CK148)/(100*CB148*(1000-AS148*CJ148))</f>
        <v>0</v>
      </c>
      <c r="AG148">
        <f>(AH148 - AI148 - CO148*1E3/(8.314*(CQ148+273.15)) * AK148/CN148 * AJ148) * CN148/(100*CB148) * (1000 - CK148)/1000</f>
        <v>0</v>
      </c>
      <c r="AH148">
        <v>902.061393788173</v>
      </c>
      <c r="AI148">
        <v>881.106351515151</v>
      </c>
      <c r="AJ148">
        <v>1.70634907917536</v>
      </c>
      <c r="AK148">
        <v>66.4999155448521</v>
      </c>
      <c r="AL148">
        <f>(AN148 - AM148 + CO148*1E3/(8.314*(CQ148+273.15)) * AP148/CN148 * AO148) * CN148/(100*CB148) * 1000/(1000 - AN148)</f>
        <v>0</v>
      </c>
      <c r="AM148">
        <v>20.0181884900433</v>
      </c>
      <c r="AN148">
        <v>21.2758781818182</v>
      </c>
      <c r="AO148">
        <v>-3.76745230078569e-05</v>
      </c>
      <c r="AP148">
        <v>79.88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MAX(0,($B$13+$C$13*CV148)/(1+$D$13*CV148)*CO148/(CQ148+273)*$E$13)</f>
        <v>0</v>
      </c>
      <c r="AV148" t="s">
        <v>286</v>
      </c>
      <c r="AW148" t="s">
        <v>286</v>
      </c>
      <c r="AX148">
        <v>0</v>
      </c>
      <c r="AY148">
        <v>0</v>
      </c>
      <c r="AZ148">
        <f>1-AX148/AY148</f>
        <v>0</v>
      </c>
      <c r="BA148">
        <v>0</v>
      </c>
      <c r="BB148" t="s">
        <v>286</v>
      </c>
      <c r="BC148" t="s">
        <v>286</v>
      </c>
      <c r="BD148">
        <v>0</v>
      </c>
      <c r="BE148">
        <v>0</v>
      </c>
      <c r="BF148">
        <f>1-BD148/BE148</f>
        <v>0</v>
      </c>
      <c r="BG148">
        <v>0.5</v>
      </c>
      <c r="BH148">
        <f>BY148</f>
        <v>0</v>
      </c>
      <c r="BI148">
        <f>J148</f>
        <v>0</v>
      </c>
      <c r="BJ148">
        <f>BF148*BG148*BH148</f>
        <v>0</v>
      </c>
      <c r="BK148">
        <f>(BI148-BA148)/BH148</f>
        <v>0</v>
      </c>
      <c r="BL148">
        <f>(AY148-BE148)/BE148</f>
        <v>0</v>
      </c>
      <c r="BM148">
        <f>AX148/(AZ148+AX148/BE148)</f>
        <v>0</v>
      </c>
      <c r="BN148" t="s">
        <v>286</v>
      </c>
      <c r="BO148">
        <v>0</v>
      </c>
      <c r="BP148">
        <f>IF(BO148&lt;&gt;0, BO148, BM148)</f>
        <v>0</v>
      </c>
      <c r="BQ148">
        <f>1-BP148/BE148</f>
        <v>0</v>
      </c>
      <c r="BR148">
        <f>(BE148-BD148)/(BE148-BP148)</f>
        <v>0</v>
      </c>
      <c r="BS148">
        <f>(AY148-BE148)/(AY148-BP148)</f>
        <v>0</v>
      </c>
      <c r="BT148">
        <f>(BE148-BD148)/(BE148-AX148)</f>
        <v>0</v>
      </c>
      <c r="BU148">
        <f>(AY148-BE148)/(AY148-AX148)</f>
        <v>0</v>
      </c>
      <c r="BV148">
        <f>(BR148*BP148/BD148)</f>
        <v>0</v>
      </c>
      <c r="BW148">
        <f>(1-BV148)</f>
        <v>0</v>
      </c>
      <c r="BX148">
        <f>$B$11*CW148+$C$11*CX148+$F$11*CY148*(1-DB148)</f>
        <v>0</v>
      </c>
      <c r="BY148">
        <f>BX148*BZ148</f>
        <v>0</v>
      </c>
      <c r="BZ148">
        <f>($B$11*$D$9+$C$11*$D$9+$F$11*((DL148+DD148)/MAX(DL148+DD148+DM148, 0.1)*$I$9+DM148/MAX(DL148+DD148+DM148, 0.1)*$J$9))/($B$11+$C$11+$F$11)</f>
        <v>0</v>
      </c>
      <c r="CA148">
        <f>($B$11*$K$9+$C$11*$K$9+$F$11*((DL148+DD148)/MAX(DL148+DD148+DM148, 0.1)*$P$9+DM148/MAX(DL148+DD148+DM148, 0.1)*$Q$9))/($B$11+$C$11+$F$11)</f>
        <v>0</v>
      </c>
      <c r="CB148">
        <v>9</v>
      </c>
      <c r="CC148">
        <v>0.5</v>
      </c>
      <c r="CD148" t="s">
        <v>287</v>
      </c>
      <c r="CE148">
        <v>2</v>
      </c>
      <c r="CF148" t="b">
        <v>1</v>
      </c>
      <c r="CG148">
        <v>1617086703.5</v>
      </c>
      <c r="CH148">
        <v>863.198</v>
      </c>
      <c r="CI148">
        <v>887.354</v>
      </c>
      <c r="CJ148">
        <v>21.2755</v>
      </c>
      <c r="CK148">
        <v>20.0181</v>
      </c>
      <c r="CL148">
        <v>858.837</v>
      </c>
      <c r="CM148">
        <v>21.2931</v>
      </c>
      <c r="CN148">
        <v>599.979</v>
      </c>
      <c r="CO148">
        <v>101.114</v>
      </c>
      <c r="CP148">
        <v>0.0452053</v>
      </c>
      <c r="CQ148">
        <v>26.6403</v>
      </c>
      <c r="CR148">
        <v>26.2429</v>
      </c>
      <c r="CS148">
        <v>999.9</v>
      </c>
      <c r="CT148">
        <v>0</v>
      </c>
      <c r="CU148">
        <v>0</v>
      </c>
      <c r="CV148">
        <v>10001.2</v>
      </c>
      <c r="CW148">
        <v>0</v>
      </c>
      <c r="CX148">
        <v>43.6394</v>
      </c>
      <c r="CY148">
        <v>1199.98</v>
      </c>
      <c r="CZ148">
        <v>0.96699</v>
      </c>
      <c r="DA148">
        <v>0.0330095</v>
      </c>
      <c r="DB148">
        <v>0</v>
      </c>
      <c r="DC148">
        <v>2.67</v>
      </c>
      <c r="DD148">
        <v>0</v>
      </c>
      <c r="DE148">
        <v>3590.29</v>
      </c>
      <c r="DF148">
        <v>10372.1</v>
      </c>
      <c r="DG148">
        <v>39.875</v>
      </c>
      <c r="DH148">
        <v>42.687</v>
      </c>
      <c r="DI148">
        <v>41.5</v>
      </c>
      <c r="DJ148">
        <v>40.875</v>
      </c>
      <c r="DK148">
        <v>40</v>
      </c>
      <c r="DL148">
        <v>1160.37</v>
      </c>
      <c r="DM148">
        <v>39.61</v>
      </c>
      <c r="DN148">
        <v>0</v>
      </c>
      <c r="DO148">
        <v>1617086704.3</v>
      </c>
      <c r="DP148">
        <v>0</v>
      </c>
      <c r="DQ148">
        <v>2.67546538461538</v>
      </c>
      <c r="DR148">
        <v>-0.752105985617915</v>
      </c>
      <c r="DS148">
        <v>-25.1651282296153</v>
      </c>
      <c r="DT148">
        <v>3593.28769230769</v>
      </c>
      <c r="DU148">
        <v>15</v>
      </c>
      <c r="DV148">
        <v>1617085932.5</v>
      </c>
      <c r="DW148" t="s">
        <v>288</v>
      </c>
      <c r="DX148">
        <v>1617085932.5</v>
      </c>
      <c r="DY148">
        <v>1617085930.5</v>
      </c>
      <c r="DZ148">
        <v>3</v>
      </c>
      <c r="EA148">
        <v>0.041</v>
      </c>
      <c r="EB148">
        <v>0.004</v>
      </c>
      <c r="EC148">
        <v>4.362</v>
      </c>
      <c r="ED148">
        <v>-0.018</v>
      </c>
      <c r="EE148">
        <v>400</v>
      </c>
      <c r="EF148">
        <v>20</v>
      </c>
      <c r="EG148">
        <v>0.24</v>
      </c>
      <c r="EH148">
        <v>0.04</v>
      </c>
      <c r="EI148">
        <v>100</v>
      </c>
      <c r="EJ148">
        <v>100</v>
      </c>
      <c r="EK148">
        <v>4.361</v>
      </c>
      <c r="EL148">
        <v>-0.0176</v>
      </c>
      <c r="EM148">
        <v>4.36170000000004</v>
      </c>
      <c r="EN148">
        <v>0</v>
      </c>
      <c r="EO148">
        <v>0</v>
      </c>
      <c r="EP148">
        <v>0</v>
      </c>
      <c r="EQ148">
        <v>-0.017669999999999</v>
      </c>
      <c r="ER148">
        <v>0</v>
      </c>
      <c r="ES148">
        <v>0</v>
      </c>
      <c r="ET148">
        <v>0</v>
      </c>
      <c r="EU148">
        <v>-1</v>
      </c>
      <c r="EV148">
        <v>-1</v>
      </c>
      <c r="EW148">
        <v>-1</v>
      </c>
      <c r="EX148">
        <v>-1</v>
      </c>
      <c r="EY148">
        <v>12.8</v>
      </c>
      <c r="EZ148">
        <v>12.9</v>
      </c>
      <c r="FA148">
        <v>18</v>
      </c>
      <c r="FB148">
        <v>646.007</v>
      </c>
      <c r="FC148">
        <v>394.695</v>
      </c>
      <c r="FD148">
        <v>24.9997</v>
      </c>
      <c r="FE148">
        <v>27.0229</v>
      </c>
      <c r="FF148">
        <v>30.0002</v>
      </c>
      <c r="FG148">
        <v>26.9948</v>
      </c>
      <c r="FH148">
        <v>27.0344</v>
      </c>
      <c r="FI148">
        <v>39.9306</v>
      </c>
      <c r="FJ148">
        <v>16.9493</v>
      </c>
      <c r="FK148">
        <v>54.364</v>
      </c>
      <c r="FL148">
        <v>25</v>
      </c>
      <c r="FM148">
        <v>898.463</v>
      </c>
      <c r="FN148">
        <v>20</v>
      </c>
      <c r="FO148">
        <v>97.0535</v>
      </c>
      <c r="FP148">
        <v>99.6155</v>
      </c>
    </row>
    <row r="149" spans="1:172">
      <c r="A149">
        <v>133</v>
      </c>
      <c r="B149">
        <v>1617086707.5</v>
      </c>
      <c r="C149">
        <v>529.5</v>
      </c>
      <c r="D149" t="s">
        <v>551</v>
      </c>
      <c r="E149" t="s">
        <v>552</v>
      </c>
      <c r="F149">
        <v>0</v>
      </c>
      <c r="G149">
        <v>1617086707.5</v>
      </c>
      <c r="H149">
        <f>(I149)/1000</f>
        <v>0</v>
      </c>
      <c r="I149">
        <f>IF(CF149, AL149, AF149)</f>
        <v>0</v>
      </c>
      <c r="J149">
        <f>IF(CF149, AG149, AE149)</f>
        <v>0</v>
      </c>
      <c r="K149">
        <f>CH149 - IF(AS149&gt;1, J149*CB149*100.0/(AU149*CV149), 0)</f>
        <v>0</v>
      </c>
      <c r="L149">
        <f>((R149-H149/2)*K149-J149)/(R149+H149/2)</f>
        <v>0</v>
      </c>
      <c r="M149">
        <f>L149*(CO149+CP149)/1000.0</f>
        <v>0</v>
      </c>
      <c r="N149">
        <f>(CH149 - IF(AS149&gt;1, J149*CB149*100.0/(AU149*CV149), 0))*(CO149+CP149)/1000.0</f>
        <v>0</v>
      </c>
      <c r="O149">
        <f>2.0/((1/Q149-1/P149)+SIGN(Q149)*SQRT((1/Q149-1/P149)*(1/Q149-1/P149) + 4*CC149/((CC149+1)*(CC149+1))*(2*1/Q149*1/P149-1/P149*1/P149)))</f>
        <v>0</v>
      </c>
      <c r="P149">
        <f>IF(LEFT(CD149,1)&lt;&gt;"0",IF(LEFT(CD149,1)="1",3.0,CE149),$D$5+$E$5*(CV149*CO149/($K$5*1000))+$F$5*(CV149*CO149/($K$5*1000))*MAX(MIN(CB149,$J$5),$I$5)*MAX(MIN(CB149,$J$5),$I$5)+$G$5*MAX(MIN(CB149,$J$5),$I$5)*(CV149*CO149/($K$5*1000))+$H$5*(CV149*CO149/($K$5*1000))*(CV149*CO149/($K$5*1000)))</f>
        <v>0</v>
      </c>
      <c r="Q149">
        <f>H149*(1000-(1000*0.61365*exp(17.502*U149/(240.97+U149))/(CO149+CP149)+CJ149)/2)/(1000*0.61365*exp(17.502*U149/(240.97+U149))/(CO149+CP149)-CJ149)</f>
        <v>0</v>
      </c>
      <c r="R149">
        <f>1/((CC149+1)/(O149/1.6)+1/(P149/1.37)) + CC149/((CC149+1)/(O149/1.6) + CC149/(P149/1.37))</f>
        <v>0</v>
      </c>
      <c r="S149">
        <f>(BX149*CA149)</f>
        <v>0</v>
      </c>
      <c r="T149">
        <f>(CQ149+(S149+2*0.95*5.67E-8*(((CQ149+$B$7)+273)^4-(CQ149+273)^4)-44100*H149)/(1.84*29.3*P149+8*0.95*5.67E-8*(CQ149+273)^3))</f>
        <v>0</v>
      </c>
      <c r="U149">
        <f>($C$7*CR149+$D$7*CS149+$E$7*T149)</f>
        <v>0</v>
      </c>
      <c r="V149">
        <f>0.61365*exp(17.502*U149/(240.97+U149))</f>
        <v>0</v>
      </c>
      <c r="W149">
        <f>(X149/Y149*100)</f>
        <v>0</v>
      </c>
      <c r="X149">
        <f>CJ149*(CO149+CP149)/1000</f>
        <v>0</v>
      </c>
      <c r="Y149">
        <f>0.61365*exp(17.502*CQ149/(240.97+CQ149))</f>
        <v>0</v>
      </c>
      <c r="Z149">
        <f>(V149-CJ149*(CO149+CP149)/1000)</f>
        <v>0</v>
      </c>
      <c r="AA149">
        <f>(-H149*44100)</f>
        <v>0</v>
      </c>
      <c r="AB149">
        <f>2*29.3*P149*0.92*(CQ149-U149)</f>
        <v>0</v>
      </c>
      <c r="AC149">
        <f>2*0.95*5.67E-8*(((CQ149+$B$7)+273)^4-(U149+273)^4)</f>
        <v>0</v>
      </c>
      <c r="AD149">
        <f>S149+AC149+AA149+AB149</f>
        <v>0</v>
      </c>
      <c r="AE149">
        <f>CN149*AS149*(CI149-CH149*(1000-AS149*CK149)/(1000-AS149*CJ149))/(100*CB149)</f>
        <v>0</v>
      </c>
      <c r="AF149">
        <f>1000*CN149*AS149*(CJ149-CK149)/(100*CB149*(1000-AS149*CJ149))</f>
        <v>0</v>
      </c>
      <c r="AG149">
        <f>(AH149 - AI149 - CO149*1E3/(8.314*(CQ149+273.15)) * AK149/CN149 * AJ149) * CN149/(100*CB149) * (1000 - CK149)/1000</f>
        <v>0</v>
      </c>
      <c r="AH149">
        <v>908.92212367274</v>
      </c>
      <c r="AI149">
        <v>887.954321212121</v>
      </c>
      <c r="AJ149">
        <v>1.71153207230711</v>
      </c>
      <c r="AK149">
        <v>66.4999155448521</v>
      </c>
      <c r="AL149">
        <f>(AN149 - AM149 + CO149*1E3/(8.314*(CQ149+273.15)) * AP149/CN149 * AO149) * CN149/(100*CB149) * 1000/(1000 - AN149)</f>
        <v>0</v>
      </c>
      <c r="AM149">
        <v>20.0188006258009</v>
      </c>
      <c r="AN149">
        <v>21.2690278787879</v>
      </c>
      <c r="AO149">
        <v>-0.000111300097751486</v>
      </c>
      <c r="AP149">
        <v>79.88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MAX(0,($B$13+$C$13*CV149)/(1+$D$13*CV149)*CO149/(CQ149+273)*$E$13)</f>
        <v>0</v>
      </c>
      <c r="AV149" t="s">
        <v>286</v>
      </c>
      <c r="AW149" t="s">
        <v>286</v>
      </c>
      <c r="AX149">
        <v>0</v>
      </c>
      <c r="AY149">
        <v>0</v>
      </c>
      <c r="AZ149">
        <f>1-AX149/AY149</f>
        <v>0</v>
      </c>
      <c r="BA149">
        <v>0</v>
      </c>
      <c r="BB149" t="s">
        <v>286</v>
      </c>
      <c r="BC149" t="s">
        <v>286</v>
      </c>
      <c r="BD149">
        <v>0</v>
      </c>
      <c r="BE149">
        <v>0</v>
      </c>
      <c r="BF149">
        <f>1-BD149/BE149</f>
        <v>0</v>
      </c>
      <c r="BG149">
        <v>0.5</v>
      </c>
      <c r="BH149">
        <f>BY149</f>
        <v>0</v>
      </c>
      <c r="BI149">
        <f>J149</f>
        <v>0</v>
      </c>
      <c r="BJ149">
        <f>BF149*BG149*BH149</f>
        <v>0</v>
      </c>
      <c r="BK149">
        <f>(BI149-BA149)/BH149</f>
        <v>0</v>
      </c>
      <c r="BL149">
        <f>(AY149-BE149)/BE149</f>
        <v>0</v>
      </c>
      <c r="BM149">
        <f>AX149/(AZ149+AX149/BE149)</f>
        <v>0</v>
      </c>
      <c r="BN149" t="s">
        <v>286</v>
      </c>
      <c r="BO149">
        <v>0</v>
      </c>
      <c r="BP149">
        <f>IF(BO149&lt;&gt;0, BO149, BM149)</f>
        <v>0</v>
      </c>
      <c r="BQ149">
        <f>1-BP149/BE149</f>
        <v>0</v>
      </c>
      <c r="BR149">
        <f>(BE149-BD149)/(BE149-BP149)</f>
        <v>0</v>
      </c>
      <c r="BS149">
        <f>(AY149-BE149)/(AY149-BP149)</f>
        <v>0</v>
      </c>
      <c r="BT149">
        <f>(BE149-BD149)/(BE149-AX149)</f>
        <v>0</v>
      </c>
      <c r="BU149">
        <f>(AY149-BE149)/(AY149-AX149)</f>
        <v>0</v>
      </c>
      <c r="BV149">
        <f>(BR149*BP149/BD149)</f>
        <v>0</v>
      </c>
      <c r="BW149">
        <f>(1-BV149)</f>
        <v>0</v>
      </c>
      <c r="BX149">
        <f>$B$11*CW149+$C$11*CX149+$F$11*CY149*(1-DB149)</f>
        <v>0</v>
      </c>
      <c r="BY149">
        <f>BX149*BZ149</f>
        <v>0</v>
      </c>
      <c r="BZ149">
        <f>($B$11*$D$9+$C$11*$D$9+$F$11*((DL149+DD149)/MAX(DL149+DD149+DM149, 0.1)*$I$9+DM149/MAX(DL149+DD149+DM149, 0.1)*$J$9))/($B$11+$C$11+$F$11)</f>
        <v>0</v>
      </c>
      <c r="CA149">
        <f>($B$11*$K$9+$C$11*$K$9+$F$11*((DL149+DD149)/MAX(DL149+DD149+DM149, 0.1)*$P$9+DM149/MAX(DL149+DD149+DM149, 0.1)*$Q$9))/($B$11+$C$11+$F$11)</f>
        <v>0</v>
      </c>
      <c r="CB149">
        <v>9</v>
      </c>
      <c r="CC149">
        <v>0.5</v>
      </c>
      <c r="CD149" t="s">
        <v>287</v>
      </c>
      <c r="CE149">
        <v>2</v>
      </c>
      <c r="CF149" t="b">
        <v>1</v>
      </c>
      <c r="CG149">
        <v>1617086707.5</v>
      </c>
      <c r="CH149">
        <v>869.894</v>
      </c>
      <c r="CI149">
        <v>894.119</v>
      </c>
      <c r="CJ149">
        <v>21.2679</v>
      </c>
      <c r="CK149">
        <v>20.0191</v>
      </c>
      <c r="CL149">
        <v>865.532</v>
      </c>
      <c r="CM149">
        <v>21.2856</v>
      </c>
      <c r="CN149">
        <v>600.039</v>
      </c>
      <c r="CO149">
        <v>101.114</v>
      </c>
      <c r="CP149">
        <v>0.045282</v>
      </c>
      <c r="CQ149">
        <v>26.6402</v>
      </c>
      <c r="CR149">
        <v>26.2431</v>
      </c>
      <c r="CS149">
        <v>999.9</v>
      </c>
      <c r="CT149">
        <v>0</v>
      </c>
      <c r="CU149">
        <v>0</v>
      </c>
      <c r="CV149">
        <v>10005</v>
      </c>
      <c r="CW149">
        <v>0</v>
      </c>
      <c r="CX149">
        <v>43.6394</v>
      </c>
      <c r="CY149">
        <v>1199.97</v>
      </c>
      <c r="CZ149">
        <v>0.96699</v>
      </c>
      <c r="DA149">
        <v>0.0330095</v>
      </c>
      <c r="DB149">
        <v>0</v>
      </c>
      <c r="DC149">
        <v>2.3689</v>
      </c>
      <c r="DD149">
        <v>0</v>
      </c>
      <c r="DE149">
        <v>3588.95</v>
      </c>
      <c r="DF149">
        <v>10372</v>
      </c>
      <c r="DG149">
        <v>39.812</v>
      </c>
      <c r="DH149">
        <v>42.687</v>
      </c>
      <c r="DI149">
        <v>41.562</v>
      </c>
      <c r="DJ149">
        <v>40.937</v>
      </c>
      <c r="DK149">
        <v>40</v>
      </c>
      <c r="DL149">
        <v>1160.36</v>
      </c>
      <c r="DM149">
        <v>39.61</v>
      </c>
      <c r="DN149">
        <v>0</v>
      </c>
      <c r="DO149">
        <v>1617086707.9</v>
      </c>
      <c r="DP149">
        <v>0</v>
      </c>
      <c r="DQ149">
        <v>2.59245769230769</v>
      </c>
      <c r="DR149">
        <v>-0.596994879600947</v>
      </c>
      <c r="DS149">
        <v>-23.5911111058074</v>
      </c>
      <c r="DT149">
        <v>3591.79769230769</v>
      </c>
      <c r="DU149">
        <v>15</v>
      </c>
      <c r="DV149">
        <v>1617085932.5</v>
      </c>
      <c r="DW149" t="s">
        <v>288</v>
      </c>
      <c r="DX149">
        <v>1617085932.5</v>
      </c>
      <c r="DY149">
        <v>1617085930.5</v>
      </c>
      <c r="DZ149">
        <v>3</v>
      </c>
      <c r="EA149">
        <v>0.041</v>
      </c>
      <c r="EB149">
        <v>0.004</v>
      </c>
      <c r="EC149">
        <v>4.362</v>
      </c>
      <c r="ED149">
        <v>-0.018</v>
      </c>
      <c r="EE149">
        <v>400</v>
      </c>
      <c r="EF149">
        <v>20</v>
      </c>
      <c r="EG149">
        <v>0.24</v>
      </c>
      <c r="EH149">
        <v>0.04</v>
      </c>
      <c r="EI149">
        <v>100</v>
      </c>
      <c r="EJ149">
        <v>100</v>
      </c>
      <c r="EK149">
        <v>4.362</v>
      </c>
      <c r="EL149">
        <v>-0.0177</v>
      </c>
      <c r="EM149">
        <v>4.36170000000004</v>
      </c>
      <c r="EN149">
        <v>0</v>
      </c>
      <c r="EO149">
        <v>0</v>
      </c>
      <c r="EP149">
        <v>0</v>
      </c>
      <c r="EQ149">
        <v>-0.017669999999999</v>
      </c>
      <c r="ER149">
        <v>0</v>
      </c>
      <c r="ES149">
        <v>0</v>
      </c>
      <c r="ET149">
        <v>0</v>
      </c>
      <c r="EU149">
        <v>-1</v>
      </c>
      <c r="EV149">
        <v>-1</v>
      </c>
      <c r="EW149">
        <v>-1</v>
      </c>
      <c r="EX149">
        <v>-1</v>
      </c>
      <c r="EY149">
        <v>12.9</v>
      </c>
      <c r="EZ149">
        <v>12.9</v>
      </c>
      <c r="FA149">
        <v>18</v>
      </c>
      <c r="FB149">
        <v>646.007</v>
      </c>
      <c r="FC149">
        <v>394.753</v>
      </c>
      <c r="FD149">
        <v>24.9996</v>
      </c>
      <c r="FE149">
        <v>27.0229</v>
      </c>
      <c r="FF149">
        <v>30.0001</v>
      </c>
      <c r="FG149">
        <v>26.9948</v>
      </c>
      <c r="FH149">
        <v>27.0344</v>
      </c>
      <c r="FI149">
        <v>40.1706</v>
      </c>
      <c r="FJ149">
        <v>16.9493</v>
      </c>
      <c r="FK149">
        <v>54.364</v>
      </c>
      <c r="FL149">
        <v>25</v>
      </c>
      <c r="FM149">
        <v>905.158</v>
      </c>
      <c r="FN149">
        <v>20</v>
      </c>
      <c r="FO149">
        <v>97.0527</v>
      </c>
      <c r="FP149">
        <v>99.6157</v>
      </c>
    </row>
    <row r="150" spans="1:172">
      <c r="A150">
        <v>134</v>
      </c>
      <c r="B150">
        <v>1617086711.5</v>
      </c>
      <c r="C150">
        <v>533.5</v>
      </c>
      <c r="D150" t="s">
        <v>553</v>
      </c>
      <c r="E150" t="s">
        <v>554</v>
      </c>
      <c r="F150">
        <v>0</v>
      </c>
      <c r="G150">
        <v>1617086711.5</v>
      </c>
      <c r="H150">
        <f>(I150)/1000</f>
        <v>0</v>
      </c>
      <c r="I150">
        <f>IF(CF150, AL150, AF150)</f>
        <v>0</v>
      </c>
      <c r="J150">
        <f>IF(CF150, AG150, AE150)</f>
        <v>0</v>
      </c>
      <c r="K150">
        <f>CH150 - IF(AS150&gt;1, J150*CB150*100.0/(AU150*CV150), 0)</f>
        <v>0</v>
      </c>
      <c r="L150">
        <f>((R150-H150/2)*K150-J150)/(R150+H150/2)</f>
        <v>0</v>
      </c>
      <c r="M150">
        <f>L150*(CO150+CP150)/1000.0</f>
        <v>0</v>
      </c>
      <c r="N150">
        <f>(CH150 - IF(AS150&gt;1, J150*CB150*100.0/(AU150*CV150), 0))*(CO150+CP150)/1000.0</f>
        <v>0</v>
      </c>
      <c r="O150">
        <f>2.0/((1/Q150-1/P150)+SIGN(Q150)*SQRT((1/Q150-1/P150)*(1/Q150-1/P150) + 4*CC150/((CC150+1)*(CC150+1))*(2*1/Q150*1/P150-1/P150*1/P150)))</f>
        <v>0</v>
      </c>
      <c r="P150">
        <f>IF(LEFT(CD150,1)&lt;&gt;"0",IF(LEFT(CD150,1)="1",3.0,CE150),$D$5+$E$5*(CV150*CO150/($K$5*1000))+$F$5*(CV150*CO150/($K$5*1000))*MAX(MIN(CB150,$J$5),$I$5)*MAX(MIN(CB150,$J$5),$I$5)+$G$5*MAX(MIN(CB150,$J$5),$I$5)*(CV150*CO150/($K$5*1000))+$H$5*(CV150*CO150/($K$5*1000))*(CV150*CO150/($K$5*1000)))</f>
        <v>0</v>
      </c>
      <c r="Q150">
        <f>H150*(1000-(1000*0.61365*exp(17.502*U150/(240.97+U150))/(CO150+CP150)+CJ150)/2)/(1000*0.61365*exp(17.502*U150/(240.97+U150))/(CO150+CP150)-CJ150)</f>
        <v>0</v>
      </c>
      <c r="R150">
        <f>1/((CC150+1)/(O150/1.6)+1/(P150/1.37)) + CC150/((CC150+1)/(O150/1.6) + CC150/(P150/1.37))</f>
        <v>0</v>
      </c>
      <c r="S150">
        <f>(BX150*CA150)</f>
        <v>0</v>
      </c>
      <c r="T150">
        <f>(CQ150+(S150+2*0.95*5.67E-8*(((CQ150+$B$7)+273)^4-(CQ150+273)^4)-44100*H150)/(1.84*29.3*P150+8*0.95*5.67E-8*(CQ150+273)^3))</f>
        <v>0</v>
      </c>
      <c r="U150">
        <f>($C$7*CR150+$D$7*CS150+$E$7*T150)</f>
        <v>0</v>
      </c>
      <c r="V150">
        <f>0.61365*exp(17.502*U150/(240.97+U150))</f>
        <v>0</v>
      </c>
      <c r="W150">
        <f>(X150/Y150*100)</f>
        <v>0</v>
      </c>
      <c r="X150">
        <f>CJ150*(CO150+CP150)/1000</f>
        <v>0</v>
      </c>
      <c r="Y150">
        <f>0.61365*exp(17.502*CQ150/(240.97+CQ150))</f>
        <v>0</v>
      </c>
      <c r="Z150">
        <f>(V150-CJ150*(CO150+CP150)/1000)</f>
        <v>0</v>
      </c>
      <c r="AA150">
        <f>(-H150*44100)</f>
        <v>0</v>
      </c>
      <c r="AB150">
        <f>2*29.3*P150*0.92*(CQ150-U150)</f>
        <v>0</v>
      </c>
      <c r="AC150">
        <f>2*0.95*5.67E-8*(((CQ150+$B$7)+273)^4-(U150+273)^4)</f>
        <v>0</v>
      </c>
      <c r="AD150">
        <f>S150+AC150+AA150+AB150</f>
        <v>0</v>
      </c>
      <c r="AE150">
        <f>CN150*AS150*(CI150-CH150*(1000-AS150*CK150)/(1000-AS150*CJ150))/(100*CB150)</f>
        <v>0</v>
      </c>
      <c r="AF150">
        <f>1000*CN150*AS150*(CJ150-CK150)/(100*CB150*(1000-AS150*CJ150))</f>
        <v>0</v>
      </c>
      <c r="AG150">
        <f>(AH150 - AI150 - CO150*1E3/(8.314*(CQ150+273.15)) * AK150/CN150 * AJ150) * CN150/(100*CB150) * (1000 - CK150)/1000</f>
        <v>0</v>
      </c>
      <c r="AH150">
        <v>915.737585486824</v>
      </c>
      <c r="AI150">
        <v>894.7576</v>
      </c>
      <c r="AJ150">
        <v>1.70169893428413</v>
      </c>
      <c r="AK150">
        <v>66.4999155448521</v>
      </c>
      <c r="AL150">
        <f>(AN150 - AM150 + CO150*1E3/(8.314*(CQ150+273.15)) * AP150/CN150 * AO150) * CN150/(100*CB150) * 1000/(1000 - AN150)</f>
        <v>0</v>
      </c>
      <c r="AM150">
        <v>20.0182200415584</v>
      </c>
      <c r="AN150">
        <v>21.264223030303</v>
      </c>
      <c r="AO150">
        <v>-0.000101631168831215</v>
      </c>
      <c r="AP150">
        <v>79.88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MAX(0,($B$13+$C$13*CV150)/(1+$D$13*CV150)*CO150/(CQ150+273)*$E$13)</f>
        <v>0</v>
      </c>
      <c r="AV150" t="s">
        <v>286</v>
      </c>
      <c r="AW150" t="s">
        <v>286</v>
      </c>
      <c r="AX150">
        <v>0</v>
      </c>
      <c r="AY150">
        <v>0</v>
      </c>
      <c r="AZ150">
        <f>1-AX150/AY150</f>
        <v>0</v>
      </c>
      <c r="BA150">
        <v>0</v>
      </c>
      <c r="BB150" t="s">
        <v>286</v>
      </c>
      <c r="BC150" t="s">
        <v>286</v>
      </c>
      <c r="BD150">
        <v>0</v>
      </c>
      <c r="BE150">
        <v>0</v>
      </c>
      <c r="BF150">
        <f>1-BD150/BE150</f>
        <v>0</v>
      </c>
      <c r="BG150">
        <v>0.5</v>
      </c>
      <c r="BH150">
        <f>BY150</f>
        <v>0</v>
      </c>
      <c r="BI150">
        <f>J150</f>
        <v>0</v>
      </c>
      <c r="BJ150">
        <f>BF150*BG150*BH150</f>
        <v>0</v>
      </c>
      <c r="BK150">
        <f>(BI150-BA150)/BH150</f>
        <v>0</v>
      </c>
      <c r="BL150">
        <f>(AY150-BE150)/BE150</f>
        <v>0</v>
      </c>
      <c r="BM150">
        <f>AX150/(AZ150+AX150/BE150)</f>
        <v>0</v>
      </c>
      <c r="BN150" t="s">
        <v>286</v>
      </c>
      <c r="BO150">
        <v>0</v>
      </c>
      <c r="BP150">
        <f>IF(BO150&lt;&gt;0, BO150, BM150)</f>
        <v>0</v>
      </c>
      <c r="BQ150">
        <f>1-BP150/BE150</f>
        <v>0</v>
      </c>
      <c r="BR150">
        <f>(BE150-BD150)/(BE150-BP150)</f>
        <v>0</v>
      </c>
      <c r="BS150">
        <f>(AY150-BE150)/(AY150-BP150)</f>
        <v>0</v>
      </c>
      <c r="BT150">
        <f>(BE150-BD150)/(BE150-AX150)</f>
        <v>0</v>
      </c>
      <c r="BU150">
        <f>(AY150-BE150)/(AY150-AX150)</f>
        <v>0</v>
      </c>
      <c r="BV150">
        <f>(BR150*BP150/BD150)</f>
        <v>0</v>
      </c>
      <c r="BW150">
        <f>(1-BV150)</f>
        <v>0</v>
      </c>
      <c r="BX150">
        <f>$B$11*CW150+$C$11*CX150+$F$11*CY150*(1-DB150)</f>
        <v>0</v>
      </c>
      <c r="BY150">
        <f>BX150*BZ150</f>
        <v>0</v>
      </c>
      <c r="BZ150">
        <f>($B$11*$D$9+$C$11*$D$9+$F$11*((DL150+DD150)/MAX(DL150+DD150+DM150, 0.1)*$I$9+DM150/MAX(DL150+DD150+DM150, 0.1)*$J$9))/($B$11+$C$11+$F$11)</f>
        <v>0</v>
      </c>
      <c r="CA150">
        <f>($B$11*$K$9+$C$11*$K$9+$F$11*((DL150+DD150)/MAX(DL150+DD150+DM150, 0.1)*$P$9+DM150/MAX(DL150+DD150+DM150, 0.1)*$Q$9))/($B$11+$C$11+$F$11)</f>
        <v>0</v>
      </c>
      <c r="CB150">
        <v>9</v>
      </c>
      <c r="CC150">
        <v>0.5</v>
      </c>
      <c r="CD150" t="s">
        <v>287</v>
      </c>
      <c r="CE150">
        <v>2</v>
      </c>
      <c r="CF150" t="b">
        <v>1</v>
      </c>
      <c r="CG150">
        <v>1617086711.5</v>
      </c>
      <c r="CH150">
        <v>876.553</v>
      </c>
      <c r="CI150">
        <v>900.813</v>
      </c>
      <c r="CJ150">
        <v>21.2637</v>
      </c>
      <c r="CK150">
        <v>20.0166</v>
      </c>
      <c r="CL150">
        <v>872.191</v>
      </c>
      <c r="CM150">
        <v>21.2813</v>
      </c>
      <c r="CN150">
        <v>600.058</v>
      </c>
      <c r="CO150">
        <v>101.115</v>
      </c>
      <c r="CP150">
        <v>0.0454449</v>
      </c>
      <c r="CQ150">
        <v>26.638</v>
      </c>
      <c r="CR150">
        <v>26.249</v>
      </c>
      <c r="CS150">
        <v>999.9</v>
      </c>
      <c r="CT150">
        <v>0</v>
      </c>
      <c r="CU150">
        <v>0</v>
      </c>
      <c r="CV150">
        <v>9998.75</v>
      </c>
      <c r="CW150">
        <v>0</v>
      </c>
      <c r="CX150">
        <v>43.6215</v>
      </c>
      <c r="CY150">
        <v>1199.98</v>
      </c>
      <c r="CZ150">
        <v>0.96699</v>
      </c>
      <c r="DA150">
        <v>0.0330095</v>
      </c>
      <c r="DB150">
        <v>0</v>
      </c>
      <c r="DC150">
        <v>2.6995</v>
      </c>
      <c r="DD150">
        <v>0</v>
      </c>
      <c r="DE150">
        <v>3586.43</v>
      </c>
      <c r="DF150">
        <v>10372.1</v>
      </c>
      <c r="DG150">
        <v>39.875</v>
      </c>
      <c r="DH150">
        <v>42.75</v>
      </c>
      <c r="DI150">
        <v>41.5</v>
      </c>
      <c r="DJ150">
        <v>41</v>
      </c>
      <c r="DK150">
        <v>39.937</v>
      </c>
      <c r="DL150">
        <v>1160.37</v>
      </c>
      <c r="DM150">
        <v>39.61</v>
      </c>
      <c r="DN150">
        <v>0</v>
      </c>
      <c r="DO150">
        <v>1617086712.1</v>
      </c>
      <c r="DP150">
        <v>0</v>
      </c>
      <c r="DQ150">
        <v>2.581756</v>
      </c>
      <c r="DR150">
        <v>0.00383845619189052</v>
      </c>
      <c r="DS150">
        <v>-23.9115384850563</v>
      </c>
      <c r="DT150">
        <v>3589.9652</v>
      </c>
      <c r="DU150">
        <v>15</v>
      </c>
      <c r="DV150">
        <v>1617085932.5</v>
      </c>
      <c r="DW150" t="s">
        <v>288</v>
      </c>
      <c r="DX150">
        <v>1617085932.5</v>
      </c>
      <c r="DY150">
        <v>1617085930.5</v>
      </c>
      <c r="DZ150">
        <v>3</v>
      </c>
      <c r="EA150">
        <v>0.041</v>
      </c>
      <c r="EB150">
        <v>0.004</v>
      </c>
      <c r="EC150">
        <v>4.362</v>
      </c>
      <c r="ED150">
        <v>-0.018</v>
      </c>
      <c r="EE150">
        <v>400</v>
      </c>
      <c r="EF150">
        <v>20</v>
      </c>
      <c r="EG150">
        <v>0.24</v>
      </c>
      <c r="EH150">
        <v>0.04</v>
      </c>
      <c r="EI150">
        <v>100</v>
      </c>
      <c r="EJ150">
        <v>100</v>
      </c>
      <c r="EK150">
        <v>4.362</v>
      </c>
      <c r="EL150">
        <v>-0.0176</v>
      </c>
      <c r="EM150">
        <v>4.36170000000004</v>
      </c>
      <c r="EN150">
        <v>0</v>
      </c>
      <c r="EO150">
        <v>0</v>
      </c>
      <c r="EP150">
        <v>0</v>
      </c>
      <c r="EQ150">
        <v>-0.017669999999999</v>
      </c>
      <c r="ER150">
        <v>0</v>
      </c>
      <c r="ES150">
        <v>0</v>
      </c>
      <c r="ET150">
        <v>0</v>
      </c>
      <c r="EU150">
        <v>-1</v>
      </c>
      <c r="EV150">
        <v>-1</v>
      </c>
      <c r="EW150">
        <v>-1</v>
      </c>
      <c r="EX150">
        <v>-1</v>
      </c>
      <c r="EY150">
        <v>13</v>
      </c>
      <c r="EZ150">
        <v>13</v>
      </c>
      <c r="FA150">
        <v>18</v>
      </c>
      <c r="FB150">
        <v>645.99</v>
      </c>
      <c r="FC150">
        <v>394.68</v>
      </c>
      <c r="FD150">
        <v>24.9997</v>
      </c>
      <c r="FE150">
        <v>27.0229</v>
      </c>
      <c r="FF150">
        <v>30</v>
      </c>
      <c r="FG150">
        <v>26.995</v>
      </c>
      <c r="FH150">
        <v>27.0344</v>
      </c>
      <c r="FI150">
        <v>40.3707</v>
      </c>
      <c r="FJ150">
        <v>16.9493</v>
      </c>
      <c r="FK150">
        <v>54.364</v>
      </c>
      <c r="FL150">
        <v>25</v>
      </c>
      <c r="FM150">
        <v>911.917</v>
      </c>
      <c r="FN150">
        <v>20</v>
      </c>
      <c r="FO150">
        <v>97.0522</v>
      </c>
      <c r="FP150">
        <v>99.6161</v>
      </c>
    </row>
    <row r="151" spans="1:172">
      <c r="A151">
        <v>135</v>
      </c>
      <c r="B151">
        <v>1617086715.5</v>
      </c>
      <c r="C151">
        <v>537.5</v>
      </c>
      <c r="D151" t="s">
        <v>555</v>
      </c>
      <c r="E151" t="s">
        <v>556</v>
      </c>
      <c r="F151">
        <v>0</v>
      </c>
      <c r="G151">
        <v>1617086715.5</v>
      </c>
      <c r="H151">
        <f>(I151)/1000</f>
        <v>0</v>
      </c>
      <c r="I151">
        <f>IF(CF151, AL151, AF151)</f>
        <v>0</v>
      </c>
      <c r="J151">
        <f>IF(CF151, AG151, AE151)</f>
        <v>0</v>
      </c>
      <c r="K151">
        <f>CH151 - IF(AS151&gt;1, J151*CB151*100.0/(AU151*CV151), 0)</f>
        <v>0</v>
      </c>
      <c r="L151">
        <f>((R151-H151/2)*K151-J151)/(R151+H151/2)</f>
        <v>0</v>
      </c>
      <c r="M151">
        <f>L151*(CO151+CP151)/1000.0</f>
        <v>0</v>
      </c>
      <c r="N151">
        <f>(CH151 - IF(AS151&gt;1, J151*CB151*100.0/(AU151*CV151), 0))*(CO151+CP151)/1000.0</f>
        <v>0</v>
      </c>
      <c r="O151">
        <f>2.0/((1/Q151-1/P151)+SIGN(Q151)*SQRT((1/Q151-1/P151)*(1/Q151-1/P151) + 4*CC151/((CC151+1)*(CC151+1))*(2*1/Q151*1/P151-1/P151*1/P151)))</f>
        <v>0</v>
      </c>
      <c r="P151">
        <f>IF(LEFT(CD151,1)&lt;&gt;"0",IF(LEFT(CD151,1)="1",3.0,CE151),$D$5+$E$5*(CV151*CO151/($K$5*1000))+$F$5*(CV151*CO151/($K$5*1000))*MAX(MIN(CB151,$J$5),$I$5)*MAX(MIN(CB151,$J$5),$I$5)+$G$5*MAX(MIN(CB151,$J$5),$I$5)*(CV151*CO151/($K$5*1000))+$H$5*(CV151*CO151/($K$5*1000))*(CV151*CO151/($K$5*1000)))</f>
        <v>0</v>
      </c>
      <c r="Q151">
        <f>H151*(1000-(1000*0.61365*exp(17.502*U151/(240.97+U151))/(CO151+CP151)+CJ151)/2)/(1000*0.61365*exp(17.502*U151/(240.97+U151))/(CO151+CP151)-CJ151)</f>
        <v>0</v>
      </c>
      <c r="R151">
        <f>1/((CC151+1)/(O151/1.6)+1/(P151/1.37)) + CC151/((CC151+1)/(O151/1.6) + CC151/(P151/1.37))</f>
        <v>0</v>
      </c>
      <c r="S151">
        <f>(BX151*CA151)</f>
        <v>0</v>
      </c>
      <c r="T151">
        <f>(CQ151+(S151+2*0.95*5.67E-8*(((CQ151+$B$7)+273)^4-(CQ151+273)^4)-44100*H151)/(1.84*29.3*P151+8*0.95*5.67E-8*(CQ151+273)^3))</f>
        <v>0</v>
      </c>
      <c r="U151">
        <f>($C$7*CR151+$D$7*CS151+$E$7*T151)</f>
        <v>0</v>
      </c>
      <c r="V151">
        <f>0.61365*exp(17.502*U151/(240.97+U151))</f>
        <v>0</v>
      </c>
      <c r="W151">
        <f>(X151/Y151*100)</f>
        <v>0</v>
      </c>
      <c r="X151">
        <f>CJ151*(CO151+CP151)/1000</f>
        <v>0</v>
      </c>
      <c r="Y151">
        <f>0.61365*exp(17.502*CQ151/(240.97+CQ151))</f>
        <v>0</v>
      </c>
      <c r="Z151">
        <f>(V151-CJ151*(CO151+CP151)/1000)</f>
        <v>0</v>
      </c>
      <c r="AA151">
        <f>(-H151*44100)</f>
        <v>0</v>
      </c>
      <c r="AB151">
        <f>2*29.3*P151*0.92*(CQ151-U151)</f>
        <v>0</v>
      </c>
      <c r="AC151">
        <f>2*0.95*5.67E-8*(((CQ151+$B$7)+273)^4-(U151+273)^4)</f>
        <v>0</v>
      </c>
      <c r="AD151">
        <f>S151+AC151+AA151+AB151</f>
        <v>0</v>
      </c>
      <c r="AE151">
        <f>CN151*AS151*(CI151-CH151*(1000-AS151*CK151)/(1000-AS151*CJ151))/(100*CB151)</f>
        <v>0</v>
      </c>
      <c r="AF151">
        <f>1000*CN151*AS151*(CJ151-CK151)/(100*CB151*(1000-AS151*CJ151))</f>
        <v>0</v>
      </c>
      <c r="AG151">
        <f>(AH151 - AI151 - CO151*1E3/(8.314*(CQ151+273.15)) * AK151/CN151 * AJ151) * CN151/(100*CB151) * (1000 - CK151)/1000</f>
        <v>0</v>
      </c>
      <c r="AH151">
        <v>922.698456469008</v>
      </c>
      <c r="AI151">
        <v>901.609363636364</v>
      </c>
      <c r="AJ151">
        <v>1.70683569934849</v>
      </c>
      <c r="AK151">
        <v>66.4999155448521</v>
      </c>
      <c r="AL151">
        <f>(AN151 - AM151 + CO151*1E3/(8.314*(CQ151+273.15)) * AP151/CN151 * AO151) * CN151/(100*CB151) * 1000/(1000 - AN151)</f>
        <v>0</v>
      </c>
      <c r="AM151">
        <v>20.0168931757576</v>
      </c>
      <c r="AN151">
        <v>21.2570927272727</v>
      </c>
      <c r="AO151">
        <v>-2.8808080807927e-05</v>
      </c>
      <c r="AP151">
        <v>79.88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MAX(0,($B$13+$C$13*CV151)/(1+$D$13*CV151)*CO151/(CQ151+273)*$E$13)</f>
        <v>0</v>
      </c>
      <c r="AV151" t="s">
        <v>286</v>
      </c>
      <c r="AW151" t="s">
        <v>286</v>
      </c>
      <c r="AX151">
        <v>0</v>
      </c>
      <c r="AY151">
        <v>0</v>
      </c>
      <c r="AZ151">
        <f>1-AX151/AY151</f>
        <v>0</v>
      </c>
      <c r="BA151">
        <v>0</v>
      </c>
      <c r="BB151" t="s">
        <v>286</v>
      </c>
      <c r="BC151" t="s">
        <v>286</v>
      </c>
      <c r="BD151">
        <v>0</v>
      </c>
      <c r="BE151">
        <v>0</v>
      </c>
      <c r="BF151">
        <f>1-BD151/BE151</f>
        <v>0</v>
      </c>
      <c r="BG151">
        <v>0.5</v>
      </c>
      <c r="BH151">
        <f>BY151</f>
        <v>0</v>
      </c>
      <c r="BI151">
        <f>J151</f>
        <v>0</v>
      </c>
      <c r="BJ151">
        <f>BF151*BG151*BH151</f>
        <v>0</v>
      </c>
      <c r="BK151">
        <f>(BI151-BA151)/BH151</f>
        <v>0</v>
      </c>
      <c r="BL151">
        <f>(AY151-BE151)/BE151</f>
        <v>0</v>
      </c>
      <c r="BM151">
        <f>AX151/(AZ151+AX151/BE151)</f>
        <v>0</v>
      </c>
      <c r="BN151" t="s">
        <v>286</v>
      </c>
      <c r="BO151">
        <v>0</v>
      </c>
      <c r="BP151">
        <f>IF(BO151&lt;&gt;0, BO151, BM151)</f>
        <v>0</v>
      </c>
      <c r="BQ151">
        <f>1-BP151/BE151</f>
        <v>0</v>
      </c>
      <c r="BR151">
        <f>(BE151-BD151)/(BE151-BP151)</f>
        <v>0</v>
      </c>
      <c r="BS151">
        <f>(AY151-BE151)/(AY151-BP151)</f>
        <v>0</v>
      </c>
      <c r="BT151">
        <f>(BE151-BD151)/(BE151-AX151)</f>
        <v>0</v>
      </c>
      <c r="BU151">
        <f>(AY151-BE151)/(AY151-AX151)</f>
        <v>0</v>
      </c>
      <c r="BV151">
        <f>(BR151*BP151/BD151)</f>
        <v>0</v>
      </c>
      <c r="BW151">
        <f>(1-BV151)</f>
        <v>0</v>
      </c>
      <c r="BX151">
        <f>$B$11*CW151+$C$11*CX151+$F$11*CY151*(1-DB151)</f>
        <v>0</v>
      </c>
      <c r="BY151">
        <f>BX151*BZ151</f>
        <v>0</v>
      </c>
      <c r="BZ151">
        <f>($B$11*$D$9+$C$11*$D$9+$F$11*((DL151+DD151)/MAX(DL151+DD151+DM151, 0.1)*$I$9+DM151/MAX(DL151+DD151+DM151, 0.1)*$J$9))/($B$11+$C$11+$F$11)</f>
        <v>0</v>
      </c>
      <c r="CA151">
        <f>($B$11*$K$9+$C$11*$K$9+$F$11*((DL151+DD151)/MAX(DL151+DD151+DM151, 0.1)*$P$9+DM151/MAX(DL151+DD151+DM151, 0.1)*$Q$9))/($B$11+$C$11+$F$11)</f>
        <v>0</v>
      </c>
      <c r="CB151">
        <v>9</v>
      </c>
      <c r="CC151">
        <v>0.5</v>
      </c>
      <c r="CD151" t="s">
        <v>287</v>
      </c>
      <c r="CE151">
        <v>2</v>
      </c>
      <c r="CF151" t="b">
        <v>1</v>
      </c>
      <c r="CG151">
        <v>1617086715.5</v>
      </c>
      <c r="CH151">
        <v>883.286</v>
      </c>
      <c r="CI151">
        <v>907.495</v>
      </c>
      <c r="CJ151">
        <v>21.2567</v>
      </c>
      <c r="CK151">
        <v>20.0171</v>
      </c>
      <c r="CL151">
        <v>878.924</v>
      </c>
      <c r="CM151">
        <v>21.2744</v>
      </c>
      <c r="CN151">
        <v>600.033</v>
      </c>
      <c r="CO151">
        <v>101.113</v>
      </c>
      <c r="CP151">
        <v>0.0451677</v>
      </c>
      <c r="CQ151">
        <v>26.6362</v>
      </c>
      <c r="CR151">
        <v>26.2594</v>
      </c>
      <c r="CS151">
        <v>999.9</v>
      </c>
      <c r="CT151">
        <v>0</v>
      </c>
      <c r="CU151">
        <v>0</v>
      </c>
      <c r="CV151">
        <v>10016.2</v>
      </c>
      <c r="CW151">
        <v>0</v>
      </c>
      <c r="CX151">
        <v>39.9625</v>
      </c>
      <c r="CY151">
        <v>1199.97</v>
      </c>
      <c r="CZ151">
        <v>0.96699</v>
      </c>
      <c r="DA151">
        <v>0.0330095</v>
      </c>
      <c r="DB151">
        <v>0</v>
      </c>
      <c r="DC151">
        <v>2.8114</v>
      </c>
      <c r="DD151">
        <v>0</v>
      </c>
      <c r="DE151">
        <v>3582.51</v>
      </c>
      <c r="DF151">
        <v>10372</v>
      </c>
      <c r="DG151">
        <v>39.812</v>
      </c>
      <c r="DH151">
        <v>42.687</v>
      </c>
      <c r="DI151">
        <v>41.5</v>
      </c>
      <c r="DJ151">
        <v>40.937</v>
      </c>
      <c r="DK151">
        <v>40</v>
      </c>
      <c r="DL151">
        <v>1160.36</v>
      </c>
      <c r="DM151">
        <v>39.61</v>
      </c>
      <c r="DN151">
        <v>0</v>
      </c>
      <c r="DO151">
        <v>1617086716.3</v>
      </c>
      <c r="DP151">
        <v>0</v>
      </c>
      <c r="DQ151">
        <v>2.62797307692308</v>
      </c>
      <c r="DR151">
        <v>0.793623932387837</v>
      </c>
      <c r="DS151">
        <v>-36.5176068591786</v>
      </c>
      <c r="DT151">
        <v>3587.78307692308</v>
      </c>
      <c r="DU151">
        <v>15</v>
      </c>
      <c r="DV151">
        <v>1617085932.5</v>
      </c>
      <c r="DW151" t="s">
        <v>288</v>
      </c>
      <c r="DX151">
        <v>1617085932.5</v>
      </c>
      <c r="DY151">
        <v>1617085930.5</v>
      </c>
      <c r="DZ151">
        <v>3</v>
      </c>
      <c r="EA151">
        <v>0.041</v>
      </c>
      <c r="EB151">
        <v>0.004</v>
      </c>
      <c r="EC151">
        <v>4.362</v>
      </c>
      <c r="ED151">
        <v>-0.018</v>
      </c>
      <c r="EE151">
        <v>400</v>
      </c>
      <c r="EF151">
        <v>20</v>
      </c>
      <c r="EG151">
        <v>0.24</v>
      </c>
      <c r="EH151">
        <v>0.04</v>
      </c>
      <c r="EI151">
        <v>100</v>
      </c>
      <c r="EJ151">
        <v>100</v>
      </c>
      <c r="EK151">
        <v>4.362</v>
      </c>
      <c r="EL151">
        <v>-0.0177</v>
      </c>
      <c r="EM151">
        <v>4.36170000000004</v>
      </c>
      <c r="EN151">
        <v>0</v>
      </c>
      <c r="EO151">
        <v>0</v>
      </c>
      <c r="EP151">
        <v>0</v>
      </c>
      <c r="EQ151">
        <v>-0.017669999999999</v>
      </c>
      <c r="ER151">
        <v>0</v>
      </c>
      <c r="ES151">
        <v>0</v>
      </c>
      <c r="ET151">
        <v>0</v>
      </c>
      <c r="EU151">
        <v>-1</v>
      </c>
      <c r="EV151">
        <v>-1</v>
      </c>
      <c r="EW151">
        <v>-1</v>
      </c>
      <c r="EX151">
        <v>-1</v>
      </c>
      <c r="EY151">
        <v>13.1</v>
      </c>
      <c r="EZ151">
        <v>13.1</v>
      </c>
      <c r="FA151">
        <v>18</v>
      </c>
      <c r="FB151">
        <v>646.053</v>
      </c>
      <c r="FC151">
        <v>394.774</v>
      </c>
      <c r="FD151">
        <v>24.9997</v>
      </c>
      <c r="FE151">
        <v>27.0245</v>
      </c>
      <c r="FF151">
        <v>30.0001</v>
      </c>
      <c r="FG151">
        <v>26.997</v>
      </c>
      <c r="FH151">
        <v>27.0353</v>
      </c>
      <c r="FI151">
        <v>40.5893</v>
      </c>
      <c r="FJ151">
        <v>16.9493</v>
      </c>
      <c r="FK151">
        <v>54.364</v>
      </c>
      <c r="FL151">
        <v>25</v>
      </c>
      <c r="FM151">
        <v>918.696</v>
      </c>
      <c r="FN151">
        <v>20</v>
      </c>
      <c r="FO151">
        <v>97.0529</v>
      </c>
      <c r="FP151">
        <v>99.616</v>
      </c>
    </row>
    <row r="152" spans="1:172">
      <c r="A152">
        <v>136</v>
      </c>
      <c r="B152">
        <v>1617086719.5</v>
      </c>
      <c r="C152">
        <v>541.5</v>
      </c>
      <c r="D152" t="s">
        <v>557</v>
      </c>
      <c r="E152" t="s">
        <v>558</v>
      </c>
      <c r="F152">
        <v>0</v>
      </c>
      <c r="G152">
        <v>1617086719.5</v>
      </c>
      <c r="H152">
        <f>(I152)/1000</f>
        <v>0</v>
      </c>
      <c r="I152">
        <f>IF(CF152, AL152, AF152)</f>
        <v>0</v>
      </c>
      <c r="J152">
        <f>IF(CF152, AG152, AE152)</f>
        <v>0</v>
      </c>
      <c r="K152">
        <f>CH152 - IF(AS152&gt;1, J152*CB152*100.0/(AU152*CV152), 0)</f>
        <v>0</v>
      </c>
      <c r="L152">
        <f>((R152-H152/2)*K152-J152)/(R152+H152/2)</f>
        <v>0</v>
      </c>
      <c r="M152">
        <f>L152*(CO152+CP152)/1000.0</f>
        <v>0</v>
      </c>
      <c r="N152">
        <f>(CH152 - IF(AS152&gt;1, J152*CB152*100.0/(AU152*CV152), 0))*(CO152+CP152)/1000.0</f>
        <v>0</v>
      </c>
      <c r="O152">
        <f>2.0/((1/Q152-1/P152)+SIGN(Q152)*SQRT((1/Q152-1/P152)*(1/Q152-1/P152) + 4*CC152/((CC152+1)*(CC152+1))*(2*1/Q152*1/P152-1/P152*1/P152)))</f>
        <v>0</v>
      </c>
      <c r="P152">
        <f>IF(LEFT(CD152,1)&lt;&gt;"0",IF(LEFT(CD152,1)="1",3.0,CE152),$D$5+$E$5*(CV152*CO152/($K$5*1000))+$F$5*(CV152*CO152/($K$5*1000))*MAX(MIN(CB152,$J$5),$I$5)*MAX(MIN(CB152,$J$5),$I$5)+$G$5*MAX(MIN(CB152,$J$5),$I$5)*(CV152*CO152/($K$5*1000))+$H$5*(CV152*CO152/($K$5*1000))*(CV152*CO152/($K$5*1000)))</f>
        <v>0</v>
      </c>
      <c r="Q152">
        <f>H152*(1000-(1000*0.61365*exp(17.502*U152/(240.97+U152))/(CO152+CP152)+CJ152)/2)/(1000*0.61365*exp(17.502*U152/(240.97+U152))/(CO152+CP152)-CJ152)</f>
        <v>0</v>
      </c>
      <c r="R152">
        <f>1/((CC152+1)/(O152/1.6)+1/(P152/1.37)) + CC152/((CC152+1)/(O152/1.6) + CC152/(P152/1.37))</f>
        <v>0</v>
      </c>
      <c r="S152">
        <f>(BX152*CA152)</f>
        <v>0</v>
      </c>
      <c r="T152">
        <f>(CQ152+(S152+2*0.95*5.67E-8*(((CQ152+$B$7)+273)^4-(CQ152+273)^4)-44100*H152)/(1.84*29.3*P152+8*0.95*5.67E-8*(CQ152+273)^3))</f>
        <v>0</v>
      </c>
      <c r="U152">
        <f>($C$7*CR152+$D$7*CS152+$E$7*T152)</f>
        <v>0</v>
      </c>
      <c r="V152">
        <f>0.61365*exp(17.502*U152/(240.97+U152))</f>
        <v>0</v>
      </c>
      <c r="W152">
        <f>(X152/Y152*100)</f>
        <v>0</v>
      </c>
      <c r="X152">
        <f>CJ152*(CO152+CP152)/1000</f>
        <v>0</v>
      </c>
      <c r="Y152">
        <f>0.61365*exp(17.502*CQ152/(240.97+CQ152))</f>
        <v>0</v>
      </c>
      <c r="Z152">
        <f>(V152-CJ152*(CO152+CP152)/1000)</f>
        <v>0</v>
      </c>
      <c r="AA152">
        <f>(-H152*44100)</f>
        <v>0</v>
      </c>
      <c r="AB152">
        <f>2*29.3*P152*0.92*(CQ152-U152)</f>
        <v>0</v>
      </c>
      <c r="AC152">
        <f>2*0.95*5.67E-8*(((CQ152+$B$7)+273)^4-(U152+273)^4)</f>
        <v>0</v>
      </c>
      <c r="AD152">
        <f>S152+AC152+AA152+AB152</f>
        <v>0</v>
      </c>
      <c r="AE152">
        <f>CN152*AS152*(CI152-CH152*(1000-AS152*CK152)/(1000-AS152*CJ152))/(100*CB152)</f>
        <v>0</v>
      </c>
      <c r="AF152">
        <f>1000*CN152*AS152*(CJ152-CK152)/(100*CB152*(1000-AS152*CJ152))</f>
        <v>0</v>
      </c>
      <c r="AG152">
        <f>(AH152 - AI152 - CO152*1E3/(8.314*(CQ152+273.15)) * AK152/CN152 * AJ152) * CN152/(100*CB152) * (1000 - CK152)/1000</f>
        <v>0</v>
      </c>
      <c r="AH152">
        <v>929.109989318405</v>
      </c>
      <c r="AI152">
        <v>908.30376969697</v>
      </c>
      <c r="AJ152">
        <v>1.66468379666381</v>
      </c>
      <c r="AK152">
        <v>66.4999155448521</v>
      </c>
      <c r="AL152">
        <f>(AN152 - AM152 + CO152*1E3/(8.314*(CQ152+273.15)) * AP152/CN152 * AO152) * CN152/(100*CB152) * 1000/(1000 - AN152)</f>
        <v>0</v>
      </c>
      <c r="AM152">
        <v>20.0162210337662</v>
      </c>
      <c r="AN152">
        <v>21.2534696969697</v>
      </c>
      <c r="AO152">
        <v>-0.00147243636363632</v>
      </c>
      <c r="AP152">
        <v>79.88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MAX(0,($B$13+$C$13*CV152)/(1+$D$13*CV152)*CO152/(CQ152+273)*$E$13)</f>
        <v>0</v>
      </c>
      <c r="AV152" t="s">
        <v>286</v>
      </c>
      <c r="AW152" t="s">
        <v>286</v>
      </c>
      <c r="AX152">
        <v>0</v>
      </c>
      <c r="AY152">
        <v>0</v>
      </c>
      <c r="AZ152">
        <f>1-AX152/AY152</f>
        <v>0</v>
      </c>
      <c r="BA152">
        <v>0</v>
      </c>
      <c r="BB152" t="s">
        <v>286</v>
      </c>
      <c r="BC152" t="s">
        <v>286</v>
      </c>
      <c r="BD152">
        <v>0</v>
      </c>
      <c r="BE152">
        <v>0</v>
      </c>
      <c r="BF152">
        <f>1-BD152/BE152</f>
        <v>0</v>
      </c>
      <c r="BG152">
        <v>0.5</v>
      </c>
      <c r="BH152">
        <f>BY152</f>
        <v>0</v>
      </c>
      <c r="BI152">
        <f>J152</f>
        <v>0</v>
      </c>
      <c r="BJ152">
        <f>BF152*BG152*BH152</f>
        <v>0</v>
      </c>
      <c r="BK152">
        <f>(BI152-BA152)/BH152</f>
        <v>0</v>
      </c>
      <c r="BL152">
        <f>(AY152-BE152)/BE152</f>
        <v>0</v>
      </c>
      <c r="BM152">
        <f>AX152/(AZ152+AX152/BE152)</f>
        <v>0</v>
      </c>
      <c r="BN152" t="s">
        <v>286</v>
      </c>
      <c r="BO152">
        <v>0</v>
      </c>
      <c r="BP152">
        <f>IF(BO152&lt;&gt;0, BO152, BM152)</f>
        <v>0</v>
      </c>
      <c r="BQ152">
        <f>1-BP152/BE152</f>
        <v>0</v>
      </c>
      <c r="BR152">
        <f>(BE152-BD152)/(BE152-BP152)</f>
        <v>0</v>
      </c>
      <c r="BS152">
        <f>(AY152-BE152)/(AY152-BP152)</f>
        <v>0</v>
      </c>
      <c r="BT152">
        <f>(BE152-BD152)/(BE152-AX152)</f>
        <v>0</v>
      </c>
      <c r="BU152">
        <f>(AY152-BE152)/(AY152-AX152)</f>
        <v>0</v>
      </c>
      <c r="BV152">
        <f>(BR152*BP152/BD152)</f>
        <v>0</v>
      </c>
      <c r="BW152">
        <f>(1-BV152)</f>
        <v>0</v>
      </c>
      <c r="BX152">
        <f>$B$11*CW152+$C$11*CX152+$F$11*CY152*(1-DB152)</f>
        <v>0</v>
      </c>
      <c r="BY152">
        <f>BX152*BZ152</f>
        <v>0</v>
      </c>
      <c r="BZ152">
        <f>($B$11*$D$9+$C$11*$D$9+$F$11*((DL152+DD152)/MAX(DL152+DD152+DM152, 0.1)*$I$9+DM152/MAX(DL152+DD152+DM152, 0.1)*$J$9))/($B$11+$C$11+$F$11)</f>
        <v>0</v>
      </c>
      <c r="CA152">
        <f>($B$11*$K$9+$C$11*$K$9+$F$11*((DL152+DD152)/MAX(DL152+DD152+DM152, 0.1)*$P$9+DM152/MAX(DL152+DD152+DM152, 0.1)*$Q$9))/($B$11+$C$11+$F$11)</f>
        <v>0</v>
      </c>
      <c r="CB152">
        <v>9</v>
      </c>
      <c r="CC152">
        <v>0.5</v>
      </c>
      <c r="CD152" t="s">
        <v>287</v>
      </c>
      <c r="CE152">
        <v>2</v>
      </c>
      <c r="CF152" t="b">
        <v>1</v>
      </c>
      <c r="CG152">
        <v>1617086719.5</v>
      </c>
      <c r="CH152">
        <v>889.795</v>
      </c>
      <c r="CI152">
        <v>913.648</v>
      </c>
      <c r="CJ152">
        <v>21.252</v>
      </c>
      <c r="CK152">
        <v>20.0159</v>
      </c>
      <c r="CL152">
        <v>885.433</v>
      </c>
      <c r="CM152">
        <v>21.2697</v>
      </c>
      <c r="CN152">
        <v>599.966</v>
      </c>
      <c r="CO152">
        <v>101.112</v>
      </c>
      <c r="CP152">
        <v>0.04532</v>
      </c>
      <c r="CQ152">
        <v>26.6361</v>
      </c>
      <c r="CR152">
        <v>26.2648</v>
      </c>
      <c r="CS152">
        <v>999.9</v>
      </c>
      <c r="CT152">
        <v>0</v>
      </c>
      <c r="CU152">
        <v>0</v>
      </c>
      <c r="CV152">
        <v>10010</v>
      </c>
      <c r="CW152">
        <v>0</v>
      </c>
      <c r="CX152">
        <v>35.1479</v>
      </c>
      <c r="CY152">
        <v>1199.98</v>
      </c>
      <c r="CZ152">
        <v>0.96699</v>
      </c>
      <c r="DA152">
        <v>0.0330095</v>
      </c>
      <c r="DB152">
        <v>0</v>
      </c>
      <c r="DC152">
        <v>2.553</v>
      </c>
      <c r="DD152">
        <v>0</v>
      </c>
      <c r="DE152">
        <v>3580.74</v>
      </c>
      <c r="DF152">
        <v>10372</v>
      </c>
      <c r="DG152">
        <v>39.875</v>
      </c>
      <c r="DH152">
        <v>42.75</v>
      </c>
      <c r="DI152">
        <v>41.5</v>
      </c>
      <c r="DJ152">
        <v>40.937</v>
      </c>
      <c r="DK152">
        <v>40</v>
      </c>
      <c r="DL152">
        <v>1160.37</v>
      </c>
      <c r="DM152">
        <v>39.61</v>
      </c>
      <c r="DN152">
        <v>0</v>
      </c>
      <c r="DO152">
        <v>1617086720.5</v>
      </c>
      <c r="DP152">
        <v>0</v>
      </c>
      <c r="DQ152">
        <v>2.618864</v>
      </c>
      <c r="DR152">
        <v>0.582584616035106</v>
      </c>
      <c r="DS152">
        <v>-40.4099999453255</v>
      </c>
      <c r="DT152">
        <v>3585.1968</v>
      </c>
      <c r="DU152">
        <v>15</v>
      </c>
      <c r="DV152">
        <v>1617085932.5</v>
      </c>
      <c r="DW152" t="s">
        <v>288</v>
      </c>
      <c r="DX152">
        <v>1617085932.5</v>
      </c>
      <c r="DY152">
        <v>1617085930.5</v>
      </c>
      <c r="DZ152">
        <v>3</v>
      </c>
      <c r="EA152">
        <v>0.041</v>
      </c>
      <c r="EB152">
        <v>0.004</v>
      </c>
      <c r="EC152">
        <v>4.362</v>
      </c>
      <c r="ED152">
        <v>-0.018</v>
      </c>
      <c r="EE152">
        <v>400</v>
      </c>
      <c r="EF152">
        <v>20</v>
      </c>
      <c r="EG152">
        <v>0.24</v>
      </c>
      <c r="EH152">
        <v>0.04</v>
      </c>
      <c r="EI152">
        <v>100</v>
      </c>
      <c r="EJ152">
        <v>100</v>
      </c>
      <c r="EK152">
        <v>4.362</v>
      </c>
      <c r="EL152">
        <v>-0.0177</v>
      </c>
      <c r="EM152">
        <v>4.36170000000004</v>
      </c>
      <c r="EN152">
        <v>0</v>
      </c>
      <c r="EO152">
        <v>0</v>
      </c>
      <c r="EP152">
        <v>0</v>
      </c>
      <c r="EQ152">
        <v>-0.017669999999999</v>
      </c>
      <c r="ER152">
        <v>0</v>
      </c>
      <c r="ES152">
        <v>0</v>
      </c>
      <c r="ET152">
        <v>0</v>
      </c>
      <c r="EU152">
        <v>-1</v>
      </c>
      <c r="EV152">
        <v>-1</v>
      </c>
      <c r="EW152">
        <v>-1</v>
      </c>
      <c r="EX152">
        <v>-1</v>
      </c>
      <c r="EY152">
        <v>13.1</v>
      </c>
      <c r="EZ152">
        <v>13.2</v>
      </c>
      <c r="FA152">
        <v>18</v>
      </c>
      <c r="FB152">
        <v>645.783</v>
      </c>
      <c r="FC152">
        <v>394.829</v>
      </c>
      <c r="FD152">
        <v>24.9997</v>
      </c>
      <c r="FE152">
        <v>27.0252</v>
      </c>
      <c r="FF152">
        <v>30.0001</v>
      </c>
      <c r="FG152">
        <v>26.997</v>
      </c>
      <c r="FH152">
        <v>27.0366</v>
      </c>
      <c r="FI152">
        <v>40.8297</v>
      </c>
      <c r="FJ152">
        <v>16.9493</v>
      </c>
      <c r="FK152">
        <v>54.364</v>
      </c>
      <c r="FL152">
        <v>25</v>
      </c>
      <c r="FM152">
        <v>925.479</v>
      </c>
      <c r="FN152">
        <v>20</v>
      </c>
      <c r="FO152">
        <v>97.0533</v>
      </c>
      <c r="FP152">
        <v>99.6147</v>
      </c>
    </row>
    <row r="153" spans="1:172">
      <c r="A153">
        <v>137</v>
      </c>
      <c r="B153">
        <v>1617086723.5</v>
      </c>
      <c r="C153">
        <v>545.5</v>
      </c>
      <c r="D153" t="s">
        <v>559</v>
      </c>
      <c r="E153" t="s">
        <v>560</v>
      </c>
      <c r="F153">
        <v>0</v>
      </c>
      <c r="G153">
        <v>1617086723.5</v>
      </c>
      <c r="H153">
        <f>(I153)/1000</f>
        <v>0</v>
      </c>
      <c r="I153">
        <f>IF(CF153, AL153, AF153)</f>
        <v>0</v>
      </c>
      <c r="J153">
        <f>IF(CF153, AG153, AE153)</f>
        <v>0</v>
      </c>
      <c r="K153">
        <f>CH153 - IF(AS153&gt;1, J153*CB153*100.0/(AU153*CV153), 0)</f>
        <v>0</v>
      </c>
      <c r="L153">
        <f>((R153-H153/2)*K153-J153)/(R153+H153/2)</f>
        <v>0</v>
      </c>
      <c r="M153">
        <f>L153*(CO153+CP153)/1000.0</f>
        <v>0</v>
      </c>
      <c r="N153">
        <f>(CH153 - IF(AS153&gt;1, J153*CB153*100.0/(AU153*CV153), 0))*(CO153+CP153)/1000.0</f>
        <v>0</v>
      </c>
      <c r="O153">
        <f>2.0/((1/Q153-1/P153)+SIGN(Q153)*SQRT((1/Q153-1/P153)*(1/Q153-1/P153) + 4*CC153/((CC153+1)*(CC153+1))*(2*1/Q153*1/P153-1/P153*1/P153)))</f>
        <v>0</v>
      </c>
      <c r="P153">
        <f>IF(LEFT(CD153,1)&lt;&gt;"0",IF(LEFT(CD153,1)="1",3.0,CE153),$D$5+$E$5*(CV153*CO153/($K$5*1000))+$F$5*(CV153*CO153/($K$5*1000))*MAX(MIN(CB153,$J$5),$I$5)*MAX(MIN(CB153,$J$5),$I$5)+$G$5*MAX(MIN(CB153,$J$5),$I$5)*(CV153*CO153/($K$5*1000))+$H$5*(CV153*CO153/($K$5*1000))*(CV153*CO153/($K$5*1000)))</f>
        <v>0</v>
      </c>
      <c r="Q153">
        <f>H153*(1000-(1000*0.61365*exp(17.502*U153/(240.97+U153))/(CO153+CP153)+CJ153)/2)/(1000*0.61365*exp(17.502*U153/(240.97+U153))/(CO153+CP153)-CJ153)</f>
        <v>0</v>
      </c>
      <c r="R153">
        <f>1/((CC153+1)/(O153/1.6)+1/(P153/1.37)) + CC153/((CC153+1)/(O153/1.6) + CC153/(P153/1.37))</f>
        <v>0</v>
      </c>
      <c r="S153">
        <f>(BX153*CA153)</f>
        <v>0</v>
      </c>
      <c r="T153">
        <f>(CQ153+(S153+2*0.95*5.67E-8*(((CQ153+$B$7)+273)^4-(CQ153+273)^4)-44100*H153)/(1.84*29.3*P153+8*0.95*5.67E-8*(CQ153+273)^3))</f>
        <v>0</v>
      </c>
      <c r="U153">
        <f>($C$7*CR153+$D$7*CS153+$E$7*T153)</f>
        <v>0</v>
      </c>
      <c r="V153">
        <f>0.61365*exp(17.502*U153/(240.97+U153))</f>
        <v>0</v>
      </c>
      <c r="W153">
        <f>(X153/Y153*100)</f>
        <v>0</v>
      </c>
      <c r="X153">
        <f>CJ153*(CO153+CP153)/1000</f>
        <v>0</v>
      </c>
      <c r="Y153">
        <f>0.61365*exp(17.502*CQ153/(240.97+CQ153))</f>
        <v>0</v>
      </c>
      <c r="Z153">
        <f>(V153-CJ153*(CO153+CP153)/1000)</f>
        <v>0</v>
      </c>
      <c r="AA153">
        <f>(-H153*44100)</f>
        <v>0</v>
      </c>
      <c r="AB153">
        <f>2*29.3*P153*0.92*(CQ153-U153)</f>
        <v>0</v>
      </c>
      <c r="AC153">
        <f>2*0.95*5.67E-8*(((CQ153+$B$7)+273)^4-(U153+273)^4)</f>
        <v>0</v>
      </c>
      <c r="AD153">
        <f>S153+AC153+AA153+AB153</f>
        <v>0</v>
      </c>
      <c r="AE153">
        <f>CN153*AS153*(CI153-CH153*(1000-AS153*CK153)/(1000-AS153*CJ153))/(100*CB153)</f>
        <v>0</v>
      </c>
      <c r="AF153">
        <f>1000*CN153*AS153*(CJ153-CK153)/(100*CB153*(1000-AS153*CJ153))</f>
        <v>0</v>
      </c>
      <c r="AG153">
        <f>(AH153 - AI153 - CO153*1E3/(8.314*(CQ153+273.15)) * AK153/CN153 * AJ153) * CN153/(100*CB153) * (1000 - CK153)/1000</f>
        <v>0</v>
      </c>
      <c r="AH153">
        <v>935.614731892062</v>
      </c>
      <c r="AI153">
        <v>914.847393939393</v>
      </c>
      <c r="AJ153">
        <v>1.63914816418821</v>
      </c>
      <c r="AK153">
        <v>66.4999155448521</v>
      </c>
      <c r="AL153">
        <f>(AN153 - AM153 + CO153*1E3/(8.314*(CQ153+273.15)) * AP153/CN153 * AO153) * CN153/(100*CB153) * 1000/(1000 - AN153)</f>
        <v>0</v>
      </c>
      <c r="AM153">
        <v>20.0160977890909</v>
      </c>
      <c r="AN153">
        <v>21.2458581818182</v>
      </c>
      <c r="AO153">
        <v>-0.000466237762233983</v>
      </c>
      <c r="AP153">
        <v>79.88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MAX(0,($B$13+$C$13*CV153)/(1+$D$13*CV153)*CO153/(CQ153+273)*$E$13)</f>
        <v>0</v>
      </c>
      <c r="AV153" t="s">
        <v>286</v>
      </c>
      <c r="AW153" t="s">
        <v>286</v>
      </c>
      <c r="AX153">
        <v>0</v>
      </c>
      <c r="AY153">
        <v>0</v>
      </c>
      <c r="AZ153">
        <f>1-AX153/AY153</f>
        <v>0</v>
      </c>
      <c r="BA153">
        <v>0</v>
      </c>
      <c r="BB153" t="s">
        <v>286</v>
      </c>
      <c r="BC153" t="s">
        <v>286</v>
      </c>
      <c r="BD153">
        <v>0</v>
      </c>
      <c r="BE153">
        <v>0</v>
      </c>
      <c r="BF153">
        <f>1-BD153/BE153</f>
        <v>0</v>
      </c>
      <c r="BG153">
        <v>0.5</v>
      </c>
      <c r="BH153">
        <f>BY153</f>
        <v>0</v>
      </c>
      <c r="BI153">
        <f>J153</f>
        <v>0</v>
      </c>
      <c r="BJ153">
        <f>BF153*BG153*BH153</f>
        <v>0</v>
      </c>
      <c r="BK153">
        <f>(BI153-BA153)/BH153</f>
        <v>0</v>
      </c>
      <c r="BL153">
        <f>(AY153-BE153)/BE153</f>
        <v>0</v>
      </c>
      <c r="BM153">
        <f>AX153/(AZ153+AX153/BE153)</f>
        <v>0</v>
      </c>
      <c r="BN153" t="s">
        <v>286</v>
      </c>
      <c r="BO153">
        <v>0</v>
      </c>
      <c r="BP153">
        <f>IF(BO153&lt;&gt;0, BO153, BM153)</f>
        <v>0</v>
      </c>
      <c r="BQ153">
        <f>1-BP153/BE153</f>
        <v>0</v>
      </c>
      <c r="BR153">
        <f>(BE153-BD153)/(BE153-BP153)</f>
        <v>0</v>
      </c>
      <c r="BS153">
        <f>(AY153-BE153)/(AY153-BP153)</f>
        <v>0</v>
      </c>
      <c r="BT153">
        <f>(BE153-BD153)/(BE153-AX153)</f>
        <v>0</v>
      </c>
      <c r="BU153">
        <f>(AY153-BE153)/(AY153-AX153)</f>
        <v>0</v>
      </c>
      <c r="BV153">
        <f>(BR153*BP153/BD153)</f>
        <v>0</v>
      </c>
      <c r="BW153">
        <f>(1-BV153)</f>
        <v>0</v>
      </c>
      <c r="BX153">
        <f>$B$11*CW153+$C$11*CX153+$F$11*CY153*(1-DB153)</f>
        <v>0</v>
      </c>
      <c r="BY153">
        <f>BX153*BZ153</f>
        <v>0</v>
      </c>
      <c r="BZ153">
        <f>($B$11*$D$9+$C$11*$D$9+$F$11*((DL153+DD153)/MAX(DL153+DD153+DM153, 0.1)*$I$9+DM153/MAX(DL153+DD153+DM153, 0.1)*$J$9))/($B$11+$C$11+$F$11)</f>
        <v>0</v>
      </c>
      <c r="CA153">
        <f>($B$11*$K$9+$C$11*$K$9+$F$11*((DL153+DD153)/MAX(DL153+DD153+DM153, 0.1)*$P$9+DM153/MAX(DL153+DD153+DM153, 0.1)*$Q$9))/($B$11+$C$11+$F$11)</f>
        <v>0</v>
      </c>
      <c r="CB153">
        <v>9</v>
      </c>
      <c r="CC153">
        <v>0.5</v>
      </c>
      <c r="CD153" t="s">
        <v>287</v>
      </c>
      <c r="CE153">
        <v>2</v>
      </c>
      <c r="CF153" t="b">
        <v>1</v>
      </c>
      <c r="CG153">
        <v>1617086723.5</v>
      </c>
      <c r="CH153">
        <v>896.23</v>
      </c>
      <c r="CI153">
        <v>920.318</v>
      </c>
      <c r="CJ153">
        <v>21.2448</v>
      </c>
      <c r="CK153">
        <v>20.0155</v>
      </c>
      <c r="CL153">
        <v>891.868</v>
      </c>
      <c r="CM153">
        <v>21.2624</v>
      </c>
      <c r="CN153">
        <v>599.975</v>
      </c>
      <c r="CO153">
        <v>101.112</v>
      </c>
      <c r="CP153">
        <v>0.0454894</v>
      </c>
      <c r="CQ153">
        <v>26.6367</v>
      </c>
      <c r="CR153">
        <v>26.2617</v>
      </c>
      <c r="CS153">
        <v>999.9</v>
      </c>
      <c r="CT153">
        <v>0</v>
      </c>
      <c r="CU153">
        <v>0</v>
      </c>
      <c r="CV153">
        <v>10008.8</v>
      </c>
      <c r="CW153">
        <v>0</v>
      </c>
      <c r="CX153">
        <v>42.2709</v>
      </c>
      <c r="CY153">
        <v>1199.97</v>
      </c>
      <c r="CZ153">
        <v>0.96699</v>
      </c>
      <c r="DA153">
        <v>0.0330095</v>
      </c>
      <c r="DB153">
        <v>0</v>
      </c>
      <c r="DC153">
        <v>2.2778</v>
      </c>
      <c r="DD153">
        <v>0</v>
      </c>
      <c r="DE153">
        <v>3581.85</v>
      </c>
      <c r="DF153">
        <v>10372</v>
      </c>
      <c r="DG153">
        <v>39.875</v>
      </c>
      <c r="DH153">
        <v>42.75</v>
      </c>
      <c r="DI153">
        <v>41.5</v>
      </c>
      <c r="DJ153">
        <v>40.875</v>
      </c>
      <c r="DK153">
        <v>39.937</v>
      </c>
      <c r="DL153">
        <v>1160.36</v>
      </c>
      <c r="DM153">
        <v>39.61</v>
      </c>
      <c r="DN153">
        <v>0</v>
      </c>
      <c r="DO153">
        <v>1617086724.1</v>
      </c>
      <c r="DP153">
        <v>0</v>
      </c>
      <c r="DQ153">
        <v>2.652372</v>
      </c>
      <c r="DR153">
        <v>-0.916553848573343</v>
      </c>
      <c r="DS153">
        <v>-29.7784616022765</v>
      </c>
      <c r="DT153">
        <v>3583.3592</v>
      </c>
      <c r="DU153">
        <v>15</v>
      </c>
      <c r="DV153">
        <v>1617085932.5</v>
      </c>
      <c r="DW153" t="s">
        <v>288</v>
      </c>
      <c r="DX153">
        <v>1617085932.5</v>
      </c>
      <c r="DY153">
        <v>1617085930.5</v>
      </c>
      <c r="DZ153">
        <v>3</v>
      </c>
      <c r="EA153">
        <v>0.041</v>
      </c>
      <c r="EB153">
        <v>0.004</v>
      </c>
      <c r="EC153">
        <v>4.362</v>
      </c>
      <c r="ED153">
        <v>-0.018</v>
      </c>
      <c r="EE153">
        <v>400</v>
      </c>
      <c r="EF153">
        <v>20</v>
      </c>
      <c r="EG153">
        <v>0.24</v>
      </c>
      <c r="EH153">
        <v>0.04</v>
      </c>
      <c r="EI153">
        <v>100</v>
      </c>
      <c r="EJ153">
        <v>100</v>
      </c>
      <c r="EK153">
        <v>4.362</v>
      </c>
      <c r="EL153">
        <v>-0.0176</v>
      </c>
      <c r="EM153">
        <v>4.36170000000004</v>
      </c>
      <c r="EN153">
        <v>0</v>
      </c>
      <c r="EO153">
        <v>0</v>
      </c>
      <c r="EP153">
        <v>0</v>
      </c>
      <c r="EQ153">
        <v>-0.017669999999999</v>
      </c>
      <c r="ER153">
        <v>0</v>
      </c>
      <c r="ES153">
        <v>0</v>
      </c>
      <c r="ET153">
        <v>0</v>
      </c>
      <c r="EU153">
        <v>-1</v>
      </c>
      <c r="EV153">
        <v>-1</v>
      </c>
      <c r="EW153">
        <v>-1</v>
      </c>
      <c r="EX153">
        <v>-1</v>
      </c>
      <c r="EY153">
        <v>13.2</v>
      </c>
      <c r="EZ153">
        <v>13.2</v>
      </c>
      <c r="FA153">
        <v>18</v>
      </c>
      <c r="FB153">
        <v>645.918</v>
      </c>
      <c r="FC153">
        <v>394.785</v>
      </c>
      <c r="FD153">
        <v>24.9999</v>
      </c>
      <c r="FE153">
        <v>27.0252</v>
      </c>
      <c r="FF153">
        <v>30.0001</v>
      </c>
      <c r="FG153">
        <v>26.997</v>
      </c>
      <c r="FH153">
        <v>27.0366</v>
      </c>
      <c r="FI153">
        <v>41.0707</v>
      </c>
      <c r="FJ153">
        <v>16.9493</v>
      </c>
      <c r="FK153">
        <v>54.364</v>
      </c>
      <c r="FL153">
        <v>25</v>
      </c>
      <c r="FM153">
        <v>932.244</v>
      </c>
      <c r="FN153">
        <v>20</v>
      </c>
      <c r="FO153">
        <v>97.0532</v>
      </c>
      <c r="FP153">
        <v>99.6155</v>
      </c>
    </row>
    <row r="154" spans="1:172">
      <c r="A154">
        <v>138</v>
      </c>
      <c r="B154">
        <v>1617086727.5</v>
      </c>
      <c r="C154">
        <v>549.5</v>
      </c>
      <c r="D154" t="s">
        <v>561</v>
      </c>
      <c r="E154" t="s">
        <v>562</v>
      </c>
      <c r="F154">
        <v>0</v>
      </c>
      <c r="G154">
        <v>1617086727.5</v>
      </c>
      <c r="H154">
        <f>(I154)/1000</f>
        <v>0</v>
      </c>
      <c r="I154">
        <f>IF(CF154, AL154, AF154)</f>
        <v>0</v>
      </c>
      <c r="J154">
        <f>IF(CF154, AG154, AE154)</f>
        <v>0</v>
      </c>
      <c r="K154">
        <f>CH154 - IF(AS154&gt;1, J154*CB154*100.0/(AU154*CV154), 0)</f>
        <v>0</v>
      </c>
      <c r="L154">
        <f>((R154-H154/2)*K154-J154)/(R154+H154/2)</f>
        <v>0</v>
      </c>
      <c r="M154">
        <f>L154*(CO154+CP154)/1000.0</f>
        <v>0</v>
      </c>
      <c r="N154">
        <f>(CH154 - IF(AS154&gt;1, J154*CB154*100.0/(AU154*CV154), 0))*(CO154+CP154)/1000.0</f>
        <v>0</v>
      </c>
      <c r="O154">
        <f>2.0/((1/Q154-1/P154)+SIGN(Q154)*SQRT((1/Q154-1/P154)*(1/Q154-1/P154) + 4*CC154/((CC154+1)*(CC154+1))*(2*1/Q154*1/P154-1/P154*1/P154)))</f>
        <v>0</v>
      </c>
      <c r="P154">
        <f>IF(LEFT(CD154,1)&lt;&gt;"0",IF(LEFT(CD154,1)="1",3.0,CE154),$D$5+$E$5*(CV154*CO154/($K$5*1000))+$F$5*(CV154*CO154/($K$5*1000))*MAX(MIN(CB154,$J$5),$I$5)*MAX(MIN(CB154,$J$5),$I$5)+$G$5*MAX(MIN(CB154,$J$5),$I$5)*(CV154*CO154/($K$5*1000))+$H$5*(CV154*CO154/($K$5*1000))*(CV154*CO154/($K$5*1000)))</f>
        <v>0</v>
      </c>
      <c r="Q154">
        <f>H154*(1000-(1000*0.61365*exp(17.502*U154/(240.97+U154))/(CO154+CP154)+CJ154)/2)/(1000*0.61365*exp(17.502*U154/(240.97+U154))/(CO154+CP154)-CJ154)</f>
        <v>0</v>
      </c>
      <c r="R154">
        <f>1/((CC154+1)/(O154/1.6)+1/(P154/1.37)) + CC154/((CC154+1)/(O154/1.6) + CC154/(P154/1.37))</f>
        <v>0</v>
      </c>
      <c r="S154">
        <f>(BX154*CA154)</f>
        <v>0</v>
      </c>
      <c r="T154">
        <f>(CQ154+(S154+2*0.95*5.67E-8*(((CQ154+$B$7)+273)^4-(CQ154+273)^4)-44100*H154)/(1.84*29.3*P154+8*0.95*5.67E-8*(CQ154+273)^3))</f>
        <v>0</v>
      </c>
      <c r="U154">
        <f>($C$7*CR154+$D$7*CS154+$E$7*T154)</f>
        <v>0</v>
      </c>
      <c r="V154">
        <f>0.61365*exp(17.502*U154/(240.97+U154))</f>
        <v>0</v>
      </c>
      <c r="W154">
        <f>(X154/Y154*100)</f>
        <v>0</v>
      </c>
      <c r="X154">
        <f>CJ154*(CO154+CP154)/1000</f>
        <v>0</v>
      </c>
      <c r="Y154">
        <f>0.61365*exp(17.502*CQ154/(240.97+CQ154))</f>
        <v>0</v>
      </c>
      <c r="Z154">
        <f>(V154-CJ154*(CO154+CP154)/1000)</f>
        <v>0</v>
      </c>
      <c r="AA154">
        <f>(-H154*44100)</f>
        <v>0</v>
      </c>
      <c r="AB154">
        <f>2*29.3*P154*0.92*(CQ154-U154)</f>
        <v>0</v>
      </c>
      <c r="AC154">
        <f>2*0.95*5.67E-8*(((CQ154+$B$7)+273)^4-(U154+273)^4)</f>
        <v>0</v>
      </c>
      <c r="AD154">
        <f>S154+AC154+AA154+AB154</f>
        <v>0</v>
      </c>
      <c r="AE154">
        <f>CN154*AS154*(CI154-CH154*(1000-AS154*CK154)/(1000-AS154*CJ154))/(100*CB154)</f>
        <v>0</v>
      </c>
      <c r="AF154">
        <f>1000*CN154*AS154*(CJ154-CK154)/(100*CB154*(1000-AS154*CJ154))</f>
        <v>0</v>
      </c>
      <c r="AG154">
        <f>(AH154 - AI154 - CO154*1E3/(8.314*(CQ154+273.15)) * AK154/CN154 * AJ154) * CN154/(100*CB154) * (1000 - CK154)/1000</f>
        <v>0</v>
      </c>
      <c r="AH154">
        <v>942.501818427844</v>
      </c>
      <c r="AI154">
        <v>921.57796969697</v>
      </c>
      <c r="AJ154">
        <v>1.68548697682837</v>
      </c>
      <c r="AK154">
        <v>66.4999155448521</v>
      </c>
      <c r="AL154">
        <f>(AN154 - AM154 + CO154*1E3/(8.314*(CQ154+273.15)) * AP154/CN154 * AO154) * CN154/(100*CB154) * 1000/(1000 - AN154)</f>
        <v>0</v>
      </c>
      <c r="AM154">
        <v>20.01477032</v>
      </c>
      <c r="AN154">
        <v>21.2387290909091</v>
      </c>
      <c r="AO154">
        <v>-0.00224563636363247</v>
      </c>
      <c r="AP154">
        <v>79.88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MAX(0,($B$13+$C$13*CV154)/(1+$D$13*CV154)*CO154/(CQ154+273)*$E$13)</f>
        <v>0</v>
      </c>
      <c r="AV154" t="s">
        <v>286</v>
      </c>
      <c r="AW154" t="s">
        <v>286</v>
      </c>
      <c r="AX154">
        <v>0</v>
      </c>
      <c r="AY154">
        <v>0</v>
      </c>
      <c r="AZ154">
        <f>1-AX154/AY154</f>
        <v>0</v>
      </c>
      <c r="BA154">
        <v>0</v>
      </c>
      <c r="BB154" t="s">
        <v>286</v>
      </c>
      <c r="BC154" t="s">
        <v>286</v>
      </c>
      <c r="BD154">
        <v>0</v>
      </c>
      <c r="BE154">
        <v>0</v>
      </c>
      <c r="BF154">
        <f>1-BD154/BE154</f>
        <v>0</v>
      </c>
      <c r="BG154">
        <v>0.5</v>
      </c>
      <c r="BH154">
        <f>BY154</f>
        <v>0</v>
      </c>
      <c r="BI154">
        <f>J154</f>
        <v>0</v>
      </c>
      <c r="BJ154">
        <f>BF154*BG154*BH154</f>
        <v>0</v>
      </c>
      <c r="BK154">
        <f>(BI154-BA154)/BH154</f>
        <v>0</v>
      </c>
      <c r="BL154">
        <f>(AY154-BE154)/BE154</f>
        <v>0</v>
      </c>
      <c r="BM154">
        <f>AX154/(AZ154+AX154/BE154)</f>
        <v>0</v>
      </c>
      <c r="BN154" t="s">
        <v>286</v>
      </c>
      <c r="BO154">
        <v>0</v>
      </c>
      <c r="BP154">
        <f>IF(BO154&lt;&gt;0, BO154, BM154)</f>
        <v>0</v>
      </c>
      <c r="BQ154">
        <f>1-BP154/BE154</f>
        <v>0</v>
      </c>
      <c r="BR154">
        <f>(BE154-BD154)/(BE154-BP154)</f>
        <v>0</v>
      </c>
      <c r="BS154">
        <f>(AY154-BE154)/(AY154-BP154)</f>
        <v>0</v>
      </c>
      <c r="BT154">
        <f>(BE154-BD154)/(BE154-AX154)</f>
        <v>0</v>
      </c>
      <c r="BU154">
        <f>(AY154-BE154)/(AY154-AX154)</f>
        <v>0</v>
      </c>
      <c r="BV154">
        <f>(BR154*BP154/BD154)</f>
        <v>0</v>
      </c>
      <c r="BW154">
        <f>(1-BV154)</f>
        <v>0</v>
      </c>
      <c r="BX154">
        <f>$B$11*CW154+$C$11*CX154+$F$11*CY154*(1-DB154)</f>
        <v>0</v>
      </c>
      <c r="BY154">
        <f>BX154*BZ154</f>
        <v>0</v>
      </c>
      <c r="BZ154">
        <f>($B$11*$D$9+$C$11*$D$9+$F$11*((DL154+DD154)/MAX(DL154+DD154+DM154, 0.1)*$I$9+DM154/MAX(DL154+DD154+DM154, 0.1)*$J$9))/($B$11+$C$11+$F$11)</f>
        <v>0</v>
      </c>
      <c r="CA154">
        <f>($B$11*$K$9+$C$11*$K$9+$F$11*((DL154+DD154)/MAX(DL154+DD154+DM154, 0.1)*$P$9+DM154/MAX(DL154+DD154+DM154, 0.1)*$Q$9))/($B$11+$C$11+$F$11)</f>
        <v>0</v>
      </c>
      <c r="CB154">
        <v>9</v>
      </c>
      <c r="CC154">
        <v>0.5</v>
      </c>
      <c r="CD154" t="s">
        <v>287</v>
      </c>
      <c r="CE154">
        <v>2</v>
      </c>
      <c r="CF154" t="b">
        <v>1</v>
      </c>
      <c r="CG154">
        <v>1617086727.5</v>
      </c>
      <c r="CH154">
        <v>902.854</v>
      </c>
      <c r="CI154">
        <v>927.066</v>
      </c>
      <c r="CJ154">
        <v>21.2386</v>
      </c>
      <c r="CK154">
        <v>20.0145</v>
      </c>
      <c r="CL154">
        <v>898.492</v>
      </c>
      <c r="CM154">
        <v>21.2562</v>
      </c>
      <c r="CN154">
        <v>600.089</v>
      </c>
      <c r="CO154">
        <v>101.113</v>
      </c>
      <c r="CP154">
        <v>0.0451536</v>
      </c>
      <c r="CQ154">
        <v>26.6354</v>
      </c>
      <c r="CR154">
        <v>26.2661</v>
      </c>
      <c r="CS154">
        <v>999.9</v>
      </c>
      <c r="CT154">
        <v>0</v>
      </c>
      <c r="CU154">
        <v>0</v>
      </c>
      <c r="CV154">
        <v>10016.2</v>
      </c>
      <c r="CW154">
        <v>0</v>
      </c>
      <c r="CX154">
        <v>43.7521</v>
      </c>
      <c r="CY154">
        <v>1199.96</v>
      </c>
      <c r="CZ154">
        <v>0.96699</v>
      </c>
      <c r="DA154">
        <v>0.0330095</v>
      </c>
      <c r="DB154">
        <v>0</v>
      </c>
      <c r="DC154">
        <v>2.6753</v>
      </c>
      <c r="DD154">
        <v>0</v>
      </c>
      <c r="DE154">
        <v>3580.32</v>
      </c>
      <c r="DF154">
        <v>10371.9</v>
      </c>
      <c r="DG154">
        <v>39.875</v>
      </c>
      <c r="DH154">
        <v>42.812</v>
      </c>
      <c r="DI154">
        <v>41.562</v>
      </c>
      <c r="DJ154">
        <v>40.875</v>
      </c>
      <c r="DK154">
        <v>39.937</v>
      </c>
      <c r="DL154">
        <v>1160.35</v>
      </c>
      <c r="DM154">
        <v>39.61</v>
      </c>
      <c r="DN154">
        <v>0</v>
      </c>
      <c r="DO154">
        <v>1617086728.3</v>
      </c>
      <c r="DP154">
        <v>0</v>
      </c>
      <c r="DQ154">
        <v>2.65128461538462</v>
      </c>
      <c r="DR154">
        <v>-0.721374363814789</v>
      </c>
      <c r="DS154">
        <v>-11.6567521553692</v>
      </c>
      <c r="DT154">
        <v>3581.83076923077</v>
      </c>
      <c r="DU154">
        <v>15</v>
      </c>
      <c r="DV154">
        <v>1617085932.5</v>
      </c>
      <c r="DW154" t="s">
        <v>288</v>
      </c>
      <c r="DX154">
        <v>1617085932.5</v>
      </c>
      <c r="DY154">
        <v>1617085930.5</v>
      </c>
      <c r="DZ154">
        <v>3</v>
      </c>
      <c r="EA154">
        <v>0.041</v>
      </c>
      <c r="EB154">
        <v>0.004</v>
      </c>
      <c r="EC154">
        <v>4.362</v>
      </c>
      <c r="ED154">
        <v>-0.018</v>
      </c>
      <c r="EE154">
        <v>400</v>
      </c>
      <c r="EF154">
        <v>20</v>
      </c>
      <c r="EG154">
        <v>0.24</v>
      </c>
      <c r="EH154">
        <v>0.04</v>
      </c>
      <c r="EI154">
        <v>100</v>
      </c>
      <c r="EJ154">
        <v>100</v>
      </c>
      <c r="EK154">
        <v>4.362</v>
      </c>
      <c r="EL154">
        <v>-0.0176</v>
      </c>
      <c r="EM154">
        <v>4.36170000000004</v>
      </c>
      <c r="EN154">
        <v>0</v>
      </c>
      <c r="EO154">
        <v>0</v>
      </c>
      <c r="EP154">
        <v>0</v>
      </c>
      <c r="EQ154">
        <v>-0.017669999999999</v>
      </c>
      <c r="ER154">
        <v>0</v>
      </c>
      <c r="ES154">
        <v>0</v>
      </c>
      <c r="ET154">
        <v>0</v>
      </c>
      <c r="EU154">
        <v>-1</v>
      </c>
      <c r="EV154">
        <v>-1</v>
      </c>
      <c r="EW154">
        <v>-1</v>
      </c>
      <c r="EX154">
        <v>-1</v>
      </c>
      <c r="EY154">
        <v>13.2</v>
      </c>
      <c r="EZ154">
        <v>13.3</v>
      </c>
      <c r="FA154">
        <v>18</v>
      </c>
      <c r="FB154">
        <v>645.918</v>
      </c>
      <c r="FC154">
        <v>394.713</v>
      </c>
      <c r="FD154">
        <v>25.0002</v>
      </c>
      <c r="FE154">
        <v>27.0252</v>
      </c>
      <c r="FF154">
        <v>30.0001</v>
      </c>
      <c r="FG154">
        <v>26.997</v>
      </c>
      <c r="FH154">
        <v>27.0366</v>
      </c>
      <c r="FI154">
        <v>41.3115</v>
      </c>
      <c r="FJ154">
        <v>16.9493</v>
      </c>
      <c r="FK154">
        <v>54.364</v>
      </c>
      <c r="FL154">
        <v>25</v>
      </c>
      <c r="FM154">
        <v>938.965</v>
      </c>
      <c r="FN154">
        <v>20</v>
      </c>
      <c r="FO154">
        <v>97.0535</v>
      </c>
      <c r="FP154">
        <v>99.615</v>
      </c>
    </row>
    <row r="155" spans="1:172">
      <c r="A155">
        <v>139</v>
      </c>
      <c r="B155">
        <v>1617086731.5</v>
      </c>
      <c r="C155">
        <v>553.5</v>
      </c>
      <c r="D155" t="s">
        <v>563</v>
      </c>
      <c r="E155" t="s">
        <v>564</v>
      </c>
      <c r="F155">
        <v>0</v>
      </c>
      <c r="G155">
        <v>1617086731.5</v>
      </c>
      <c r="H155">
        <f>(I155)/1000</f>
        <v>0</v>
      </c>
      <c r="I155">
        <f>IF(CF155, AL155, AF155)</f>
        <v>0</v>
      </c>
      <c r="J155">
        <f>IF(CF155, AG155, AE155)</f>
        <v>0</v>
      </c>
      <c r="K155">
        <f>CH155 - IF(AS155&gt;1, J155*CB155*100.0/(AU155*CV155), 0)</f>
        <v>0</v>
      </c>
      <c r="L155">
        <f>((R155-H155/2)*K155-J155)/(R155+H155/2)</f>
        <v>0</v>
      </c>
      <c r="M155">
        <f>L155*(CO155+CP155)/1000.0</f>
        <v>0</v>
      </c>
      <c r="N155">
        <f>(CH155 - IF(AS155&gt;1, J155*CB155*100.0/(AU155*CV155), 0))*(CO155+CP155)/1000.0</f>
        <v>0</v>
      </c>
      <c r="O155">
        <f>2.0/((1/Q155-1/P155)+SIGN(Q155)*SQRT((1/Q155-1/P155)*(1/Q155-1/P155) + 4*CC155/((CC155+1)*(CC155+1))*(2*1/Q155*1/P155-1/P155*1/P155)))</f>
        <v>0</v>
      </c>
      <c r="P155">
        <f>IF(LEFT(CD155,1)&lt;&gt;"0",IF(LEFT(CD155,1)="1",3.0,CE155),$D$5+$E$5*(CV155*CO155/($K$5*1000))+$F$5*(CV155*CO155/($K$5*1000))*MAX(MIN(CB155,$J$5),$I$5)*MAX(MIN(CB155,$J$5),$I$5)+$G$5*MAX(MIN(CB155,$J$5),$I$5)*(CV155*CO155/($K$5*1000))+$H$5*(CV155*CO155/($K$5*1000))*(CV155*CO155/($K$5*1000)))</f>
        <v>0</v>
      </c>
      <c r="Q155">
        <f>H155*(1000-(1000*0.61365*exp(17.502*U155/(240.97+U155))/(CO155+CP155)+CJ155)/2)/(1000*0.61365*exp(17.502*U155/(240.97+U155))/(CO155+CP155)-CJ155)</f>
        <v>0</v>
      </c>
      <c r="R155">
        <f>1/((CC155+1)/(O155/1.6)+1/(P155/1.37)) + CC155/((CC155+1)/(O155/1.6) + CC155/(P155/1.37))</f>
        <v>0</v>
      </c>
      <c r="S155">
        <f>(BX155*CA155)</f>
        <v>0</v>
      </c>
      <c r="T155">
        <f>(CQ155+(S155+2*0.95*5.67E-8*(((CQ155+$B$7)+273)^4-(CQ155+273)^4)-44100*H155)/(1.84*29.3*P155+8*0.95*5.67E-8*(CQ155+273)^3))</f>
        <v>0</v>
      </c>
      <c r="U155">
        <f>($C$7*CR155+$D$7*CS155+$E$7*T155)</f>
        <v>0</v>
      </c>
      <c r="V155">
        <f>0.61365*exp(17.502*U155/(240.97+U155))</f>
        <v>0</v>
      </c>
      <c r="W155">
        <f>(X155/Y155*100)</f>
        <v>0</v>
      </c>
      <c r="X155">
        <f>CJ155*(CO155+CP155)/1000</f>
        <v>0</v>
      </c>
      <c r="Y155">
        <f>0.61365*exp(17.502*CQ155/(240.97+CQ155))</f>
        <v>0</v>
      </c>
      <c r="Z155">
        <f>(V155-CJ155*(CO155+CP155)/1000)</f>
        <v>0</v>
      </c>
      <c r="AA155">
        <f>(-H155*44100)</f>
        <v>0</v>
      </c>
      <c r="AB155">
        <f>2*29.3*P155*0.92*(CQ155-U155)</f>
        <v>0</v>
      </c>
      <c r="AC155">
        <f>2*0.95*5.67E-8*(((CQ155+$B$7)+273)^4-(U155+273)^4)</f>
        <v>0</v>
      </c>
      <c r="AD155">
        <f>S155+AC155+AA155+AB155</f>
        <v>0</v>
      </c>
      <c r="AE155">
        <f>CN155*AS155*(CI155-CH155*(1000-AS155*CK155)/(1000-AS155*CJ155))/(100*CB155)</f>
        <v>0</v>
      </c>
      <c r="AF155">
        <f>1000*CN155*AS155*(CJ155-CK155)/(100*CB155*(1000-AS155*CJ155))</f>
        <v>0</v>
      </c>
      <c r="AG155">
        <f>(AH155 - AI155 - CO155*1E3/(8.314*(CQ155+273.15)) * AK155/CN155 * AJ155) * CN155/(100*CB155) * (1000 - CK155)/1000</f>
        <v>0</v>
      </c>
      <c r="AH155">
        <v>949.49623177924</v>
      </c>
      <c r="AI155">
        <v>928.423436363636</v>
      </c>
      <c r="AJ155">
        <v>1.71413977220886</v>
      </c>
      <c r="AK155">
        <v>66.4999155448521</v>
      </c>
      <c r="AL155">
        <f>(AN155 - AM155 + CO155*1E3/(8.314*(CQ155+273.15)) * AP155/CN155 * AO155) * CN155/(100*CB155) * 1000/(1000 - AN155)</f>
        <v>0</v>
      </c>
      <c r="AM155">
        <v>20.0145031130736</v>
      </c>
      <c r="AN155">
        <v>21.2322612121212</v>
      </c>
      <c r="AO155">
        <v>-0.000540539944906694</v>
      </c>
      <c r="AP155">
        <v>79.88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MAX(0,($B$13+$C$13*CV155)/(1+$D$13*CV155)*CO155/(CQ155+273)*$E$13)</f>
        <v>0</v>
      </c>
      <c r="AV155" t="s">
        <v>286</v>
      </c>
      <c r="AW155" t="s">
        <v>286</v>
      </c>
      <c r="AX155">
        <v>0</v>
      </c>
      <c r="AY155">
        <v>0</v>
      </c>
      <c r="AZ155">
        <f>1-AX155/AY155</f>
        <v>0</v>
      </c>
      <c r="BA155">
        <v>0</v>
      </c>
      <c r="BB155" t="s">
        <v>286</v>
      </c>
      <c r="BC155" t="s">
        <v>286</v>
      </c>
      <c r="BD155">
        <v>0</v>
      </c>
      <c r="BE155">
        <v>0</v>
      </c>
      <c r="BF155">
        <f>1-BD155/BE155</f>
        <v>0</v>
      </c>
      <c r="BG155">
        <v>0.5</v>
      </c>
      <c r="BH155">
        <f>BY155</f>
        <v>0</v>
      </c>
      <c r="BI155">
        <f>J155</f>
        <v>0</v>
      </c>
      <c r="BJ155">
        <f>BF155*BG155*BH155</f>
        <v>0</v>
      </c>
      <c r="BK155">
        <f>(BI155-BA155)/BH155</f>
        <v>0</v>
      </c>
      <c r="BL155">
        <f>(AY155-BE155)/BE155</f>
        <v>0</v>
      </c>
      <c r="BM155">
        <f>AX155/(AZ155+AX155/BE155)</f>
        <v>0</v>
      </c>
      <c r="BN155" t="s">
        <v>286</v>
      </c>
      <c r="BO155">
        <v>0</v>
      </c>
      <c r="BP155">
        <f>IF(BO155&lt;&gt;0, BO155, BM155)</f>
        <v>0</v>
      </c>
      <c r="BQ155">
        <f>1-BP155/BE155</f>
        <v>0</v>
      </c>
      <c r="BR155">
        <f>(BE155-BD155)/(BE155-BP155)</f>
        <v>0</v>
      </c>
      <c r="BS155">
        <f>(AY155-BE155)/(AY155-BP155)</f>
        <v>0</v>
      </c>
      <c r="BT155">
        <f>(BE155-BD155)/(BE155-AX155)</f>
        <v>0</v>
      </c>
      <c r="BU155">
        <f>(AY155-BE155)/(AY155-AX155)</f>
        <v>0</v>
      </c>
      <c r="BV155">
        <f>(BR155*BP155/BD155)</f>
        <v>0</v>
      </c>
      <c r="BW155">
        <f>(1-BV155)</f>
        <v>0</v>
      </c>
      <c r="BX155">
        <f>$B$11*CW155+$C$11*CX155+$F$11*CY155*(1-DB155)</f>
        <v>0</v>
      </c>
      <c r="BY155">
        <f>BX155*BZ155</f>
        <v>0</v>
      </c>
      <c r="BZ155">
        <f>($B$11*$D$9+$C$11*$D$9+$F$11*((DL155+DD155)/MAX(DL155+DD155+DM155, 0.1)*$I$9+DM155/MAX(DL155+DD155+DM155, 0.1)*$J$9))/($B$11+$C$11+$F$11)</f>
        <v>0</v>
      </c>
      <c r="CA155">
        <f>($B$11*$K$9+$C$11*$K$9+$F$11*((DL155+DD155)/MAX(DL155+DD155+DM155, 0.1)*$P$9+DM155/MAX(DL155+DD155+DM155, 0.1)*$Q$9))/($B$11+$C$11+$F$11)</f>
        <v>0</v>
      </c>
      <c r="CB155">
        <v>9</v>
      </c>
      <c r="CC155">
        <v>0.5</v>
      </c>
      <c r="CD155" t="s">
        <v>287</v>
      </c>
      <c r="CE155">
        <v>2</v>
      </c>
      <c r="CF155" t="b">
        <v>1</v>
      </c>
      <c r="CG155">
        <v>1617086731.5</v>
      </c>
      <c r="CH155">
        <v>909.539</v>
      </c>
      <c r="CI155">
        <v>933.943</v>
      </c>
      <c r="CJ155">
        <v>21.2307</v>
      </c>
      <c r="CK155">
        <v>20.0135</v>
      </c>
      <c r="CL155">
        <v>905.177</v>
      </c>
      <c r="CM155">
        <v>21.2483</v>
      </c>
      <c r="CN155">
        <v>599.975</v>
      </c>
      <c r="CO155">
        <v>101.112</v>
      </c>
      <c r="CP155">
        <v>0.0456485</v>
      </c>
      <c r="CQ155">
        <v>26.6338</v>
      </c>
      <c r="CR155">
        <v>26.2715</v>
      </c>
      <c r="CS155">
        <v>999.9</v>
      </c>
      <c r="CT155">
        <v>0</v>
      </c>
      <c r="CU155">
        <v>0</v>
      </c>
      <c r="CV155">
        <v>9990</v>
      </c>
      <c r="CW155">
        <v>0</v>
      </c>
      <c r="CX155">
        <v>43.6834</v>
      </c>
      <c r="CY155">
        <v>1199.97</v>
      </c>
      <c r="CZ155">
        <v>0.96699</v>
      </c>
      <c r="DA155">
        <v>0.0330095</v>
      </c>
      <c r="DB155">
        <v>0</v>
      </c>
      <c r="DC155">
        <v>2.6401</v>
      </c>
      <c r="DD155">
        <v>0</v>
      </c>
      <c r="DE155">
        <v>3576.61</v>
      </c>
      <c r="DF155">
        <v>10372</v>
      </c>
      <c r="DG155">
        <v>39.812</v>
      </c>
      <c r="DH155">
        <v>42.687</v>
      </c>
      <c r="DI155">
        <v>41.5</v>
      </c>
      <c r="DJ155">
        <v>40.875</v>
      </c>
      <c r="DK155">
        <v>39.937</v>
      </c>
      <c r="DL155">
        <v>1160.36</v>
      </c>
      <c r="DM155">
        <v>39.61</v>
      </c>
      <c r="DN155">
        <v>0</v>
      </c>
      <c r="DO155">
        <v>1617086732.5</v>
      </c>
      <c r="DP155">
        <v>0</v>
      </c>
      <c r="DQ155">
        <v>2.640532</v>
      </c>
      <c r="DR155">
        <v>0.998561531014427</v>
      </c>
      <c r="DS155">
        <v>-15.7876922926489</v>
      </c>
      <c r="DT155">
        <v>3580.5804</v>
      </c>
      <c r="DU155">
        <v>15</v>
      </c>
      <c r="DV155">
        <v>1617085932.5</v>
      </c>
      <c r="DW155" t="s">
        <v>288</v>
      </c>
      <c r="DX155">
        <v>1617085932.5</v>
      </c>
      <c r="DY155">
        <v>1617085930.5</v>
      </c>
      <c r="DZ155">
        <v>3</v>
      </c>
      <c r="EA155">
        <v>0.041</v>
      </c>
      <c r="EB155">
        <v>0.004</v>
      </c>
      <c r="EC155">
        <v>4.362</v>
      </c>
      <c r="ED155">
        <v>-0.018</v>
      </c>
      <c r="EE155">
        <v>400</v>
      </c>
      <c r="EF155">
        <v>20</v>
      </c>
      <c r="EG155">
        <v>0.24</v>
      </c>
      <c r="EH155">
        <v>0.04</v>
      </c>
      <c r="EI155">
        <v>100</v>
      </c>
      <c r="EJ155">
        <v>100</v>
      </c>
      <c r="EK155">
        <v>4.362</v>
      </c>
      <c r="EL155">
        <v>-0.0176</v>
      </c>
      <c r="EM155">
        <v>4.36170000000004</v>
      </c>
      <c r="EN155">
        <v>0</v>
      </c>
      <c r="EO155">
        <v>0</v>
      </c>
      <c r="EP155">
        <v>0</v>
      </c>
      <c r="EQ155">
        <v>-0.017669999999999</v>
      </c>
      <c r="ER155">
        <v>0</v>
      </c>
      <c r="ES155">
        <v>0</v>
      </c>
      <c r="ET155">
        <v>0</v>
      </c>
      <c r="EU155">
        <v>-1</v>
      </c>
      <c r="EV155">
        <v>-1</v>
      </c>
      <c r="EW155">
        <v>-1</v>
      </c>
      <c r="EX155">
        <v>-1</v>
      </c>
      <c r="EY155">
        <v>13.3</v>
      </c>
      <c r="EZ155">
        <v>13.3</v>
      </c>
      <c r="FA155">
        <v>18</v>
      </c>
      <c r="FB155">
        <v>645.916</v>
      </c>
      <c r="FC155">
        <v>394.858</v>
      </c>
      <c r="FD155">
        <v>25.0002</v>
      </c>
      <c r="FE155">
        <v>27.0261</v>
      </c>
      <c r="FF155">
        <v>30.0002</v>
      </c>
      <c r="FG155">
        <v>26.9985</v>
      </c>
      <c r="FH155">
        <v>27.0366</v>
      </c>
      <c r="FI155">
        <v>41.5477</v>
      </c>
      <c r="FJ155">
        <v>16.9493</v>
      </c>
      <c r="FK155">
        <v>54.364</v>
      </c>
      <c r="FL155">
        <v>25</v>
      </c>
      <c r="FM155">
        <v>945.703</v>
      </c>
      <c r="FN155">
        <v>20</v>
      </c>
      <c r="FO155">
        <v>97.0536</v>
      </c>
      <c r="FP155">
        <v>99.616</v>
      </c>
    </row>
    <row r="156" spans="1:172">
      <c r="A156">
        <v>140</v>
      </c>
      <c r="B156">
        <v>1617086735.5</v>
      </c>
      <c r="C156">
        <v>557.5</v>
      </c>
      <c r="D156" t="s">
        <v>565</v>
      </c>
      <c r="E156" t="s">
        <v>566</v>
      </c>
      <c r="F156">
        <v>0</v>
      </c>
      <c r="G156">
        <v>1617086735.5</v>
      </c>
      <c r="H156">
        <f>(I156)/1000</f>
        <v>0</v>
      </c>
      <c r="I156">
        <f>IF(CF156, AL156, AF156)</f>
        <v>0</v>
      </c>
      <c r="J156">
        <f>IF(CF156, AG156, AE156)</f>
        <v>0</v>
      </c>
      <c r="K156">
        <f>CH156 - IF(AS156&gt;1, J156*CB156*100.0/(AU156*CV156), 0)</f>
        <v>0</v>
      </c>
      <c r="L156">
        <f>((R156-H156/2)*K156-J156)/(R156+H156/2)</f>
        <v>0</v>
      </c>
      <c r="M156">
        <f>L156*(CO156+CP156)/1000.0</f>
        <v>0</v>
      </c>
      <c r="N156">
        <f>(CH156 - IF(AS156&gt;1, J156*CB156*100.0/(AU156*CV156), 0))*(CO156+CP156)/1000.0</f>
        <v>0</v>
      </c>
      <c r="O156">
        <f>2.0/((1/Q156-1/P156)+SIGN(Q156)*SQRT((1/Q156-1/P156)*(1/Q156-1/P156) + 4*CC156/((CC156+1)*(CC156+1))*(2*1/Q156*1/P156-1/P156*1/P156)))</f>
        <v>0</v>
      </c>
      <c r="P156">
        <f>IF(LEFT(CD156,1)&lt;&gt;"0",IF(LEFT(CD156,1)="1",3.0,CE156),$D$5+$E$5*(CV156*CO156/($K$5*1000))+$F$5*(CV156*CO156/($K$5*1000))*MAX(MIN(CB156,$J$5),$I$5)*MAX(MIN(CB156,$J$5),$I$5)+$G$5*MAX(MIN(CB156,$J$5),$I$5)*(CV156*CO156/($K$5*1000))+$H$5*(CV156*CO156/($K$5*1000))*(CV156*CO156/($K$5*1000)))</f>
        <v>0</v>
      </c>
      <c r="Q156">
        <f>H156*(1000-(1000*0.61365*exp(17.502*U156/(240.97+U156))/(CO156+CP156)+CJ156)/2)/(1000*0.61365*exp(17.502*U156/(240.97+U156))/(CO156+CP156)-CJ156)</f>
        <v>0</v>
      </c>
      <c r="R156">
        <f>1/((CC156+1)/(O156/1.6)+1/(P156/1.37)) + CC156/((CC156+1)/(O156/1.6) + CC156/(P156/1.37))</f>
        <v>0</v>
      </c>
      <c r="S156">
        <f>(BX156*CA156)</f>
        <v>0</v>
      </c>
      <c r="T156">
        <f>(CQ156+(S156+2*0.95*5.67E-8*(((CQ156+$B$7)+273)^4-(CQ156+273)^4)-44100*H156)/(1.84*29.3*P156+8*0.95*5.67E-8*(CQ156+273)^3))</f>
        <v>0</v>
      </c>
      <c r="U156">
        <f>($C$7*CR156+$D$7*CS156+$E$7*T156)</f>
        <v>0</v>
      </c>
      <c r="V156">
        <f>0.61365*exp(17.502*U156/(240.97+U156))</f>
        <v>0</v>
      </c>
      <c r="W156">
        <f>(X156/Y156*100)</f>
        <v>0</v>
      </c>
      <c r="X156">
        <f>CJ156*(CO156+CP156)/1000</f>
        <v>0</v>
      </c>
      <c r="Y156">
        <f>0.61365*exp(17.502*CQ156/(240.97+CQ156))</f>
        <v>0</v>
      </c>
      <c r="Z156">
        <f>(V156-CJ156*(CO156+CP156)/1000)</f>
        <v>0</v>
      </c>
      <c r="AA156">
        <f>(-H156*44100)</f>
        <v>0</v>
      </c>
      <c r="AB156">
        <f>2*29.3*P156*0.92*(CQ156-U156)</f>
        <v>0</v>
      </c>
      <c r="AC156">
        <f>2*0.95*5.67E-8*(((CQ156+$B$7)+273)^4-(U156+273)^4)</f>
        <v>0</v>
      </c>
      <c r="AD156">
        <f>S156+AC156+AA156+AB156</f>
        <v>0</v>
      </c>
      <c r="AE156">
        <f>CN156*AS156*(CI156-CH156*(1000-AS156*CK156)/(1000-AS156*CJ156))/(100*CB156)</f>
        <v>0</v>
      </c>
      <c r="AF156">
        <f>1000*CN156*AS156*(CJ156-CK156)/(100*CB156*(1000-AS156*CJ156))</f>
        <v>0</v>
      </c>
      <c r="AG156">
        <f>(AH156 - AI156 - CO156*1E3/(8.314*(CQ156+273.15)) * AK156/CN156 * AJ156) * CN156/(100*CB156) * (1000 - CK156)/1000</f>
        <v>0</v>
      </c>
      <c r="AH156">
        <v>956.432633960126</v>
      </c>
      <c r="AI156">
        <v>935.294751515151</v>
      </c>
      <c r="AJ156">
        <v>1.72539761169369</v>
      </c>
      <c r="AK156">
        <v>66.4999155448521</v>
      </c>
      <c r="AL156">
        <f>(AN156 - AM156 + CO156*1E3/(8.314*(CQ156+273.15)) * AP156/CN156 * AO156) * CN156/(100*CB156) * 1000/(1000 - AN156)</f>
        <v>0</v>
      </c>
      <c r="AM156">
        <v>20.0121217087446</v>
      </c>
      <c r="AN156">
        <v>21.226556969697</v>
      </c>
      <c r="AO156">
        <v>-0.00099919191919077</v>
      </c>
      <c r="AP156">
        <v>79.88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MAX(0,($B$13+$C$13*CV156)/(1+$D$13*CV156)*CO156/(CQ156+273)*$E$13)</f>
        <v>0</v>
      </c>
      <c r="AV156" t="s">
        <v>286</v>
      </c>
      <c r="AW156" t="s">
        <v>286</v>
      </c>
      <c r="AX156">
        <v>0</v>
      </c>
      <c r="AY156">
        <v>0</v>
      </c>
      <c r="AZ156">
        <f>1-AX156/AY156</f>
        <v>0</v>
      </c>
      <c r="BA156">
        <v>0</v>
      </c>
      <c r="BB156" t="s">
        <v>286</v>
      </c>
      <c r="BC156" t="s">
        <v>286</v>
      </c>
      <c r="BD156">
        <v>0</v>
      </c>
      <c r="BE156">
        <v>0</v>
      </c>
      <c r="BF156">
        <f>1-BD156/BE156</f>
        <v>0</v>
      </c>
      <c r="BG156">
        <v>0.5</v>
      </c>
      <c r="BH156">
        <f>BY156</f>
        <v>0</v>
      </c>
      <c r="BI156">
        <f>J156</f>
        <v>0</v>
      </c>
      <c r="BJ156">
        <f>BF156*BG156*BH156</f>
        <v>0</v>
      </c>
      <c r="BK156">
        <f>(BI156-BA156)/BH156</f>
        <v>0</v>
      </c>
      <c r="BL156">
        <f>(AY156-BE156)/BE156</f>
        <v>0</v>
      </c>
      <c r="BM156">
        <f>AX156/(AZ156+AX156/BE156)</f>
        <v>0</v>
      </c>
      <c r="BN156" t="s">
        <v>286</v>
      </c>
      <c r="BO156">
        <v>0</v>
      </c>
      <c r="BP156">
        <f>IF(BO156&lt;&gt;0, BO156, BM156)</f>
        <v>0</v>
      </c>
      <c r="BQ156">
        <f>1-BP156/BE156</f>
        <v>0</v>
      </c>
      <c r="BR156">
        <f>(BE156-BD156)/(BE156-BP156)</f>
        <v>0</v>
      </c>
      <c r="BS156">
        <f>(AY156-BE156)/(AY156-BP156)</f>
        <v>0</v>
      </c>
      <c r="BT156">
        <f>(BE156-BD156)/(BE156-AX156)</f>
        <v>0</v>
      </c>
      <c r="BU156">
        <f>(AY156-BE156)/(AY156-AX156)</f>
        <v>0</v>
      </c>
      <c r="BV156">
        <f>(BR156*BP156/BD156)</f>
        <v>0</v>
      </c>
      <c r="BW156">
        <f>(1-BV156)</f>
        <v>0</v>
      </c>
      <c r="BX156">
        <f>$B$11*CW156+$C$11*CX156+$F$11*CY156*(1-DB156)</f>
        <v>0</v>
      </c>
      <c r="BY156">
        <f>BX156*BZ156</f>
        <v>0</v>
      </c>
      <c r="BZ156">
        <f>($B$11*$D$9+$C$11*$D$9+$F$11*((DL156+DD156)/MAX(DL156+DD156+DM156, 0.1)*$I$9+DM156/MAX(DL156+DD156+DM156, 0.1)*$J$9))/($B$11+$C$11+$F$11)</f>
        <v>0</v>
      </c>
      <c r="CA156">
        <f>($B$11*$K$9+$C$11*$K$9+$F$11*((DL156+DD156)/MAX(DL156+DD156+DM156, 0.1)*$P$9+DM156/MAX(DL156+DD156+DM156, 0.1)*$Q$9))/($B$11+$C$11+$F$11)</f>
        <v>0</v>
      </c>
      <c r="CB156">
        <v>9</v>
      </c>
      <c r="CC156">
        <v>0.5</v>
      </c>
      <c r="CD156" t="s">
        <v>287</v>
      </c>
      <c r="CE156">
        <v>2</v>
      </c>
      <c r="CF156" t="b">
        <v>1</v>
      </c>
      <c r="CG156">
        <v>1617086735.5</v>
      </c>
      <c r="CH156">
        <v>916.276</v>
      </c>
      <c r="CI156">
        <v>940.661</v>
      </c>
      <c r="CJ156">
        <v>21.226</v>
      </c>
      <c r="CK156">
        <v>20.0113</v>
      </c>
      <c r="CL156">
        <v>911.914</v>
      </c>
      <c r="CM156">
        <v>21.2437</v>
      </c>
      <c r="CN156">
        <v>599.987</v>
      </c>
      <c r="CO156">
        <v>101.112</v>
      </c>
      <c r="CP156">
        <v>0.0455575</v>
      </c>
      <c r="CQ156">
        <v>26.6316</v>
      </c>
      <c r="CR156">
        <v>26.2883</v>
      </c>
      <c r="CS156">
        <v>999.9</v>
      </c>
      <c r="CT156">
        <v>0</v>
      </c>
      <c r="CU156">
        <v>0</v>
      </c>
      <c r="CV156">
        <v>10002.5</v>
      </c>
      <c r="CW156">
        <v>0</v>
      </c>
      <c r="CX156">
        <v>42.7573</v>
      </c>
      <c r="CY156">
        <v>1199.97</v>
      </c>
      <c r="CZ156">
        <v>0.96699</v>
      </c>
      <c r="DA156">
        <v>0.0330095</v>
      </c>
      <c r="DB156">
        <v>0</v>
      </c>
      <c r="DC156">
        <v>2.9695</v>
      </c>
      <c r="DD156">
        <v>0</v>
      </c>
      <c r="DE156">
        <v>3574.81</v>
      </c>
      <c r="DF156">
        <v>10372</v>
      </c>
      <c r="DG156">
        <v>39.875</v>
      </c>
      <c r="DH156">
        <v>42.687</v>
      </c>
      <c r="DI156">
        <v>41.5</v>
      </c>
      <c r="DJ156">
        <v>41</v>
      </c>
      <c r="DK156">
        <v>39.937</v>
      </c>
      <c r="DL156">
        <v>1160.36</v>
      </c>
      <c r="DM156">
        <v>39.61</v>
      </c>
      <c r="DN156">
        <v>0</v>
      </c>
      <c r="DO156">
        <v>1617086736.1</v>
      </c>
      <c r="DP156">
        <v>0</v>
      </c>
      <c r="DQ156">
        <v>2.654872</v>
      </c>
      <c r="DR156">
        <v>0.683292304939162</v>
      </c>
      <c r="DS156">
        <v>-30.1207692807704</v>
      </c>
      <c r="DT156">
        <v>3579.1808</v>
      </c>
      <c r="DU156">
        <v>15</v>
      </c>
      <c r="DV156">
        <v>1617085932.5</v>
      </c>
      <c r="DW156" t="s">
        <v>288</v>
      </c>
      <c r="DX156">
        <v>1617085932.5</v>
      </c>
      <c r="DY156">
        <v>1617085930.5</v>
      </c>
      <c r="DZ156">
        <v>3</v>
      </c>
      <c r="EA156">
        <v>0.041</v>
      </c>
      <c r="EB156">
        <v>0.004</v>
      </c>
      <c r="EC156">
        <v>4.362</v>
      </c>
      <c r="ED156">
        <v>-0.018</v>
      </c>
      <c r="EE156">
        <v>400</v>
      </c>
      <c r="EF156">
        <v>20</v>
      </c>
      <c r="EG156">
        <v>0.24</v>
      </c>
      <c r="EH156">
        <v>0.04</v>
      </c>
      <c r="EI156">
        <v>100</v>
      </c>
      <c r="EJ156">
        <v>100</v>
      </c>
      <c r="EK156">
        <v>4.362</v>
      </c>
      <c r="EL156">
        <v>-0.0177</v>
      </c>
      <c r="EM156">
        <v>4.36170000000004</v>
      </c>
      <c r="EN156">
        <v>0</v>
      </c>
      <c r="EO156">
        <v>0</v>
      </c>
      <c r="EP156">
        <v>0</v>
      </c>
      <c r="EQ156">
        <v>-0.017669999999999</v>
      </c>
      <c r="ER156">
        <v>0</v>
      </c>
      <c r="ES156">
        <v>0</v>
      </c>
      <c r="ET156">
        <v>0</v>
      </c>
      <c r="EU156">
        <v>-1</v>
      </c>
      <c r="EV156">
        <v>-1</v>
      </c>
      <c r="EW156">
        <v>-1</v>
      </c>
      <c r="EX156">
        <v>-1</v>
      </c>
      <c r="EY156">
        <v>13.4</v>
      </c>
      <c r="EZ156">
        <v>13.4</v>
      </c>
      <c r="FA156">
        <v>18</v>
      </c>
      <c r="FB156">
        <v>646.023</v>
      </c>
      <c r="FC156">
        <v>394.82</v>
      </c>
      <c r="FD156">
        <v>25</v>
      </c>
      <c r="FE156">
        <v>27.0275</v>
      </c>
      <c r="FF156">
        <v>30.0002</v>
      </c>
      <c r="FG156">
        <v>26.9993</v>
      </c>
      <c r="FH156">
        <v>27.0374</v>
      </c>
      <c r="FI156">
        <v>41.7845</v>
      </c>
      <c r="FJ156">
        <v>16.9493</v>
      </c>
      <c r="FK156">
        <v>54.364</v>
      </c>
      <c r="FL156">
        <v>25</v>
      </c>
      <c r="FM156">
        <v>952.425</v>
      </c>
      <c r="FN156">
        <v>20</v>
      </c>
      <c r="FO156">
        <v>97.0535</v>
      </c>
      <c r="FP156">
        <v>99.616</v>
      </c>
    </row>
    <row r="157" spans="1:172">
      <c r="A157">
        <v>141</v>
      </c>
      <c r="B157">
        <v>1617086739.5</v>
      </c>
      <c r="C157">
        <v>561.5</v>
      </c>
      <c r="D157" t="s">
        <v>567</v>
      </c>
      <c r="E157" t="s">
        <v>568</v>
      </c>
      <c r="F157">
        <v>0</v>
      </c>
      <c r="G157">
        <v>1617086739.5</v>
      </c>
      <c r="H157">
        <f>(I157)/1000</f>
        <v>0</v>
      </c>
      <c r="I157">
        <f>IF(CF157, AL157, AF157)</f>
        <v>0</v>
      </c>
      <c r="J157">
        <f>IF(CF157, AG157, AE157)</f>
        <v>0</v>
      </c>
      <c r="K157">
        <f>CH157 - IF(AS157&gt;1, J157*CB157*100.0/(AU157*CV157), 0)</f>
        <v>0</v>
      </c>
      <c r="L157">
        <f>((R157-H157/2)*K157-J157)/(R157+H157/2)</f>
        <v>0</v>
      </c>
      <c r="M157">
        <f>L157*(CO157+CP157)/1000.0</f>
        <v>0</v>
      </c>
      <c r="N157">
        <f>(CH157 - IF(AS157&gt;1, J157*CB157*100.0/(AU157*CV157), 0))*(CO157+CP157)/1000.0</f>
        <v>0</v>
      </c>
      <c r="O157">
        <f>2.0/((1/Q157-1/P157)+SIGN(Q157)*SQRT((1/Q157-1/P157)*(1/Q157-1/P157) + 4*CC157/((CC157+1)*(CC157+1))*(2*1/Q157*1/P157-1/P157*1/P157)))</f>
        <v>0</v>
      </c>
      <c r="P157">
        <f>IF(LEFT(CD157,1)&lt;&gt;"0",IF(LEFT(CD157,1)="1",3.0,CE157),$D$5+$E$5*(CV157*CO157/($K$5*1000))+$F$5*(CV157*CO157/($K$5*1000))*MAX(MIN(CB157,$J$5),$I$5)*MAX(MIN(CB157,$J$5),$I$5)+$G$5*MAX(MIN(CB157,$J$5),$I$5)*(CV157*CO157/($K$5*1000))+$H$5*(CV157*CO157/($K$5*1000))*(CV157*CO157/($K$5*1000)))</f>
        <v>0</v>
      </c>
      <c r="Q157">
        <f>H157*(1000-(1000*0.61365*exp(17.502*U157/(240.97+U157))/(CO157+CP157)+CJ157)/2)/(1000*0.61365*exp(17.502*U157/(240.97+U157))/(CO157+CP157)-CJ157)</f>
        <v>0</v>
      </c>
      <c r="R157">
        <f>1/((CC157+1)/(O157/1.6)+1/(P157/1.37)) + CC157/((CC157+1)/(O157/1.6) + CC157/(P157/1.37))</f>
        <v>0</v>
      </c>
      <c r="S157">
        <f>(BX157*CA157)</f>
        <v>0</v>
      </c>
      <c r="T157">
        <f>(CQ157+(S157+2*0.95*5.67E-8*(((CQ157+$B$7)+273)^4-(CQ157+273)^4)-44100*H157)/(1.84*29.3*P157+8*0.95*5.67E-8*(CQ157+273)^3))</f>
        <v>0</v>
      </c>
      <c r="U157">
        <f>($C$7*CR157+$D$7*CS157+$E$7*T157)</f>
        <v>0</v>
      </c>
      <c r="V157">
        <f>0.61365*exp(17.502*U157/(240.97+U157))</f>
        <v>0</v>
      </c>
      <c r="W157">
        <f>(X157/Y157*100)</f>
        <v>0</v>
      </c>
      <c r="X157">
        <f>CJ157*(CO157+CP157)/1000</f>
        <v>0</v>
      </c>
      <c r="Y157">
        <f>0.61365*exp(17.502*CQ157/(240.97+CQ157))</f>
        <v>0</v>
      </c>
      <c r="Z157">
        <f>(V157-CJ157*(CO157+CP157)/1000)</f>
        <v>0</v>
      </c>
      <c r="AA157">
        <f>(-H157*44100)</f>
        <v>0</v>
      </c>
      <c r="AB157">
        <f>2*29.3*P157*0.92*(CQ157-U157)</f>
        <v>0</v>
      </c>
      <c r="AC157">
        <f>2*0.95*5.67E-8*(((CQ157+$B$7)+273)^4-(U157+273)^4)</f>
        <v>0</v>
      </c>
      <c r="AD157">
        <f>S157+AC157+AA157+AB157</f>
        <v>0</v>
      </c>
      <c r="AE157">
        <f>CN157*AS157*(CI157-CH157*(1000-AS157*CK157)/(1000-AS157*CJ157))/(100*CB157)</f>
        <v>0</v>
      </c>
      <c r="AF157">
        <f>1000*CN157*AS157*(CJ157-CK157)/(100*CB157*(1000-AS157*CJ157))</f>
        <v>0</v>
      </c>
      <c r="AG157">
        <f>(AH157 - AI157 - CO157*1E3/(8.314*(CQ157+273.15)) * AK157/CN157 * AJ157) * CN157/(100*CB157) * (1000 - CK157)/1000</f>
        <v>0</v>
      </c>
      <c r="AH157">
        <v>963.236553091764</v>
      </c>
      <c r="AI157">
        <v>942.097654545454</v>
      </c>
      <c r="AJ157">
        <v>1.70609793544151</v>
      </c>
      <c r="AK157">
        <v>66.4999155448521</v>
      </c>
      <c r="AL157">
        <f>(AN157 - AM157 + CO157*1E3/(8.314*(CQ157+273.15)) * AP157/CN157 * AO157) * CN157/(100*CB157) * 1000/(1000 - AN157)</f>
        <v>0</v>
      </c>
      <c r="AM157">
        <v>20.0114128633766</v>
      </c>
      <c r="AN157">
        <v>21.2201436363636</v>
      </c>
      <c r="AO157">
        <v>-0.000393177489176744</v>
      </c>
      <c r="AP157">
        <v>79.88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MAX(0,($B$13+$C$13*CV157)/(1+$D$13*CV157)*CO157/(CQ157+273)*$E$13)</f>
        <v>0</v>
      </c>
      <c r="AV157" t="s">
        <v>286</v>
      </c>
      <c r="AW157" t="s">
        <v>286</v>
      </c>
      <c r="AX157">
        <v>0</v>
      </c>
      <c r="AY157">
        <v>0</v>
      </c>
      <c r="AZ157">
        <f>1-AX157/AY157</f>
        <v>0</v>
      </c>
      <c r="BA157">
        <v>0</v>
      </c>
      <c r="BB157" t="s">
        <v>286</v>
      </c>
      <c r="BC157" t="s">
        <v>286</v>
      </c>
      <c r="BD157">
        <v>0</v>
      </c>
      <c r="BE157">
        <v>0</v>
      </c>
      <c r="BF157">
        <f>1-BD157/BE157</f>
        <v>0</v>
      </c>
      <c r="BG157">
        <v>0.5</v>
      </c>
      <c r="BH157">
        <f>BY157</f>
        <v>0</v>
      </c>
      <c r="BI157">
        <f>J157</f>
        <v>0</v>
      </c>
      <c r="BJ157">
        <f>BF157*BG157*BH157</f>
        <v>0</v>
      </c>
      <c r="BK157">
        <f>(BI157-BA157)/BH157</f>
        <v>0</v>
      </c>
      <c r="BL157">
        <f>(AY157-BE157)/BE157</f>
        <v>0</v>
      </c>
      <c r="BM157">
        <f>AX157/(AZ157+AX157/BE157)</f>
        <v>0</v>
      </c>
      <c r="BN157" t="s">
        <v>286</v>
      </c>
      <c r="BO157">
        <v>0</v>
      </c>
      <c r="BP157">
        <f>IF(BO157&lt;&gt;0, BO157, BM157)</f>
        <v>0</v>
      </c>
      <c r="BQ157">
        <f>1-BP157/BE157</f>
        <v>0</v>
      </c>
      <c r="BR157">
        <f>(BE157-BD157)/(BE157-BP157)</f>
        <v>0</v>
      </c>
      <c r="BS157">
        <f>(AY157-BE157)/(AY157-BP157)</f>
        <v>0</v>
      </c>
      <c r="BT157">
        <f>(BE157-BD157)/(BE157-AX157)</f>
        <v>0</v>
      </c>
      <c r="BU157">
        <f>(AY157-BE157)/(AY157-AX157)</f>
        <v>0</v>
      </c>
      <c r="BV157">
        <f>(BR157*BP157/BD157)</f>
        <v>0</v>
      </c>
      <c r="BW157">
        <f>(1-BV157)</f>
        <v>0</v>
      </c>
      <c r="BX157">
        <f>$B$11*CW157+$C$11*CX157+$F$11*CY157*(1-DB157)</f>
        <v>0</v>
      </c>
      <c r="BY157">
        <f>BX157*BZ157</f>
        <v>0</v>
      </c>
      <c r="BZ157">
        <f>($B$11*$D$9+$C$11*$D$9+$F$11*((DL157+DD157)/MAX(DL157+DD157+DM157, 0.1)*$I$9+DM157/MAX(DL157+DD157+DM157, 0.1)*$J$9))/($B$11+$C$11+$F$11)</f>
        <v>0</v>
      </c>
      <c r="CA157">
        <f>($B$11*$K$9+$C$11*$K$9+$F$11*((DL157+DD157)/MAX(DL157+DD157+DM157, 0.1)*$P$9+DM157/MAX(DL157+DD157+DM157, 0.1)*$Q$9))/($B$11+$C$11+$F$11)</f>
        <v>0</v>
      </c>
      <c r="CB157">
        <v>9</v>
      </c>
      <c r="CC157">
        <v>0.5</v>
      </c>
      <c r="CD157" t="s">
        <v>287</v>
      </c>
      <c r="CE157">
        <v>2</v>
      </c>
      <c r="CF157" t="b">
        <v>1</v>
      </c>
      <c r="CG157">
        <v>1617086739.5</v>
      </c>
      <c r="CH157">
        <v>922.946</v>
      </c>
      <c r="CI157">
        <v>947.411</v>
      </c>
      <c r="CJ157">
        <v>21.2195</v>
      </c>
      <c r="CK157">
        <v>20.0099</v>
      </c>
      <c r="CL157">
        <v>918.584</v>
      </c>
      <c r="CM157">
        <v>21.2371</v>
      </c>
      <c r="CN157">
        <v>600.043</v>
      </c>
      <c r="CO157">
        <v>101.114</v>
      </c>
      <c r="CP157">
        <v>0.0455531</v>
      </c>
      <c r="CQ157">
        <v>26.6338</v>
      </c>
      <c r="CR157">
        <v>26.2898</v>
      </c>
      <c r="CS157">
        <v>999.9</v>
      </c>
      <c r="CT157">
        <v>0</v>
      </c>
      <c r="CU157">
        <v>0</v>
      </c>
      <c r="CV157">
        <v>9986.88</v>
      </c>
      <c r="CW157">
        <v>0</v>
      </c>
      <c r="CX157">
        <v>42.2997</v>
      </c>
      <c r="CY157">
        <v>1199.97</v>
      </c>
      <c r="CZ157">
        <v>0.96699</v>
      </c>
      <c r="DA157">
        <v>0.0330095</v>
      </c>
      <c r="DB157">
        <v>0</v>
      </c>
      <c r="DC157">
        <v>2.9227</v>
      </c>
      <c r="DD157">
        <v>0</v>
      </c>
      <c r="DE157">
        <v>3573.69</v>
      </c>
      <c r="DF157">
        <v>10372</v>
      </c>
      <c r="DG157">
        <v>39.875</v>
      </c>
      <c r="DH157">
        <v>42.687</v>
      </c>
      <c r="DI157">
        <v>41.5</v>
      </c>
      <c r="DJ157">
        <v>40.937</v>
      </c>
      <c r="DK157">
        <v>39.937</v>
      </c>
      <c r="DL157">
        <v>1160.36</v>
      </c>
      <c r="DM157">
        <v>39.61</v>
      </c>
      <c r="DN157">
        <v>0</v>
      </c>
      <c r="DO157">
        <v>1617086740.3</v>
      </c>
      <c r="DP157">
        <v>0</v>
      </c>
      <c r="DQ157">
        <v>2.71978076923077</v>
      </c>
      <c r="DR157">
        <v>0.101432467272269</v>
      </c>
      <c r="DS157">
        <v>-32.9131624230089</v>
      </c>
      <c r="DT157">
        <v>3577.41884615385</v>
      </c>
      <c r="DU157">
        <v>15</v>
      </c>
      <c r="DV157">
        <v>1617085932.5</v>
      </c>
      <c r="DW157" t="s">
        <v>288</v>
      </c>
      <c r="DX157">
        <v>1617085932.5</v>
      </c>
      <c r="DY157">
        <v>1617085930.5</v>
      </c>
      <c r="DZ157">
        <v>3</v>
      </c>
      <c r="EA157">
        <v>0.041</v>
      </c>
      <c r="EB157">
        <v>0.004</v>
      </c>
      <c r="EC157">
        <v>4.362</v>
      </c>
      <c r="ED157">
        <v>-0.018</v>
      </c>
      <c r="EE157">
        <v>400</v>
      </c>
      <c r="EF157">
        <v>20</v>
      </c>
      <c r="EG157">
        <v>0.24</v>
      </c>
      <c r="EH157">
        <v>0.04</v>
      </c>
      <c r="EI157">
        <v>100</v>
      </c>
      <c r="EJ157">
        <v>100</v>
      </c>
      <c r="EK157">
        <v>4.362</v>
      </c>
      <c r="EL157">
        <v>-0.0176</v>
      </c>
      <c r="EM157">
        <v>4.36170000000004</v>
      </c>
      <c r="EN157">
        <v>0</v>
      </c>
      <c r="EO157">
        <v>0</v>
      </c>
      <c r="EP157">
        <v>0</v>
      </c>
      <c r="EQ157">
        <v>-0.017669999999999</v>
      </c>
      <c r="ER157">
        <v>0</v>
      </c>
      <c r="ES157">
        <v>0</v>
      </c>
      <c r="ET157">
        <v>0</v>
      </c>
      <c r="EU157">
        <v>-1</v>
      </c>
      <c r="EV157">
        <v>-1</v>
      </c>
      <c r="EW157">
        <v>-1</v>
      </c>
      <c r="EX157">
        <v>-1</v>
      </c>
      <c r="EY157">
        <v>13.4</v>
      </c>
      <c r="EZ157">
        <v>13.5</v>
      </c>
      <c r="FA157">
        <v>18</v>
      </c>
      <c r="FB157">
        <v>645.753</v>
      </c>
      <c r="FC157">
        <v>394.745</v>
      </c>
      <c r="FD157">
        <v>24.9999</v>
      </c>
      <c r="FE157">
        <v>27.0275</v>
      </c>
      <c r="FF157">
        <v>30.0002</v>
      </c>
      <c r="FG157">
        <v>26.9993</v>
      </c>
      <c r="FH157">
        <v>27.0388</v>
      </c>
      <c r="FI157">
        <v>42.019</v>
      </c>
      <c r="FJ157">
        <v>16.9493</v>
      </c>
      <c r="FK157">
        <v>54.364</v>
      </c>
      <c r="FL157">
        <v>25</v>
      </c>
      <c r="FM157">
        <v>959.149</v>
      </c>
      <c r="FN157">
        <v>20</v>
      </c>
      <c r="FO157">
        <v>97.0534</v>
      </c>
      <c r="FP157">
        <v>99.6148</v>
      </c>
    </row>
    <row r="158" spans="1:172">
      <c r="A158">
        <v>142</v>
      </c>
      <c r="B158">
        <v>1617086743.5</v>
      </c>
      <c r="C158">
        <v>565.5</v>
      </c>
      <c r="D158" t="s">
        <v>569</v>
      </c>
      <c r="E158" t="s">
        <v>570</v>
      </c>
      <c r="F158">
        <v>0</v>
      </c>
      <c r="G158">
        <v>1617086743.5</v>
      </c>
      <c r="H158">
        <f>(I158)/1000</f>
        <v>0</v>
      </c>
      <c r="I158">
        <f>IF(CF158, AL158, AF158)</f>
        <v>0</v>
      </c>
      <c r="J158">
        <f>IF(CF158, AG158, AE158)</f>
        <v>0</v>
      </c>
      <c r="K158">
        <f>CH158 - IF(AS158&gt;1, J158*CB158*100.0/(AU158*CV158), 0)</f>
        <v>0</v>
      </c>
      <c r="L158">
        <f>((R158-H158/2)*K158-J158)/(R158+H158/2)</f>
        <v>0</v>
      </c>
      <c r="M158">
        <f>L158*(CO158+CP158)/1000.0</f>
        <v>0</v>
      </c>
      <c r="N158">
        <f>(CH158 - IF(AS158&gt;1, J158*CB158*100.0/(AU158*CV158), 0))*(CO158+CP158)/1000.0</f>
        <v>0</v>
      </c>
      <c r="O158">
        <f>2.0/((1/Q158-1/P158)+SIGN(Q158)*SQRT((1/Q158-1/P158)*(1/Q158-1/P158) + 4*CC158/((CC158+1)*(CC158+1))*(2*1/Q158*1/P158-1/P158*1/P158)))</f>
        <v>0</v>
      </c>
      <c r="P158">
        <f>IF(LEFT(CD158,1)&lt;&gt;"0",IF(LEFT(CD158,1)="1",3.0,CE158),$D$5+$E$5*(CV158*CO158/($K$5*1000))+$F$5*(CV158*CO158/($K$5*1000))*MAX(MIN(CB158,$J$5),$I$5)*MAX(MIN(CB158,$J$5),$I$5)+$G$5*MAX(MIN(CB158,$J$5),$I$5)*(CV158*CO158/($K$5*1000))+$H$5*(CV158*CO158/($K$5*1000))*(CV158*CO158/($K$5*1000)))</f>
        <v>0</v>
      </c>
      <c r="Q158">
        <f>H158*(1000-(1000*0.61365*exp(17.502*U158/(240.97+U158))/(CO158+CP158)+CJ158)/2)/(1000*0.61365*exp(17.502*U158/(240.97+U158))/(CO158+CP158)-CJ158)</f>
        <v>0</v>
      </c>
      <c r="R158">
        <f>1/((CC158+1)/(O158/1.6)+1/(P158/1.37)) + CC158/((CC158+1)/(O158/1.6) + CC158/(P158/1.37))</f>
        <v>0</v>
      </c>
      <c r="S158">
        <f>(BX158*CA158)</f>
        <v>0</v>
      </c>
      <c r="T158">
        <f>(CQ158+(S158+2*0.95*5.67E-8*(((CQ158+$B$7)+273)^4-(CQ158+273)^4)-44100*H158)/(1.84*29.3*P158+8*0.95*5.67E-8*(CQ158+273)^3))</f>
        <v>0</v>
      </c>
      <c r="U158">
        <f>($C$7*CR158+$D$7*CS158+$E$7*T158)</f>
        <v>0</v>
      </c>
      <c r="V158">
        <f>0.61365*exp(17.502*U158/(240.97+U158))</f>
        <v>0</v>
      </c>
      <c r="W158">
        <f>(X158/Y158*100)</f>
        <v>0</v>
      </c>
      <c r="X158">
        <f>CJ158*(CO158+CP158)/1000</f>
        <v>0</v>
      </c>
      <c r="Y158">
        <f>0.61365*exp(17.502*CQ158/(240.97+CQ158))</f>
        <v>0</v>
      </c>
      <c r="Z158">
        <f>(V158-CJ158*(CO158+CP158)/1000)</f>
        <v>0</v>
      </c>
      <c r="AA158">
        <f>(-H158*44100)</f>
        <v>0</v>
      </c>
      <c r="AB158">
        <f>2*29.3*P158*0.92*(CQ158-U158)</f>
        <v>0</v>
      </c>
      <c r="AC158">
        <f>2*0.95*5.67E-8*(((CQ158+$B$7)+273)^4-(U158+273)^4)</f>
        <v>0</v>
      </c>
      <c r="AD158">
        <f>S158+AC158+AA158+AB158</f>
        <v>0</v>
      </c>
      <c r="AE158">
        <f>CN158*AS158*(CI158-CH158*(1000-AS158*CK158)/(1000-AS158*CJ158))/(100*CB158)</f>
        <v>0</v>
      </c>
      <c r="AF158">
        <f>1000*CN158*AS158*(CJ158-CK158)/(100*CB158*(1000-AS158*CJ158))</f>
        <v>0</v>
      </c>
      <c r="AG158">
        <f>(AH158 - AI158 - CO158*1E3/(8.314*(CQ158+273.15)) * AK158/CN158 * AJ158) * CN158/(100*CB158) * (1000 - CK158)/1000</f>
        <v>0</v>
      </c>
      <c r="AH158">
        <v>970.184661444734</v>
      </c>
      <c r="AI158">
        <v>949.007066666666</v>
      </c>
      <c r="AJ158">
        <v>1.72670506639474</v>
      </c>
      <c r="AK158">
        <v>66.4999155448521</v>
      </c>
      <c r="AL158">
        <f>(AN158 - AM158 + CO158*1E3/(8.314*(CQ158+273.15)) * AP158/CN158 * AO158) * CN158/(100*CB158) * 1000/(1000 - AN158)</f>
        <v>0</v>
      </c>
      <c r="AM158">
        <v>20.0088781516883</v>
      </c>
      <c r="AN158">
        <v>21.2155739393939</v>
      </c>
      <c r="AO158">
        <v>-0.000198468319559549</v>
      </c>
      <c r="AP158">
        <v>79.88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MAX(0,($B$13+$C$13*CV158)/(1+$D$13*CV158)*CO158/(CQ158+273)*$E$13)</f>
        <v>0</v>
      </c>
      <c r="AV158" t="s">
        <v>286</v>
      </c>
      <c r="AW158" t="s">
        <v>286</v>
      </c>
      <c r="AX158">
        <v>0</v>
      </c>
      <c r="AY158">
        <v>0</v>
      </c>
      <c r="AZ158">
        <f>1-AX158/AY158</f>
        <v>0</v>
      </c>
      <c r="BA158">
        <v>0</v>
      </c>
      <c r="BB158" t="s">
        <v>286</v>
      </c>
      <c r="BC158" t="s">
        <v>286</v>
      </c>
      <c r="BD158">
        <v>0</v>
      </c>
      <c r="BE158">
        <v>0</v>
      </c>
      <c r="BF158">
        <f>1-BD158/BE158</f>
        <v>0</v>
      </c>
      <c r="BG158">
        <v>0.5</v>
      </c>
      <c r="BH158">
        <f>BY158</f>
        <v>0</v>
      </c>
      <c r="BI158">
        <f>J158</f>
        <v>0</v>
      </c>
      <c r="BJ158">
        <f>BF158*BG158*BH158</f>
        <v>0</v>
      </c>
      <c r="BK158">
        <f>(BI158-BA158)/BH158</f>
        <v>0</v>
      </c>
      <c r="BL158">
        <f>(AY158-BE158)/BE158</f>
        <v>0</v>
      </c>
      <c r="BM158">
        <f>AX158/(AZ158+AX158/BE158)</f>
        <v>0</v>
      </c>
      <c r="BN158" t="s">
        <v>286</v>
      </c>
      <c r="BO158">
        <v>0</v>
      </c>
      <c r="BP158">
        <f>IF(BO158&lt;&gt;0, BO158, BM158)</f>
        <v>0</v>
      </c>
      <c r="BQ158">
        <f>1-BP158/BE158</f>
        <v>0</v>
      </c>
      <c r="BR158">
        <f>(BE158-BD158)/(BE158-BP158)</f>
        <v>0</v>
      </c>
      <c r="BS158">
        <f>(AY158-BE158)/(AY158-BP158)</f>
        <v>0</v>
      </c>
      <c r="BT158">
        <f>(BE158-BD158)/(BE158-AX158)</f>
        <v>0</v>
      </c>
      <c r="BU158">
        <f>(AY158-BE158)/(AY158-AX158)</f>
        <v>0</v>
      </c>
      <c r="BV158">
        <f>(BR158*BP158/BD158)</f>
        <v>0</v>
      </c>
      <c r="BW158">
        <f>(1-BV158)</f>
        <v>0</v>
      </c>
      <c r="BX158">
        <f>$B$11*CW158+$C$11*CX158+$F$11*CY158*(1-DB158)</f>
        <v>0</v>
      </c>
      <c r="BY158">
        <f>BX158*BZ158</f>
        <v>0</v>
      </c>
      <c r="BZ158">
        <f>($B$11*$D$9+$C$11*$D$9+$F$11*((DL158+DD158)/MAX(DL158+DD158+DM158, 0.1)*$I$9+DM158/MAX(DL158+DD158+DM158, 0.1)*$J$9))/($B$11+$C$11+$F$11)</f>
        <v>0</v>
      </c>
      <c r="CA158">
        <f>($B$11*$K$9+$C$11*$K$9+$F$11*((DL158+DD158)/MAX(DL158+DD158+DM158, 0.1)*$P$9+DM158/MAX(DL158+DD158+DM158, 0.1)*$Q$9))/($B$11+$C$11+$F$11)</f>
        <v>0</v>
      </c>
      <c r="CB158">
        <v>9</v>
      </c>
      <c r="CC158">
        <v>0.5</v>
      </c>
      <c r="CD158" t="s">
        <v>287</v>
      </c>
      <c r="CE158">
        <v>2</v>
      </c>
      <c r="CF158" t="b">
        <v>1</v>
      </c>
      <c r="CG158">
        <v>1617086743.5</v>
      </c>
      <c r="CH158">
        <v>929.717</v>
      </c>
      <c r="CI158">
        <v>954.115</v>
      </c>
      <c r="CJ158">
        <v>21.216</v>
      </c>
      <c r="CK158">
        <v>20.0104</v>
      </c>
      <c r="CL158">
        <v>925.355</v>
      </c>
      <c r="CM158">
        <v>21.2336</v>
      </c>
      <c r="CN158">
        <v>600.054</v>
      </c>
      <c r="CO158">
        <v>101.112</v>
      </c>
      <c r="CP158">
        <v>0.0437213</v>
      </c>
      <c r="CQ158">
        <v>26.6329</v>
      </c>
      <c r="CR158">
        <v>26.2995</v>
      </c>
      <c r="CS158">
        <v>999.9</v>
      </c>
      <c r="CT158">
        <v>0</v>
      </c>
      <c r="CU158">
        <v>0</v>
      </c>
      <c r="CV158">
        <v>10018.1</v>
      </c>
      <c r="CW158">
        <v>0</v>
      </c>
      <c r="CX158">
        <v>41.386</v>
      </c>
      <c r="CY158">
        <v>1199.97</v>
      </c>
      <c r="CZ158">
        <v>0.96699</v>
      </c>
      <c r="DA158">
        <v>0.0330095</v>
      </c>
      <c r="DB158">
        <v>0</v>
      </c>
      <c r="DC158">
        <v>2.3036</v>
      </c>
      <c r="DD158">
        <v>0</v>
      </c>
      <c r="DE158">
        <v>3571.9</v>
      </c>
      <c r="DF158">
        <v>10372</v>
      </c>
      <c r="DG158">
        <v>39.875</v>
      </c>
      <c r="DH158">
        <v>42.687</v>
      </c>
      <c r="DI158">
        <v>41.5</v>
      </c>
      <c r="DJ158">
        <v>40.875</v>
      </c>
      <c r="DK158">
        <v>39.937</v>
      </c>
      <c r="DL158">
        <v>1160.36</v>
      </c>
      <c r="DM158">
        <v>39.61</v>
      </c>
      <c r="DN158">
        <v>0</v>
      </c>
      <c r="DO158">
        <v>1617086744.5</v>
      </c>
      <c r="DP158">
        <v>0</v>
      </c>
      <c r="DQ158">
        <v>2.696312</v>
      </c>
      <c r="DR158">
        <v>-0.195238478408001</v>
      </c>
      <c r="DS158">
        <v>-27.5469230350993</v>
      </c>
      <c r="DT158">
        <v>3575.116</v>
      </c>
      <c r="DU158">
        <v>15</v>
      </c>
      <c r="DV158">
        <v>1617085932.5</v>
      </c>
      <c r="DW158" t="s">
        <v>288</v>
      </c>
      <c r="DX158">
        <v>1617085932.5</v>
      </c>
      <c r="DY158">
        <v>1617085930.5</v>
      </c>
      <c r="DZ158">
        <v>3</v>
      </c>
      <c r="EA158">
        <v>0.041</v>
      </c>
      <c r="EB158">
        <v>0.004</v>
      </c>
      <c r="EC158">
        <v>4.362</v>
      </c>
      <c r="ED158">
        <v>-0.018</v>
      </c>
      <c r="EE158">
        <v>400</v>
      </c>
      <c r="EF158">
        <v>20</v>
      </c>
      <c r="EG158">
        <v>0.24</v>
      </c>
      <c r="EH158">
        <v>0.04</v>
      </c>
      <c r="EI158">
        <v>100</v>
      </c>
      <c r="EJ158">
        <v>100</v>
      </c>
      <c r="EK158">
        <v>4.362</v>
      </c>
      <c r="EL158">
        <v>-0.0176</v>
      </c>
      <c r="EM158">
        <v>4.36170000000004</v>
      </c>
      <c r="EN158">
        <v>0</v>
      </c>
      <c r="EO158">
        <v>0</v>
      </c>
      <c r="EP158">
        <v>0</v>
      </c>
      <c r="EQ158">
        <v>-0.017669999999999</v>
      </c>
      <c r="ER158">
        <v>0</v>
      </c>
      <c r="ES158">
        <v>0</v>
      </c>
      <c r="ET158">
        <v>0</v>
      </c>
      <c r="EU158">
        <v>-1</v>
      </c>
      <c r="EV158">
        <v>-1</v>
      </c>
      <c r="EW158">
        <v>-1</v>
      </c>
      <c r="EX158">
        <v>-1</v>
      </c>
      <c r="EY158">
        <v>13.5</v>
      </c>
      <c r="EZ158">
        <v>13.6</v>
      </c>
      <c r="FA158">
        <v>18</v>
      </c>
      <c r="FB158">
        <v>646.196</v>
      </c>
      <c r="FC158">
        <v>394.657</v>
      </c>
      <c r="FD158">
        <v>24.9998</v>
      </c>
      <c r="FE158">
        <v>27.0275</v>
      </c>
      <c r="FF158">
        <v>30.0001</v>
      </c>
      <c r="FG158">
        <v>26.9993</v>
      </c>
      <c r="FH158">
        <v>27.0388</v>
      </c>
      <c r="FI158">
        <v>42.2561</v>
      </c>
      <c r="FJ158">
        <v>16.9493</v>
      </c>
      <c r="FK158">
        <v>54.364</v>
      </c>
      <c r="FL158">
        <v>25</v>
      </c>
      <c r="FM158">
        <v>965.888</v>
      </c>
      <c r="FN158">
        <v>20</v>
      </c>
      <c r="FO158">
        <v>97.0528</v>
      </c>
      <c r="FP158">
        <v>99.6157</v>
      </c>
    </row>
    <row r="159" spans="1:172">
      <c r="A159">
        <v>143</v>
      </c>
      <c r="B159">
        <v>1617086747.5</v>
      </c>
      <c r="C159">
        <v>569.5</v>
      </c>
      <c r="D159" t="s">
        <v>571</v>
      </c>
      <c r="E159" t="s">
        <v>572</v>
      </c>
      <c r="F159">
        <v>0</v>
      </c>
      <c r="G159">
        <v>1617086747.5</v>
      </c>
      <c r="H159">
        <f>(I159)/1000</f>
        <v>0</v>
      </c>
      <c r="I159">
        <f>IF(CF159, AL159, AF159)</f>
        <v>0</v>
      </c>
      <c r="J159">
        <f>IF(CF159, AG159, AE159)</f>
        <v>0</v>
      </c>
      <c r="K159">
        <f>CH159 - IF(AS159&gt;1, J159*CB159*100.0/(AU159*CV159), 0)</f>
        <v>0</v>
      </c>
      <c r="L159">
        <f>((R159-H159/2)*K159-J159)/(R159+H159/2)</f>
        <v>0</v>
      </c>
      <c r="M159">
        <f>L159*(CO159+CP159)/1000.0</f>
        <v>0</v>
      </c>
      <c r="N159">
        <f>(CH159 - IF(AS159&gt;1, J159*CB159*100.0/(AU159*CV159), 0))*(CO159+CP159)/1000.0</f>
        <v>0</v>
      </c>
      <c r="O159">
        <f>2.0/((1/Q159-1/P159)+SIGN(Q159)*SQRT((1/Q159-1/P159)*(1/Q159-1/P159) + 4*CC159/((CC159+1)*(CC159+1))*(2*1/Q159*1/P159-1/P159*1/P159)))</f>
        <v>0</v>
      </c>
      <c r="P159">
        <f>IF(LEFT(CD159,1)&lt;&gt;"0",IF(LEFT(CD159,1)="1",3.0,CE159),$D$5+$E$5*(CV159*CO159/($K$5*1000))+$F$5*(CV159*CO159/($K$5*1000))*MAX(MIN(CB159,$J$5),$I$5)*MAX(MIN(CB159,$J$5),$I$5)+$G$5*MAX(MIN(CB159,$J$5),$I$5)*(CV159*CO159/($K$5*1000))+$H$5*(CV159*CO159/($K$5*1000))*(CV159*CO159/($K$5*1000)))</f>
        <v>0</v>
      </c>
      <c r="Q159">
        <f>H159*(1000-(1000*0.61365*exp(17.502*U159/(240.97+U159))/(CO159+CP159)+CJ159)/2)/(1000*0.61365*exp(17.502*U159/(240.97+U159))/(CO159+CP159)-CJ159)</f>
        <v>0</v>
      </c>
      <c r="R159">
        <f>1/((CC159+1)/(O159/1.6)+1/(P159/1.37)) + CC159/((CC159+1)/(O159/1.6) + CC159/(P159/1.37))</f>
        <v>0</v>
      </c>
      <c r="S159">
        <f>(BX159*CA159)</f>
        <v>0</v>
      </c>
      <c r="T159">
        <f>(CQ159+(S159+2*0.95*5.67E-8*(((CQ159+$B$7)+273)^4-(CQ159+273)^4)-44100*H159)/(1.84*29.3*P159+8*0.95*5.67E-8*(CQ159+273)^3))</f>
        <v>0</v>
      </c>
      <c r="U159">
        <f>($C$7*CR159+$D$7*CS159+$E$7*T159)</f>
        <v>0</v>
      </c>
      <c r="V159">
        <f>0.61365*exp(17.502*U159/(240.97+U159))</f>
        <v>0</v>
      </c>
      <c r="W159">
        <f>(X159/Y159*100)</f>
        <v>0</v>
      </c>
      <c r="X159">
        <f>CJ159*(CO159+CP159)/1000</f>
        <v>0</v>
      </c>
      <c r="Y159">
        <f>0.61365*exp(17.502*CQ159/(240.97+CQ159))</f>
        <v>0</v>
      </c>
      <c r="Z159">
        <f>(V159-CJ159*(CO159+CP159)/1000)</f>
        <v>0</v>
      </c>
      <c r="AA159">
        <f>(-H159*44100)</f>
        <v>0</v>
      </c>
      <c r="AB159">
        <f>2*29.3*P159*0.92*(CQ159-U159)</f>
        <v>0</v>
      </c>
      <c r="AC159">
        <f>2*0.95*5.67E-8*(((CQ159+$B$7)+273)^4-(U159+273)^4)</f>
        <v>0</v>
      </c>
      <c r="AD159">
        <f>S159+AC159+AA159+AB159</f>
        <v>0</v>
      </c>
      <c r="AE159">
        <f>CN159*AS159*(CI159-CH159*(1000-AS159*CK159)/(1000-AS159*CJ159))/(100*CB159)</f>
        <v>0</v>
      </c>
      <c r="AF159">
        <f>1000*CN159*AS159*(CJ159-CK159)/(100*CB159*(1000-AS159*CJ159))</f>
        <v>0</v>
      </c>
      <c r="AG159">
        <f>(AH159 - AI159 - CO159*1E3/(8.314*(CQ159+273.15)) * AK159/CN159 * AJ159) * CN159/(100*CB159) * (1000 - CK159)/1000</f>
        <v>0</v>
      </c>
      <c r="AH159">
        <v>977.001017339362</v>
      </c>
      <c r="AI159">
        <v>955.834866666667</v>
      </c>
      <c r="AJ159">
        <v>1.70273093971853</v>
      </c>
      <c r="AK159">
        <v>66.4999155448521</v>
      </c>
      <c r="AL159">
        <f>(AN159 - AM159 + CO159*1E3/(8.314*(CQ159+273.15)) * AP159/CN159 * AO159) * CN159/(100*CB159) * 1000/(1000 - AN159)</f>
        <v>0</v>
      </c>
      <c r="AM159">
        <v>20.0103417541126</v>
      </c>
      <c r="AN159">
        <v>21.2101884848485</v>
      </c>
      <c r="AO159">
        <v>-0.000164452525252384</v>
      </c>
      <c r="AP159">
        <v>79.88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MAX(0,($B$13+$C$13*CV159)/(1+$D$13*CV159)*CO159/(CQ159+273)*$E$13)</f>
        <v>0</v>
      </c>
      <c r="AV159" t="s">
        <v>286</v>
      </c>
      <c r="AW159" t="s">
        <v>286</v>
      </c>
      <c r="AX159">
        <v>0</v>
      </c>
      <c r="AY159">
        <v>0</v>
      </c>
      <c r="AZ159">
        <f>1-AX159/AY159</f>
        <v>0</v>
      </c>
      <c r="BA159">
        <v>0</v>
      </c>
      <c r="BB159" t="s">
        <v>286</v>
      </c>
      <c r="BC159" t="s">
        <v>286</v>
      </c>
      <c r="BD159">
        <v>0</v>
      </c>
      <c r="BE159">
        <v>0</v>
      </c>
      <c r="BF159">
        <f>1-BD159/BE159</f>
        <v>0</v>
      </c>
      <c r="BG159">
        <v>0.5</v>
      </c>
      <c r="BH159">
        <f>BY159</f>
        <v>0</v>
      </c>
      <c r="BI159">
        <f>J159</f>
        <v>0</v>
      </c>
      <c r="BJ159">
        <f>BF159*BG159*BH159</f>
        <v>0</v>
      </c>
      <c r="BK159">
        <f>(BI159-BA159)/BH159</f>
        <v>0</v>
      </c>
      <c r="BL159">
        <f>(AY159-BE159)/BE159</f>
        <v>0</v>
      </c>
      <c r="BM159">
        <f>AX159/(AZ159+AX159/BE159)</f>
        <v>0</v>
      </c>
      <c r="BN159" t="s">
        <v>286</v>
      </c>
      <c r="BO159">
        <v>0</v>
      </c>
      <c r="BP159">
        <f>IF(BO159&lt;&gt;0, BO159, BM159)</f>
        <v>0</v>
      </c>
      <c r="BQ159">
        <f>1-BP159/BE159</f>
        <v>0</v>
      </c>
      <c r="BR159">
        <f>(BE159-BD159)/(BE159-BP159)</f>
        <v>0</v>
      </c>
      <c r="BS159">
        <f>(AY159-BE159)/(AY159-BP159)</f>
        <v>0</v>
      </c>
      <c r="BT159">
        <f>(BE159-BD159)/(BE159-AX159)</f>
        <v>0</v>
      </c>
      <c r="BU159">
        <f>(AY159-BE159)/(AY159-AX159)</f>
        <v>0</v>
      </c>
      <c r="BV159">
        <f>(BR159*BP159/BD159)</f>
        <v>0</v>
      </c>
      <c r="BW159">
        <f>(1-BV159)</f>
        <v>0</v>
      </c>
      <c r="BX159">
        <f>$B$11*CW159+$C$11*CX159+$F$11*CY159*(1-DB159)</f>
        <v>0</v>
      </c>
      <c r="BY159">
        <f>BX159*BZ159</f>
        <v>0</v>
      </c>
      <c r="BZ159">
        <f>($B$11*$D$9+$C$11*$D$9+$F$11*((DL159+DD159)/MAX(DL159+DD159+DM159, 0.1)*$I$9+DM159/MAX(DL159+DD159+DM159, 0.1)*$J$9))/($B$11+$C$11+$F$11)</f>
        <v>0</v>
      </c>
      <c r="CA159">
        <f>($B$11*$K$9+$C$11*$K$9+$F$11*((DL159+DD159)/MAX(DL159+DD159+DM159, 0.1)*$P$9+DM159/MAX(DL159+DD159+DM159, 0.1)*$Q$9))/($B$11+$C$11+$F$11)</f>
        <v>0</v>
      </c>
      <c r="CB159">
        <v>9</v>
      </c>
      <c r="CC159">
        <v>0.5</v>
      </c>
      <c r="CD159" t="s">
        <v>287</v>
      </c>
      <c r="CE159">
        <v>2</v>
      </c>
      <c r="CF159" t="b">
        <v>1</v>
      </c>
      <c r="CG159">
        <v>1617086747.5</v>
      </c>
      <c r="CH159">
        <v>936.375</v>
      </c>
      <c r="CI159">
        <v>960.84</v>
      </c>
      <c r="CJ159">
        <v>21.2088</v>
      </c>
      <c r="CK159">
        <v>20.0081</v>
      </c>
      <c r="CL159">
        <v>932.013</v>
      </c>
      <c r="CM159">
        <v>21.2265</v>
      </c>
      <c r="CN159">
        <v>599.984</v>
      </c>
      <c r="CO159">
        <v>101.113</v>
      </c>
      <c r="CP159">
        <v>0.0447683</v>
      </c>
      <c r="CQ159">
        <v>26.6342</v>
      </c>
      <c r="CR159">
        <v>26.3051</v>
      </c>
      <c r="CS159">
        <v>999.9</v>
      </c>
      <c r="CT159">
        <v>0</v>
      </c>
      <c r="CU159">
        <v>0</v>
      </c>
      <c r="CV159">
        <v>9982.5</v>
      </c>
      <c r="CW159">
        <v>0</v>
      </c>
      <c r="CX159">
        <v>41.8394</v>
      </c>
      <c r="CY159">
        <v>1199.97</v>
      </c>
      <c r="CZ159">
        <v>0.96699</v>
      </c>
      <c r="DA159">
        <v>0.0330095</v>
      </c>
      <c r="DB159">
        <v>0</v>
      </c>
      <c r="DC159">
        <v>2.4969</v>
      </c>
      <c r="DD159">
        <v>0</v>
      </c>
      <c r="DE159">
        <v>3572.04</v>
      </c>
      <c r="DF159">
        <v>10372</v>
      </c>
      <c r="DG159">
        <v>39.937</v>
      </c>
      <c r="DH159">
        <v>42.687</v>
      </c>
      <c r="DI159">
        <v>41.562</v>
      </c>
      <c r="DJ159">
        <v>40.875</v>
      </c>
      <c r="DK159">
        <v>40</v>
      </c>
      <c r="DL159">
        <v>1160.36</v>
      </c>
      <c r="DM159">
        <v>39.61</v>
      </c>
      <c r="DN159">
        <v>0</v>
      </c>
      <c r="DO159">
        <v>1617086748.1</v>
      </c>
      <c r="DP159">
        <v>0</v>
      </c>
      <c r="DQ159">
        <v>2.685528</v>
      </c>
      <c r="DR159">
        <v>-0.198330783659155</v>
      </c>
      <c r="DS159">
        <v>-22.1115385195874</v>
      </c>
      <c r="DT159">
        <v>3573.5292</v>
      </c>
      <c r="DU159">
        <v>15</v>
      </c>
      <c r="DV159">
        <v>1617085932.5</v>
      </c>
      <c r="DW159" t="s">
        <v>288</v>
      </c>
      <c r="DX159">
        <v>1617085932.5</v>
      </c>
      <c r="DY159">
        <v>1617085930.5</v>
      </c>
      <c r="DZ159">
        <v>3</v>
      </c>
      <c r="EA159">
        <v>0.041</v>
      </c>
      <c r="EB159">
        <v>0.004</v>
      </c>
      <c r="EC159">
        <v>4.362</v>
      </c>
      <c r="ED159">
        <v>-0.018</v>
      </c>
      <c r="EE159">
        <v>400</v>
      </c>
      <c r="EF159">
        <v>20</v>
      </c>
      <c r="EG159">
        <v>0.24</v>
      </c>
      <c r="EH159">
        <v>0.04</v>
      </c>
      <c r="EI159">
        <v>100</v>
      </c>
      <c r="EJ159">
        <v>100</v>
      </c>
      <c r="EK159">
        <v>4.362</v>
      </c>
      <c r="EL159">
        <v>-0.0177</v>
      </c>
      <c r="EM159">
        <v>4.36170000000004</v>
      </c>
      <c r="EN159">
        <v>0</v>
      </c>
      <c r="EO159">
        <v>0</v>
      </c>
      <c r="EP159">
        <v>0</v>
      </c>
      <c r="EQ159">
        <v>-0.017669999999999</v>
      </c>
      <c r="ER159">
        <v>0</v>
      </c>
      <c r="ES159">
        <v>0</v>
      </c>
      <c r="ET159">
        <v>0</v>
      </c>
      <c r="EU159">
        <v>-1</v>
      </c>
      <c r="EV159">
        <v>-1</v>
      </c>
      <c r="EW159">
        <v>-1</v>
      </c>
      <c r="EX159">
        <v>-1</v>
      </c>
      <c r="EY159">
        <v>13.6</v>
      </c>
      <c r="EZ159">
        <v>13.6</v>
      </c>
      <c r="FA159">
        <v>18</v>
      </c>
      <c r="FB159">
        <v>646.061</v>
      </c>
      <c r="FC159">
        <v>394.744</v>
      </c>
      <c r="FD159">
        <v>24.9998</v>
      </c>
      <c r="FE159">
        <v>27.0275</v>
      </c>
      <c r="FF159">
        <v>30.0002</v>
      </c>
      <c r="FG159">
        <v>26.9993</v>
      </c>
      <c r="FH159">
        <v>27.0388</v>
      </c>
      <c r="FI159">
        <v>42.4938</v>
      </c>
      <c r="FJ159">
        <v>16.9493</v>
      </c>
      <c r="FK159">
        <v>54.364</v>
      </c>
      <c r="FL159">
        <v>25</v>
      </c>
      <c r="FM159">
        <v>969.264</v>
      </c>
      <c r="FN159">
        <v>20</v>
      </c>
      <c r="FO159">
        <v>97.052</v>
      </c>
      <c r="FP159">
        <v>99.6148</v>
      </c>
    </row>
    <row r="160" spans="1:172">
      <c r="A160">
        <v>144</v>
      </c>
      <c r="B160">
        <v>1617086751.5</v>
      </c>
      <c r="C160">
        <v>573.5</v>
      </c>
      <c r="D160" t="s">
        <v>573</v>
      </c>
      <c r="E160" t="s">
        <v>574</v>
      </c>
      <c r="F160">
        <v>0</v>
      </c>
      <c r="G160">
        <v>1617086751.5</v>
      </c>
      <c r="H160">
        <f>(I160)/1000</f>
        <v>0</v>
      </c>
      <c r="I160">
        <f>IF(CF160, AL160, AF160)</f>
        <v>0</v>
      </c>
      <c r="J160">
        <f>IF(CF160, AG160, AE160)</f>
        <v>0</v>
      </c>
      <c r="K160">
        <f>CH160 - IF(AS160&gt;1, J160*CB160*100.0/(AU160*CV160), 0)</f>
        <v>0</v>
      </c>
      <c r="L160">
        <f>((R160-H160/2)*K160-J160)/(R160+H160/2)</f>
        <v>0</v>
      </c>
      <c r="M160">
        <f>L160*(CO160+CP160)/1000.0</f>
        <v>0</v>
      </c>
      <c r="N160">
        <f>(CH160 - IF(AS160&gt;1, J160*CB160*100.0/(AU160*CV160), 0))*(CO160+CP160)/1000.0</f>
        <v>0</v>
      </c>
      <c r="O160">
        <f>2.0/((1/Q160-1/P160)+SIGN(Q160)*SQRT((1/Q160-1/P160)*(1/Q160-1/P160) + 4*CC160/((CC160+1)*(CC160+1))*(2*1/Q160*1/P160-1/P160*1/P160)))</f>
        <v>0</v>
      </c>
      <c r="P160">
        <f>IF(LEFT(CD160,1)&lt;&gt;"0",IF(LEFT(CD160,1)="1",3.0,CE160),$D$5+$E$5*(CV160*CO160/($K$5*1000))+$F$5*(CV160*CO160/($K$5*1000))*MAX(MIN(CB160,$J$5),$I$5)*MAX(MIN(CB160,$J$5),$I$5)+$G$5*MAX(MIN(CB160,$J$5),$I$5)*(CV160*CO160/($K$5*1000))+$H$5*(CV160*CO160/($K$5*1000))*(CV160*CO160/($K$5*1000)))</f>
        <v>0</v>
      </c>
      <c r="Q160">
        <f>H160*(1000-(1000*0.61365*exp(17.502*U160/(240.97+U160))/(CO160+CP160)+CJ160)/2)/(1000*0.61365*exp(17.502*U160/(240.97+U160))/(CO160+CP160)-CJ160)</f>
        <v>0</v>
      </c>
      <c r="R160">
        <f>1/((CC160+1)/(O160/1.6)+1/(P160/1.37)) + CC160/((CC160+1)/(O160/1.6) + CC160/(P160/1.37))</f>
        <v>0</v>
      </c>
      <c r="S160">
        <f>(BX160*CA160)</f>
        <v>0</v>
      </c>
      <c r="T160">
        <f>(CQ160+(S160+2*0.95*5.67E-8*(((CQ160+$B$7)+273)^4-(CQ160+273)^4)-44100*H160)/(1.84*29.3*P160+8*0.95*5.67E-8*(CQ160+273)^3))</f>
        <v>0</v>
      </c>
      <c r="U160">
        <f>($C$7*CR160+$D$7*CS160+$E$7*T160)</f>
        <v>0</v>
      </c>
      <c r="V160">
        <f>0.61365*exp(17.502*U160/(240.97+U160))</f>
        <v>0</v>
      </c>
      <c r="W160">
        <f>(X160/Y160*100)</f>
        <v>0</v>
      </c>
      <c r="X160">
        <f>CJ160*(CO160+CP160)/1000</f>
        <v>0</v>
      </c>
      <c r="Y160">
        <f>0.61365*exp(17.502*CQ160/(240.97+CQ160))</f>
        <v>0</v>
      </c>
      <c r="Z160">
        <f>(V160-CJ160*(CO160+CP160)/1000)</f>
        <v>0</v>
      </c>
      <c r="AA160">
        <f>(-H160*44100)</f>
        <v>0</v>
      </c>
      <c r="AB160">
        <f>2*29.3*P160*0.92*(CQ160-U160)</f>
        <v>0</v>
      </c>
      <c r="AC160">
        <f>2*0.95*5.67E-8*(((CQ160+$B$7)+273)^4-(U160+273)^4)</f>
        <v>0</v>
      </c>
      <c r="AD160">
        <f>S160+AC160+AA160+AB160</f>
        <v>0</v>
      </c>
      <c r="AE160">
        <f>CN160*AS160*(CI160-CH160*(1000-AS160*CK160)/(1000-AS160*CJ160))/(100*CB160)</f>
        <v>0</v>
      </c>
      <c r="AF160">
        <f>1000*CN160*AS160*(CJ160-CK160)/(100*CB160*(1000-AS160*CJ160))</f>
        <v>0</v>
      </c>
      <c r="AG160">
        <f>(AH160 - AI160 - CO160*1E3/(8.314*(CQ160+273.15)) * AK160/CN160 * AJ160) * CN160/(100*CB160) * (1000 - CK160)/1000</f>
        <v>0</v>
      </c>
      <c r="AH160">
        <v>983.839077097047</v>
      </c>
      <c r="AI160">
        <v>962.590793939394</v>
      </c>
      <c r="AJ160">
        <v>1.70082361876355</v>
      </c>
      <c r="AK160">
        <v>66.4999155448521</v>
      </c>
      <c r="AL160">
        <f>(AN160 - AM160 + CO160*1E3/(8.314*(CQ160+273.15)) * AP160/CN160 * AO160) * CN160/(100*CB160) * 1000/(1000 - AN160)</f>
        <v>0</v>
      </c>
      <c r="AM160">
        <v>20.0075727594805</v>
      </c>
      <c r="AN160">
        <v>21.2029296969697</v>
      </c>
      <c r="AO160">
        <v>-0.00151350303030312</v>
      </c>
      <c r="AP160">
        <v>79.88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MAX(0,($B$13+$C$13*CV160)/(1+$D$13*CV160)*CO160/(CQ160+273)*$E$13)</f>
        <v>0</v>
      </c>
      <c r="AV160" t="s">
        <v>286</v>
      </c>
      <c r="AW160" t="s">
        <v>286</v>
      </c>
      <c r="AX160">
        <v>0</v>
      </c>
      <c r="AY160">
        <v>0</v>
      </c>
      <c r="AZ160">
        <f>1-AX160/AY160</f>
        <v>0</v>
      </c>
      <c r="BA160">
        <v>0</v>
      </c>
      <c r="BB160" t="s">
        <v>286</v>
      </c>
      <c r="BC160" t="s">
        <v>286</v>
      </c>
      <c r="BD160">
        <v>0</v>
      </c>
      <c r="BE160">
        <v>0</v>
      </c>
      <c r="BF160">
        <f>1-BD160/BE160</f>
        <v>0</v>
      </c>
      <c r="BG160">
        <v>0.5</v>
      </c>
      <c r="BH160">
        <f>BY160</f>
        <v>0</v>
      </c>
      <c r="BI160">
        <f>J160</f>
        <v>0</v>
      </c>
      <c r="BJ160">
        <f>BF160*BG160*BH160</f>
        <v>0</v>
      </c>
      <c r="BK160">
        <f>(BI160-BA160)/BH160</f>
        <v>0</v>
      </c>
      <c r="BL160">
        <f>(AY160-BE160)/BE160</f>
        <v>0</v>
      </c>
      <c r="BM160">
        <f>AX160/(AZ160+AX160/BE160)</f>
        <v>0</v>
      </c>
      <c r="BN160" t="s">
        <v>286</v>
      </c>
      <c r="BO160">
        <v>0</v>
      </c>
      <c r="BP160">
        <f>IF(BO160&lt;&gt;0, BO160, BM160)</f>
        <v>0</v>
      </c>
      <c r="BQ160">
        <f>1-BP160/BE160</f>
        <v>0</v>
      </c>
      <c r="BR160">
        <f>(BE160-BD160)/(BE160-BP160)</f>
        <v>0</v>
      </c>
      <c r="BS160">
        <f>(AY160-BE160)/(AY160-BP160)</f>
        <v>0</v>
      </c>
      <c r="BT160">
        <f>(BE160-BD160)/(BE160-AX160)</f>
        <v>0</v>
      </c>
      <c r="BU160">
        <f>(AY160-BE160)/(AY160-AX160)</f>
        <v>0</v>
      </c>
      <c r="BV160">
        <f>(BR160*BP160/BD160)</f>
        <v>0</v>
      </c>
      <c r="BW160">
        <f>(1-BV160)</f>
        <v>0</v>
      </c>
      <c r="BX160">
        <f>$B$11*CW160+$C$11*CX160+$F$11*CY160*(1-DB160)</f>
        <v>0</v>
      </c>
      <c r="BY160">
        <f>BX160*BZ160</f>
        <v>0</v>
      </c>
      <c r="BZ160">
        <f>($B$11*$D$9+$C$11*$D$9+$F$11*((DL160+DD160)/MAX(DL160+DD160+DM160, 0.1)*$I$9+DM160/MAX(DL160+DD160+DM160, 0.1)*$J$9))/($B$11+$C$11+$F$11)</f>
        <v>0</v>
      </c>
      <c r="CA160">
        <f>($B$11*$K$9+$C$11*$K$9+$F$11*((DL160+DD160)/MAX(DL160+DD160+DM160, 0.1)*$P$9+DM160/MAX(DL160+DD160+DM160, 0.1)*$Q$9))/($B$11+$C$11+$F$11)</f>
        <v>0</v>
      </c>
      <c r="CB160">
        <v>9</v>
      </c>
      <c r="CC160">
        <v>0.5</v>
      </c>
      <c r="CD160" t="s">
        <v>287</v>
      </c>
      <c r="CE160">
        <v>2</v>
      </c>
      <c r="CF160" t="b">
        <v>1</v>
      </c>
      <c r="CG160">
        <v>1617086751.5</v>
      </c>
      <c r="CH160">
        <v>943.042</v>
      </c>
      <c r="CI160">
        <v>967.515</v>
      </c>
      <c r="CJ160">
        <v>21.2012</v>
      </c>
      <c r="CK160">
        <v>20.0064</v>
      </c>
      <c r="CL160">
        <v>938.68</v>
      </c>
      <c r="CM160">
        <v>21.2188</v>
      </c>
      <c r="CN160">
        <v>599.998</v>
      </c>
      <c r="CO160">
        <v>101.113</v>
      </c>
      <c r="CP160">
        <v>0.045591</v>
      </c>
      <c r="CQ160">
        <v>26.6361</v>
      </c>
      <c r="CR160">
        <v>26.3044</v>
      </c>
      <c r="CS160">
        <v>999.9</v>
      </c>
      <c r="CT160">
        <v>0</v>
      </c>
      <c r="CU160">
        <v>0</v>
      </c>
      <c r="CV160">
        <v>9988.12</v>
      </c>
      <c r="CW160">
        <v>0</v>
      </c>
      <c r="CX160">
        <v>43.458</v>
      </c>
      <c r="CY160">
        <v>1200.22</v>
      </c>
      <c r="CZ160">
        <v>0.966997</v>
      </c>
      <c r="DA160">
        <v>0.0330026</v>
      </c>
      <c r="DB160">
        <v>0</v>
      </c>
      <c r="DC160">
        <v>2.6346</v>
      </c>
      <c r="DD160">
        <v>0</v>
      </c>
      <c r="DE160">
        <v>3570.96</v>
      </c>
      <c r="DF160">
        <v>10374.2</v>
      </c>
      <c r="DG160">
        <v>39.812</v>
      </c>
      <c r="DH160">
        <v>42.75</v>
      </c>
      <c r="DI160">
        <v>41.5</v>
      </c>
      <c r="DJ160">
        <v>41.062</v>
      </c>
      <c r="DK160">
        <v>40</v>
      </c>
      <c r="DL160">
        <v>1160.61</v>
      </c>
      <c r="DM160">
        <v>39.61</v>
      </c>
      <c r="DN160">
        <v>0</v>
      </c>
      <c r="DO160">
        <v>1617086752.3</v>
      </c>
      <c r="DP160">
        <v>0</v>
      </c>
      <c r="DQ160">
        <v>2.66643076923077</v>
      </c>
      <c r="DR160">
        <v>-0.674352147177669</v>
      </c>
      <c r="DS160">
        <v>-18.7203419138983</v>
      </c>
      <c r="DT160">
        <v>3572.36653846154</v>
      </c>
      <c r="DU160">
        <v>15</v>
      </c>
      <c r="DV160">
        <v>1617085932.5</v>
      </c>
      <c r="DW160" t="s">
        <v>288</v>
      </c>
      <c r="DX160">
        <v>1617085932.5</v>
      </c>
      <c r="DY160">
        <v>1617085930.5</v>
      </c>
      <c r="DZ160">
        <v>3</v>
      </c>
      <c r="EA160">
        <v>0.041</v>
      </c>
      <c r="EB160">
        <v>0.004</v>
      </c>
      <c r="EC160">
        <v>4.362</v>
      </c>
      <c r="ED160">
        <v>-0.018</v>
      </c>
      <c r="EE160">
        <v>400</v>
      </c>
      <c r="EF160">
        <v>20</v>
      </c>
      <c r="EG160">
        <v>0.24</v>
      </c>
      <c r="EH160">
        <v>0.04</v>
      </c>
      <c r="EI160">
        <v>100</v>
      </c>
      <c r="EJ160">
        <v>100</v>
      </c>
      <c r="EK160">
        <v>4.362</v>
      </c>
      <c r="EL160">
        <v>-0.0176</v>
      </c>
      <c r="EM160">
        <v>4.36170000000004</v>
      </c>
      <c r="EN160">
        <v>0</v>
      </c>
      <c r="EO160">
        <v>0</v>
      </c>
      <c r="EP160">
        <v>0</v>
      </c>
      <c r="EQ160">
        <v>-0.017669999999999</v>
      </c>
      <c r="ER160">
        <v>0</v>
      </c>
      <c r="ES160">
        <v>0</v>
      </c>
      <c r="ET160">
        <v>0</v>
      </c>
      <c r="EU160">
        <v>-1</v>
      </c>
      <c r="EV160">
        <v>-1</v>
      </c>
      <c r="EW160">
        <v>-1</v>
      </c>
      <c r="EX160">
        <v>-1</v>
      </c>
      <c r="EY160">
        <v>13.7</v>
      </c>
      <c r="EZ160">
        <v>13.7</v>
      </c>
      <c r="FA160">
        <v>18</v>
      </c>
      <c r="FB160">
        <v>645.848</v>
      </c>
      <c r="FC160">
        <v>394.89</v>
      </c>
      <c r="FD160">
        <v>25</v>
      </c>
      <c r="FE160">
        <v>27.0291</v>
      </c>
      <c r="FF160">
        <v>30.0002</v>
      </c>
      <c r="FG160">
        <v>27.0009</v>
      </c>
      <c r="FH160">
        <v>27.0388</v>
      </c>
      <c r="FI160">
        <v>42.7332</v>
      </c>
      <c r="FJ160">
        <v>16.9493</v>
      </c>
      <c r="FK160">
        <v>54.364</v>
      </c>
      <c r="FL160">
        <v>25</v>
      </c>
      <c r="FM160">
        <v>975.986</v>
      </c>
      <c r="FN160">
        <v>20</v>
      </c>
      <c r="FO160">
        <v>97.0534</v>
      </c>
      <c r="FP160">
        <v>99.6146</v>
      </c>
    </row>
    <row r="161" spans="1:172">
      <c r="A161">
        <v>145</v>
      </c>
      <c r="B161">
        <v>1617086755.5</v>
      </c>
      <c r="C161">
        <v>577.5</v>
      </c>
      <c r="D161" t="s">
        <v>575</v>
      </c>
      <c r="E161" t="s">
        <v>576</v>
      </c>
      <c r="F161">
        <v>0</v>
      </c>
      <c r="G161">
        <v>1617086755.5</v>
      </c>
      <c r="H161">
        <f>(I161)/1000</f>
        <v>0</v>
      </c>
      <c r="I161">
        <f>IF(CF161, AL161, AF161)</f>
        <v>0</v>
      </c>
      <c r="J161">
        <f>IF(CF161, AG161, AE161)</f>
        <v>0</v>
      </c>
      <c r="K161">
        <f>CH161 - IF(AS161&gt;1, J161*CB161*100.0/(AU161*CV161), 0)</f>
        <v>0</v>
      </c>
      <c r="L161">
        <f>((R161-H161/2)*K161-J161)/(R161+H161/2)</f>
        <v>0</v>
      </c>
      <c r="M161">
        <f>L161*(CO161+CP161)/1000.0</f>
        <v>0</v>
      </c>
      <c r="N161">
        <f>(CH161 - IF(AS161&gt;1, J161*CB161*100.0/(AU161*CV161), 0))*(CO161+CP161)/1000.0</f>
        <v>0</v>
      </c>
      <c r="O161">
        <f>2.0/((1/Q161-1/P161)+SIGN(Q161)*SQRT((1/Q161-1/P161)*(1/Q161-1/P161) + 4*CC161/((CC161+1)*(CC161+1))*(2*1/Q161*1/P161-1/P161*1/P161)))</f>
        <v>0</v>
      </c>
      <c r="P161">
        <f>IF(LEFT(CD161,1)&lt;&gt;"0",IF(LEFT(CD161,1)="1",3.0,CE161),$D$5+$E$5*(CV161*CO161/($K$5*1000))+$F$5*(CV161*CO161/($K$5*1000))*MAX(MIN(CB161,$J$5),$I$5)*MAX(MIN(CB161,$J$5),$I$5)+$G$5*MAX(MIN(CB161,$J$5),$I$5)*(CV161*CO161/($K$5*1000))+$H$5*(CV161*CO161/($K$5*1000))*(CV161*CO161/($K$5*1000)))</f>
        <v>0</v>
      </c>
      <c r="Q161">
        <f>H161*(1000-(1000*0.61365*exp(17.502*U161/(240.97+U161))/(CO161+CP161)+CJ161)/2)/(1000*0.61365*exp(17.502*U161/(240.97+U161))/(CO161+CP161)-CJ161)</f>
        <v>0</v>
      </c>
      <c r="R161">
        <f>1/((CC161+1)/(O161/1.6)+1/(P161/1.37)) + CC161/((CC161+1)/(O161/1.6) + CC161/(P161/1.37))</f>
        <v>0</v>
      </c>
      <c r="S161">
        <f>(BX161*CA161)</f>
        <v>0</v>
      </c>
      <c r="T161">
        <f>(CQ161+(S161+2*0.95*5.67E-8*(((CQ161+$B$7)+273)^4-(CQ161+273)^4)-44100*H161)/(1.84*29.3*P161+8*0.95*5.67E-8*(CQ161+273)^3))</f>
        <v>0</v>
      </c>
      <c r="U161">
        <f>($C$7*CR161+$D$7*CS161+$E$7*T161)</f>
        <v>0</v>
      </c>
      <c r="V161">
        <f>0.61365*exp(17.502*U161/(240.97+U161))</f>
        <v>0</v>
      </c>
      <c r="W161">
        <f>(X161/Y161*100)</f>
        <v>0</v>
      </c>
      <c r="X161">
        <f>CJ161*(CO161+CP161)/1000</f>
        <v>0</v>
      </c>
      <c r="Y161">
        <f>0.61365*exp(17.502*CQ161/(240.97+CQ161))</f>
        <v>0</v>
      </c>
      <c r="Z161">
        <f>(V161-CJ161*(CO161+CP161)/1000)</f>
        <v>0</v>
      </c>
      <c r="AA161">
        <f>(-H161*44100)</f>
        <v>0</v>
      </c>
      <c r="AB161">
        <f>2*29.3*P161*0.92*(CQ161-U161)</f>
        <v>0</v>
      </c>
      <c r="AC161">
        <f>2*0.95*5.67E-8*(((CQ161+$B$7)+273)^4-(U161+273)^4)</f>
        <v>0</v>
      </c>
      <c r="AD161">
        <f>S161+AC161+AA161+AB161</f>
        <v>0</v>
      </c>
      <c r="AE161">
        <f>CN161*AS161*(CI161-CH161*(1000-AS161*CK161)/(1000-AS161*CJ161))/(100*CB161)</f>
        <v>0</v>
      </c>
      <c r="AF161">
        <f>1000*CN161*AS161*(CJ161-CK161)/(100*CB161*(1000-AS161*CJ161))</f>
        <v>0</v>
      </c>
      <c r="AG161">
        <f>(AH161 - AI161 - CO161*1E3/(8.314*(CQ161+273.15)) * AK161/CN161 * AJ161) * CN161/(100*CB161) * (1000 - CK161)/1000</f>
        <v>0</v>
      </c>
      <c r="AH161">
        <v>990.663620454314</v>
      </c>
      <c r="AI161">
        <v>969.463303030303</v>
      </c>
      <c r="AJ161">
        <v>1.70350566930851</v>
      </c>
      <c r="AK161">
        <v>66.4999155448521</v>
      </c>
      <c r="AL161">
        <f>(AN161 - AM161 + CO161*1E3/(8.314*(CQ161+273.15)) * AP161/CN161 * AO161) * CN161/(100*CB161) * 1000/(1000 - AN161)</f>
        <v>0</v>
      </c>
      <c r="AM161">
        <v>20.0067321174026</v>
      </c>
      <c r="AN161">
        <v>21.1970987878788</v>
      </c>
      <c r="AO161">
        <v>-0.00208884848485048</v>
      </c>
      <c r="AP161">
        <v>79.88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MAX(0,($B$13+$C$13*CV161)/(1+$D$13*CV161)*CO161/(CQ161+273)*$E$13)</f>
        <v>0</v>
      </c>
      <c r="AV161" t="s">
        <v>286</v>
      </c>
      <c r="AW161" t="s">
        <v>286</v>
      </c>
      <c r="AX161">
        <v>0</v>
      </c>
      <c r="AY161">
        <v>0</v>
      </c>
      <c r="AZ161">
        <f>1-AX161/AY161</f>
        <v>0</v>
      </c>
      <c r="BA161">
        <v>0</v>
      </c>
      <c r="BB161" t="s">
        <v>286</v>
      </c>
      <c r="BC161" t="s">
        <v>286</v>
      </c>
      <c r="BD161">
        <v>0</v>
      </c>
      <c r="BE161">
        <v>0</v>
      </c>
      <c r="BF161">
        <f>1-BD161/BE161</f>
        <v>0</v>
      </c>
      <c r="BG161">
        <v>0.5</v>
      </c>
      <c r="BH161">
        <f>BY161</f>
        <v>0</v>
      </c>
      <c r="BI161">
        <f>J161</f>
        <v>0</v>
      </c>
      <c r="BJ161">
        <f>BF161*BG161*BH161</f>
        <v>0</v>
      </c>
      <c r="BK161">
        <f>(BI161-BA161)/BH161</f>
        <v>0</v>
      </c>
      <c r="BL161">
        <f>(AY161-BE161)/BE161</f>
        <v>0</v>
      </c>
      <c r="BM161">
        <f>AX161/(AZ161+AX161/BE161)</f>
        <v>0</v>
      </c>
      <c r="BN161" t="s">
        <v>286</v>
      </c>
      <c r="BO161">
        <v>0</v>
      </c>
      <c r="BP161">
        <f>IF(BO161&lt;&gt;0, BO161, BM161)</f>
        <v>0</v>
      </c>
      <c r="BQ161">
        <f>1-BP161/BE161</f>
        <v>0</v>
      </c>
      <c r="BR161">
        <f>(BE161-BD161)/(BE161-BP161)</f>
        <v>0</v>
      </c>
      <c r="BS161">
        <f>(AY161-BE161)/(AY161-BP161)</f>
        <v>0</v>
      </c>
      <c r="BT161">
        <f>(BE161-BD161)/(BE161-AX161)</f>
        <v>0</v>
      </c>
      <c r="BU161">
        <f>(AY161-BE161)/(AY161-AX161)</f>
        <v>0</v>
      </c>
      <c r="BV161">
        <f>(BR161*BP161/BD161)</f>
        <v>0</v>
      </c>
      <c r="BW161">
        <f>(1-BV161)</f>
        <v>0</v>
      </c>
      <c r="BX161">
        <f>$B$11*CW161+$C$11*CX161+$F$11*CY161*(1-DB161)</f>
        <v>0</v>
      </c>
      <c r="BY161">
        <f>BX161*BZ161</f>
        <v>0</v>
      </c>
      <c r="BZ161">
        <f>($B$11*$D$9+$C$11*$D$9+$F$11*((DL161+DD161)/MAX(DL161+DD161+DM161, 0.1)*$I$9+DM161/MAX(DL161+DD161+DM161, 0.1)*$J$9))/($B$11+$C$11+$F$11)</f>
        <v>0</v>
      </c>
      <c r="CA161">
        <f>($B$11*$K$9+$C$11*$K$9+$F$11*((DL161+DD161)/MAX(DL161+DD161+DM161, 0.1)*$P$9+DM161/MAX(DL161+DD161+DM161, 0.1)*$Q$9))/($B$11+$C$11+$F$11)</f>
        <v>0</v>
      </c>
      <c r="CB161">
        <v>9</v>
      </c>
      <c r="CC161">
        <v>0.5</v>
      </c>
      <c r="CD161" t="s">
        <v>287</v>
      </c>
      <c r="CE161">
        <v>2</v>
      </c>
      <c r="CF161" t="b">
        <v>1</v>
      </c>
      <c r="CG161">
        <v>1617086755.5</v>
      </c>
      <c r="CH161">
        <v>949.776</v>
      </c>
      <c r="CI161">
        <v>974.35</v>
      </c>
      <c r="CJ161">
        <v>21.1969</v>
      </c>
      <c r="CK161">
        <v>20.0049</v>
      </c>
      <c r="CL161">
        <v>945.414</v>
      </c>
      <c r="CM161">
        <v>21.2145</v>
      </c>
      <c r="CN161">
        <v>600.058</v>
      </c>
      <c r="CO161">
        <v>101.112</v>
      </c>
      <c r="CP161">
        <v>0.0452499</v>
      </c>
      <c r="CQ161">
        <v>26.6354</v>
      </c>
      <c r="CR161">
        <v>26.3179</v>
      </c>
      <c r="CS161">
        <v>999.9</v>
      </c>
      <c r="CT161">
        <v>0</v>
      </c>
      <c r="CU161">
        <v>0</v>
      </c>
      <c r="CV161">
        <v>9986.88</v>
      </c>
      <c r="CW161">
        <v>0</v>
      </c>
      <c r="CX161">
        <v>43.2794</v>
      </c>
      <c r="CY161">
        <v>1199.97</v>
      </c>
      <c r="CZ161">
        <v>0.96699</v>
      </c>
      <c r="DA161">
        <v>0.0330095</v>
      </c>
      <c r="DB161">
        <v>0</v>
      </c>
      <c r="DC161">
        <v>2.7514</v>
      </c>
      <c r="DD161">
        <v>0</v>
      </c>
      <c r="DE161">
        <v>3568.02</v>
      </c>
      <c r="DF161">
        <v>10372</v>
      </c>
      <c r="DG161">
        <v>39.937</v>
      </c>
      <c r="DH161">
        <v>42.687</v>
      </c>
      <c r="DI161">
        <v>41.562</v>
      </c>
      <c r="DJ161">
        <v>40.875</v>
      </c>
      <c r="DK161">
        <v>40</v>
      </c>
      <c r="DL161">
        <v>1160.36</v>
      </c>
      <c r="DM161">
        <v>39.61</v>
      </c>
      <c r="DN161">
        <v>0</v>
      </c>
      <c r="DO161">
        <v>1617086756.5</v>
      </c>
      <c r="DP161">
        <v>0</v>
      </c>
      <c r="DQ161">
        <v>2.641716</v>
      </c>
      <c r="DR161">
        <v>-0.215761539596904</v>
      </c>
      <c r="DS161">
        <v>-17.1807692228286</v>
      </c>
      <c r="DT161">
        <v>3570.8116</v>
      </c>
      <c r="DU161">
        <v>15</v>
      </c>
      <c r="DV161">
        <v>1617085932.5</v>
      </c>
      <c r="DW161" t="s">
        <v>288</v>
      </c>
      <c r="DX161">
        <v>1617085932.5</v>
      </c>
      <c r="DY161">
        <v>1617085930.5</v>
      </c>
      <c r="DZ161">
        <v>3</v>
      </c>
      <c r="EA161">
        <v>0.041</v>
      </c>
      <c r="EB161">
        <v>0.004</v>
      </c>
      <c r="EC161">
        <v>4.362</v>
      </c>
      <c r="ED161">
        <v>-0.018</v>
      </c>
      <c r="EE161">
        <v>400</v>
      </c>
      <c r="EF161">
        <v>20</v>
      </c>
      <c r="EG161">
        <v>0.24</v>
      </c>
      <c r="EH161">
        <v>0.04</v>
      </c>
      <c r="EI161">
        <v>100</v>
      </c>
      <c r="EJ161">
        <v>100</v>
      </c>
      <c r="EK161">
        <v>4.362</v>
      </c>
      <c r="EL161">
        <v>-0.0176</v>
      </c>
      <c r="EM161">
        <v>4.36170000000004</v>
      </c>
      <c r="EN161">
        <v>0</v>
      </c>
      <c r="EO161">
        <v>0</v>
      </c>
      <c r="EP161">
        <v>0</v>
      </c>
      <c r="EQ161">
        <v>-0.017669999999999</v>
      </c>
      <c r="ER161">
        <v>0</v>
      </c>
      <c r="ES161">
        <v>0</v>
      </c>
      <c r="ET161">
        <v>0</v>
      </c>
      <c r="EU161">
        <v>-1</v>
      </c>
      <c r="EV161">
        <v>-1</v>
      </c>
      <c r="EW161">
        <v>-1</v>
      </c>
      <c r="EX161">
        <v>-1</v>
      </c>
      <c r="EY161">
        <v>13.7</v>
      </c>
      <c r="EZ161">
        <v>13.8</v>
      </c>
      <c r="FA161">
        <v>18</v>
      </c>
      <c r="FB161">
        <v>646.069</v>
      </c>
      <c r="FC161">
        <v>394.834</v>
      </c>
      <c r="FD161">
        <v>25.0001</v>
      </c>
      <c r="FE161">
        <v>27.0298</v>
      </c>
      <c r="FF161">
        <v>30.0002</v>
      </c>
      <c r="FG161">
        <v>27.0016</v>
      </c>
      <c r="FH161">
        <v>27.0392</v>
      </c>
      <c r="FI161">
        <v>42.9655</v>
      </c>
      <c r="FJ161">
        <v>16.9493</v>
      </c>
      <c r="FK161">
        <v>54.364</v>
      </c>
      <c r="FL161">
        <v>25</v>
      </c>
      <c r="FM161">
        <v>982.673</v>
      </c>
      <c r="FN161">
        <v>20</v>
      </c>
      <c r="FO161">
        <v>97.0539</v>
      </c>
      <c r="FP161">
        <v>99.6148</v>
      </c>
    </row>
    <row r="162" spans="1:172">
      <c r="A162">
        <v>146</v>
      </c>
      <c r="B162">
        <v>1617086759.5</v>
      </c>
      <c r="C162">
        <v>581.5</v>
      </c>
      <c r="D162" t="s">
        <v>577</v>
      </c>
      <c r="E162" t="s">
        <v>578</v>
      </c>
      <c r="F162">
        <v>0</v>
      </c>
      <c r="G162">
        <v>1617086759.5</v>
      </c>
      <c r="H162">
        <f>(I162)/1000</f>
        <v>0</v>
      </c>
      <c r="I162">
        <f>IF(CF162, AL162, AF162)</f>
        <v>0</v>
      </c>
      <c r="J162">
        <f>IF(CF162, AG162, AE162)</f>
        <v>0</v>
      </c>
      <c r="K162">
        <f>CH162 - IF(AS162&gt;1, J162*CB162*100.0/(AU162*CV162), 0)</f>
        <v>0</v>
      </c>
      <c r="L162">
        <f>((R162-H162/2)*K162-J162)/(R162+H162/2)</f>
        <v>0</v>
      </c>
      <c r="M162">
        <f>L162*(CO162+CP162)/1000.0</f>
        <v>0</v>
      </c>
      <c r="N162">
        <f>(CH162 - IF(AS162&gt;1, J162*CB162*100.0/(AU162*CV162), 0))*(CO162+CP162)/1000.0</f>
        <v>0</v>
      </c>
      <c r="O162">
        <f>2.0/((1/Q162-1/P162)+SIGN(Q162)*SQRT((1/Q162-1/P162)*(1/Q162-1/P162) + 4*CC162/((CC162+1)*(CC162+1))*(2*1/Q162*1/P162-1/P162*1/P162)))</f>
        <v>0</v>
      </c>
      <c r="P162">
        <f>IF(LEFT(CD162,1)&lt;&gt;"0",IF(LEFT(CD162,1)="1",3.0,CE162),$D$5+$E$5*(CV162*CO162/($K$5*1000))+$F$5*(CV162*CO162/($K$5*1000))*MAX(MIN(CB162,$J$5),$I$5)*MAX(MIN(CB162,$J$5),$I$5)+$G$5*MAX(MIN(CB162,$J$5),$I$5)*(CV162*CO162/($K$5*1000))+$H$5*(CV162*CO162/($K$5*1000))*(CV162*CO162/($K$5*1000)))</f>
        <v>0</v>
      </c>
      <c r="Q162">
        <f>H162*(1000-(1000*0.61365*exp(17.502*U162/(240.97+U162))/(CO162+CP162)+CJ162)/2)/(1000*0.61365*exp(17.502*U162/(240.97+U162))/(CO162+CP162)-CJ162)</f>
        <v>0</v>
      </c>
      <c r="R162">
        <f>1/((CC162+1)/(O162/1.6)+1/(P162/1.37)) + CC162/((CC162+1)/(O162/1.6) + CC162/(P162/1.37))</f>
        <v>0</v>
      </c>
      <c r="S162">
        <f>(BX162*CA162)</f>
        <v>0</v>
      </c>
      <c r="T162">
        <f>(CQ162+(S162+2*0.95*5.67E-8*(((CQ162+$B$7)+273)^4-(CQ162+273)^4)-44100*H162)/(1.84*29.3*P162+8*0.95*5.67E-8*(CQ162+273)^3))</f>
        <v>0</v>
      </c>
      <c r="U162">
        <f>($C$7*CR162+$D$7*CS162+$E$7*T162)</f>
        <v>0</v>
      </c>
      <c r="V162">
        <f>0.61365*exp(17.502*U162/(240.97+U162))</f>
        <v>0</v>
      </c>
      <c r="W162">
        <f>(X162/Y162*100)</f>
        <v>0</v>
      </c>
      <c r="X162">
        <f>CJ162*(CO162+CP162)/1000</f>
        <v>0</v>
      </c>
      <c r="Y162">
        <f>0.61365*exp(17.502*CQ162/(240.97+CQ162))</f>
        <v>0</v>
      </c>
      <c r="Z162">
        <f>(V162-CJ162*(CO162+CP162)/1000)</f>
        <v>0</v>
      </c>
      <c r="AA162">
        <f>(-H162*44100)</f>
        <v>0</v>
      </c>
      <c r="AB162">
        <f>2*29.3*P162*0.92*(CQ162-U162)</f>
        <v>0</v>
      </c>
      <c r="AC162">
        <f>2*0.95*5.67E-8*(((CQ162+$B$7)+273)^4-(U162+273)^4)</f>
        <v>0</v>
      </c>
      <c r="AD162">
        <f>S162+AC162+AA162+AB162</f>
        <v>0</v>
      </c>
      <c r="AE162">
        <f>CN162*AS162*(CI162-CH162*(1000-AS162*CK162)/(1000-AS162*CJ162))/(100*CB162)</f>
        <v>0</v>
      </c>
      <c r="AF162">
        <f>1000*CN162*AS162*(CJ162-CK162)/(100*CB162*(1000-AS162*CJ162))</f>
        <v>0</v>
      </c>
      <c r="AG162">
        <f>(AH162 - AI162 - CO162*1E3/(8.314*(CQ162+273.15)) * AK162/CN162 * AJ162) * CN162/(100*CB162) * (1000 - CK162)/1000</f>
        <v>0</v>
      </c>
      <c r="AH162">
        <v>997.63780454031</v>
      </c>
      <c r="AI162">
        <v>976.339</v>
      </c>
      <c r="AJ162">
        <v>1.72059626150387</v>
      </c>
      <c r="AK162">
        <v>66.4999155448521</v>
      </c>
      <c r="AL162">
        <f>(AN162 - AM162 + CO162*1E3/(8.314*(CQ162+273.15)) * AP162/CN162 * AO162) * CN162/(100*CB162) * 1000/(1000 - AN162)</f>
        <v>0</v>
      </c>
      <c r="AM162">
        <v>20.0027701766234</v>
      </c>
      <c r="AN162">
        <v>21.1890606060606</v>
      </c>
      <c r="AO162">
        <v>-0.000539191919191495</v>
      </c>
      <c r="AP162">
        <v>79.88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MAX(0,($B$13+$C$13*CV162)/(1+$D$13*CV162)*CO162/(CQ162+273)*$E$13)</f>
        <v>0</v>
      </c>
      <c r="AV162" t="s">
        <v>286</v>
      </c>
      <c r="AW162" t="s">
        <v>286</v>
      </c>
      <c r="AX162">
        <v>0</v>
      </c>
      <c r="AY162">
        <v>0</v>
      </c>
      <c r="AZ162">
        <f>1-AX162/AY162</f>
        <v>0</v>
      </c>
      <c r="BA162">
        <v>0</v>
      </c>
      <c r="BB162" t="s">
        <v>286</v>
      </c>
      <c r="BC162" t="s">
        <v>286</v>
      </c>
      <c r="BD162">
        <v>0</v>
      </c>
      <c r="BE162">
        <v>0</v>
      </c>
      <c r="BF162">
        <f>1-BD162/BE162</f>
        <v>0</v>
      </c>
      <c r="BG162">
        <v>0.5</v>
      </c>
      <c r="BH162">
        <f>BY162</f>
        <v>0</v>
      </c>
      <c r="BI162">
        <f>J162</f>
        <v>0</v>
      </c>
      <c r="BJ162">
        <f>BF162*BG162*BH162</f>
        <v>0</v>
      </c>
      <c r="BK162">
        <f>(BI162-BA162)/BH162</f>
        <v>0</v>
      </c>
      <c r="BL162">
        <f>(AY162-BE162)/BE162</f>
        <v>0</v>
      </c>
      <c r="BM162">
        <f>AX162/(AZ162+AX162/BE162)</f>
        <v>0</v>
      </c>
      <c r="BN162" t="s">
        <v>286</v>
      </c>
      <c r="BO162">
        <v>0</v>
      </c>
      <c r="BP162">
        <f>IF(BO162&lt;&gt;0, BO162, BM162)</f>
        <v>0</v>
      </c>
      <c r="BQ162">
        <f>1-BP162/BE162</f>
        <v>0</v>
      </c>
      <c r="BR162">
        <f>(BE162-BD162)/(BE162-BP162)</f>
        <v>0</v>
      </c>
      <c r="BS162">
        <f>(AY162-BE162)/(AY162-BP162)</f>
        <v>0</v>
      </c>
      <c r="BT162">
        <f>(BE162-BD162)/(BE162-AX162)</f>
        <v>0</v>
      </c>
      <c r="BU162">
        <f>(AY162-BE162)/(AY162-AX162)</f>
        <v>0</v>
      </c>
      <c r="BV162">
        <f>(BR162*BP162/BD162)</f>
        <v>0</v>
      </c>
      <c r="BW162">
        <f>(1-BV162)</f>
        <v>0</v>
      </c>
      <c r="BX162">
        <f>$B$11*CW162+$C$11*CX162+$F$11*CY162*(1-DB162)</f>
        <v>0</v>
      </c>
      <c r="BY162">
        <f>BX162*BZ162</f>
        <v>0</v>
      </c>
      <c r="BZ162">
        <f>($B$11*$D$9+$C$11*$D$9+$F$11*((DL162+DD162)/MAX(DL162+DD162+DM162, 0.1)*$I$9+DM162/MAX(DL162+DD162+DM162, 0.1)*$J$9))/($B$11+$C$11+$F$11)</f>
        <v>0</v>
      </c>
      <c r="CA162">
        <f>($B$11*$K$9+$C$11*$K$9+$F$11*((DL162+DD162)/MAX(DL162+DD162+DM162, 0.1)*$P$9+DM162/MAX(DL162+DD162+DM162, 0.1)*$Q$9))/($B$11+$C$11+$F$11)</f>
        <v>0</v>
      </c>
      <c r="CB162">
        <v>9</v>
      </c>
      <c r="CC162">
        <v>0.5</v>
      </c>
      <c r="CD162" t="s">
        <v>287</v>
      </c>
      <c r="CE162">
        <v>2</v>
      </c>
      <c r="CF162" t="b">
        <v>1</v>
      </c>
      <c r="CG162">
        <v>1617086759.5</v>
      </c>
      <c r="CH162">
        <v>956.472</v>
      </c>
      <c r="CI162">
        <v>980.998</v>
      </c>
      <c r="CJ162">
        <v>21.1887</v>
      </c>
      <c r="CK162">
        <v>20.0036</v>
      </c>
      <c r="CL162">
        <v>952.11</v>
      </c>
      <c r="CM162">
        <v>21.2063</v>
      </c>
      <c r="CN162">
        <v>599.996</v>
      </c>
      <c r="CO162">
        <v>101.114</v>
      </c>
      <c r="CP162">
        <v>0.0455143</v>
      </c>
      <c r="CQ162">
        <v>26.6367</v>
      </c>
      <c r="CR162">
        <v>26.3305</v>
      </c>
      <c r="CS162">
        <v>999.9</v>
      </c>
      <c r="CT162">
        <v>0</v>
      </c>
      <c r="CU162">
        <v>0</v>
      </c>
      <c r="CV162">
        <v>9969.38</v>
      </c>
      <c r="CW162">
        <v>0</v>
      </c>
      <c r="CX162">
        <v>43.6339</v>
      </c>
      <c r="CY162">
        <v>1199.97</v>
      </c>
      <c r="CZ162">
        <v>0.96699</v>
      </c>
      <c r="DA162">
        <v>0.0330095</v>
      </c>
      <c r="DB162">
        <v>0</v>
      </c>
      <c r="DC162">
        <v>2.4208</v>
      </c>
      <c r="DD162">
        <v>0</v>
      </c>
      <c r="DE162">
        <v>3566.36</v>
      </c>
      <c r="DF162">
        <v>10372</v>
      </c>
      <c r="DG162">
        <v>39.875</v>
      </c>
      <c r="DH162">
        <v>42.687</v>
      </c>
      <c r="DI162">
        <v>41.562</v>
      </c>
      <c r="DJ162">
        <v>40.875</v>
      </c>
      <c r="DK162">
        <v>39.937</v>
      </c>
      <c r="DL162">
        <v>1160.36</v>
      </c>
      <c r="DM162">
        <v>39.61</v>
      </c>
      <c r="DN162">
        <v>0</v>
      </c>
      <c r="DO162">
        <v>1617086760.1</v>
      </c>
      <c r="DP162">
        <v>0</v>
      </c>
      <c r="DQ162">
        <v>2.649304</v>
      </c>
      <c r="DR162">
        <v>-0.126230767139505</v>
      </c>
      <c r="DS162">
        <v>-22.1584615691409</v>
      </c>
      <c r="DT162">
        <v>3569.5488</v>
      </c>
      <c r="DU162">
        <v>15</v>
      </c>
      <c r="DV162">
        <v>1617085932.5</v>
      </c>
      <c r="DW162" t="s">
        <v>288</v>
      </c>
      <c r="DX162">
        <v>1617085932.5</v>
      </c>
      <c r="DY162">
        <v>1617085930.5</v>
      </c>
      <c r="DZ162">
        <v>3</v>
      </c>
      <c r="EA162">
        <v>0.041</v>
      </c>
      <c r="EB162">
        <v>0.004</v>
      </c>
      <c r="EC162">
        <v>4.362</v>
      </c>
      <c r="ED162">
        <v>-0.018</v>
      </c>
      <c r="EE162">
        <v>400</v>
      </c>
      <c r="EF162">
        <v>20</v>
      </c>
      <c r="EG162">
        <v>0.24</v>
      </c>
      <c r="EH162">
        <v>0.04</v>
      </c>
      <c r="EI162">
        <v>100</v>
      </c>
      <c r="EJ162">
        <v>100</v>
      </c>
      <c r="EK162">
        <v>4.362</v>
      </c>
      <c r="EL162">
        <v>-0.0176</v>
      </c>
      <c r="EM162">
        <v>4.36170000000004</v>
      </c>
      <c r="EN162">
        <v>0</v>
      </c>
      <c r="EO162">
        <v>0</v>
      </c>
      <c r="EP162">
        <v>0</v>
      </c>
      <c r="EQ162">
        <v>-0.017669999999999</v>
      </c>
      <c r="ER162">
        <v>0</v>
      </c>
      <c r="ES162">
        <v>0</v>
      </c>
      <c r="ET162">
        <v>0</v>
      </c>
      <c r="EU162">
        <v>-1</v>
      </c>
      <c r="EV162">
        <v>-1</v>
      </c>
      <c r="EW162">
        <v>-1</v>
      </c>
      <c r="EX162">
        <v>-1</v>
      </c>
      <c r="EY162">
        <v>13.8</v>
      </c>
      <c r="EZ162">
        <v>13.8</v>
      </c>
      <c r="FA162">
        <v>18</v>
      </c>
      <c r="FB162">
        <v>646.031</v>
      </c>
      <c r="FC162">
        <v>394.762</v>
      </c>
      <c r="FD162">
        <v>25.0001</v>
      </c>
      <c r="FE162">
        <v>27.0298</v>
      </c>
      <c r="FF162">
        <v>30.0002</v>
      </c>
      <c r="FG162">
        <v>27.0016</v>
      </c>
      <c r="FH162">
        <v>27.0411</v>
      </c>
      <c r="FI162">
        <v>43.1759</v>
      </c>
      <c r="FJ162">
        <v>16.9493</v>
      </c>
      <c r="FK162">
        <v>54.7372</v>
      </c>
      <c r="FL162">
        <v>25</v>
      </c>
      <c r="FM162">
        <v>989.394</v>
      </c>
      <c r="FN162">
        <v>20</v>
      </c>
      <c r="FO162">
        <v>97.0531</v>
      </c>
      <c r="FP162">
        <v>99.6159</v>
      </c>
    </row>
    <row r="163" spans="1:172">
      <c r="A163">
        <v>147</v>
      </c>
      <c r="B163">
        <v>1617086763.5</v>
      </c>
      <c r="C163">
        <v>585.5</v>
      </c>
      <c r="D163" t="s">
        <v>579</v>
      </c>
      <c r="E163" t="s">
        <v>580</v>
      </c>
      <c r="F163">
        <v>0</v>
      </c>
      <c r="G163">
        <v>1617086763.5</v>
      </c>
      <c r="H163">
        <f>(I163)/1000</f>
        <v>0</v>
      </c>
      <c r="I163">
        <f>IF(CF163, AL163, AF163)</f>
        <v>0</v>
      </c>
      <c r="J163">
        <f>IF(CF163, AG163, AE163)</f>
        <v>0</v>
      </c>
      <c r="K163">
        <f>CH163 - IF(AS163&gt;1, J163*CB163*100.0/(AU163*CV163), 0)</f>
        <v>0</v>
      </c>
      <c r="L163">
        <f>((R163-H163/2)*K163-J163)/(R163+H163/2)</f>
        <v>0</v>
      </c>
      <c r="M163">
        <f>L163*(CO163+CP163)/1000.0</f>
        <v>0</v>
      </c>
      <c r="N163">
        <f>(CH163 - IF(AS163&gt;1, J163*CB163*100.0/(AU163*CV163), 0))*(CO163+CP163)/1000.0</f>
        <v>0</v>
      </c>
      <c r="O163">
        <f>2.0/((1/Q163-1/P163)+SIGN(Q163)*SQRT((1/Q163-1/P163)*(1/Q163-1/P163) + 4*CC163/((CC163+1)*(CC163+1))*(2*1/Q163*1/P163-1/P163*1/P163)))</f>
        <v>0</v>
      </c>
      <c r="P163">
        <f>IF(LEFT(CD163,1)&lt;&gt;"0",IF(LEFT(CD163,1)="1",3.0,CE163),$D$5+$E$5*(CV163*CO163/($K$5*1000))+$F$5*(CV163*CO163/($K$5*1000))*MAX(MIN(CB163,$J$5),$I$5)*MAX(MIN(CB163,$J$5),$I$5)+$G$5*MAX(MIN(CB163,$J$5),$I$5)*(CV163*CO163/($K$5*1000))+$H$5*(CV163*CO163/($K$5*1000))*(CV163*CO163/($K$5*1000)))</f>
        <v>0</v>
      </c>
      <c r="Q163">
        <f>H163*(1000-(1000*0.61365*exp(17.502*U163/(240.97+U163))/(CO163+CP163)+CJ163)/2)/(1000*0.61365*exp(17.502*U163/(240.97+U163))/(CO163+CP163)-CJ163)</f>
        <v>0</v>
      </c>
      <c r="R163">
        <f>1/((CC163+1)/(O163/1.6)+1/(P163/1.37)) + CC163/((CC163+1)/(O163/1.6) + CC163/(P163/1.37))</f>
        <v>0</v>
      </c>
      <c r="S163">
        <f>(BX163*CA163)</f>
        <v>0</v>
      </c>
      <c r="T163">
        <f>(CQ163+(S163+2*0.95*5.67E-8*(((CQ163+$B$7)+273)^4-(CQ163+273)^4)-44100*H163)/(1.84*29.3*P163+8*0.95*5.67E-8*(CQ163+273)^3))</f>
        <v>0</v>
      </c>
      <c r="U163">
        <f>($C$7*CR163+$D$7*CS163+$E$7*T163)</f>
        <v>0</v>
      </c>
      <c r="V163">
        <f>0.61365*exp(17.502*U163/(240.97+U163))</f>
        <v>0</v>
      </c>
      <c r="W163">
        <f>(X163/Y163*100)</f>
        <v>0</v>
      </c>
      <c r="X163">
        <f>CJ163*(CO163+CP163)/1000</f>
        <v>0</v>
      </c>
      <c r="Y163">
        <f>0.61365*exp(17.502*CQ163/(240.97+CQ163))</f>
        <v>0</v>
      </c>
      <c r="Z163">
        <f>(V163-CJ163*(CO163+CP163)/1000)</f>
        <v>0</v>
      </c>
      <c r="AA163">
        <f>(-H163*44100)</f>
        <v>0</v>
      </c>
      <c r="AB163">
        <f>2*29.3*P163*0.92*(CQ163-U163)</f>
        <v>0</v>
      </c>
      <c r="AC163">
        <f>2*0.95*5.67E-8*(((CQ163+$B$7)+273)^4-(U163+273)^4)</f>
        <v>0</v>
      </c>
      <c r="AD163">
        <f>S163+AC163+AA163+AB163</f>
        <v>0</v>
      </c>
      <c r="AE163">
        <f>CN163*AS163*(CI163-CH163*(1000-AS163*CK163)/(1000-AS163*CJ163))/(100*CB163)</f>
        <v>0</v>
      </c>
      <c r="AF163">
        <f>1000*CN163*AS163*(CJ163-CK163)/(100*CB163*(1000-AS163*CJ163))</f>
        <v>0</v>
      </c>
      <c r="AG163">
        <f>(AH163 - AI163 - CO163*1E3/(8.314*(CQ163+273.15)) * AK163/CN163 * AJ163) * CN163/(100*CB163) * (1000 - CK163)/1000</f>
        <v>0</v>
      </c>
      <c r="AH163">
        <v>1004.19570625183</v>
      </c>
      <c r="AI163">
        <v>983.158460606061</v>
      </c>
      <c r="AJ163">
        <v>1.68255754439347</v>
      </c>
      <c r="AK163">
        <v>66.4999155448521</v>
      </c>
      <c r="AL163">
        <f>(AN163 - AM163 + CO163*1E3/(8.314*(CQ163+273.15)) * AP163/CN163 * AO163) * CN163/(100*CB163) * 1000/(1000 - AN163)</f>
        <v>0</v>
      </c>
      <c r="AM163">
        <v>20.0098320990476</v>
      </c>
      <c r="AN163">
        <v>21.1855272727273</v>
      </c>
      <c r="AO163">
        <v>-0.000536787878789688</v>
      </c>
      <c r="AP163">
        <v>79.88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MAX(0,($B$13+$C$13*CV163)/(1+$D$13*CV163)*CO163/(CQ163+273)*$E$13)</f>
        <v>0</v>
      </c>
      <c r="AV163" t="s">
        <v>286</v>
      </c>
      <c r="AW163" t="s">
        <v>286</v>
      </c>
      <c r="AX163">
        <v>0</v>
      </c>
      <c r="AY163">
        <v>0</v>
      </c>
      <c r="AZ163">
        <f>1-AX163/AY163</f>
        <v>0</v>
      </c>
      <c r="BA163">
        <v>0</v>
      </c>
      <c r="BB163" t="s">
        <v>286</v>
      </c>
      <c r="BC163" t="s">
        <v>286</v>
      </c>
      <c r="BD163">
        <v>0</v>
      </c>
      <c r="BE163">
        <v>0</v>
      </c>
      <c r="BF163">
        <f>1-BD163/BE163</f>
        <v>0</v>
      </c>
      <c r="BG163">
        <v>0.5</v>
      </c>
      <c r="BH163">
        <f>BY163</f>
        <v>0</v>
      </c>
      <c r="BI163">
        <f>J163</f>
        <v>0</v>
      </c>
      <c r="BJ163">
        <f>BF163*BG163*BH163</f>
        <v>0</v>
      </c>
      <c r="BK163">
        <f>(BI163-BA163)/BH163</f>
        <v>0</v>
      </c>
      <c r="BL163">
        <f>(AY163-BE163)/BE163</f>
        <v>0</v>
      </c>
      <c r="BM163">
        <f>AX163/(AZ163+AX163/BE163)</f>
        <v>0</v>
      </c>
      <c r="BN163" t="s">
        <v>286</v>
      </c>
      <c r="BO163">
        <v>0</v>
      </c>
      <c r="BP163">
        <f>IF(BO163&lt;&gt;0, BO163, BM163)</f>
        <v>0</v>
      </c>
      <c r="BQ163">
        <f>1-BP163/BE163</f>
        <v>0</v>
      </c>
      <c r="BR163">
        <f>(BE163-BD163)/(BE163-BP163)</f>
        <v>0</v>
      </c>
      <c r="BS163">
        <f>(AY163-BE163)/(AY163-BP163)</f>
        <v>0</v>
      </c>
      <c r="BT163">
        <f>(BE163-BD163)/(BE163-AX163)</f>
        <v>0</v>
      </c>
      <c r="BU163">
        <f>(AY163-BE163)/(AY163-AX163)</f>
        <v>0</v>
      </c>
      <c r="BV163">
        <f>(BR163*BP163/BD163)</f>
        <v>0</v>
      </c>
      <c r="BW163">
        <f>(1-BV163)</f>
        <v>0</v>
      </c>
      <c r="BX163">
        <f>$B$11*CW163+$C$11*CX163+$F$11*CY163*(1-DB163)</f>
        <v>0</v>
      </c>
      <c r="BY163">
        <f>BX163*BZ163</f>
        <v>0</v>
      </c>
      <c r="BZ163">
        <f>($B$11*$D$9+$C$11*$D$9+$F$11*((DL163+DD163)/MAX(DL163+DD163+DM163, 0.1)*$I$9+DM163/MAX(DL163+DD163+DM163, 0.1)*$J$9))/($B$11+$C$11+$F$11)</f>
        <v>0</v>
      </c>
      <c r="CA163">
        <f>($B$11*$K$9+$C$11*$K$9+$F$11*((DL163+DD163)/MAX(DL163+DD163+DM163, 0.1)*$P$9+DM163/MAX(DL163+DD163+DM163, 0.1)*$Q$9))/($B$11+$C$11+$F$11)</f>
        <v>0</v>
      </c>
      <c r="CB163">
        <v>9</v>
      </c>
      <c r="CC163">
        <v>0.5</v>
      </c>
      <c r="CD163" t="s">
        <v>287</v>
      </c>
      <c r="CE163">
        <v>2</v>
      </c>
      <c r="CF163" t="b">
        <v>1</v>
      </c>
      <c r="CG163">
        <v>1617086763.5</v>
      </c>
      <c r="CH163">
        <v>963.124</v>
      </c>
      <c r="CI163">
        <v>986.861</v>
      </c>
      <c r="CJ163">
        <v>21.1856</v>
      </c>
      <c r="CK163">
        <v>20.0211</v>
      </c>
      <c r="CL163">
        <v>958.763</v>
      </c>
      <c r="CM163">
        <v>21.2033</v>
      </c>
      <c r="CN163">
        <v>600</v>
      </c>
      <c r="CO163">
        <v>101.114</v>
      </c>
      <c r="CP163">
        <v>0.0456497</v>
      </c>
      <c r="CQ163">
        <v>26.6392</v>
      </c>
      <c r="CR163">
        <v>26.3288</v>
      </c>
      <c r="CS163">
        <v>999.9</v>
      </c>
      <c r="CT163">
        <v>0</v>
      </c>
      <c r="CU163">
        <v>0</v>
      </c>
      <c r="CV163">
        <v>10005</v>
      </c>
      <c r="CW163">
        <v>0</v>
      </c>
      <c r="CX163">
        <v>42.7545</v>
      </c>
      <c r="CY163">
        <v>1199.97</v>
      </c>
      <c r="CZ163">
        <v>0.96699</v>
      </c>
      <c r="DA163">
        <v>0.0330095</v>
      </c>
      <c r="DB163">
        <v>0</v>
      </c>
      <c r="DC163">
        <v>2.8578</v>
      </c>
      <c r="DD163">
        <v>0</v>
      </c>
      <c r="DE163">
        <v>3563.4</v>
      </c>
      <c r="DF163">
        <v>10372</v>
      </c>
      <c r="DG163">
        <v>39.937</v>
      </c>
      <c r="DH163">
        <v>42.687</v>
      </c>
      <c r="DI163">
        <v>41.5</v>
      </c>
      <c r="DJ163">
        <v>40.875</v>
      </c>
      <c r="DK163">
        <v>39.937</v>
      </c>
      <c r="DL163">
        <v>1160.36</v>
      </c>
      <c r="DM163">
        <v>39.61</v>
      </c>
      <c r="DN163">
        <v>0</v>
      </c>
      <c r="DO163">
        <v>1617086764.3</v>
      </c>
      <c r="DP163">
        <v>0</v>
      </c>
      <c r="DQ163">
        <v>2.65572692307692</v>
      </c>
      <c r="DR163">
        <v>0.514034183919718</v>
      </c>
      <c r="DS163">
        <v>-30.7596581068359</v>
      </c>
      <c r="DT163">
        <v>3567.86076923077</v>
      </c>
      <c r="DU163">
        <v>15</v>
      </c>
      <c r="DV163">
        <v>1617085932.5</v>
      </c>
      <c r="DW163" t="s">
        <v>288</v>
      </c>
      <c r="DX163">
        <v>1617085932.5</v>
      </c>
      <c r="DY163">
        <v>1617085930.5</v>
      </c>
      <c r="DZ163">
        <v>3</v>
      </c>
      <c r="EA163">
        <v>0.041</v>
      </c>
      <c r="EB163">
        <v>0.004</v>
      </c>
      <c r="EC163">
        <v>4.362</v>
      </c>
      <c r="ED163">
        <v>-0.018</v>
      </c>
      <c r="EE163">
        <v>400</v>
      </c>
      <c r="EF163">
        <v>20</v>
      </c>
      <c r="EG163">
        <v>0.24</v>
      </c>
      <c r="EH163">
        <v>0.04</v>
      </c>
      <c r="EI163">
        <v>100</v>
      </c>
      <c r="EJ163">
        <v>100</v>
      </c>
      <c r="EK163">
        <v>4.361</v>
      </c>
      <c r="EL163">
        <v>-0.0177</v>
      </c>
      <c r="EM163">
        <v>4.36170000000004</v>
      </c>
      <c r="EN163">
        <v>0</v>
      </c>
      <c r="EO163">
        <v>0</v>
      </c>
      <c r="EP163">
        <v>0</v>
      </c>
      <c r="EQ163">
        <v>-0.017669999999999</v>
      </c>
      <c r="ER163">
        <v>0</v>
      </c>
      <c r="ES163">
        <v>0</v>
      </c>
      <c r="ET163">
        <v>0</v>
      </c>
      <c r="EU163">
        <v>-1</v>
      </c>
      <c r="EV163">
        <v>-1</v>
      </c>
      <c r="EW163">
        <v>-1</v>
      </c>
      <c r="EX163">
        <v>-1</v>
      </c>
      <c r="EY163">
        <v>13.8</v>
      </c>
      <c r="EZ163">
        <v>13.9</v>
      </c>
      <c r="FA163">
        <v>18</v>
      </c>
      <c r="FB163">
        <v>645.935</v>
      </c>
      <c r="FC163">
        <v>395.01</v>
      </c>
      <c r="FD163">
        <v>24.9999</v>
      </c>
      <c r="FE163">
        <v>27.0298</v>
      </c>
      <c r="FF163">
        <v>30.0001</v>
      </c>
      <c r="FG163">
        <v>27.0016</v>
      </c>
      <c r="FH163">
        <v>27.0411</v>
      </c>
      <c r="FI163">
        <v>43.4095</v>
      </c>
      <c r="FJ163">
        <v>16.9493</v>
      </c>
      <c r="FK163">
        <v>54.7372</v>
      </c>
      <c r="FL163">
        <v>25</v>
      </c>
      <c r="FM163">
        <v>996.172</v>
      </c>
      <c r="FN163">
        <v>20</v>
      </c>
      <c r="FO163">
        <v>97.0533</v>
      </c>
      <c r="FP163">
        <v>99.6146</v>
      </c>
    </row>
    <row r="164" spans="1:172">
      <c r="A164">
        <v>148</v>
      </c>
      <c r="B164">
        <v>1617086767.5</v>
      </c>
      <c r="C164">
        <v>589.5</v>
      </c>
      <c r="D164" t="s">
        <v>581</v>
      </c>
      <c r="E164" t="s">
        <v>582</v>
      </c>
      <c r="F164">
        <v>0</v>
      </c>
      <c r="G164">
        <v>1617086767.5</v>
      </c>
      <c r="H164">
        <f>(I164)/1000</f>
        <v>0</v>
      </c>
      <c r="I164">
        <f>IF(CF164, AL164, AF164)</f>
        <v>0</v>
      </c>
      <c r="J164">
        <f>IF(CF164, AG164, AE164)</f>
        <v>0</v>
      </c>
      <c r="K164">
        <f>CH164 - IF(AS164&gt;1, J164*CB164*100.0/(AU164*CV164), 0)</f>
        <v>0</v>
      </c>
      <c r="L164">
        <f>((R164-H164/2)*K164-J164)/(R164+H164/2)</f>
        <v>0</v>
      </c>
      <c r="M164">
        <f>L164*(CO164+CP164)/1000.0</f>
        <v>0</v>
      </c>
      <c r="N164">
        <f>(CH164 - IF(AS164&gt;1, J164*CB164*100.0/(AU164*CV164), 0))*(CO164+CP164)/1000.0</f>
        <v>0</v>
      </c>
      <c r="O164">
        <f>2.0/((1/Q164-1/P164)+SIGN(Q164)*SQRT((1/Q164-1/P164)*(1/Q164-1/P164) + 4*CC164/((CC164+1)*(CC164+1))*(2*1/Q164*1/P164-1/P164*1/P164)))</f>
        <v>0</v>
      </c>
      <c r="P164">
        <f>IF(LEFT(CD164,1)&lt;&gt;"0",IF(LEFT(CD164,1)="1",3.0,CE164),$D$5+$E$5*(CV164*CO164/($K$5*1000))+$F$5*(CV164*CO164/($K$5*1000))*MAX(MIN(CB164,$J$5),$I$5)*MAX(MIN(CB164,$J$5),$I$5)+$G$5*MAX(MIN(CB164,$J$5),$I$5)*(CV164*CO164/($K$5*1000))+$H$5*(CV164*CO164/($K$5*1000))*(CV164*CO164/($K$5*1000)))</f>
        <v>0</v>
      </c>
      <c r="Q164">
        <f>H164*(1000-(1000*0.61365*exp(17.502*U164/(240.97+U164))/(CO164+CP164)+CJ164)/2)/(1000*0.61365*exp(17.502*U164/(240.97+U164))/(CO164+CP164)-CJ164)</f>
        <v>0</v>
      </c>
      <c r="R164">
        <f>1/((CC164+1)/(O164/1.6)+1/(P164/1.37)) + CC164/((CC164+1)/(O164/1.6) + CC164/(P164/1.37))</f>
        <v>0</v>
      </c>
      <c r="S164">
        <f>(BX164*CA164)</f>
        <v>0</v>
      </c>
      <c r="T164">
        <f>(CQ164+(S164+2*0.95*5.67E-8*(((CQ164+$B$7)+273)^4-(CQ164+273)^4)-44100*H164)/(1.84*29.3*P164+8*0.95*5.67E-8*(CQ164+273)^3))</f>
        <v>0</v>
      </c>
      <c r="U164">
        <f>($C$7*CR164+$D$7*CS164+$E$7*T164)</f>
        <v>0</v>
      </c>
      <c r="V164">
        <f>0.61365*exp(17.502*U164/(240.97+U164))</f>
        <v>0</v>
      </c>
      <c r="W164">
        <f>(X164/Y164*100)</f>
        <v>0</v>
      </c>
      <c r="X164">
        <f>CJ164*(CO164+CP164)/1000</f>
        <v>0</v>
      </c>
      <c r="Y164">
        <f>0.61365*exp(17.502*CQ164/(240.97+CQ164))</f>
        <v>0</v>
      </c>
      <c r="Z164">
        <f>(V164-CJ164*(CO164+CP164)/1000)</f>
        <v>0</v>
      </c>
      <c r="AA164">
        <f>(-H164*44100)</f>
        <v>0</v>
      </c>
      <c r="AB164">
        <f>2*29.3*P164*0.92*(CQ164-U164)</f>
        <v>0</v>
      </c>
      <c r="AC164">
        <f>2*0.95*5.67E-8*(((CQ164+$B$7)+273)^4-(U164+273)^4)</f>
        <v>0</v>
      </c>
      <c r="AD164">
        <f>S164+AC164+AA164+AB164</f>
        <v>0</v>
      </c>
      <c r="AE164">
        <f>CN164*AS164*(CI164-CH164*(1000-AS164*CK164)/(1000-AS164*CJ164))/(100*CB164)</f>
        <v>0</v>
      </c>
      <c r="AF164">
        <f>1000*CN164*AS164*(CJ164-CK164)/(100*CB164*(1000-AS164*CJ164))</f>
        <v>0</v>
      </c>
      <c r="AG164">
        <f>(AH164 - AI164 - CO164*1E3/(8.314*(CQ164+273.15)) * AK164/CN164 * AJ164) * CN164/(100*CB164) * (1000 - CK164)/1000</f>
        <v>0</v>
      </c>
      <c r="AH164">
        <v>1010.06162366974</v>
      </c>
      <c r="AI164">
        <v>989.451496969697</v>
      </c>
      <c r="AJ164">
        <v>1.56459969323455</v>
      </c>
      <c r="AK164">
        <v>66.4999155448521</v>
      </c>
      <c r="AL164">
        <f>(AN164 - AM164 + CO164*1E3/(8.314*(CQ164+273.15)) * AP164/CN164 * AO164) * CN164/(100*CB164) * 1000/(1000 - AN164)</f>
        <v>0</v>
      </c>
      <c r="AM164">
        <v>20.0228491861472</v>
      </c>
      <c r="AN164">
        <v>21.1883721212121</v>
      </c>
      <c r="AO164">
        <v>0.000146787878788562</v>
      </c>
      <c r="AP164">
        <v>79.88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MAX(0,($B$13+$C$13*CV164)/(1+$D$13*CV164)*CO164/(CQ164+273)*$E$13)</f>
        <v>0</v>
      </c>
      <c r="AV164" t="s">
        <v>286</v>
      </c>
      <c r="AW164" t="s">
        <v>286</v>
      </c>
      <c r="AX164">
        <v>0</v>
      </c>
      <c r="AY164">
        <v>0</v>
      </c>
      <c r="AZ164">
        <f>1-AX164/AY164</f>
        <v>0</v>
      </c>
      <c r="BA164">
        <v>0</v>
      </c>
      <c r="BB164" t="s">
        <v>286</v>
      </c>
      <c r="BC164" t="s">
        <v>286</v>
      </c>
      <c r="BD164">
        <v>0</v>
      </c>
      <c r="BE164">
        <v>0</v>
      </c>
      <c r="BF164">
        <f>1-BD164/BE164</f>
        <v>0</v>
      </c>
      <c r="BG164">
        <v>0.5</v>
      </c>
      <c r="BH164">
        <f>BY164</f>
        <v>0</v>
      </c>
      <c r="BI164">
        <f>J164</f>
        <v>0</v>
      </c>
      <c r="BJ164">
        <f>BF164*BG164*BH164</f>
        <v>0</v>
      </c>
      <c r="BK164">
        <f>(BI164-BA164)/BH164</f>
        <v>0</v>
      </c>
      <c r="BL164">
        <f>(AY164-BE164)/BE164</f>
        <v>0</v>
      </c>
      <c r="BM164">
        <f>AX164/(AZ164+AX164/BE164)</f>
        <v>0</v>
      </c>
      <c r="BN164" t="s">
        <v>286</v>
      </c>
      <c r="BO164">
        <v>0</v>
      </c>
      <c r="BP164">
        <f>IF(BO164&lt;&gt;0, BO164, BM164)</f>
        <v>0</v>
      </c>
      <c r="BQ164">
        <f>1-BP164/BE164</f>
        <v>0</v>
      </c>
      <c r="BR164">
        <f>(BE164-BD164)/(BE164-BP164)</f>
        <v>0</v>
      </c>
      <c r="BS164">
        <f>(AY164-BE164)/(AY164-BP164)</f>
        <v>0</v>
      </c>
      <c r="BT164">
        <f>(BE164-BD164)/(BE164-AX164)</f>
        <v>0</v>
      </c>
      <c r="BU164">
        <f>(AY164-BE164)/(AY164-AX164)</f>
        <v>0</v>
      </c>
      <c r="BV164">
        <f>(BR164*BP164/BD164)</f>
        <v>0</v>
      </c>
      <c r="BW164">
        <f>(1-BV164)</f>
        <v>0</v>
      </c>
      <c r="BX164">
        <f>$B$11*CW164+$C$11*CX164+$F$11*CY164*(1-DB164)</f>
        <v>0</v>
      </c>
      <c r="BY164">
        <f>BX164*BZ164</f>
        <v>0</v>
      </c>
      <c r="BZ164">
        <f>($B$11*$D$9+$C$11*$D$9+$F$11*((DL164+DD164)/MAX(DL164+DD164+DM164, 0.1)*$I$9+DM164/MAX(DL164+DD164+DM164, 0.1)*$J$9))/($B$11+$C$11+$F$11)</f>
        <v>0</v>
      </c>
      <c r="CA164">
        <f>($B$11*$K$9+$C$11*$K$9+$F$11*((DL164+DD164)/MAX(DL164+DD164+DM164, 0.1)*$P$9+DM164/MAX(DL164+DD164+DM164, 0.1)*$Q$9))/($B$11+$C$11+$F$11)</f>
        <v>0</v>
      </c>
      <c r="CB164">
        <v>9</v>
      </c>
      <c r="CC164">
        <v>0.5</v>
      </c>
      <c r="CD164" t="s">
        <v>287</v>
      </c>
      <c r="CE164">
        <v>2</v>
      </c>
      <c r="CF164" t="b">
        <v>1</v>
      </c>
      <c r="CG164">
        <v>1617086767.5</v>
      </c>
      <c r="CH164">
        <v>969.26</v>
      </c>
      <c r="CI164">
        <v>993.249</v>
      </c>
      <c r="CJ164">
        <v>21.1877</v>
      </c>
      <c r="CK164">
        <v>20.0233</v>
      </c>
      <c r="CL164">
        <v>964.898</v>
      </c>
      <c r="CM164">
        <v>21.2054</v>
      </c>
      <c r="CN164">
        <v>600.001</v>
      </c>
      <c r="CO164">
        <v>101.112</v>
      </c>
      <c r="CP164">
        <v>0.045156</v>
      </c>
      <c r="CQ164">
        <v>26.6397</v>
      </c>
      <c r="CR164">
        <v>26.3469</v>
      </c>
      <c r="CS164">
        <v>999.9</v>
      </c>
      <c r="CT164">
        <v>0</v>
      </c>
      <c r="CU164">
        <v>0</v>
      </c>
      <c r="CV164">
        <v>10010.6</v>
      </c>
      <c r="CW164">
        <v>0</v>
      </c>
      <c r="CX164">
        <v>43.7411</v>
      </c>
      <c r="CY164">
        <v>1199.97</v>
      </c>
      <c r="CZ164">
        <v>0.96699</v>
      </c>
      <c r="DA164">
        <v>0.0330095</v>
      </c>
      <c r="DB164">
        <v>0</v>
      </c>
      <c r="DC164">
        <v>2.1462</v>
      </c>
      <c r="DD164">
        <v>0</v>
      </c>
      <c r="DE164">
        <v>3563.92</v>
      </c>
      <c r="DF164">
        <v>10372</v>
      </c>
      <c r="DG164">
        <v>39.875</v>
      </c>
      <c r="DH164">
        <v>42.687</v>
      </c>
      <c r="DI164">
        <v>41.562</v>
      </c>
      <c r="DJ164">
        <v>40.812</v>
      </c>
      <c r="DK164">
        <v>39.937</v>
      </c>
      <c r="DL164">
        <v>1160.36</v>
      </c>
      <c r="DM164">
        <v>39.61</v>
      </c>
      <c r="DN164">
        <v>0</v>
      </c>
      <c r="DO164">
        <v>1617086767.9</v>
      </c>
      <c r="DP164">
        <v>0</v>
      </c>
      <c r="DQ164">
        <v>2.68703076923077</v>
      </c>
      <c r="DR164">
        <v>0.13938459724057</v>
      </c>
      <c r="DS164">
        <v>-26.173675160375</v>
      </c>
      <c r="DT164">
        <v>3566.37153846154</v>
      </c>
      <c r="DU164">
        <v>15</v>
      </c>
      <c r="DV164">
        <v>1617085932.5</v>
      </c>
      <c r="DW164" t="s">
        <v>288</v>
      </c>
      <c r="DX164">
        <v>1617085932.5</v>
      </c>
      <c r="DY164">
        <v>1617085930.5</v>
      </c>
      <c r="DZ164">
        <v>3</v>
      </c>
      <c r="EA164">
        <v>0.041</v>
      </c>
      <c r="EB164">
        <v>0.004</v>
      </c>
      <c r="EC164">
        <v>4.362</v>
      </c>
      <c r="ED164">
        <v>-0.018</v>
      </c>
      <c r="EE164">
        <v>400</v>
      </c>
      <c r="EF164">
        <v>20</v>
      </c>
      <c r="EG164">
        <v>0.24</v>
      </c>
      <c r="EH164">
        <v>0.04</v>
      </c>
      <c r="EI164">
        <v>100</v>
      </c>
      <c r="EJ164">
        <v>100</v>
      </c>
      <c r="EK164">
        <v>4.362</v>
      </c>
      <c r="EL164">
        <v>-0.0177</v>
      </c>
      <c r="EM164">
        <v>4.36170000000004</v>
      </c>
      <c r="EN164">
        <v>0</v>
      </c>
      <c r="EO164">
        <v>0</v>
      </c>
      <c r="EP164">
        <v>0</v>
      </c>
      <c r="EQ164">
        <v>-0.017669999999999</v>
      </c>
      <c r="ER164">
        <v>0</v>
      </c>
      <c r="ES164">
        <v>0</v>
      </c>
      <c r="ET164">
        <v>0</v>
      </c>
      <c r="EU164">
        <v>-1</v>
      </c>
      <c r="EV164">
        <v>-1</v>
      </c>
      <c r="EW164">
        <v>-1</v>
      </c>
      <c r="EX164">
        <v>-1</v>
      </c>
      <c r="EY164">
        <v>13.9</v>
      </c>
      <c r="EZ164">
        <v>13.9</v>
      </c>
      <c r="FA164">
        <v>18</v>
      </c>
      <c r="FB164">
        <v>646.186</v>
      </c>
      <c r="FC164">
        <v>394.908</v>
      </c>
      <c r="FD164">
        <v>24.9998</v>
      </c>
      <c r="FE164">
        <v>27.0298</v>
      </c>
      <c r="FF164">
        <v>30</v>
      </c>
      <c r="FG164">
        <v>27.0016</v>
      </c>
      <c r="FH164">
        <v>27.0411</v>
      </c>
      <c r="FI164">
        <v>43.6462</v>
      </c>
      <c r="FJ164">
        <v>16.9493</v>
      </c>
      <c r="FK164">
        <v>54.7372</v>
      </c>
      <c r="FL164">
        <v>25</v>
      </c>
      <c r="FM164">
        <v>1002.93</v>
      </c>
      <c r="FN164">
        <v>20</v>
      </c>
      <c r="FO164">
        <v>97.0527</v>
      </c>
      <c r="FP164">
        <v>99.6133</v>
      </c>
    </row>
    <row r="165" spans="1:172">
      <c r="A165">
        <v>149</v>
      </c>
      <c r="B165">
        <v>1617086771.5</v>
      </c>
      <c r="C165">
        <v>593.5</v>
      </c>
      <c r="D165" t="s">
        <v>583</v>
      </c>
      <c r="E165" t="s">
        <v>584</v>
      </c>
      <c r="F165">
        <v>0</v>
      </c>
      <c r="G165">
        <v>1617086771.5</v>
      </c>
      <c r="H165">
        <f>(I165)/1000</f>
        <v>0</v>
      </c>
      <c r="I165">
        <f>IF(CF165, AL165, AF165)</f>
        <v>0</v>
      </c>
      <c r="J165">
        <f>IF(CF165, AG165, AE165)</f>
        <v>0</v>
      </c>
      <c r="K165">
        <f>CH165 - IF(AS165&gt;1, J165*CB165*100.0/(AU165*CV165), 0)</f>
        <v>0</v>
      </c>
      <c r="L165">
        <f>((R165-H165/2)*K165-J165)/(R165+H165/2)</f>
        <v>0</v>
      </c>
      <c r="M165">
        <f>L165*(CO165+CP165)/1000.0</f>
        <v>0</v>
      </c>
      <c r="N165">
        <f>(CH165 - IF(AS165&gt;1, J165*CB165*100.0/(AU165*CV165), 0))*(CO165+CP165)/1000.0</f>
        <v>0</v>
      </c>
      <c r="O165">
        <f>2.0/((1/Q165-1/P165)+SIGN(Q165)*SQRT((1/Q165-1/P165)*(1/Q165-1/P165) + 4*CC165/((CC165+1)*(CC165+1))*(2*1/Q165*1/P165-1/P165*1/P165)))</f>
        <v>0</v>
      </c>
      <c r="P165">
        <f>IF(LEFT(CD165,1)&lt;&gt;"0",IF(LEFT(CD165,1)="1",3.0,CE165),$D$5+$E$5*(CV165*CO165/($K$5*1000))+$F$5*(CV165*CO165/($K$5*1000))*MAX(MIN(CB165,$J$5),$I$5)*MAX(MIN(CB165,$J$5),$I$5)+$G$5*MAX(MIN(CB165,$J$5),$I$5)*(CV165*CO165/($K$5*1000))+$H$5*(CV165*CO165/($K$5*1000))*(CV165*CO165/($K$5*1000)))</f>
        <v>0</v>
      </c>
      <c r="Q165">
        <f>H165*(1000-(1000*0.61365*exp(17.502*U165/(240.97+U165))/(CO165+CP165)+CJ165)/2)/(1000*0.61365*exp(17.502*U165/(240.97+U165))/(CO165+CP165)-CJ165)</f>
        <v>0</v>
      </c>
      <c r="R165">
        <f>1/((CC165+1)/(O165/1.6)+1/(P165/1.37)) + CC165/((CC165+1)/(O165/1.6) + CC165/(P165/1.37))</f>
        <v>0</v>
      </c>
      <c r="S165">
        <f>(BX165*CA165)</f>
        <v>0</v>
      </c>
      <c r="T165">
        <f>(CQ165+(S165+2*0.95*5.67E-8*(((CQ165+$B$7)+273)^4-(CQ165+273)^4)-44100*H165)/(1.84*29.3*P165+8*0.95*5.67E-8*(CQ165+273)^3))</f>
        <v>0</v>
      </c>
      <c r="U165">
        <f>($C$7*CR165+$D$7*CS165+$E$7*T165)</f>
        <v>0</v>
      </c>
      <c r="V165">
        <f>0.61365*exp(17.502*U165/(240.97+U165))</f>
        <v>0</v>
      </c>
      <c r="W165">
        <f>(X165/Y165*100)</f>
        <v>0</v>
      </c>
      <c r="X165">
        <f>CJ165*(CO165+CP165)/1000</f>
        <v>0</v>
      </c>
      <c r="Y165">
        <f>0.61365*exp(17.502*CQ165/(240.97+CQ165))</f>
        <v>0</v>
      </c>
      <c r="Z165">
        <f>(V165-CJ165*(CO165+CP165)/1000)</f>
        <v>0</v>
      </c>
      <c r="AA165">
        <f>(-H165*44100)</f>
        <v>0</v>
      </c>
      <c r="AB165">
        <f>2*29.3*P165*0.92*(CQ165-U165)</f>
        <v>0</v>
      </c>
      <c r="AC165">
        <f>2*0.95*5.67E-8*(((CQ165+$B$7)+273)^4-(U165+273)^4)</f>
        <v>0</v>
      </c>
      <c r="AD165">
        <f>S165+AC165+AA165+AB165</f>
        <v>0</v>
      </c>
      <c r="AE165">
        <f>CN165*AS165*(CI165-CH165*(1000-AS165*CK165)/(1000-AS165*CJ165))/(100*CB165)</f>
        <v>0</v>
      </c>
      <c r="AF165">
        <f>1000*CN165*AS165*(CJ165-CK165)/(100*CB165*(1000-AS165*CJ165))</f>
        <v>0</v>
      </c>
      <c r="AG165">
        <f>(AH165 - AI165 - CO165*1E3/(8.314*(CQ165+273.15)) * AK165/CN165 * AJ165) * CN165/(100*CB165) * (1000 - CK165)/1000</f>
        <v>0</v>
      </c>
      <c r="AH165">
        <v>1016.9300822981</v>
      </c>
      <c r="AI165">
        <v>995.921703030303</v>
      </c>
      <c r="AJ165">
        <v>1.64151734123277</v>
      </c>
      <c r="AK165">
        <v>66.4999155448521</v>
      </c>
      <c r="AL165">
        <f>(AN165 - AM165 + CO165*1E3/(8.314*(CQ165+273.15)) * AP165/CN165 * AO165) * CN165/(100*CB165) * 1000/(1000 - AN165)</f>
        <v>0</v>
      </c>
      <c r="AM165">
        <v>20.0220452380952</v>
      </c>
      <c r="AN165">
        <v>21.1840406060606</v>
      </c>
      <c r="AO165">
        <v>-0.000191373737373412</v>
      </c>
      <c r="AP165">
        <v>79.88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MAX(0,($B$13+$C$13*CV165)/(1+$D$13*CV165)*CO165/(CQ165+273)*$E$13)</f>
        <v>0</v>
      </c>
      <c r="AV165" t="s">
        <v>286</v>
      </c>
      <c r="AW165" t="s">
        <v>286</v>
      </c>
      <c r="AX165">
        <v>0</v>
      </c>
      <c r="AY165">
        <v>0</v>
      </c>
      <c r="AZ165">
        <f>1-AX165/AY165</f>
        <v>0</v>
      </c>
      <c r="BA165">
        <v>0</v>
      </c>
      <c r="BB165" t="s">
        <v>286</v>
      </c>
      <c r="BC165" t="s">
        <v>286</v>
      </c>
      <c r="BD165">
        <v>0</v>
      </c>
      <c r="BE165">
        <v>0</v>
      </c>
      <c r="BF165">
        <f>1-BD165/BE165</f>
        <v>0</v>
      </c>
      <c r="BG165">
        <v>0.5</v>
      </c>
      <c r="BH165">
        <f>BY165</f>
        <v>0</v>
      </c>
      <c r="BI165">
        <f>J165</f>
        <v>0</v>
      </c>
      <c r="BJ165">
        <f>BF165*BG165*BH165</f>
        <v>0</v>
      </c>
      <c r="BK165">
        <f>(BI165-BA165)/BH165</f>
        <v>0</v>
      </c>
      <c r="BL165">
        <f>(AY165-BE165)/BE165</f>
        <v>0</v>
      </c>
      <c r="BM165">
        <f>AX165/(AZ165+AX165/BE165)</f>
        <v>0</v>
      </c>
      <c r="BN165" t="s">
        <v>286</v>
      </c>
      <c r="BO165">
        <v>0</v>
      </c>
      <c r="BP165">
        <f>IF(BO165&lt;&gt;0, BO165, BM165)</f>
        <v>0</v>
      </c>
      <c r="BQ165">
        <f>1-BP165/BE165</f>
        <v>0</v>
      </c>
      <c r="BR165">
        <f>(BE165-BD165)/(BE165-BP165)</f>
        <v>0</v>
      </c>
      <c r="BS165">
        <f>(AY165-BE165)/(AY165-BP165)</f>
        <v>0</v>
      </c>
      <c r="BT165">
        <f>(BE165-BD165)/(BE165-AX165)</f>
        <v>0</v>
      </c>
      <c r="BU165">
        <f>(AY165-BE165)/(AY165-AX165)</f>
        <v>0</v>
      </c>
      <c r="BV165">
        <f>(BR165*BP165/BD165)</f>
        <v>0</v>
      </c>
      <c r="BW165">
        <f>(1-BV165)</f>
        <v>0</v>
      </c>
      <c r="BX165">
        <f>$B$11*CW165+$C$11*CX165+$F$11*CY165*(1-DB165)</f>
        <v>0</v>
      </c>
      <c r="BY165">
        <f>BX165*BZ165</f>
        <v>0</v>
      </c>
      <c r="BZ165">
        <f>($B$11*$D$9+$C$11*$D$9+$F$11*((DL165+DD165)/MAX(DL165+DD165+DM165, 0.1)*$I$9+DM165/MAX(DL165+DD165+DM165, 0.1)*$J$9))/($B$11+$C$11+$F$11)</f>
        <v>0</v>
      </c>
      <c r="CA165">
        <f>($B$11*$K$9+$C$11*$K$9+$F$11*((DL165+DD165)/MAX(DL165+DD165+DM165, 0.1)*$P$9+DM165/MAX(DL165+DD165+DM165, 0.1)*$Q$9))/($B$11+$C$11+$F$11)</f>
        <v>0</v>
      </c>
      <c r="CB165">
        <v>9</v>
      </c>
      <c r="CC165">
        <v>0.5</v>
      </c>
      <c r="CD165" t="s">
        <v>287</v>
      </c>
      <c r="CE165">
        <v>2</v>
      </c>
      <c r="CF165" t="b">
        <v>1</v>
      </c>
      <c r="CG165">
        <v>1617086771.5</v>
      </c>
      <c r="CH165">
        <v>975.635</v>
      </c>
      <c r="CI165">
        <v>1000.06</v>
      </c>
      <c r="CJ165">
        <v>21.1842</v>
      </c>
      <c r="CK165">
        <v>20.0217</v>
      </c>
      <c r="CL165">
        <v>971.273</v>
      </c>
      <c r="CM165">
        <v>21.2019</v>
      </c>
      <c r="CN165">
        <v>599.996</v>
      </c>
      <c r="CO165">
        <v>101.111</v>
      </c>
      <c r="CP165">
        <v>0.0451603</v>
      </c>
      <c r="CQ165">
        <v>26.6399</v>
      </c>
      <c r="CR165">
        <v>26.3399</v>
      </c>
      <c r="CS165">
        <v>999.9</v>
      </c>
      <c r="CT165">
        <v>0</v>
      </c>
      <c r="CU165">
        <v>0</v>
      </c>
      <c r="CV165">
        <v>9978.75</v>
      </c>
      <c r="CW165">
        <v>0</v>
      </c>
      <c r="CX165">
        <v>43.906</v>
      </c>
      <c r="CY165">
        <v>1200.22</v>
      </c>
      <c r="CZ165">
        <v>0.96699</v>
      </c>
      <c r="DA165">
        <v>0.0330095</v>
      </c>
      <c r="DB165">
        <v>0</v>
      </c>
      <c r="DC165">
        <v>3.1647</v>
      </c>
      <c r="DD165">
        <v>0</v>
      </c>
      <c r="DE165">
        <v>3562.5</v>
      </c>
      <c r="DF165">
        <v>10374.1</v>
      </c>
      <c r="DG165">
        <v>39.937</v>
      </c>
      <c r="DH165">
        <v>42.687</v>
      </c>
      <c r="DI165">
        <v>41.5</v>
      </c>
      <c r="DJ165">
        <v>40.937</v>
      </c>
      <c r="DK165">
        <v>40</v>
      </c>
      <c r="DL165">
        <v>1160.6</v>
      </c>
      <c r="DM165">
        <v>39.62</v>
      </c>
      <c r="DN165">
        <v>0</v>
      </c>
      <c r="DO165">
        <v>1617086772.1</v>
      </c>
      <c r="DP165">
        <v>0</v>
      </c>
      <c r="DQ165">
        <v>2.705824</v>
      </c>
      <c r="DR165">
        <v>0.832907674215725</v>
      </c>
      <c r="DS165">
        <v>-21.5046153725234</v>
      </c>
      <c r="DT165">
        <v>3564.5432</v>
      </c>
      <c r="DU165">
        <v>15</v>
      </c>
      <c r="DV165">
        <v>1617085932.5</v>
      </c>
      <c r="DW165" t="s">
        <v>288</v>
      </c>
      <c r="DX165">
        <v>1617085932.5</v>
      </c>
      <c r="DY165">
        <v>1617085930.5</v>
      </c>
      <c r="DZ165">
        <v>3</v>
      </c>
      <c r="EA165">
        <v>0.041</v>
      </c>
      <c r="EB165">
        <v>0.004</v>
      </c>
      <c r="EC165">
        <v>4.362</v>
      </c>
      <c r="ED165">
        <v>-0.018</v>
      </c>
      <c r="EE165">
        <v>400</v>
      </c>
      <c r="EF165">
        <v>20</v>
      </c>
      <c r="EG165">
        <v>0.24</v>
      </c>
      <c r="EH165">
        <v>0.04</v>
      </c>
      <c r="EI165">
        <v>100</v>
      </c>
      <c r="EJ165">
        <v>100</v>
      </c>
      <c r="EK165">
        <v>4.362</v>
      </c>
      <c r="EL165">
        <v>-0.0177</v>
      </c>
      <c r="EM165">
        <v>4.36170000000004</v>
      </c>
      <c r="EN165">
        <v>0</v>
      </c>
      <c r="EO165">
        <v>0</v>
      </c>
      <c r="EP165">
        <v>0</v>
      </c>
      <c r="EQ165">
        <v>-0.017669999999999</v>
      </c>
      <c r="ER165">
        <v>0</v>
      </c>
      <c r="ES165">
        <v>0</v>
      </c>
      <c r="ET165">
        <v>0</v>
      </c>
      <c r="EU165">
        <v>-1</v>
      </c>
      <c r="EV165">
        <v>-1</v>
      </c>
      <c r="EW165">
        <v>-1</v>
      </c>
      <c r="EX165">
        <v>-1</v>
      </c>
      <c r="EY165">
        <v>14</v>
      </c>
      <c r="EZ165">
        <v>14</v>
      </c>
      <c r="FA165">
        <v>18</v>
      </c>
      <c r="FB165">
        <v>646.018</v>
      </c>
      <c r="FC165">
        <v>394.908</v>
      </c>
      <c r="FD165">
        <v>24.9999</v>
      </c>
      <c r="FE165">
        <v>27.0308</v>
      </c>
      <c r="FF165">
        <v>30.0001</v>
      </c>
      <c r="FG165">
        <v>27.0037</v>
      </c>
      <c r="FH165">
        <v>27.0411</v>
      </c>
      <c r="FI165">
        <v>43.8787</v>
      </c>
      <c r="FJ165">
        <v>16.9493</v>
      </c>
      <c r="FK165">
        <v>54.7372</v>
      </c>
      <c r="FL165">
        <v>25</v>
      </c>
      <c r="FM165">
        <v>1009.68</v>
      </c>
      <c r="FN165">
        <v>20</v>
      </c>
      <c r="FO165">
        <v>97.0534</v>
      </c>
      <c r="FP165">
        <v>99.6146</v>
      </c>
    </row>
    <row r="166" spans="1:172">
      <c r="A166">
        <v>150</v>
      </c>
      <c r="B166">
        <v>1617086775.5</v>
      </c>
      <c r="C166">
        <v>597.5</v>
      </c>
      <c r="D166" t="s">
        <v>585</v>
      </c>
      <c r="E166" t="s">
        <v>586</v>
      </c>
      <c r="F166">
        <v>0</v>
      </c>
      <c r="G166">
        <v>1617086775.5</v>
      </c>
      <c r="H166">
        <f>(I166)/1000</f>
        <v>0</v>
      </c>
      <c r="I166">
        <f>IF(CF166, AL166, AF166)</f>
        <v>0</v>
      </c>
      <c r="J166">
        <f>IF(CF166, AG166, AE166)</f>
        <v>0</v>
      </c>
      <c r="K166">
        <f>CH166 - IF(AS166&gt;1, J166*CB166*100.0/(AU166*CV166), 0)</f>
        <v>0</v>
      </c>
      <c r="L166">
        <f>((R166-H166/2)*K166-J166)/(R166+H166/2)</f>
        <v>0</v>
      </c>
      <c r="M166">
        <f>L166*(CO166+CP166)/1000.0</f>
        <v>0</v>
      </c>
      <c r="N166">
        <f>(CH166 - IF(AS166&gt;1, J166*CB166*100.0/(AU166*CV166), 0))*(CO166+CP166)/1000.0</f>
        <v>0</v>
      </c>
      <c r="O166">
        <f>2.0/((1/Q166-1/P166)+SIGN(Q166)*SQRT((1/Q166-1/P166)*(1/Q166-1/P166) + 4*CC166/((CC166+1)*(CC166+1))*(2*1/Q166*1/P166-1/P166*1/P166)))</f>
        <v>0</v>
      </c>
      <c r="P166">
        <f>IF(LEFT(CD166,1)&lt;&gt;"0",IF(LEFT(CD166,1)="1",3.0,CE166),$D$5+$E$5*(CV166*CO166/($K$5*1000))+$F$5*(CV166*CO166/($K$5*1000))*MAX(MIN(CB166,$J$5),$I$5)*MAX(MIN(CB166,$J$5),$I$5)+$G$5*MAX(MIN(CB166,$J$5),$I$5)*(CV166*CO166/($K$5*1000))+$H$5*(CV166*CO166/($K$5*1000))*(CV166*CO166/($K$5*1000)))</f>
        <v>0</v>
      </c>
      <c r="Q166">
        <f>H166*(1000-(1000*0.61365*exp(17.502*U166/(240.97+U166))/(CO166+CP166)+CJ166)/2)/(1000*0.61365*exp(17.502*U166/(240.97+U166))/(CO166+CP166)-CJ166)</f>
        <v>0</v>
      </c>
      <c r="R166">
        <f>1/((CC166+1)/(O166/1.6)+1/(P166/1.37)) + CC166/((CC166+1)/(O166/1.6) + CC166/(P166/1.37))</f>
        <v>0</v>
      </c>
      <c r="S166">
        <f>(BX166*CA166)</f>
        <v>0</v>
      </c>
      <c r="T166">
        <f>(CQ166+(S166+2*0.95*5.67E-8*(((CQ166+$B$7)+273)^4-(CQ166+273)^4)-44100*H166)/(1.84*29.3*P166+8*0.95*5.67E-8*(CQ166+273)^3))</f>
        <v>0</v>
      </c>
      <c r="U166">
        <f>($C$7*CR166+$D$7*CS166+$E$7*T166)</f>
        <v>0</v>
      </c>
      <c r="V166">
        <f>0.61365*exp(17.502*U166/(240.97+U166))</f>
        <v>0</v>
      </c>
      <c r="W166">
        <f>(X166/Y166*100)</f>
        <v>0</v>
      </c>
      <c r="X166">
        <f>CJ166*(CO166+CP166)/1000</f>
        <v>0</v>
      </c>
      <c r="Y166">
        <f>0.61365*exp(17.502*CQ166/(240.97+CQ166))</f>
        <v>0</v>
      </c>
      <c r="Z166">
        <f>(V166-CJ166*(CO166+CP166)/1000)</f>
        <v>0</v>
      </c>
      <c r="AA166">
        <f>(-H166*44100)</f>
        <v>0</v>
      </c>
      <c r="AB166">
        <f>2*29.3*P166*0.92*(CQ166-U166)</f>
        <v>0</v>
      </c>
      <c r="AC166">
        <f>2*0.95*5.67E-8*(((CQ166+$B$7)+273)^4-(U166+273)^4)</f>
        <v>0</v>
      </c>
      <c r="AD166">
        <f>S166+AC166+AA166+AB166</f>
        <v>0</v>
      </c>
      <c r="AE166">
        <f>CN166*AS166*(CI166-CH166*(1000-AS166*CK166)/(1000-AS166*CJ166))/(100*CB166)</f>
        <v>0</v>
      </c>
      <c r="AF166">
        <f>1000*CN166*AS166*(CJ166-CK166)/(100*CB166*(1000-AS166*CJ166))</f>
        <v>0</v>
      </c>
      <c r="AG166">
        <f>(AH166 - AI166 - CO166*1E3/(8.314*(CQ166+273.15)) * AK166/CN166 * AJ166) * CN166/(100*CB166) * (1000 - CK166)/1000</f>
        <v>0</v>
      </c>
      <c r="AH166">
        <v>1024.00060598606</v>
      </c>
      <c r="AI166">
        <v>1002.75681818182</v>
      </c>
      <c r="AJ166">
        <v>1.72430507170304</v>
      </c>
      <c r="AK166">
        <v>66.4999155448521</v>
      </c>
      <c r="AL166">
        <f>(AN166 - AM166 + CO166*1E3/(8.314*(CQ166+273.15)) * AP166/CN166 * AO166) * CN166/(100*CB166) * 1000/(1000 - AN166)</f>
        <v>0</v>
      </c>
      <c r="AM166">
        <v>20.0231042001732</v>
      </c>
      <c r="AN166">
        <v>21.1831666666667</v>
      </c>
      <c r="AO166">
        <v>1.1416666666195e-05</v>
      </c>
      <c r="AP166">
        <v>79.88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MAX(0,($B$13+$C$13*CV166)/(1+$D$13*CV166)*CO166/(CQ166+273)*$E$13)</f>
        <v>0</v>
      </c>
      <c r="AV166" t="s">
        <v>286</v>
      </c>
      <c r="AW166" t="s">
        <v>286</v>
      </c>
      <c r="AX166">
        <v>0</v>
      </c>
      <c r="AY166">
        <v>0</v>
      </c>
      <c r="AZ166">
        <f>1-AX166/AY166</f>
        <v>0</v>
      </c>
      <c r="BA166">
        <v>0</v>
      </c>
      <c r="BB166" t="s">
        <v>286</v>
      </c>
      <c r="BC166" t="s">
        <v>286</v>
      </c>
      <c r="BD166">
        <v>0</v>
      </c>
      <c r="BE166">
        <v>0</v>
      </c>
      <c r="BF166">
        <f>1-BD166/BE166</f>
        <v>0</v>
      </c>
      <c r="BG166">
        <v>0.5</v>
      </c>
      <c r="BH166">
        <f>BY166</f>
        <v>0</v>
      </c>
      <c r="BI166">
        <f>J166</f>
        <v>0</v>
      </c>
      <c r="BJ166">
        <f>BF166*BG166*BH166</f>
        <v>0</v>
      </c>
      <c r="BK166">
        <f>(BI166-BA166)/BH166</f>
        <v>0</v>
      </c>
      <c r="BL166">
        <f>(AY166-BE166)/BE166</f>
        <v>0</v>
      </c>
      <c r="BM166">
        <f>AX166/(AZ166+AX166/BE166)</f>
        <v>0</v>
      </c>
      <c r="BN166" t="s">
        <v>286</v>
      </c>
      <c r="BO166">
        <v>0</v>
      </c>
      <c r="BP166">
        <f>IF(BO166&lt;&gt;0, BO166, BM166)</f>
        <v>0</v>
      </c>
      <c r="BQ166">
        <f>1-BP166/BE166</f>
        <v>0</v>
      </c>
      <c r="BR166">
        <f>(BE166-BD166)/(BE166-BP166)</f>
        <v>0</v>
      </c>
      <c r="BS166">
        <f>(AY166-BE166)/(AY166-BP166)</f>
        <v>0</v>
      </c>
      <c r="BT166">
        <f>(BE166-BD166)/(BE166-AX166)</f>
        <v>0</v>
      </c>
      <c r="BU166">
        <f>(AY166-BE166)/(AY166-AX166)</f>
        <v>0</v>
      </c>
      <c r="BV166">
        <f>(BR166*BP166/BD166)</f>
        <v>0</v>
      </c>
      <c r="BW166">
        <f>(1-BV166)</f>
        <v>0</v>
      </c>
      <c r="BX166">
        <f>$B$11*CW166+$C$11*CX166+$F$11*CY166*(1-DB166)</f>
        <v>0</v>
      </c>
      <c r="BY166">
        <f>BX166*BZ166</f>
        <v>0</v>
      </c>
      <c r="BZ166">
        <f>($B$11*$D$9+$C$11*$D$9+$F$11*((DL166+DD166)/MAX(DL166+DD166+DM166, 0.1)*$I$9+DM166/MAX(DL166+DD166+DM166, 0.1)*$J$9))/($B$11+$C$11+$F$11)</f>
        <v>0</v>
      </c>
      <c r="CA166">
        <f>($B$11*$K$9+$C$11*$K$9+$F$11*((DL166+DD166)/MAX(DL166+DD166+DM166, 0.1)*$P$9+DM166/MAX(DL166+DD166+DM166, 0.1)*$Q$9))/($B$11+$C$11+$F$11)</f>
        <v>0</v>
      </c>
      <c r="CB166">
        <v>9</v>
      </c>
      <c r="CC166">
        <v>0.5</v>
      </c>
      <c r="CD166" t="s">
        <v>287</v>
      </c>
      <c r="CE166">
        <v>2</v>
      </c>
      <c r="CF166" t="b">
        <v>1</v>
      </c>
      <c r="CG166">
        <v>1617086775.5</v>
      </c>
      <c r="CH166">
        <v>982.333</v>
      </c>
      <c r="CI166">
        <v>1006.85</v>
      </c>
      <c r="CJ166">
        <v>21.1824</v>
      </c>
      <c r="CK166">
        <v>20.0226</v>
      </c>
      <c r="CL166">
        <v>977.971</v>
      </c>
      <c r="CM166">
        <v>21.2001</v>
      </c>
      <c r="CN166">
        <v>600.044</v>
      </c>
      <c r="CO166">
        <v>101.112</v>
      </c>
      <c r="CP166">
        <v>0.0453976</v>
      </c>
      <c r="CQ166">
        <v>26.6393</v>
      </c>
      <c r="CR166">
        <v>26.3536</v>
      </c>
      <c r="CS166">
        <v>999.9</v>
      </c>
      <c r="CT166">
        <v>0</v>
      </c>
      <c r="CU166">
        <v>0</v>
      </c>
      <c r="CV166">
        <v>10014.4</v>
      </c>
      <c r="CW166">
        <v>0</v>
      </c>
      <c r="CX166">
        <v>43.9087</v>
      </c>
      <c r="CY166">
        <v>1199.98</v>
      </c>
      <c r="CZ166">
        <v>0.96699</v>
      </c>
      <c r="DA166">
        <v>0.0330095</v>
      </c>
      <c r="DB166">
        <v>0</v>
      </c>
      <c r="DC166">
        <v>2.7427</v>
      </c>
      <c r="DD166">
        <v>0</v>
      </c>
      <c r="DE166">
        <v>3559.86</v>
      </c>
      <c r="DF166">
        <v>10372.1</v>
      </c>
      <c r="DG166">
        <v>39.937</v>
      </c>
      <c r="DH166">
        <v>42.687</v>
      </c>
      <c r="DI166">
        <v>41.562</v>
      </c>
      <c r="DJ166">
        <v>40.875</v>
      </c>
      <c r="DK166">
        <v>40</v>
      </c>
      <c r="DL166">
        <v>1160.37</v>
      </c>
      <c r="DM166">
        <v>39.61</v>
      </c>
      <c r="DN166">
        <v>0</v>
      </c>
      <c r="DO166">
        <v>1617086776.3</v>
      </c>
      <c r="DP166">
        <v>0</v>
      </c>
      <c r="DQ166">
        <v>2.73776153846154</v>
      </c>
      <c r="DR166">
        <v>-0.566133357559233</v>
      </c>
      <c r="DS166">
        <v>-20.3340170711088</v>
      </c>
      <c r="DT166">
        <v>3563.00269230769</v>
      </c>
      <c r="DU166">
        <v>15</v>
      </c>
      <c r="DV166">
        <v>1617085932.5</v>
      </c>
      <c r="DW166" t="s">
        <v>288</v>
      </c>
      <c r="DX166">
        <v>1617085932.5</v>
      </c>
      <c r="DY166">
        <v>1617085930.5</v>
      </c>
      <c r="DZ166">
        <v>3</v>
      </c>
      <c r="EA166">
        <v>0.041</v>
      </c>
      <c r="EB166">
        <v>0.004</v>
      </c>
      <c r="EC166">
        <v>4.362</v>
      </c>
      <c r="ED166">
        <v>-0.018</v>
      </c>
      <c r="EE166">
        <v>400</v>
      </c>
      <c r="EF166">
        <v>20</v>
      </c>
      <c r="EG166">
        <v>0.24</v>
      </c>
      <c r="EH166">
        <v>0.04</v>
      </c>
      <c r="EI166">
        <v>100</v>
      </c>
      <c r="EJ166">
        <v>100</v>
      </c>
      <c r="EK166">
        <v>4.362</v>
      </c>
      <c r="EL166">
        <v>-0.0177</v>
      </c>
      <c r="EM166">
        <v>4.36170000000004</v>
      </c>
      <c r="EN166">
        <v>0</v>
      </c>
      <c r="EO166">
        <v>0</v>
      </c>
      <c r="EP166">
        <v>0</v>
      </c>
      <c r="EQ166">
        <v>-0.017669999999999</v>
      </c>
      <c r="ER166">
        <v>0</v>
      </c>
      <c r="ES166">
        <v>0</v>
      </c>
      <c r="ET166">
        <v>0</v>
      </c>
      <c r="EU166">
        <v>-1</v>
      </c>
      <c r="EV166">
        <v>-1</v>
      </c>
      <c r="EW166">
        <v>-1</v>
      </c>
      <c r="EX166">
        <v>-1</v>
      </c>
      <c r="EY166">
        <v>14.1</v>
      </c>
      <c r="EZ166">
        <v>14.1</v>
      </c>
      <c r="FA166">
        <v>18</v>
      </c>
      <c r="FB166">
        <v>646.116</v>
      </c>
      <c r="FC166">
        <v>394.875</v>
      </c>
      <c r="FD166">
        <v>25</v>
      </c>
      <c r="FE166">
        <v>27.0321</v>
      </c>
      <c r="FF166">
        <v>30.0001</v>
      </c>
      <c r="FG166">
        <v>27.0038</v>
      </c>
      <c r="FH166">
        <v>27.0426</v>
      </c>
      <c r="FI166">
        <v>44.1139</v>
      </c>
      <c r="FJ166">
        <v>16.9493</v>
      </c>
      <c r="FK166">
        <v>54.7372</v>
      </c>
      <c r="FL166">
        <v>25</v>
      </c>
      <c r="FM166">
        <v>1016.41</v>
      </c>
      <c r="FN166">
        <v>20</v>
      </c>
      <c r="FO166">
        <v>97.0527</v>
      </c>
      <c r="FP166">
        <v>99.6146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2021-03-30T14:46:51Z</dcterms:created>
  <dcterms:modified xsi:type="dcterms:W3CDTF">2021-03-30T14:46:51Z</dcterms:modified>
</cp:coreProperties>
</file>