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720" yWindow="0" windowWidth="19440" windowHeight="8340" activeTab="1"/>
  </bookViews>
  <sheets>
    <sheet name="版本记录" sheetId="6" r:id="rId1"/>
    <sheet name="使用指南" sheetId="7" r:id="rId2"/>
    <sheet name="估算表" sheetId="1" r:id="rId3"/>
    <sheet name="调节因子" sheetId="3" r:id="rId4"/>
    <sheet name="估算结果" sheetId="4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J6" i="1" l="1"/>
  <c r="J5" i="1"/>
  <c r="J4" i="1"/>
  <c r="J7" i="1"/>
  <c r="J8" i="1"/>
  <c r="J9" i="1"/>
  <c r="J10" i="1"/>
  <c r="J11" i="1"/>
  <c r="J12" i="1"/>
  <c r="J13" i="1"/>
  <c r="J14" i="1"/>
  <c r="B17" i="3"/>
  <c r="B18" i="3" s="1"/>
  <c r="C3" i="4" l="1"/>
  <c r="J3" i="1"/>
  <c r="J15" i="1" s="1"/>
  <c r="C2" i="4" s="1"/>
  <c r="C4" i="4" l="1"/>
  <c r="C7" i="4" s="1"/>
  <c r="C10" i="4" l="1"/>
  <c r="D25" i="4"/>
  <c r="D18" i="4"/>
  <c r="D32" i="4" s="1"/>
  <c r="D19" i="4"/>
  <c r="D33" i="4" s="1"/>
  <c r="D16" i="4"/>
  <c r="D30" i="4" s="1"/>
  <c r="D22" i="4"/>
  <c r="D36" i="4" s="1"/>
  <c r="D15" i="4"/>
  <c r="D29" i="4" s="1"/>
  <c r="D21" i="4"/>
  <c r="D35" i="4" s="1"/>
  <c r="D24" i="4"/>
  <c r="D38" i="4" s="1"/>
  <c r="D20" i="4"/>
  <c r="D34" i="4" s="1"/>
  <c r="D14" i="4"/>
  <c r="D28" i="4" s="1"/>
  <c r="D39" i="4" s="1"/>
  <c r="D23" i="4"/>
  <c r="D37" i="4" s="1"/>
  <c r="D17" i="4"/>
  <c r="D31" i="4" s="1"/>
</calcChain>
</file>

<file path=xl/comments1.xml><?xml version="1.0" encoding="utf-8"?>
<comments xmlns="http://schemas.openxmlformats.org/spreadsheetml/2006/main">
  <authors>
    <author>na</author>
  </authors>
  <commentList>
    <comment ref="B40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立项、合同签署、结项、监控、风险、决策、策划、变更、项目任务管理工具等</t>
        </r>
      </text>
    </comment>
  </commentList>
</comments>
</file>

<file path=xl/comments2.xml><?xml version="1.0" encoding="utf-8"?>
<comments xmlns="http://schemas.openxmlformats.org/spreadsheetml/2006/main">
  <authors>
    <author>na</author>
  </authors>
  <commentList>
    <comment ref="B29" authorId="0">
      <text>
        <r>
          <rPr>
            <sz val="9"/>
            <color indexed="81"/>
            <rFont val="宋体"/>
            <family val="3"/>
            <charset val="134"/>
          </rPr>
          <t>立项、合同签署、结项、监控、风险、决策、策划、变更、</t>
        </r>
        <r>
          <rPr>
            <sz val="9"/>
            <color indexed="81"/>
            <rFont val="Tahoma"/>
            <family val="2"/>
          </rPr>
          <t>Qone</t>
        </r>
        <r>
          <rPr>
            <sz val="9"/>
            <color indexed="81"/>
            <rFont val="宋体"/>
            <family val="3"/>
            <charset val="134"/>
          </rPr>
          <t>管理等</t>
        </r>
      </text>
    </comment>
  </commentList>
</comments>
</file>

<file path=xl/sharedStrings.xml><?xml version="1.0" encoding="utf-8"?>
<sst xmlns="http://schemas.openxmlformats.org/spreadsheetml/2006/main" count="175" uniqueCount="139">
  <si>
    <t>模块</t>
    <phoneticPr fontId="4" type="noConversion"/>
  </si>
  <si>
    <t>二级功能</t>
    <phoneticPr fontId="4" type="noConversion"/>
  </si>
  <si>
    <t>序号</t>
    <phoneticPr fontId="4" type="noConversion"/>
  </si>
  <si>
    <t>系统</t>
    <phoneticPr fontId="4" type="noConversion"/>
  </si>
  <si>
    <t>一级功能</t>
    <phoneticPr fontId="4" type="noConversion"/>
  </si>
  <si>
    <t>功能角度</t>
    <phoneticPr fontId="4" type="noConversion"/>
  </si>
  <si>
    <t>类型</t>
    <phoneticPr fontId="3" type="noConversion"/>
  </si>
  <si>
    <t>DET</t>
    <phoneticPr fontId="3" type="noConversion"/>
  </si>
  <si>
    <t>FTR/RET</t>
    <phoneticPr fontId="3" type="noConversion"/>
  </si>
  <si>
    <t>功能点数</t>
    <phoneticPr fontId="3" type="noConversion"/>
  </si>
  <si>
    <t>新增</t>
  </si>
  <si>
    <t>EI</t>
  </si>
  <si>
    <t>ILF</t>
  </si>
  <si>
    <t>数据通讯</t>
  </si>
  <si>
    <t>分布式处理</t>
  </si>
  <si>
    <t>关键性能</t>
  </si>
  <si>
    <t>配置项负载</t>
  </si>
  <si>
    <t>事务执行</t>
  </si>
  <si>
    <t>在线数据项</t>
  </si>
  <si>
    <t>用户使用效率</t>
  </si>
  <si>
    <t>在线更新</t>
  </si>
  <si>
    <t>内部复杂处理</t>
  </si>
  <si>
    <t>重用性</t>
  </si>
  <si>
    <t>安装难易程度</t>
  </si>
  <si>
    <t>操作难易程度</t>
  </si>
  <si>
    <t>多个地点</t>
  </si>
  <si>
    <t>修改难易程度</t>
  </si>
  <si>
    <t>因子</t>
    <phoneticPr fontId="4" type="noConversion"/>
  </si>
  <si>
    <t>评分</t>
    <phoneticPr fontId="4" type="noConversion"/>
  </si>
  <si>
    <t>合计</t>
    <phoneticPr fontId="3" type="noConversion"/>
  </si>
  <si>
    <t>调节因子</t>
    <phoneticPr fontId="3" type="noConversion"/>
  </si>
  <si>
    <t>说明</t>
    <phoneticPr fontId="3" type="noConversion"/>
  </si>
  <si>
    <t>0 毫无影响</t>
  </si>
  <si>
    <t>1 偶然影响</t>
    <phoneticPr fontId="3" type="noConversion"/>
  </si>
  <si>
    <t>2 适度影响</t>
    <phoneticPr fontId="3" type="noConversion"/>
  </si>
  <si>
    <t>3 一般影响</t>
    <phoneticPr fontId="3" type="noConversion"/>
  </si>
  <si>
    <t>4 重要影响</t>
    <phoneticPr fontId="3" type="noConversion"/>
  </si>
  <si>
    <t>5 强烈影响</t>
    <phoneticPr fontId="3" type="noConversion"/>
  </si>
  <si>
    <t>未调整功能点数</t>
    <phoneticPr fontId="3" type="noConversion"/>
  </si>
  <si>
    <t>调整因子</t>
    <phoneticPr fontId="3" type="noConversion"/>
  </si>
  <si>
    <t>阶段工作量分布</t>
    <phoneticPr fontId="3" type="noConversion"/>
  </si>
  <si>
    <t>阶段</t>
    <phoneticPr fontId="3" type="noConversion"/>
  </si>
  <si>
    <t>百分比</t>
    <phoneticPr fontId="3" type="noConversion"/>
  </si>
  <si>
    <t>工作量</t>
    <phoneticPr fontId="3" type="noConversion"/>
  </si>
  <si>
    <t>编码</t>
    <phoneticPr fontId="3" type="noConversion"/>
  </si>
  <si>
    <t>总工作量（天）</t>
    <phoneticPr fontId="3" type="noConversion"/>
  </si>
  <si>
    <t>人月成本（万元）</t>
    <phoneticPr fontId="3" type="noConversion"/>
  </si>
  <si>
    <t>生产率（功能点/人天）</t>
    <phoneticPr fontId="3" type="noConversion"/>
  </si>
  <si>
    <t>合计</t>
    <phoneticPr fontId="3" type="noConversion"/>
  </si>
  <si>
    <t>需求调研</t>
    <phoneticPr fontId="3" type="noConversion"/>
  </si>
  <si>
    <t>项目管理</t>
    <phoneticPr fontId="3" type="noConversion"/>
  </si>
  <si>
    <t>需求分析</t>
    <phoneticPr fontId="3" type="noConversion"/>
  </si>
  <si>
    <t>单元测试</t>
    <phoneticPr fontId="3" type="noConversion"/>
  </si>
  <si>
    <t>系统联调</t>
    <phoneticPr fontId="3" type="noConversion"/>
  </si>
  <si>
    <t>系统测试</t>
    <phoneticPr fontId="3" type="noConversion"/>
  </si>
  <si>
    <t>配置管理</t>
    <phoneticPr fontId="3" type="noConversion"/>
  </si>
  <si>
    <t>质量保证</t>
    <phoneticPr fontId="3" type="noConversion"/>
  </si>
  <si>
    <t>合计</t>
    <phoneticPr fontId="3" type="noConversion"/>
  </si>
  <si>
    <t>版本编号或者更改记录编号</t>
  </si>
  <si>
    <t>简要说明</t>
  </si>
  <si>
    <t>日期</t>
  </si>
  <si>
    <t>变更人</t>
  </si>
  <si>
    <t>*修改状态：A——增加，M——修改，D——删除</t>
  </si>
  <si>
    <t>Step1</t>
    <phoneticPr fontId="3" type="noConversion"/>
  </si>
  <si>
    <t>对需求列表进行细化，要求将功能细化到操作级</t>
    <phoneticPr fontId="3" type="noConversion"/>
  </si>
  <si>
    <t>Step2</t>
  </si>
  <si>
    <t>Step3</t>
  </si>
  <si>
    <t>Step4</t>
  </si>
  <si>
    <t>确定每个操作设计的功能要素</t>
    <phoneticPr fontId="3" type="noConversion"/>
  </si>
  <si>
    <t>选择各调节因子的评分</t>
    <phoneticPr fontId="3" type="noConversion"/>
  </si>
  <si>
    <t>Step5</t>
  </si>
  <si>
    <t>调整估算结果的基准数据，如生产率、人员单价等</t>
    <phoneticPr fontId="3" type="noConversion"/>
  </si>
  <si>
    <t>Step6</t>
  </si>
  <si>
    <t>表格自动得到估算结果</t>
    <phoneticPr fontId="3" type="noConversion"/>
  </si>
  <si>
    <t>通过界面等的输入，插入、更新等</t>
  </si>
  <si>
    <t>仅仅输出，导出、报表、打印等输出</t>
  </si>
  <si>
    <t>先要输入数据，在根据输入数据计算输出，如查询</t>
  </si>
  <si>
    <t>可以理解为业务对象，可能对应多个数据表</t>
  </si>
  <si>
    <t>其它应用提供的接口数据</t>
  </si>
  <si>
    <t>EO</t>
  </si>
  <si>
    <t>EQ</t>
  </si>
  <si>
    <t>EIF</t>
  </si>
  <si>
    <t>功能要素</t>
    <phoneticPr fontId="3" type="noConversion"/>
  </si>
  <si>
    <t>行为</t>
  </si>
  <si>
    <t>接受进入系统边界内的数据的能力</t>
  </si>
  <si>
    <t>必须</t>
  </si>
  <si>
    <t>可选</t>
  </si>
  <si>
    <t>数学公式或计算被执行</t>
  </si>
  <si>
    <t>至少选择一次</t>
  </si>
  <si>
    <t>不可以</t>
  </si>
  <si>
    <t>至少一个ILF被修改</t>
  </si>
  <si>
    <t>至少一个ILF或EIF被引用</t>
  </si>
  <si>
    <t>必选</t>
  </si>
  <si>
    <t>数据被重新恢复</t>
  </si>
  <si>
    <t>派生数据被创建</t>
  </si>
  <si>
    <t>应用程序的行为或属性被修改</t>
  </si>
  <si>
    <t>准备或呈现信息到系统边界外</t>
  </si>
  <si>
    <t>功能要素说明</t>
    <phoneticPr fontId="3" type="noConversion"/>
  </si>
  <si>
    <t>DET（Data Element Types）</t>
  </si>
  <si>
    <t>可以理解为界面的录入具体数据项，按钮也要作为数据项
下拉框可记为2、列表可记为3，或更高
具体数据存储文件的数据项的数目</t>
    <phoneticPr fontId="3" type="noConversion"/>
  </si>
  <si>
    <t>FTR（File Types Referenced）</t>
  </si>
  <si>
    <t>事务功能需要操作的数据文件的数目
比如项目录入操作涉及项目、标的，记为2</t>
    <phoneticPr fontId="3" type="noConversion"/>
  </si>
  <si>
    <t>RET（Record Element Type）</t>
  </si>
  <si>
    <t>数据文件是复合文件时候关联或引用的个数
如项目信息包括项目基本信息和项目关联标的信息，记为2</t>
    <phoneticPr fontId="3" type="noConversion"/>
  </si>
  <si>
    <t>阶段</t>
    <phoneticPr fontId="22" type="noConversion"/>
  </si>
  <si>
    <t>建议百分比</t>
    <phoneticPr fontId="22" type="noConversion"/>
  </si>
  <si>
    <t>浮动上限</t>
    <phoneticPr fontId="22" type="noConversion"/>
  </si>
  <si>
    <t>浮动下限</t>
    <phoneticPr fontId="22" type="noConversion"/>
  </si>
  <si>
    <t>需求调研</t>
    <phoneticPr fontId="22" type="noConversion"/>
  </si>
  <si>
    <t>项目管理</t>
    <phoneticPr fontId="22" type="noConversion"/>
  </si>
  <si>
    <t>需求分析</t>
    <phoneticPr fontId="22" type="noConversion"/>
  </si>
  <si>
    <t>编码</t>
    <phoneticPr fontId="22" type="noConversion"/>
  </si>
  <si>
    <t>单元测试</t>
    <phoneticPr fontId="22" type="noConversion"/>
  </si>
  <si>
    <t>系统联调</t>
    <phoneticPr fontId="22" type="noConversion"/>
  </si>
  <si>
    <t>系统测试</t>
    <phoneticPr fontId="22" type="noConversion"/>
  </si>
  <si>
    <t>配置管理</t>
    <phoneticPr fontId="22" type="noConversion"/>
  </si>
  <si>
    <t>质量保证</t>
    <phoneticPr fontId="22" type="noConversion"/>
  </si>
  <si>
    <t>组织级项目各个阶段工作量比例参照说明:</t>
    <phoneticPr fontId="3" type="noConversion"/>
  </si>
  <si>
    <t>软件设计</t>
    <phoneticPr fontId="22" type="noConversion"/>
  </si>
  <si>
    <t>部署及验收</t>
    <phoneticPr fontId="22" type="noConversion"/>
  </si>
  <si>
    <t>需求调研</t>
    <phoneticPr fontId="3" type="noConversion"/>
  </si>
  <si>
    <t>项目管理</t>
    <phoneticPr fontId="3" type="noConversion"/>
  </si>
  <si>
    <t>软件设计</t>
    <phoneticPr fontId="3" type="noConversion"/>
  </si>
  <si>
    <t>部署及验收</t>
    <phoneticPr fontId="3" type="noConversion"/>
  </si>
  <si>
    <t>项目阶段</t>
    <phoneticPr fontId="3" type="noConversion"/>
  </si>
  <si>
    <t>平均投入人数</t>
    <phoneticPr fontId="3" type="noConversion"/>
  </si>
  <si>
    <t>工期</t>
    <phoneticPr fontId="3" type="noConversion"/>
  </si>
  <si>
    <t>预算（万元）</t>
    <phoneticPr fontId="3" type="noConversion"/>
  </si>
  <si>
    <t>A</t>
    <phoneticPr fontId="3" type="noConversion"/>
  </si>
  <si>
    <t>新建</t>
    <phoneticPr fontId="3" type="noConversion"/>
  </si>
  <si>
    <t>变化状态</t>
    <phoneticPr fontId="4" type="noConversion"/>
  </si>
  <si>
    <t>V1.0</t>
    <phoneticPr fontId="3" type="noConversion"/>
  </si>
  <si>
    <t>V1.1</t>
    <phoneticPr fontId="3" type="noConversion"/>
  </si>
  <si>
    <t xml:space="preserve">M </t>
    <phoneticPr fontId="3" type="noConversion"/>
  </si>
  <si>
    <r>
      <t>组织级建议：功能点生产率为</t>
    </r>
    <r>
      <rPr>
        <b/>
        <sz val="11"/>
        <color rgb="FFFF0000"/>
        <rFont val="宋体"/>
        <family val="3"/>
        <charset val="134"/>
        <scheme val="minor"/>
      </rPr>
      <t>1.3~2个</t>
    </r>
    <r>
      <rPr>
        <b/>
        <sz val="11"/>
        <color theme="1"/>
        <rFont val="宋体"/>
        <family val="3"/>
        <charset val="134"/>
        <scheme val="minor"/>
      </rPr>
      <t>/人日</t>
    </r>
    <phoneticPr fontId="3" type="noConversion"/>
  </si>
  <si>
    <t>文件版本记录</t>
    <phoneticPr fontId="3" type="noConversion"/>
  </si>
  <si>
    <t>统计每个要素的DET、FTR/RET</t>
    <phoneticPr fontId="3" type="noConversion"/>
  </si>
  <si>
    <t>每个操作可能涉及多行功能要素</t>
    <phoneticPr fontId="3" type="noConversion"/>
  </si>
  <si>
    <t>估算步骤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</si>
</sst>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4" tint="-0.249977111117893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0.5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</cellStyleXfs>
  <cellXfs count="6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7" fillId="0" borderId="1" xfId="0" applyFont="1" applyBorder="1">
      <alignment vertical="center"/>
    </xf>
    <xf numFmtId="2" fontId="7" fillId="3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9" fontId="1" fillId="0" borderId="6" xfId="2" applyNumberForma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center" vertical="center"/>
    </xf>
    <xf numFmtId="9" fontId="1" fillId="0" borderId="7" xfId="2" applyNumberFormat="1" applyFill="1" applyBorder="1" applyAlignment="1">
      <alignment horizontal="right" vertical="center"/>
    </xf>
    <xf numFmtId="0" fontId="8" fillId="3" borderId="1" xfId="0" applyFont="1" applyFill="1" applyBorder="1">
      <alignment vertical="center"/>
    </xf>
    <xf numFmtId="0" fontId="8" fillId="0" borderId="0" xfId="0" applyFont="1">
      <alignment vertical="center"/>
    </xf>
    <xf numFmtId="2" fontId="8" fillId="3" borderId="1" xfId="0" applyNumberFormat="1" applyFont="1" applyFill="1" applyBorder="1">
      <alignment vertical="center"/>
    </xf>
    <xf numFmtId="49" fontId="13" fillId="4" borderId="1" xfId="3" applyNumberFormat="1" applyFont="1" applyFill="1" applyBorder="1" applyAlignment="1">
      <alignment horizontal="center" wrapText="1"/>
    </xf>
    <xf numFmtId="0" fontId="14" fillId="4" borderId="1" xfId="3" applyFont="1" applyFill="1" applyBorder="1" applyAlignment="1">
      <alignment horizontal="center" wrapText="1"/>
    </xf>
    <xf numFmtId="14" fontId="14" fillId="4" borderId="1" xfId="3" applyNumberFormat="1" applyFont="1" applyFill="1" applyBorder="1" applyAlignment="1">
      <alignment horizontal="center" wrapText="1"/>
    </xf>
    <xf numFmtId="49" fontId="13" fillId="4" borderId="8" xfId="3" applyNumberFormat="1" applyFont="1" applyFill="1" applyBorder="1" applyAlignment="1">
      <alignment horizontal="center" wrapText="1"/>
    </xf>
    <xf numFmtId="0" fontId="13" fillId="4" borderId="9" xfId="3" applyFont="1" applyFill="1" applyBorder="1" applyAlignment="1">
      <alignment horizontal="center" wrapText="1"/>
    </xf>
    <xf numFmtId="0" fontId="14" fillId="4" borderId="9" xfId="3" applyFont="1" applyFill="1" applyBorder="1" applyAlignment="1">
      <alignment horizontal="center" wrapText="1"/>
    </xf>
    <xf numFmtId="0" fontId="14" fillId="4" borderId="9" xfId="3" applyFont="1" applyFill="1" applyBorder="1" applyAlignment="1">
      <alignment horizontal="left" wrapText="1"/>
    </xf>
    <xf numFmtId="14" fontId="13" fillId="4" borderId="9" xfId="3" applyNumberFormat="1" applyFont="1" applyFill="1" applyBorder="1" applyAlignment="1">
      <alignment horizontal="center" wrapText="1"/>
    </xf>
    <xf numFmtId="0" fontId="13" fillId="4" borderId="9" xfId="3" applyFont="1" applyFill="1" applyBorder="1" applyAlignment="1">
      <alignment horizontal="left" wrapText="1"/>
    </xf>
    <xf numFmtId="49" fontId="14" fillId="4" borderId="0" xfId="3" applyNumberFormat="1" applyFont="1" applyFill="1"/>
    <xf numFmtId="0" fontId="14" fillId="4" borderId="0" xfId="3" applyFont="1" applyFill="1"/>
    <xf numFmtId="0" fontId="15" fillId="4" borderId="0" xfId="3" applyFont="1" applyFill="1"/>
    <xf numFmtId="0" fontId="16" fillId="5" borderId="1" xfId="0" applyFont="1" applyFill="1" applyBorder="1" applyAlignment="1">
      <alignment horizontal="center" vertical="center" wrapText="1" readingOrder="1"/>
    </xf>
    <xf numFmtId="0" fontId="18" fillId="6" borderId="1" xfId="0" applyFont="1" applyFill="1" applyBorder="1" applyAlignment="1">
      <alignment horizontal="center" vertical="center" wrapText="1" readingOrder="1"/>
    </xf>
    <xf numFmtId="0" fontId="17" fillId="6" borderId="1" xfId="0" applyFont="1" applyFill="1" applyBorder="1" applyAlignment="1">
      <alignment horizontal="center" vertical="center" wrapText="1" readingOrder="1"/>
    </xf>
    <xf numFmtId="0" fontId="19" fillId="6" borderId="1" xfId="0" applyFont="1" applyFill="1" applyBorder="1" applyAlignment="1">
      <alignment horizontal="center" vertical="center" wrapText="1" readingOrder="1"/>
    </xf>
    <xf numFmtId="0" fontId="20" fillId="4" borderId="0" xfId="3" applyFont="1" applyFill="1"/>
    <xf numFmtId="0" fontId="20" fillId="4" borderId="0" xfId="3" applyFont="1" applyFill="1" applyAlignment="1">
      <alignment horizontal="center"/>
    </xf>
    <xf numFmtId="0" fontId="21" fillId="4" borderId="0" xfId="3" applyFont="1" applyFill="1"/>
    <xf numFmtId="0" fontId="16" fillId="5" borderId="1" xfId="0" applyFont="1" applyFill="1" applyBorder="1" applyAlignment="1">
      <alignment horizontal="center" vertical="center" wrapText="1" readingOrder="1"/>
    </xf>
    <xf numFmtId="0" fontId="14" fillId="0" borderId="10" xfId="2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9" fontId="8" fillId="3" borderId="1" xfId="0" applyNumberFormat="1" applyFont="1" applyFill="1" applyBorder="1">
      <alignment vertical="center"/>
    </xf>
    <xf numFmtId="0" fontId="5" fillId="0" borderId="0" xfId="0" applyFont="1">
      <alignment vertical="center"/>
    </xf>
    <xf numFmtId="49" fontId="25" fillId="7" borderId="1" xfId="3" applyNumberFormat="1" applyFont="1" applyFill="1" applyBorder="1" applyAlignment="1">
      <alignment horizontal="justify" wrapText="1"/>
    </xf>
    <xf numFmtId="0" fontId="25" fillId="7" borderId="1" xfId="3" applyFont="1" applyFill="1" applyBorder="1" applyAlignment="1">
      <alignment horizontal="center" vertical="center" wrapText="1"/>
    </xf>
    <xf numFmtId="9" fontId="17" fillId="8" borderId="1" xfId="0" applyNumberFormat="1" applyFont="1" applyFill="1" applyBorder="1" applyAlignment="1">
      <alignment horizontal="center" vertical="center" wrapText="1" readingOrder="1"/>
    </xf>
    <xf numFmtId="0" fontId="12" fillId="0" borderId="2" xfId="3" applyFont="1" applyFill="1" applyBorder="1" applyAlignment="1">
      <alignment horizontal="center"/>
    </xf>
    <xf numFmtId="0" fontId="12" fillId="0" borderId="5" xfId="3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 vertical="center" wrapText="1" readingOrder="1"/>
    </xf>
    <xf numFmtId="0" fontId="16" fillId="5" borderId="1" xfId="0" applyFont="1" applyFill="1" applyBorder="1" applyAlignment="1">
      <alignment horizontal="center" vertical="center" wrapText="1" readingOrder="1"/>
    </xf>
    <xf numFmtId="0" fontId="14" fillId="4" borderId="0" xfId="3" applyFont="1" applyFill="1" applyAlignment="1">
      <alignment vertical="center" wrapText="1"/>
    </xf>
    <xf numFmtId="0" fontId="14" fillId="4" borderId="0" xfId="3" applyFont="1" applyFill="1" applyAlignment="1">
      <alignment vertical="center"/>
    </xf>
    <xf numFmtId="0" fontId="8" fillId="3" borderId="1" xfId="0" applyFont="1" applyFill="1" applyBorder="1" applyAlignment="1">
      <alignment horizontal="center" vertical="center"/>
    </xf>
  </cellXfs>
  <cellStyles count="4">
    <cellStyle name="0,0_x000d__x000a_NA_x0008__x0004_" xfId="1"/>
    <cellStyle name="常规" xfId="0" builtinId="0"/>
    <cellStyle name="常规 3" xfId="2"/>
    <cellStyle name="常规_评审问题日志模板(NFS-CHINA-QM_VV_REVW_TEM_PL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9" sqref="C19"/>
    </sheetView>
  </sheetViews>
  <sheetFormatPr defaultRowHeight="13.5"/>
  <cols>
    <col min="1" max="1" width="14.625" customWidth="1"/>
    <col min="2" max="2" width="6.25" customWidth="1"/>
    <col min="3" max="3" width="18.5" customWidth="1"/>
    <col min="4" max="4" width="9.375" bestFit="1" customWidth="1"/>
  </cols>
  <sheetData>
    <row r="1" spans="1:5" ht="14.25">
      <c r="A1" s="55" t="s">
        <v>135</v>
      </c>
      <c r="B1" s="56"/>
      <c r="C1" s="56"/>
      <c r="D1" s="56"/>
      <c r="E1" s="56"/>
    </row>
    <row r="2" spans="1:5" ht="25.5">
      <c r="A2" s="52" t="s">
        <v>58</v>
      </c>
      <c r="B2" s="53" t="s">
        <v>130</v>
      </c>
      <c r="C2" s="53" t="s">
        <v>59</v>
      </c>
      <c r="D2" s="53" t="s">
        <v>60</v>
      </c>
      <c r="E2" s="53" t="s">
        <v>61</v>
      </c>
    </row>
    <row r="3" spans="1:5">
      <c r="A3" s="28" t="s">
        <v>131</v>
      </c>
      <c r="B3" s="29" t="s">
        <v>128</v>
      </c>
      <c r="C3" s="29" t="s">
        <v>129</v>
      </c>
      <c r="D3" s="30"/>
      <c r="E3" s="29"/>
    </row>
    <row r="4" spans="1:5">
      <c r="A4" s="31" t="s">
        <v>132</v>
      </c>
      <c r="B4" s="32" t="s">
        <v>133</v>
      </c>
      <c r="C4" s="33"/>
      <c r="D4" s="30"/>
      <c r="E4" s="29"/>
    </row>
    <row r="5" spans="1:5">
      <c r="A5" s="31"/>
      <c r="B5" s="32"/>
      <c r="C5" s="34"/>
      <c r="D5" s="35"/>
      <c r="E5" s="33"/>
    </row>
    <row r="6" spans="1:5">
      <c r="A6" s="31"/>
      <c r="B6" s="32"/>
      <c r="C6" s="34"/>
      <c r="D6" s="35"/>
      <c r="E6" s="33"/>
    </row>
    <row r="7" spans="1:5">
      <c r="A7" s="31"/>
      <c r="B7" s="32"/>
      <c r="C7" s="36"/>
      <c r="D7" s="32"/>
      <c r="E7" s="32"/>
    </row>
    <row r="8" spans="1:5">
      <c r="A8" s="31"/>
      <c r="B8" s="32"/>
      <c r="C8" s="36"/>
      <c r="D8" s="32"/>
      <c r="E8" s="32"/>
    </row>
    <row r="9" spans="1:5">
      <c r="A9" s="31"/>
      <c r="B9" s="32"/>
      <c r="C9" s="36"/>
      <c r="D9" s="32"/>
      <c r="E9" s="32"/>
    </row>
    <row r="10" spans="1:5">
      <c r="A10" s="37" t="s">
        <v>62</v>
      </c>
      <c r="B10" s="38"/>
      <c r="C10" s="38"/>
      <c r="D10" s="38"/>
      <c r="E10" s="38"/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51"/>
  <sheetViews>
    <sheetView tabSelected="1" topLeftCell="A25" workbookViewId="0">
      <selection activeCell="B30" sqref="B30:F35"/>
    </sheetView>
  </sheetViews>
  <sheetFormatPr defaultRowHeight="12"/>
  <cols>
    <col min="1" max="1" width="9" style="38"/>
    <col min="2" max="2" width="6.625" style="38" customWidth="1"/>
    <col min="3" max="3" width="18.375" style="38" customWidth="1"/>
    <col min="4" max="5" width="11.375" style="38" bestFit="1" customWidth="1"/>
    <col min="6" max="6" width="8.875" style="38" customWidth="1"/>
    <col min="7" max="16384" width="9" style="38"/>
  </cols>
  <sheetData>
    <row r="2" spans="2:3" ht="13.5">
      <c r="B2" s="39" t="s">
        <v>138</v>
      </c>
    </row>
    <row r="3" spans="2:3">
      <c r="B3" s="44" t="s">
        <v>63</v>
      </c>
      <c r="C3" s="38" t="s">
        <v>64</v>
      </c>
    </row>
    <row r="4" spans="2:3">
      <c r="B4" s="44" t="s">
        <v>65</v>
      </c>
      <c r="C4" s="38" t="s">
        <v>68</v>
      </c>
    </row>
    <row r="5" spans="2:3">
      <c r="B5" s="44" t="s">
        <v>66</v>
      </c>
      <c r="C5" s="38" t="s">
        <v>136</v>
      </c>
    </row>
    <row r="6" spans="2:3">
      <c r="B6" s="44" t="s">
        <v>67</v>
      </c>
      <c r="C6" s="38" t="s">
        <v>69</v>
      </c>
    </row>
    <row r="7" spans="2:3">
      <c r="B7" s="44" t="s">
        <v>70</v>
      </c>
      <c r="C7" s="38" t="s">
        <v>71</v>
      </c>
    </row>
    <row r="8" spans="2:3">
      <c r="B8" s="44" t="s">
        <v>72</v>
      </c>
      <c r="C8" s="38" t="s">
        <v>73</v>
      </c>
    </row>
    <row r="10" spans="2:3">
      <c r="B10" s="46" t="s">
        <v>137</v>
      </c>
    </row>
    <row r="12" spans="2:3" ht="13.5">
      <c r="B12" s="39" t="s">
        <v>82</v>
      </c>
    </row>
    <row r="13" spans="2:3">
      <c r="B13" s="45" t="s">
        <v>11</v>
      </c>
      <c r="C13" s="38" t="s">
        <v>74</v>
      </c>
    </row>
    <row r="14" spans="2:3">
      <c r="B14" s="45" t="s">
        <v>79</v>
      </c>
      <c r="C14" s="38" t="s">
        <v>75</v>
      </c>
    </row>
    <row r="15" spans="2:3">
      <c r="B15" s="45" t="s">
        <v>80</v>
      </c>
      <c r="C15" s="38" t="s">
        <v>76</v>
      </c>
    </row>
    <row r="16" spans="2:3">
      <c r="B16" s="45" t="s">
        <v>12</v>
      </c>
      <c r="C16" s="38" t="s">
        <v>77</v>
      </c>
    </row>
    <row r="17" spans="2:6">
      <c r="B17" s="45" t="s">
        <v>81</v>
      </c>
      <c r="C17" s="38" t="s">
        <v>78</v>
      </c>
    </row>
    <row r="19" spans="2:6" ht="13.5">
      <c r="B19" s="39" t="s">
        <v>97</v>
      </c>
    </row>
    <row r="20" spans="2:6" ht="16.5">
      <c r="B20" s="58" t="s">
        <v>83</v>
      </c>
      <c r="C20" s="58"/>
      <c r="D20" s="40" t="s">
        <v>11</v>
      </c>
      <c r="E20" s="40" t="s">
        <v>79</v>
      </c>
      <c r="F20" s="40" t="s">
        <v>80</v>
      </c>
    </row>
    <row r="21" spans="2:6" ht="16.5">
      <c r="B21" s="57" t="s">
        <v>84</v>
      </c>
      <c r="C21" s="57"/>
      <c r="D21" s="41" t="s">
        <v>85</v>
      </c>
      <c r="E21" s="42" t="s">
        <v>86</v>
      </c>
      <c r="F21" s="42" t="s">
        <v>86</v>
      </c>
    </row>
    <row r="22" spans="2:6" ht="16.5">
      <c r="B22" s="57" t="s">
        <v>87</v>
      </c>
      <c r="C22" s="57"/>
      <c r="D22" s="42" t="s">
        <v>86</v>
      </c>
      <c r="E22" s="41" t="s">
        <v>88</v>
      </c>
      <c r="F22" s="43" t="s">
        <v>89</v>
      </c>
    </row>
    <row r="23" spans="2:6" ht="16.5">
      <c r="B23" s="57" t="s">
        <v>90</v>
      </c>
      <c r="C23" s="57"/>
      <c r="D23" s="41" t="s">
        <v>88</v>
      </c>
      <c r="E23" s="41" t="s">
        <v>88</v>
      </c>
      <c r="F23" s="43" t="s">
        <v>89</v>
      </c>
    </row>
    <row r="24" spans="2:6" ht="16.5">
      <c r="B24" s="57" t="s">
        <v>91</v>
      </c>
      <c r="C24" s="57"/>
      <c r="D24" s="42" t="s">
        <v>86</v>
      </c>
      <c r="E24" s="42" t="s">
        <v>86</v>
      </c>
      <c r="F24" s="41" t="s">
        <v>92</v>
      </c>
    </row>
    <row r="25" spans="2:6" ht="16.5">
      <c r="B25" s="57" t="s">
        <v>93</v>
      </c>
      <c r="C25" s="57"/>
      <c r="D25" s="42" t="s">
        <v>86</v>
      </c>
      <c r="E25" s="42" t="s">
        <v>86</v>
      </c>
      <c r="F25" s="41" t="s">
        <v>92</v>
      </c>
    </row>
    <row r="26" spans="2:6" ht="16.5">
      <c r="B26" s="57" t="s">
        <v>94</v>
      </c>
      <c r="C26" s="57"/>
      <c r="D26" s="42" t="s">
        <v>86</v>
      </c>
      <c r="E26" s="41" t="s">
        <v>88</v>
      </c>
      <c r="F26" s="42" t="s">
        <v>86</v>
      </c>
    </row>
    <row r="27" spans="2:6" ht="16.5">
      <c r="B27" s="57" t="s">
        <v>95</v>
      </c>
      <c r="C27" s="57"/>
      <c r="D27" s="41" t="s">
        <v>88</v>
      </c>
      <c r="E27" s="41" t="s">
        <v>88</v>
      </c>
      <c r="F27" s="42" t="s">
        <v>86</v>
      </c>
    </row>
    <row r="28" spans="2:6" ht="16.5">
      <c r="B28" s="57" t="s">
        <v>96</v>
      </c>
      <c r="C28" s="57"/>
      <c r="D28" s="42" t="s">
        <v>86</v>
      </c>
      <c r="E28" s="41" t="s">
        <v>92</v>
      </c>
      <c r="F28" s="41" t="s">
        <v>92</v>
      </c>
    </row>
    <row r="30" spans="2:6">
      <c r="B30" s="44" t="s">
        <v>98</v>
      </c>
    </row>
    <row r="31" spans="2:6" ht="43.5" customHeight="1">
      <c r="C31" s="59" t="s">
        <v>99</v>
      </c>
      <c r="D31" s="59"/>
      <c r="E31" s="59"/>
      <c r="F31" s="59"/>
    </row>
    <row r="32" spans="2:6">
      <c r="B32" s="44" t="s">
        <v>100</v>
      </c>
    </row>
    <row r="33" spans="2:7" ht="28.5" customHeight="1">
      <c r="C33" s="59" t="s">
        <v>101</v>
      </c>
      <c r="D33" s="59"/>
      <c r="E33" s="59"/>
    </row>
    <row r="34" spans="2:7">
      <c r="B34" s="44" t="s">
        <v>102</v>
      </c>
    </row>
    <row r="35" spans="2:7" ht="29.25" customHeight="1">
      <c r="C35" s="59" t="s">
        <v>103</v>
      </c>
      <c r="D35" s="60"/>
      <c r="E35" s="60"/>
      <c r="F35" s="60"/>
    </row>
    <row r="37" spans="2:7" ht="12" customHeight="1">
      <c r="B37" s="39" t="s">
        <v>117</v>
      </c>
      <c r="C37" s="39"/>
      <c r="D37" s="39"/>
      <c r="E37" s="39"/>
      <c r="F37" s="39"/>
      <c r="G37" s="39"/>
    </row>
    <row r="38" spans="2:7" ht="16.5">
      <c r="B38" s="58" t="s">
        <v>104</v>
      </c>
      <c r="C38" s="58"/>
      <c r="D38" s="47" t="s">
        <v>105</v>
      </c>
      <c r="E38" s="47" t="s">
        <v>106</v>
      </c>
      <c r="F38" s="47" t="s">
        <v>107</v>
      </c>
    </row>
    <row r="39" spans="2:7" ht="16.5">
      <c r="B39" s="57" t="s">
        <v>108</v>
      </c>
      <c r="C39" s="57"/>
      <c r="D39" s="54">
        <v>0.06</v>
      </c>
      <c r="E39" s="54">
        <v>0.02</v>
      </c>
      <c r="F39" s="54">
        <v>0.02</v>
      </c>
    </row>
    <row r="40" spans="2:7" ht="16.5">
      <c r="B40" s="57" t="s">
        <v>109</v>
      </c>
      <c r="C40" s="57"/>
      <c r="D40" s="54">
        <v>0.12</v>
      </c>
      <c r="E40" s="54">
        <v>0.05</v>
      </c>
      <c r="F40" s="54">
        <v>0.03</v>
      </c>
    </row>
    <row r="41" spans="2:7" ht="16.5">
      <c r="B41" s="57" t="s">
        <v>110</v>
      </c>
      <c r="C41" s="57"/>
      <c r="D41" s="54">
        <v>7.0000000000000007E-2</v>
      </c>
      <c r="E41" s="54">
        <v>0.04</v>
      </c>
      <c r="F41" s="54">
        <v>0.02</v>
      </c>
    </row>
    <row r="42" spans="2:7" ht="16.5">
      <c r="B42" s="57" t="s">
        <v>118</v>
      </c>
      <c r="C42" s="57"/>
      <c r="D42" s="54">
        <v>0.15</v>
      </c>
      <c r="E42" s="54">
        <v>0.03</v>
      </c>
      <c r="F42" s="54">
        <v>0.03</v>
      </c>
    </row>
    <row r="43" spans="2:7" ht="16.5">
      <c r="B43" s="57" t="s">
        <v>111</v>
      </c>
      <c r="C43" s="57"/>
      <c r="D43" s="54">
        <v>0.15</v>
      </c>
      <c r="E43" s="54">
        <v>0.06</v>
      </c>
      <c r="F43" s="54">
        <v>7.0000000000000007E-2</v>
      </c>
    </row>
    <row r="44" spans="2:7" ht="16.5">
      <c r="B44" s="57" t="s">
        <v>112</v>
      </c>
      <c r="C44" s="57"/>
      <c r="D44" s="54">
        <v>0.05</v>
      </c>
      <c r="E44" s="54">
        <v>0.03</v>
      </c>
      <c r="F44" s="54">
        <v>0.03</v>
      </c>
    </row>
    <row r="45" spans="2:7" ht="16.5">
      <c r="B45" s="57" t="s">
        <v>113</v>
      </c>
      <c r="C45" s="57"/>
      <c r="D45" s="54">
        <v>0.06</v>
      </c>
      <c r="E45" s="54">
        <v>0.03</v>
      </c>
      <c r="F45" s="54">
        <v>0.02</v>
      </c>
    </row>
    <row r="46" spans="2:7" ht="16.5">
      <c r="B46" s="57" t="s">
        <v>114</v>
      </c>
      <c r="C46" s="57"/>
      <c r="D46" s="54">
        <v>0.2</v>
      </c>
      <c r="E46" s="54">
        <v>0.05</v>
      </c>
      <c r="F46" s="54">
        <v>0.03</v>
      </c>
    </row>
    <row r="47" spans="2:7" ht="16.5">
      <c r="B47" s="57" t="s">
        <v>119</v>
      </c>
      <c r="C47" s="57"/>
      <c r="D47" s="54">
        <v>0.05</v>
      </c>
      <c r="E47" s="54">
        <v>0.02</v>
      </c>
      <c r="F47" s="54">
        <v>0.02</v>
      </c>
    </row>
    <row r="48" spans="2:7" ht="16.5">
      <c r="B48" s="57" t="s">
        <v>115</v>
      </c>
      <c r="C48" s="57"/>
      <c r="D48" s="54">
        <v>0.04</v>
      </c>
      <c r="E48" s="54">
        <v>0.02</v>
      </c>
      <c r="F48" s="54">
        <v>0.02</v>
      </c>
    </row>
    <row r="49" spans="2:6" ht="16.5">
      <c r="B49" s="57" t="s">
        <v>116</v>
      </c>
      <c r="C49" s="57"/>
      <c r="D49" s="54">
        <v>0.05</v>
      </c>
      <c r="E49" s="54">
        <v>0.02</v>
      </c>
      <c r="F49" s="54">
        <v>0.01</v>
      </c>
    </row>
    <row r="50" spans="2:6">
      <c r="B50" s="48"/>
    </row>
    <row r="51" spans="2:6" ht="13.5">
      <c r="B51" s="51" t="s">
        <v>134</v>
      </c>
    </row>
  </sheetData>
  <mergeCells count="24">
    <mergeCell ref="B48:C48"/>
    <mergeCell ref="B49:C49"/>
    <mergeCell ref="B43:C43"/>
    <mergeCell ref="B44:C44"/>
    <mergeCell ref="B45:C45"/>
    <mergeCell ref="B46:C46"/>
    <mergeCell ref="B47:C47"/>
    <mergeCell ref="B38:C38"/>
    <mergeCell ref="B39:C39"/>
    <mergeCell ref="B40:C40"/>
    <mergeCell ref="B42:C42"/>
    <mergeCell ref="B41:C41"/>
    <mergeCell ref="C31:F31"/>
    <mergeCell ref="C33:E33"/>
    <mergeCell ref="C35:F35"/>
    <mergeCell ref="B26:C26"/>
    <mergeCell ref="B27:C27"/>
    <mergeCell ref="B28:C28"/>
    <mergeCell ref="B25:C25"/>
    <mergeCell ref="B20:C20"/>
    <mergeCell ref="B21:C21"/>
    <mergeCell ref="B22:C22"/>
    <mergeCell ref="B23:C23"/>
    <mergeCell ref="B24:C24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I22" sqref="I22"/>
    </sheetView>
  </sheetViews>
  <sheetFormatPr defaultRowHeight="13.5"/>
  <cols>
    <col min="1" max="1" width="9" style="3"/>
    <col min="6" max="7" width="9" style="3"/>
  </cols>
  <sheetData>
    <row r="2" spans="1:10">
      <c r="A2" s="6" t="s">
        <v>2</v>
      </c>
      <c r="B2" s="6" t="s">
        <v>3</v>
      </c>
      <c r="C2" s="6" t="s">
        <v>0</v>
      </c>
      <c r="D2" s="6" t="s">
        <v>4</v>
      </c>
      <c r="E2" s="6" t="s">
        <v>1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0">
      <c r="A3" s="2"/>
      <c r="B3" s="4"/>
      <c r="C3" s="4"/>
      <c r="D3" s="4"/>
      <c r="E3" s="4"/>
      <c r="F3" s="2" t="s">
        <v>10</v>
      </c>
      <c r="G3" s="2" t="s">
        <v>11</v>
      </c>
      <c r="H3" s="1">
        <v>20</v>
      </c>
      <c r="I3" s="1">
        <v>1</v>
      </c>
      <c r="J3" s="8">
        <f>IF(G3="EI", IF(OR(AND(H3&lt;16,I3&lt;2),AND(H3&lt;5,I3=2)),3, IF(OR(AND(H3&gt;15,I3&lt;2),AND(H3&gt;4,H3&lt;16,I3=2),AND(H3&lt;5,I3&gt;2)),4, IF(OR(AND(H3&gt;4,I3&gt;2),AND(H3&gt;15,I3=2)),6,0))),IF(G3="EO", IF(OR(AND(H3&lt;20,I3&lt;2),AND(H3&lt;6,I3&lt;4)),4, IF(OR(AND(H3&gt;19,I3&lt;2),AND(H3&gt;5,H3&lt;20,I3&gt;1,I3&lt;4),AND(H3&lt;6,I3&gt;3)),5, IF(OR(AND(H3&gt;5,I3&gt;3),AND(H3&gt;19,I3&gt;1)),7,0))),IF(G3="EQ", IF(OR(AND(H3&lt;20,I3&lt;2),AND(H3&lt;6,I3&lt;4)),3, IF(OR(AND(H3&gt;19,I3&lt;2),AND(H3&gt;5,H3&lt;20,I3&gt;1,I3&lt;4),AND(H3&lt;6,I3&gt;3)),4, IF(OR(AND(H3&gt;5,I3&gt;3),AND(H3&gt;19,I3&gt;1)),6,0))),IF(G3="ILF", IF(OR(AND(H3&lt;51,I3&lt;2),AND(H3&lt;20,I3&lt;6)),7, IF(OR(AND(H3&gt;50,I3&lt;2),AND(H3&gt;19,H3&lt;51,I3&gt;1,I3&lt;6),AND(H3&lt;20,I3&gt;5)),10, IF(OR(AND(H3&gt;19,I3&gt;5),AND(H3&gt;50,I3&gt;1)),15,0))),IF(G3="EIF", IF(OR(AND(H3&lt;51,I3&lt;2),AND(H3&lt;20,I3&lt;6)),5, IF(OR(AND(H3&gt;50,I3&lt;2),AND(H3&gt;19,H3&lt;51,I3&gt;1,I3&lt;6),AND(H3&lt;20,I3&gt;5)),7, IF(OR(AND(H3&gt;19,I3&gt;5),AND(H3&gt;50,I3&gt;1)),10,0))),0)))))</f>
        <v>4</v>
      </c>
    </row>
    <row r="4" spans="1:10">
      <c r="A4" s="2"/>
      <c r="B4" s="4"/>
      <c r="C4" s="4"/>
      <c r="D4" s="4"/>
      <c r="E4" s="4"/>
      <c r="F4" s="2" t="s">
        <v>10</v>
      </c>
      <c r="G4" s="2" t="s">
        <v>12</v>
      </c>
      <c r="H4" s="1">
        <v>24</v>
      </c>
      <c r="I4" s="1">
        <v>3</v>
      </c>
      <c r="J4" s="8">
        <f>IF(G4="EI", IF(OR(AND(H4&lt;16,I4&lt;2),AND(H4&lt;5,I4=2)),3, IF(OR(AND(H4&gt;15,I4&lt;2),AND(H4&gt;4,H4&lt;16,I4=2),AND(H4&lt;5,I4&gt;2)),4, IF(OR(AND(H4&gt;4,I4&gt;2),AND(H4&gt;15,I4=2)),6,0))),IF(G4="EO", IF(OR(AND(H4&lt;20,I4&lt;2),AND(H4&lt;6,I4&lt;4)),4, IF(OR(AND(H4&gt;19,I4&lt;2),AND(H4&gt;5,H4&lt;20,I4&gt;1,I4&lt;4),AND(H4&lt;6,I4&gt;3)),5, IF(OR(AND(H4&gt;5,I4&gt;3),AND(H4&gt;19,I4&gt;1)),7,0))),IF(G4="EQ", IF(OR(AND(H4&lt;20,I4&lt;2),AND(H4&lt;6,I4&lt;4)),3, IF(OR(AND(H4&gt;19,I4&lt;2),AND(H4&gt;5,H4&lt;20,I4&gt;1,I4&lt;4),AND(H4&lt;6,I4&gt;3)),4, IF(OR(AND(H4&gt;5,I4&gt;3),AND(H4&gt;19,I4&gt;1)),6,0))),IF(G4="ILF", IF(OR(AND(H4&lt;51,I4&lt;2),AND(H4&lt;20,I4&lt;6)),7, IF(OR(AND(H4&gt;50,I4&lt;2),AND(H4&gt;19,H4&lt;51,I4&gt;1,I4&lt;6),AND(H4&lt;20,I4&gt;5)),10, IF(OR(AND(H4&gt;19,I4&gt;5),AND(H4&gt;50,I4&gt;1)),15,0))),IF(G4="EIF", IF(OR(AND(H4&lt;51,I4&lt;2),AND(H4&lt;20,I4&lt;6)),5, IF(OR(AND(H4&gt;50,I4&lt;2),AND(H4&gt;19,H4&lt;51,I4&gt;1,I4&lt;6),AND(H4&lt;20,I4&gt;5)),7, IF(OR(AND(H4&gt;19,I4&gt;5),AND(H4&gt;50,I4&gt;1)),10,0))),0)))))</f>
        <v>10</v>
      </c>
    </row>
    <row r="5" spans="1:10">
      <c r="A5" s="2"/>
      <c r="B5" s="4"/>
      <c r="C5" s="4"/>
      <c r="D5" s="4"/>
      <c r="E5" s="4"/>
      <c r="F5" s="2"/>
      <c r="G5" s="2"/>
      <c r="H5" s="1"/>
      <c r="I5" s="1"/>
      <c r="J5" s="8">
        <f>IF(G5="EI", IF(OR(AND(H5&lt;16,I5&lt;2),AND(H5&lt;5,I5=2)),3, IF(OR(AND(H5&gt;15,I5&lt;2),AND(H5&gt;4,H5&lt;16,I5=2),AND(H5&lt;5,I5&gt;2)),4, IF(OR(AND(H5&gt;4,I5&gt;2),AND(H5&gt;15,I5=2)),6,0))),IF(G5="EO", IF(OR(AND(H5&lt;20,I5&lt;2),AND(H5&lt;6,I5&lt;4)),4, IF(OR(AND(H5&gt;19,I5&lt;2),AND(H5&gt;5,H5&lt;20,I5&gt;1,I5&lt;4),AND(H5&lt;6,I5&gt;3)),5, IF(OR(AND(H5&gt;5,I5&gt;3),AND(H5&gt;19,I5&gt;1)),7,0))),IF(G5="EQ", IF(OR(AND(H5&lt;20,I5&lt;2),AND(H5&lt;6,I5&lt;4)),3, IF(OR(AND(H5&gt;19,I5&lt;2),AND(H5&gt;5,H5&lt;20,I5&gt;1,I5&lt;4),AND(H5&lt;6,I5&gt;3)),4, IF(OR(AND(H5&gt;5,I5&gt;3),AND(H5&gt;19,I5&gt;1)),6,0))),IF(G5="ILF", IF(OR(AND(H5&lt;51,I5&lt;2),AND(H5&lt;20,I5&lt;6)),7, IF(OR(AND(H5&gt;50,I5&lt;2),AND(H5&gt;19,H5&lt;51,I5&gt;1,I5&lt;6),AND(H5&lt;20,I5&gt;5)),10, IF(OR(AND(H5&gt;19,I5&gt;5),AND(H5&gt;50,I5&gt;1)),15,0))),IF(G5="EIF", IF(OR(AND(H5&lt;51,I5&lt;2),AND(H5&lt;20,I5&lt;6)),5, IF(OR(AND(H5&gt;50,I5&lt;2),AND(H5&gt;19,H5&lt;51,I5&gt;1,I5&lt;6),AND(H5&lt;20,I5&gt;5)),7, IF(OR(AND(H5&gt;19,I5&gt;5),AND(H5&gt;50,I5&gt;1)),10,0))),0)))))</f>
        <v>0</v>
      </c>
    </row>
    <row r="6" spans="1:10">
      <c r="A6" s="2"/>
      <c r="B6" s="4"/>
      <c r="C6" s="4"/>
      <c r="D6" s="4"/>
      <c r="E6" s="4"/>
      <c r="F6" s="2"/>
      <c r="G6" s="2"/>
      <c r="H6" s="1"/>
      <c r="I6" s="1"/>
      <c r="J6" s="8">
        <f>IF(G6="EI", IF(OR(AND(H6&lt;16,I6&lt;2),AND(H6&lt;5,I6=2)),3, IF(OR(AND(H6&gt;15,I6&lt;2),AND(H6&gt;4,H6&lt;16,I6=2),AND(H6&lt;5,I6&gt;2)),4, IF(OR(AND(H6&gt;4,I6&gt;2),AND(H6&gt;15,I6=2)),6,0))),IF(G6="EO", IF(OR(AND(H6&lt;20,I6&lt;2),AND(H6&lt;6,I6&lt;4)),4, IF(OR(AND(H6&gt;19,I6&lt;2),AND(H6&gt;5,H6&lt;20,I6&gt;1,I6&lt;4),AND(H6&lt;6,I6&gt;3)),5, IF(OR(AND(H6&gt;5,I6&gt;3),AND(H6&gt;19,I6&gt;1)),7,0))),IF(G6="EQ", IF(OR(AND(H6&lt;20,I6&lt;2),AND(H6&lt;6,I6&lt;4)),3, IF(OR(AND(H6&gt;19,I6&lt;2),AND(H6&gt;5,H6&lt;20,I6&gt;1,I6&lt;4),AND(H6&lt;6,I6&gt;3)),4, IF(OR(AND(H6&gt;5,I6&gt;3),AND(H6&gt;19,I6&gt;1)),6,0))),IF(G6="ILF", IF(OR(AND(H6&lt;51,I6&lt;2),AND(H6&lt;20,I6&lt;6)),7, IF(OR(AND(H6&gt;50,I6&lt;2),AND(H6&gt;19,H6&lt;51,I6&gt;1,I6&lt;6),AND(H6&lt;20,I6&gt;5)),10, IF(OR(AND(H6&gt;19,I6&gt;5),AND(H6&gt;50,I6&gt;1)),15,0))),IF(G6="EIF", IF(OR(AND(H6&lt;51,I6&lt;2),AND(H6&lt;20,I6&lt;6)),5, IF(OR(AND(H6&gt;50,I6&lt;2),AND(H6&gt;19,H6&lt;51,I6&gt;1,I6&lt;6),AND(H6&lt;20,I6&gt;5)),7, IF(OR(AND(H6&gt;19,I6&gt;5),AND(H6&gt;50,I6&gt;1)),10,0))),0)))))</f>
        <v>0</v>
      </c>
    </row>
    <row r="7" spans="1:10">
      <c r="A7" s="2"/>
      <c r="B7" s="4"/>
      <c r="C7" s="4"/>
      <c r="D7" s="4"/>
      <c r="E7" s="4"/>
      <c r="F7" s="2"/>
      <c r="G7" s="2"/>
      <c r="H7" s="1"/>
      <c r="I7" s="1"/>
      <c r="J7" s="8">
        <f t="shared" ref="J7:J14" si="0">IF(G7="EI", IF(OR(AND(H7&lt;16,I7&lt;2),AND(H7&lt;5,I7=2)),3, IF(OR(AND(H7&gt;15,I7&lt;2),AND(H7&gt;4,H7&lt;16,I7=2),AND(H7&lt;5,I7&gt;2)),4, IF(OR(AND(H7&gt;4,I7&gt;2),AND(H7&gt;15,I7=2)),6,0))),IF(G7="EO", IF(OR(AND(H7&lt;20,I7&lt;2),AND(H7&lt;6,I7&lt;4)),4, IF(OR(AND(H7&gt;19,I7&lt;2),AND(H7&gt;5,H7&lt;20,I7&gt;1,I7&lt;4),AND(H7&lt;6,I7&gt;3)),5, IF(OR(AND(H7&gt;5,I7&gt;3),AND(H7&gt;19,I7&gt;1)),7,0))),IF(G7="EQ", IF(OR(AND(H7&lt;20,I7&lt;2),AND(H7&lt;6,I7&lt;4)),3, IF(OR(AND(H7&gt;19,I7&lt;2),AND(H7&gt;5,H7&lt;20,I7&gt;1,I7&lt;4),AND(H7&lt;6,I7&gt;3)),4, IF(OR(AND(H7&gt;5,I7&gt;3),AND(H7&gt;19,I7&gt;1)),6,0))),IF(G7="ILF", IF(OR(AND(H7&lt;51,I7&lt;2),AND(H7&lt;20,I7&lt;6)),7, IF(OR(AND(H7&gt;50,I7&lt;2),AND(H7&gt;19,H7&lt;51,I7&gt;1,I7&lt;6),AND(H7&lt;20,I7&gt;5)),10, IF(OR(AND(H7&gt;19,I7&gt;5),AND(H7&gt;50,I7&gt;1)),15,0))),IF(G7="EIF", IF(OR(AND(H7&lt;51,I7&lt;2),AND(H7&lt;20,I7&lt;6)),5, IF(OR(AND(H7&gt;50,I7&lt;2),AND(H7&gt;19,H7&lt;51,I7&gt;1,I7&lt;6),AND(H7&lt;20,I7&gt;5)),7, IF(OR(AND(H7&gt;19,I7&gt;5),AND(H7&gt;50,I7&gt;1)),10,0))),0)))))</f>
        <v>0</v>
      </c>
    </row>
    <row r="8" spans="1:10">
      <c r="A8" s="2"/>
      <c r="B8" s="4"/>
      <c r="C8" s="4"/>
      <c r="D8" s="4"/>
      <c r="E8" s="4"/>
      <c r="F8" s="2"/>
      <c r="G8" s="2"/>
      <c r="H8" s="1"/>
      <c r="I8" s="1"/>
      <c r="J8" s="8">
        <f t="shared" si="0"/>
        <v>0</v>
      </c>
    </row>
    <row r="9" spans="1:10">
      <c r="A9" s="2"/>
      <c r="B9" s="4"/>
      <c r="C9" s="4"/>
      <c r="D9" s="4"/>
      <c r="E9" s="4"/>
      <c r="F9" s="2"/>
      <c r="G9" s="2"/>
      <c r="H9" s="1"/>
      <c r="I9" s="1"/>
      <c r="J9" s="8">
        <f t="shared" si="0"/>
        <v>0</v>
      </c>
    </row>
    <row r="10" spans="1:10">
      <c r="A10" s="2"/>
      <c r="B10" s="4"/>
      <c r="C10" s="4"/>
      <c r="D10" s="4"/>
      <c r="E10" s="4"/>
      <c r="F10" s="2"/>
      <c r="G10" s="2"/>
      <c r="H10" s="1"/>
      <c r="I10" s="1"/>
      <c r="J10" s="8">
        <f t="shared" si="0"/>
        <v>0</v>
      </c>
    </row>
    <row r="11" spans="1:10">
      <c r="A11" s="2"/>
      <c r="B11" s="4"/>
      <c r="C11" s="4"/>
      <c r="D11" s="4"/>
      <c r="E11" s="4"/>
      <c r="F11" s="2"/>
      <c r="G11" s="2"/>
      <c r="H11" s="1"/>
      <c r="I11" s="1"/>
      <c r="J11" s="8">
        <f t="shared" si="0"/>
        <v>0</v>
      </c>
    </row>
    <row r="12" spans="1:10">
      <c r="A12" s="2"/>
      <c r="B12" s="4"/>
      <c r="C12" s="4"/>
      <c r="D12" s="4"/>
      <c r="E12" s="4"/>
      <c r="F12" s="2"/>
      <c r="G12" s="2"/>
      <c r="H12" s="1"/>
      <c r="I12" s="1"/>
      <c r="J12" s="8">
        <f t="shared" si="0"/>
        <v>0</v>
      </c>
    </row>
    <row r="13" spans="1:10">
      <c r="A13" s="2"/>
      <c r="B13" s="4"/>
      <c r="C13" s="4"/>
      <c r="D13" s="4"/>
      <c r="E13" s="4"/>
      <c r="F13" s="2"/>
      <c r="G13" s="2"/>
      <c r="H13" s="1"/>
      <c r="I13" s="1"/>
      <c r="J13" s="8">
        <f t="shared" si="0"/>
        <v>0</v>
      </c>
    </row>
    <row r="14" spans="1:10">
      <c r="A14" s="2"/>
      <c r="B14" s="4"/>
      <c r="C14" s="4"/>
      <c r="D14" s="4"/>
      <c r="E14" s="4"/>
      <c r="F14" s="2"/>
      <c r="G14" s="2"/>
      <c r="H14" s="1"/>
      <c r="I14" s="1"/>
      <c r="J14" s="8">
        <f t="shared" si="0"/>
        <v>0</v>
      </c>
    </row>
    <row r="15" spans="1:10">
      <c r="A15" s="18" t="s">
        <v>48</v>
      </c>
      <c r="B15" s="19"/>
      <c r="C15" s="19"/>
      <c r="D15" s="19"/>
      <c r="E15" s="19"/>
      <c r="F15" s="20"/>
      <c r="G15" s="20"/>
      <c r="H15" s="19"/>
      <c r="I15" s="21"/>
      <c r="J15" s="8">
        <f>SUM(J3:J14)</f>
        <v>14</v>
      </c>
    </row>
  </sheetData>
  <phoneticPr fontId="3" type="noConversion"/>
  <dataValidations count="2">
    <dataValidation type="list" allowBlank="1" showInputMessage="1" showErrorMessage="1" sqref="F3:F14">
      <formula1>"新增,修改"</formula1>
    </dataValidation>
    <dataValidation type="list" allowBlank="1" showInputMessage="1" showErrorMessage="1" sqref="G3:G14">
      <formula1>"EI,EO,EQ,ILF,EIF"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F16" sqref="F16"/>
    </sheetView>
  </sheetViews>
  <sheetFormatPr defaultColWidth="15.125" defaultRowHeight="13.5"/>
  <cols>
    <col min="2" max="2" width="15.125" style="3"/>
    <col min="3" max="3" width="6.25" customWidth="1"/>
  </cols>
  <sheetData>
    <row r="2" spans="1:4" ht="16.5">
      <c r="A2" s="6" t="s">
        <v>27</v>
      </c>
      <c r="B2" s="6" t="s">
        <v>28</v>
      </c>
      <c r="D2" s="10" t="s">
        <v>31</v>
      </c>
    </row>
    <row r="3" spans="1:4" ht="16.5">
      <c r="A3" s="5" t="s">
        <v>13</v>
      </c>
      <c r="B3" s="1">
        <v>1</v>
      </c>
      <c r="D3" s="11" t="s">
        <v>32</v>
      </c>
    </row>
    <row r="4" spans="1:4" ht="16.5">
      <c r="A4" s="5" t="s">
        <v>14</v>
      </c>
      <c r="B4" s="1">
        <v>3</v>
      </c>
      <c r="D4" s="11" t="s">
        <v>33</v>
      </c>
    </row>
    <row r="5" spans="1:4" ht="16.5">
      <c r="A5" s="5" t="s">
        <v>15</v>
      </c>
      <c r="B5" s="1"/>
      <c r="D5" s="11" t="s">
        <v>34</v>
      </c>
    </row>
    <row r="6" spans="1:4" ht="16.5">
      <c r="A6" s="5" t="s">
        <v>16</v>
      </c>
      <c r="B6" s="1"/>
      <c r="D6" s="11" t="s">
        <v>35</v>
      </c>
    </row>
    <row r="7" spans="1:4" ht="16.5">
      <c r="A7" s="5" t="s">
        <v>17</v>
      </c>
      <c r="B7" s="1">
        <v>4</v>
      </c>
      <c r="D7" s="11" t="s">
        <v>36</v>
      </c>
    </row>
    <row r="8" spans="1:4" ht="16.5">
      <c r="A8" s="5" t="s">
        <v>18</v>
      </c>
      <c r="B8" s="1"/>
      <c r="D8" s="11" t="s">
        <v>37</v>
      </c>
    </row>
    <row r="9" spans="1:4" ht="16.5">
      <c r="A9" s="5" t="s">
        <v>19</v>
      </c>
      <c r="B9" s="1"/>
    </row>
    <row r="10" spans="1:4" ht="16.5">
      <c r="A10" s="5" t="s">
        <v>20</v>
      </c>
      <c r="B10" s="1"/>
    </row>
    <row r="11" spans="1:4" ht="16.5">
      <c r="A11" s="5" t="s">
        <v>21</v>
      </c>
      <c r="B11" s="1"/>
    </row>
    <row r="12" spans="1:4" ht="16.5">
      <c r="A12" s="5" t="s">
        <v>22</v>
      </c>
      <c r="B12" s="1"/>
    </row>
    <row r="13" spans="1:4" ht="16.5">
      <c r="A13" s="5" t="s">
        <v>23</v>
      </c>
      <c r="B13" s="1"/>
    </row>
    <row r="14" spans="1:4" ht="16.5">
      <c r="A14" s="5" t="s">
        <v>24</v>
      </c>
      <c r="B14" s="1"/>
    </row>
    <row r="15" spans="1:4" ht="16.5">
      <c r="A15" s="5" t="s">
        <v>25</v>
      </c>
      <c r="B15" s="1"/>
    </row>
    <row r="16" spans="1:4" ht="16.5">
      <c r="A16" s="5" t="s">
        <v>26</v>
      </c>
      <c r="B16" s="1"/>
    </row>
    <row r="17" spans="1:2">
      <c r="A17" s="7" t="s">
        <v>29</v>
      </c>
      <c r="B17" s="8">
        <f>SUM(B3:B16)</f>
        <v>8</v>
      </c>
    </row>
    <row r="18" spans="1:2">
      <c r="A18" s="7" t="s">
        <v>30</v>
      </c>
      <c r="B18" s="8">
        <f>B17*0.01+0.65</f>
        <v>0.73</v>
      </c>
    </row>
  </sheetData>
  <phoneticPr fontId="3" type="noConversion"/>
  <dataValidations count="1">
    <dataValidation type="list" allowBlank="1" showInputMessage="1" showErrorMessage="1" sqref="B3:B16">
      <formula1>"0,1,2,3,4,5"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39"/>
  <sheetViews>
    <sheetView workbookViewId="0">
      <selection activeCell="I8" sqref="I8"/>
    </sheetView>
  </sheetViews>
  <sheetFormatPr defaultRowHeight="16.5"/>
  <cols>
    <col min="1" max="1" width="9" style="9"/>
    <col min="2" max="2" width="18" style="9" customWidth="1"/>
    <col min="3" max="3" width="11.5" style="9" customWidth="1"/>
    <col min="4" max="16384" width="9" style="9"/>
  </cols>
  <sheetData>
    <row r="1" spans="2:4" ht="18">
      <c r="B1" s="12"/>
    </row>
    <row r="2" spans="2:4">
      <c r="B2" s="25" t="s">
        <v>38</v>
      </c>
      <c r="C2" s="15">
        <f>估算表!J15</f>
        <v>14</v>
      </c>
    </row>
    <row r="3" spans="2:4">
      <c r="B3" s="25" t="s">
        <v>39</v>
      </c>
      <c r="C3" s="15">
        <f>调节因子!$B$18</f>
        <v>0.73</v>
      </c>
    </row>
    <row r="4" spans="2:4">
      <c r="B4" s="25" t="s">
        <v>9</v>
      </c>
      <c r="C4" s="15">
        <f>C2*C3</f>
        <v>10.219999999999999</v>
      </c>
    </row>
    <row r="5" spans="2:4">
      <c r="B5" s="26"/>
    </row>
    <row r="6" spans="2:4">
      <c r="B6" s="25" t="s">
        <v>47</v>
      </c>
      <c r="C6" s="14">
        <v>0.32</v>
      </c>
    </row>
    <row r="7" spans="2:4">
      <c r="B7" s="25" t="s">
        <v>45</v>
      </c>
      <c r="C7" s="15">
        <f>C4/C6</f>
        <v>31.937499999999996</v>
      </c>
    </row>
    <row r="8" spans="2:4">
      <c r="B8" s="26"/>
    </row>
    <row r="9" spans="2:4">
      <c r="B9" s="25" t="s">
        <v>46</v>
      </c>
      <c r="C9" s="14">
        <v>2.5</v>
      </c>
    </row>
    <row r="10" spans="2:4">
      <c r="B10" s="25" t="s">
        <v>127</v>
      </c>
      <c r="C10" s="15">
        <f>C7/22*C9</f>
        <v>3.6292613636363629</v>
      </c>
    </row>
    <row r="12" spans="2:4">
      <c r="B12" s="61" t="s">
        <v>40</v>
      </c>
      <c r="C12" s="61"/>
      <c r="D12" s="61"/>
    </row>
    <row r="13" spans="2:4">
      <c r="B13" s="16" t="s">
        <v>41</v>
      </c>
      <c r="C13" s="16" t="s">
        <v>42</v>
      </c>
      <c r="D13" s="16" t="s">
        <v>43</v>
      </c>
    </row>
    <row r="14" spans="2:4">
      <c r="B14" s="17" t="s">
        <v>49</v>
      </c>
      <c r="C14" s="22">
        <v>0.06</v>
      </c>
      <c r="D14" s="15">
        <f>$C$7*C14</f>
        <v>1.9162499999999998</v>
      </c>
    </row>
    <row r="15" spans="2:4">
      <c r="B15" s="17" t="s">
        <v>50</v>
      </c>
      <c r="C15" s="22">
        <v>0.12</v>
      </c>
      <c r="D15" s="15">
        <f t="shared" ref="D15:D25" si="0">$C$7*C15</f>
        <v>3.8324999999999996</v>
      </c>
    </row>
    <row r="16" spans="2:4">
      <c r="B16" s="17" t="s">
        <v>51</v>
      </c>
      <c r="C16" s="22">
        <v>7.0000000000000007E-2</v>
      </c>
      <c r="D16" s="15">
        <f t="shared" si="0"/>
        <v>2.2356249999999998</v>
      </c>
    </row>
    <row r="17" spans="2:4">
      <c r="B17" s="17" t="s">
        <v>122</v>
      </c>
      <c r="C17" s="22">
        <v>0.15</v>
      </c>
      <c r="D17" s="15">
        <f t="shared" si="0"/>
        <v>4.7906249999999995</v>
      </c>
    </row>
    <row r="18" spans="2:4">
      <c r="B18" s="17" t="s">
        <v>44</v>
      </c>
      <c r="C18" s="22">
        <v>0.15</v>
      </c>
      <c r="D18" s="15">
        <f t="shared" si="0"/>
        <v>4.7906249999999995</v>
      </c>
    </row>
    <row r="19" spans="2:4">
      <c r="B19" s="17" t="s">
        <v>52</v>
      </c>
      <c r="C19" s="22">
        <v>0.05</v>
      </c>
      <c r="D19" s="15">
        <f t="shared" si="0"/>
        <v>1.5968749999999998</v>
      </c>
    </row>
    <row r="20" spans="2:4">
      <c r="B20" s="17" t="s">
        <v>53</v>
      </c>
      <c r="C20" s="22">
        <v>0.06</v>
      </c>
      <c r="D20" s="15">
        <f t="shared" si="0"/>
        <v>1.9162499999999998</v>
      </c>
    </row>
    <row r="21" spans="2:4">
      <c r="B21" s="17" t="s">
        <v>54</v>
      </c>
      <c r="C21" s="22">
        <v>0.2</v>
      </c>
      <c r="D21" s="15">
        <f t="shared" si="0"/>
        <v>6.3874999999999993</v>
      </c>
    </row>
    <row r="22" spans="2:4">
      <c r="B22" s="17" t="s">
        <v>123</v>
      </c>
      <c r="C22" s="22">
        <v>0.05</v>
      </c>
      <c r="D22" s="15">
        <f t="shared" si="0"/>
        <v>1.5968749999999998</v>
      </c>
    </row>
    <row r="23" spans="2:4">
      <c r="B23" s="17" t="s">
        <v>55</v>
      </c>
      <c r="C23" s="22">
        <v>0.04</v>
      </c>
      <c r="D23" s="15">
        <f t="shared" si="0"/>
        <v>1.2774999999999999</v>
      </c>
    </row>
    <row r="24" spans="2:4">
      <c r="B24" s="23" t="s">
        <v>56</v>
      </c>
      <c r="C24" s="24">
        <v>0.05</v>
      </c>
      <c r="D24" s="15">
        <f t="shared" si="0"/>
        <v>1.5968749999999998</v>
      </c>
    </row>
    <row r="25" spans="2:4">
      <c r="B25" s="16" t="s">
        <v>57</v>
      </c>
      <c r="C25" s="50">
        <f>SUM(C14:C24)</f>
        <v>1.0000000000000002</v>
      </c>
      <c r="D25" s="27">
        <f t="shared" si="0"/>
        <v>31.937500000000004</v>
      </c>
    </row>
    <row r="27" spans="2:4">
      <c r="B27" s="49" t="s">
        <v>124</v>
      </c>
      <c r="C27" s="49" t="s">
        <v>125</v>
      </c>
      <c r="D27" s="49" t="s">
        <v>126</v>
      </c>
    </row>
    <row r="28" spans="2:4">
      <c r="B28" s="17" t="s">
        <v>120</v>
      </c>
      <c r="C28" s="14"/>
      <c r="D28" s="13" t="e">
        <f>D14/C28</f>
        <v>#DIV/0!</v>
      </c>
    </row>
    <row r="29" spans="2:4">
      <c r="B29" s="17" t="s">
        <v>121</v>
      </c>
      <c r="C29" s="14"/>
      <c r="D29" s="13" t="e">
        <f t="shared" ref="D29:D38" si="1">D15/C29</f>
        <v>#DIV/0!</v>
      </c>
    </row>
    <row r="30" spans="2:4">
      <c r="B30" s="17" t="s">
        <v>51</v>
      </c>
      <c r="C30" s="14"/>
      <c r="D30" s="13" t="e">
        <f t="shared" si="1"/>
        <v>#DIV/0!</v>
      </c>
    </row>
    <row r="31" spans="2:4">
      <c r="B31" s="17" t="s">
        <v>122</v>
      </c>
      <c r="C31" s="14"/>
      <c r="D31" s="13" t="e">
        <f t="shared" si="1"/>
        <v>#DIV/0!</v>
      </c>
    </row>
    <row r="32" spans="2:4">
      <c r="B32" s="17" t="s">
        <v>44</v>
      </c>
      <c r="C32" s="14"/>
      <c r="D32" s="13" t="e">
        <f t="shared" si="1"/>
        <v>#DIV/0!</v>
      </c>
    </row>
    <row r="33" spans="2:4">
      <c r="B33" s="17" t="s">
        <v>52</v>
      </c>
      <c r="C33" s="14"/>
      <c r="D33" s="13" t="e">
        <f t="shared" si="1"/>
        <v>#DIV/0!</v>
      </c>
    </row>
    <row r="34" spans="2:4">
      <c r="B34" s="17" t="s">
        <v>53</v>
      </c>
      <c r="C34" s="14"/>
      <c r="D34" s="13" t="e">
        <f t="shared" si="1"/>
        <v>#DIV/0!</v>
      </c>
    </row>
    <row r="35" spans="2:4">
      <c r="B35" s="17" t="s">
        <v>54</v>
      </c>
      <c r="C35" s="14"/>
      <c r="D35" s="13" t="e">
        <f t="shared" si="1"/>
        <v>#DIV/0!</v>
      </c>
    </row>
    <row r="36" spans="2:4">
      <c r="B36" s="17" t="s">
        <v>123</v>
      </c>
      <c r="C36" s="14"/>
      <c r="D36" s="13" t="e">
        <f t="shared" si="1"/>
        <v>#DIV/0!</v>
      </c>
    </row>
    <row r="37" spans="2:4">
      <c r="B37" s="17" t="s">
        <v>55</v>
      </c>
      <c r="C37" s="14"/>
      <c r="D37" s="13" t="e">
        <f t="shared" si="1"/>
        <v>#DIV/0!</v>
      </c>
    </row>
    <row r="38" spans="2:4">
      <c r="B38" s="23" t="s">
        <v>56</v>
      </c>
      <c r="C38" s="14"/>
      <c r="D38" s="13" t="e">
        <f t="shared" si="1"/>
        <v>#DIV/0!</v>
      </c>
    </row>
    <row r="39" spans="2:4">
      <c r="B39" s="16" t="s">
        <v>57</v>
      </c>
      <c r="C39" s="27"/>
      <c r="D39" s="27" t="e">
        <f>SUM(D28:D38)</f>
        <v>#DIV/0!</v>
      </c>
    </row>
  </sheetData>
  <mergeCells count="1">
    <mergeCell ref="B12:D12"/>
  </mergeCells>
  <phoneticPr fontId="3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版本记录</vt:lpstr>
      <vt:lpstr>使用指南</vt:lpstr>
      <vt:lpstr>估算表</vt:lpstr>
      <vt:lpstr>调节因子</vt:lpstr>
      <vt:lpstr>估算结果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FranklinCao</dc:creator>
  <cp:lastModifiedBy>he</cp:lastModifiedBy>
  <dcterms:created xsi:type="dcterms:W3CDTF">2014-08-21T00:59:09Z</dcterms:created>
  <dcterms:modified xsi:type="dcterms:W3CDTF">2017-09-25T14:39:28Z</dcterms:modified>
</cp:coreProperties>
</file>