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longh\Desktop\X\03_decision\"/>
    </mc:Choice>
  </mc:AlternateContent>
  <xr:revisionPtr revIDLastSave="0" documentId="13_ncr:1_{BA3EA271-2BEF-4991-A2F3-0A460FC2C22B}" xr6:coauthVersionLast="47" xr6:coauthVersionMax="47" xr10:uidLastSave="{00000000-0000-0000-0000-000000000000}"/>
  <bookViews>
    <workbookView xWindow="-108" yWindow="-108" windowWidth="30936" windowHeight="16896" firstSheet="1" activeTab="1" xr2:uid="{00000000-000D-0000-FFFF-FFFF00000000}"/>
  </bookViews>
  <sheets>
    <sheet name="__snloffice" sheetId="4" state="veryHidden" r:id="rId1"/>
    <sheet name="TopHolding1_X" sheetId="1" r:id="rId2"/>
    <sheet name="TopHolding2_WFC" sheetId="2" r:id="rId3"/>
    <sheet name="TopHolding3_AMTM" sheetId="3" r:id="rId4"/>
  </sheets>
  <definedNames>
    <definedName name="_xlnm._FilterDatabase" localSheetId="1" hidden="1">TopHolding1_X!$A$36:$AV$56</definedName>
    <definedName name="_xlnm._FilterDatabase" localSheetId="2" hidden="1">TopHolding2_WFC!$A$26:$R$26</definedName>
    <definedName name="_xlnm._FilterDatabase" localSheetId="3" hidden="1">TopHolding3_AMTM!$A$44:$R$44</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snl__10C920BC_51B7_4E2F_B16F_3F25B4F15A47_" localSheetId="3" hidden="1">TopHolding3_AMTM!$A$40,TopHolding3_AMTM!$C$45:$O$68</definedName>
    <definedName name="snl__30DD52DB_5C9E_4AB6_B5AE_49B9A5F9813E_" localSheetId="3" hidden="1">TopHolding3_AMTM!$A$40,TopHolding3_AMTM!$C$45:$O$68</definedName>
    <definedName name="snl__361AF51D_703F_44DE_BA16_9F56533F5893_" localSheetId="3" hidden="1">TopHolding3_AMTM!$A$40,TopHolding3_AMTM!$C$45:$O$68</definedName>
    <definedName name="snl__54CCF1F0_83D6_4029_8EB7_A9C5DDB2CE98_" localSheetId="1" hidden="1">TopHolding1_X!$A$32,TopHolding1_X!$C$37:$O$56</definedName>
    <definedName name="snl__956B58D1_D1F1_4E10_9ADA_2926CFD147A0_" localSheetId="1" hidden="1">TopHolding1_X!$A$32,TopHolding1_X!$C$37:$O$56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 i="1" l="1"/>
  <c r="A33" i="1"/>
  <c r="B33" i="1"/>
  <c r="C33" i="1"/>
  <c r="D33" i="1"/>
  <c r="E33" i="1"/>
  <c r="F33" i="1"/>
  <c r="G33" i="1"/>
  <c r="H33" i="1"/>
  <c r="I33" i="1"/>
  <c r="J33" i="1"/>
  <c r="K33" i="1"/>
  <c r="L33" i="1"/>
  <c r="M33" i="1"/>
  <c r="N33" i="1"/>
  <c r="O33" i="1"/>
  <c r="F36" i="1"/>
  <c r="G36" i="1"/>
  <c r="H36" i="1"/>
  <c r="I36" i="1"/>
  <c r="A40" i="3"/>
  <c r="A41" i="3"/>
  <c r="B41" i="3"/>
  <c r="C41" i="3"/>
  <c r="D41" i="3"/>
  <c r="E41" i="3"/>
  <c r="F41" i="3"/>
  <c r="G41" i="3"/>
  <c r="H41" i="3"/>
  <c r="I41" i="3"/>
  <c r="J41" i="3"/>
  <c r="K41" i="3"/>
  <c r="L41" i="3"/>
  <c r="M41" i="3"/>
  <c r="N41" i="3"/>
  <c r="O41" i="3"/>
  <c r="F44" i="3"/>
  <c r="G44" i="3"/>
  <c r="H44" i="3"/>
  <c r="I44" i="3"/>
  <c r="D23" i="2"/>
  <c r="L23" i="2"/>
  <c r="A23" i="2"/>
  <c r="E23" i="2"/>
  <c r="M23" i="2"/>
  <c r="B23" i="2"/>
  <c r="F23" i="2"/>
  <c r="N23" i="2"/>
  <c r="F26" i="2"/>
  <c r="G23" i="2"/>
  <c r="O23" i="2"/>
  <c r="I23" i="2"/>
  <c r="G26" i="2"/>
  <c r="H23" i="2"/>
  <c r="H26" i="2"/>
  <c r="I26" i="2"/>
  <c r="A22" i="2" s="1"/>
  <c r="J23" i="2"/>
  <c r="C23" i="2"/>
  <c r="K23" i="2"/>
</calcChain>
</file>

<file path=xl/sharedStrings.xml><?xml version="1.0" encoding="utf-8"?>
<sst xmlns="http://schemas.openxmlformats.org/spreadsheetml/2006/main" count="795" uniqueCount="162">
  <si>
    <t>SPGTable</t>
  </si>
  <si>
    <t xml:space="preserve">Entity Name </t>
  </si>
  <si>
    <t>SP_ENTITY_NAME</t>
  </si>
  <si>
    <t>Day Close Price ($)</t>
  </si>
  <si>
    <t>Market Capitalization ($M)</t>
  </si>
  <si>
    <t xml:space="preserve">Sector </t>
  </si>
  <si>
    <t xml:space="preserve">Industry Group </t>
  </si>
  <si>
    <t xml:space="preserve">Industry </t>
  </si>
  <si>
    <t xml:space="preserve">Primary Industry </t>
  </si>
  <si>
    <t xml:space="preserve">NAICS Code </t>
  </si>
  <si>
    <t>SP_PRICE_CLOSE</t>
  </si>
  <si>
    <t>SP_MARKETCAP</t>
  </si>
  <si>
    <t>IQ_SECTOR</t>
  </si>
  <si>
    <t>IQ_INDUSTRY_GROUP</t>
  </si>
  <si>
    <t>IQ_INDUSTRY</t>
  </si>
  <si>
    <t>IQ_PRIMARY_INDUSTRY</t>
  </si>
  <si>
    <t>NAICS_CODE</t>
  </si>
  <si>
    <t>Current</t>
  </si>
  <si>
    <t>Primary</t>
  </si>
  <si>
    <t>Net Income &gt; 0</t>
  </si>
  <si>
    <t>Cash flow from Op &gt; 0</t>
  </si>
  <si>
    <t>Delta RoA &gt; 0</t>
  </si>
  <si>
    <t>CFO &gt; Net Income</t>
  </si>
  <si>
    <t>Delta LT Debt / Asset &lt; 0</t>
  </si>
  <si>
    <t>Delta C Asset / Liability &gt; 0</t>
  </si>
  <si>
    <t>Delta EBIT Margin &gt; 0</t>
  </si>
  <si>
    <t>Delta Rev / Asset &gt; 0</t>
  </si>
  <si>
    <t>Delta O/S shares &lt; 0</t>
  </si>
  <si>
    <t>sum</t>
  </si>
  <si>
    <t>Nucor Corporation (NYSE:NUE)</t>
  </si>
  <si>
    <t>Materials</t>
  </si>
  <si>
    <t>Metals and Mining</t>
  </si>
  <si>
    <t>Steel</t>
  </si>
  <si>
    <t>331110 - Iron and Steel Mills and Ferroalloy Manufacturing</t>
  </si>
  <si>
    <t>Steel Dynamics, Inc. (NASDAQGS:STLD)</t>
  </si>
  <si>
    <t>3312 - Steel Product Manufacturing from Purchased Steel</t>
  </si>
  <si>
    <t>Reliance, Inc. (NYSE:RS)</t>
  </si>
  <si>
    <t>332 - Fabricated Metal Product Manufacturing</t>
  </si>
  <si>
    <t>Carpenter Technology Corporation (NYSE:CRS)</t>
  </si>
  <si>
    <t>United States Steel Corporation (NYSE:X)</t>
  </si>
  <si>
    <t>33111 - Iron and Steel Mills and Ferroalloy Manufacturing</t>
  </si>
  <si>
    <t>ATI Inc. (NYSE:ATI)</t>
  </si>
  <si>
    <t>Commercial Metals Company (NYSE:CMC)</t>
  </si>
  <si>
    <t>Ternium S.A. (NYSE:TX)</t>
  </si>
  <si>
    <t>331210 - Iron and Steel Pipe and Tube Manufacturing from Purchased Steel</t>
  </si>
  <si>
    <t>Cleveland-Cliffs Inc. (NYSE:CLF)</t>
  </si>
  <si>
    <t>Warrior Met Coal, Inc. (NYSE:HCC)</t>
  </si>
  <si>
    <t>21211 - Coal Mining</t>
  </si>
  <si>
    <t>Alpha Metallurgical Resources, Inc. (NYSE:AMR)</t>
  </si>
  <si>
    <t>Arch Resources, Inc. (NYSE:ARCH)</t>
  </si>
  <si>
    <t>212115 - Underground Coal Mining</t>
  </si>
  <si>
    <t>Worthington Steel, Inc. (NYSE:WS)</t>
  </si>
  <si>
    <t>Algoma Steel Group Inc. (NASDAQGM:ASTL)</t>
  </si>
  <si>
    <t>SunCoke Energy, Inc. (NYSE:SXC)</t>
  </si>
  <si>
    <t>Ryerson Holding Corporation (NYSE:RYI)</t>
  </si>
  <si>
    <t>33122 - Rolling and Drawing of Purchased Steel</t>
  </si>
  <si>
    <t>Haynes International, Inc. (NASDAQGS:HAYN)</t>
  </si>
  <si>
    <t>3311 - Iron and Steel Mills and Ferroalloy Manufacturing</t>
  </si>
  <si>
    <t>Metallus Inc. (NYSE:MTUS)</t>
  </si>
  <si>
    <t>Ramaco Resources, Inc. (NASDAQGS:METC)</t>
  </si>
  <si>
    <t>Radius Recycling, Inc. (NASDAQGS:RDUS)</t>
  </si>
  <si>
    <t>Olympic Steel, Inc. (NASDAQGS:ZEUS)</t>
  </si>
  <si>
    <t>Universal Stainless &amp; Alloy Products, Inc. (NASDAQGS:USAP)</t>
  </si>
  <si>
    <t>Mesabi Trust (NYSE:MSB)</t>
  </si>
  <si>
    <t>212210 - Iron Ore Mining</t>
  </si>
  <si>
    <t>Scully Royalty Ltd. (NYSE:SRL)</t>
  </si>
  <si>
    <t>2122 - Metal Ore Mining</t>
  </si>
  <si>
    <t>Ascent Industries Co. (NASDAQGM:ACNT)</t>
  </si>
  <si>
    <t>Grupo Simec, S.A.B. de C.V. (NYSEAM:SIM)</t>
  </si>
  <si>
    <t>LTM</t>
  </si>
  <si>
    <t>SP_EXCHANGE</t>
  </si>
  <si>
    <t>SP_PRICE_CHANGE</t>
  </si>
  <si>
    <t>SP_PE_EXCL</t>
  </si>
  <si>
    <t>SP_PNETFCF</t>
  </si>
  <si>
    <t>IQ_PBV_X</t>
  </si>
  <si>
    <t>IQ_TEV_EBITDA</t>
  </si>
  <si>
    <t>IQ_TEV_UFCF</t>
  </si>
  <si>
    <t>SP_ENTITY_ID</t>
  </si>
  <si>
    <t>NASDAQGM</t>
  </si>
  <si>
    <t>NM</t>
  </si>
  <si>
    <t>NYSE</t>
  </si>
  <si>
    <t>NYSEAM</t>
  </si>
  <si>
    <t>NASDAQGS</t>
  </si>
  <si>
    <t>Bank of America Corporation (NYSE:BAC)</t>
  </si>
  <si>
    <t>Financials</t>
  </si>
  <si>
    <t>Banks</t>
  </si>
  <si>
    <t>Diversified Banks</t>
  </si>
  <si>
    <t>522110 - Commercial Banking</t>
  </si>
  <si>
    <t>Citigroup Inc. (NYSE:C)</t>
  </si>
  <si>
    <t>Comerica Incorporated (NYSE:CMA)</t>
  </si>
  <si>
    <t>Credicorp Ltd. (NYSE:BAP)</t>
  </si>
  <si>
    <t>Fifth Third Bancorp (NASDAQGS:FITB)</t>
  </si>
  <si>
    <t>First Citizens BancShares, Inc. (NASDAQGS:FCNC.A)</t>
  </si>
  <si>
    <t>Inter &amp; Co, Inc. (NASDAQGS:INTR)</t>
  </si>
  <si>
    <t>JPMorgan Chase &amp; Co. (NYSE:JPM)</t>
  </si>
  <si>
    <t>KeyCorp (NYSE:KEY)</t>
  </si>
  <si>
    <t>Nu Holdings Ltd. (NYSE:NU)</t>
  </si>
  <si>
    <t>The Bank of N.T. Butterfield &amp; Son Limited (NYSE:NTB)</t>
  </si>
  <si>
    <t>The PNC Financial Services Group, Inc. (NYSE:PNC)</t>
  </si>
  <si>
    <t>U.S. Bancorp (NYSE:USB)</t>
  </si>
  <si>
    <t>Wells Fargo &amp; Company (NYSE:WFC)</t>
  </si>
  <si>
    <t>NA</t>
  </si>
  <si>
    <t>1.4748</t>
  </si>
  <si>
    <t>1.5241</t>
  </si>
  <si>
    <t>Verisk Analytics, Inc. (NASDAQGS:VRSK)</t>
  </si>
  <si>
    <t>Industrials</t>
  </si>
  <si>
    <t>Commercial and Professional Services</t>
  </si>
  <si>
    <t>Professional Services</t>
  </si>
  <si>
    <t>Research and Consulting Services</t>
  </si>
  <si>
    <t>561499 - All Other Business Support Services</t>
  </si>
  <si>
    <t>Equifax Inc. (NYSE:EFX)</t>
  </si>
  <si>
    <t>561450 - Credit Bureaus</t>
  </si>
  <si>
    <t>Leidos Holdings, Inc. (NYSE:LDOS)</t>
  </si>
  <si>
    <t>54151 - Computer Systems Design and Related Services</t>
  </si>
  <si>
    <t>TransUnion (NYSE:TRU)</t>
  </si>
  <si>
    <t>Booz Allen Hamilton Holding Corporation (NYSE:BAH)</t>
  </si>
  <si>
    <t>Jacobs Solutions Inc. (NYSE:J)</t>
  </si>
  <si>
    <t>UL Solutions Inc. (NYSE:ULS)</t>
  </si>
  <si>
    <t>541990 - All Other Professional, Scientific, and Technical Services</t>
  </si>
  <si>
    <t>CACI International Inc (NYSE:CACI)</t>
  </si>
  <si>
    <t>Parsons Corporation (NYSE:PSN)</t>
  </si>
  <si>
    <t>541512 - Computer Systems Design Services</t>
  </si>
  <si>
    <t>KBR, Inc. (NYSE:KBR)</t>
  </si>
  <si>
    <t>FTI Consulting, Inc. (NYSE:FCN)</t>
  </si>
  <si>
    <t>54161 - Management Consulting Services</t>
  </si>
  <si>
    <t>Science Applications International Corporation (NASDAQGS:SAIC)</t>
  </si>
  <si>
    <t>541 - Professional, Scientific, and Technical Services</t>
  </si>
  <si>
    <t>Amentum Holdings, Inc. (NYSE:AMTM)</t>
  </si>
  <si>
    <t>551112 - Offices of Other Holding Companies</t>
  </si>
  <si>
    <t>Dun &amp; Bradstreet Holdings, Inc. (NYSE:DNB)</t>
  </si>
  <si>
    <t>Exponent, Inc. (NASDAQGS:EXPO)</t>
  </si>
  <si>
    <t>541690 - Other Scientific and Technical Consulting Services</t>
  </si>
  <si>
    <t>CBIZ, Inc. (NYSE:CBZ)</t>
  </si>
  <si>
    <t>54121 - Accounting, Tax Preparation, Bookkeeping, and Payroll Services</t>
  </si>
  <si>
    <t>ICF International, Inc. (NASDAQGS:ICFI)</t>
  </si>
  <si>
    <t>541611 - Administrative Management and General Management Consulting Services</t>
  </si>
  <si>
    <t>Huron Consulting Group Inc. (NASDAQGS:HURN)</t>
  </si>
  <si>
    <t>NV5 Global, Inc. (NASDAQGS:NVEE)</t>
  </si>
  <si>
    <t>5413 - Architectural, Engineering, and Related Services</t>
  </si>
  <si>
    <t>LegalZoom.com, Inc. (NASDAQGS:LZ)</t>
  </si>
  <si>
    <t>541110 - Offices of Lawyers</t>
  </si>
  <si>
    <t>CRA International, Inc. (NASDAQGS:CRAI)</t>
  </si>
  <si>
    <t>Innodata Inc. (NASDAQGM:INOD)</t>
  </si>
  <si>
    <t>Willdan Group, Inc. (NASDAQGM:WLDN)</t>
  </si>
  <si>
    <t>Franklin Covey Co. (NYSE:FC)</t>
  </si>
  <si>
    <t>Spire Global, Inc. (NYSE:SPIR)</t>
  </si>
  <si>
    <t>54 - Professional, Scientific, and Technical Services</t>
  </si>
  <si>
    <t>BlackSky Technology Inc. (NYSE:BKSY)</t>
  </si>
  <si>
    <t>54171 - Research and Development in the Physical, Engineering, and Life Sciences</t>
  </si>
  <si>
    <t>Forrester Research, Inc. (NASDAQGS:FORR)</t>
  </si>
  <si>
    <t>5417 - Scientific Research and Development Services</t>
  </si>
  <si>
    <t>Mistras Group, Inc. (NYSE:MG)</t>
  </si>
  <si>
    <t>54138 - Testing Laboratories and Services</t>
  </si>
  <si>
    <t>Resources Connection, Inc. (NASDAQGS:RGP)</t>
  </si>
  <si>
    <t>541618 - Other Management Consulting Services</t>
  </si>
  <si>
    <t>RCM Technologies, Inc. (NASDAQGM:RCMT)</t>
  </si>
  <si>
    <t>Falcon's Beyond Global, Inc. (NASDAQGM:FBYD)</t>
  </si>
  <si>
    <t>512 - Motion Picture and Sound Recording Industries</t>
  </si>
  <si>
    <t>Where Food Comes From, Inc. (NASDAQCM:WFCF)</t>
  </si>
  <si>
    <t>5419 - Other Professional, Scientific, and Technical Services</t>
  </si>
  <si>
    <t>Clarivate Plc (NYSE:CLVT)</t>
  </si>
  <si>
    <t>允䅁䍁䅯䅁䍁䅁䅁䅁䉁䅁䅁杂䅁䑁䅅兔䅁䅁䅫䅁䝁䅁䅁免塂䅁䅁䅄䅁䅁䅙䅁穁䕁䄰䅁乁䅁䅁䅃䅁䑁䅕杍塂䅁䅁睃䅁䅁䅯䅁㡁䑁䄴免乂䅁䅁先䅁䅁䅯䅁㡁䑁䄴免塂䅁䅁杈䅁䅁䅯䅁㡁䑁䄴睍乂䅁䅁䅈䅁䅁䅷䅁㡁䑁䄴兎祁䙁䅣䅁扁䅁䅁䅋䅁䕁䅑兙㕂䍁䅁睑獂䝁䄸督求䍁䅁䅕祂䝁䅫睙求䍁䅁䅋歁䍁䅫䅁䙁䅁䅁杆䅁䕁䅕杢あ䝁䅫䅤㕂䍁䅁兓䕂䍁䅁䅁楁䅁䅁杇䅁䕁䅕杢あ䝁䅫䅤㕂䍁䅁杔桂䝁䄰党杁䅁䅁䅉䅁䉁䅑䅁䙂䡁䅧睙潂䝁䅅杢湂䝁䅕䅉䅁䅁䅍䅁十䅁䅁兓剂䙁䄸䅕䍂䙁䅙睘奂䅁䅁杅䅁䍁䅧䅁䩂䙁䅅睘兂䙁䅉兓乂䕁䅅杕婂䙁䄸兓佂䕁䅑兖呂䙁䅑杕婂䅁䅁兇䅁䉁䅷䅁䩂䙁䅅睘啂䕁䅕杖時䕁䅕村䩂䙁䅑䅒䉂䅁䅁兆䅁䉁䅧䅁䩂䙁䅅睘啂䕁䅕杖時䙁䅕杒䑂䕁䅙䅁塁䅁䅁䅃䅁䕁䅷䅖乂䅁䅁睅䅁䑁䅙䅁乂䝁䅅杣牂䝁䅕䅤杁䕁䅍兙睂䝁䅫䅤桂䝁䅷兡㙂䝁䅅䅤灂䝁䄸杢杁䍁䅧䅊乂䍁䅫䅁䡁䅁䅁䅪䅁䕁䄸䅣あ䝁䅫睢畂䡁䅍杏䑂䡁䅕杣祂䑁䄰兖呂䕁䅑䅌乂䝁䅅睚㥁䙁䅍䅤桂䝁䄴䅚桂䡁䅉䅚獁䕁䅍睢畂䡁䅙兔求䡁䅑䅡療䝁䅑児卂䍁䅷杒灂䝁䅷兡畂䝁䅣杖求䡁䅉児䑂䡁䅕杣祂䝁䅕杢あ䍁䄸杕求䡁䅍䅤桂䡁䅑党歂䅁䅁杁䅁䍁䅉䅁兂䡁䅉兡橂䝁䅕䅉䑂䝁䅧兙畂䝁䅣党杁䍁䅧兊灁䅁䅁权䅁䍁䅁䅁兂䡁䅉兡橂䝁䅕睌杁䕁䅉睢療䝁䅳䅉潁䡁䅧克䅁䉁䅑䅁㑁䅁䅁䅕祂䝁䅫睙求䍁䄸䅉䙂䙁䅁睕杁䕁䅉党浂䝁䄸杣求䍁䅁兒㑂䡁䅑杣桂䍁䅁䅋㑂䍁䅫䅁偁䅁䅁杊䅁䙁䅁杣灂䝁䅍党癁䍁䅁杔求䡁䅑䅉䝂䕁䅍杒杁䍁䅧䅥灁䅁䅁充䅁䍁䅑䅁兂䡁䅉兡瑂䝁䅅杣㕂䍁䅁兓畂䝁䅑兤穂䡁䅑杣㕂䍁䅁䅁慁䅁䅁杅䅁䙁䅍䅕䡂䙁䅑兙楂䝁䅷党䅁䍁䅙䅁慁䅁䅁睕兂䙁䄸兒佂䙁䅑兓啂䙁䅫睘䩂䕁䅑䅁桁䅁䅁杈䅁䙁䅍䅕時䕁䅕杔啂䕁䅫䅖婂䙁䄸杔䉂䕁䄰兒䅁䉁䄸䅁奁䅁䅁睕兂䙁䄸兒奂䕁䅍䅓䉂䕁䄴睒䙂䅁䅁䅁䅁䉁䅯䅁呂䙁䅁睘乂䕁䅅杕䱂䕁䅕䅖䑂䕁䅅䅕䅁䅁䅙䅁坁䅁䅁睕兂䙁䄸䅕䙂䙁䄸兒奂䕁䅍䅔䅁䅁䄴䅁坁䅁䅁睕兂䙁䄸䅕佂䕁䅕䅖䝂䕁䅍杒䅁䉁䅁䅁杁䅁䅁睕兂䙁䄸䅕卂䕁䅫睑䙂䙁䄸睑䥂䕁䅅杔䡂䕁䅕䅁䥁䅁䅁杈䅁䙁䅍䅕時䙁䅁杕䩂䕁䅍兒時䕁䅍䅔偂䙁䅍兒䅁䅁䅑䅁杁䅁䅁䅖䙂䙁䅙睌杁䕁䅕村䩂䙁䅑䅒䉂䍁䅁䅋㑂䍁䅫䅁坁䅁䅁䅒䅁䙁䅑兒坂䍁䄸䅉䝂䡁䅉党求䍁䅁睑桂䡁䅍䅡杁䕁䅙䅢療䡁䅣䅉噂䝁䄴䅢求䡁䅙党祂䝁䅕䅚杁䍁䅧䅥灁䅁䅁䅇䅁䕁䅷䅁扂䑁䅉䅎剂䑁䅑睘祂䝁䅕杤灂䝁䅕睤畁䡁䅧䅢穂䡁䅧兘啂䝁䄸䅣䥂䝁䄸䅢歂䝁䅫杢湂䑁䅅睘奂䍁䅅䅊䉂䍁䅑睍祁䅁䅁睊䅁䙁䅧䅁扂䑁䅉䅎剂䑁䅑睘祂䝁䅕杤灂䝁䅕睤畁䡁䅧䅢穂䡁䅧兘啂䝁䄸䅣䥂䝁䄸䅢歂䝁䅫杢湂䑁䅅睘奂䍁䅅䅊䍂䍁䅑睍㍁䑁䅯䅊䍂䍁䅑兎㉁䅁䅁䅋䅁䙁䅧䅁扂䑁䅉䅎剂䑁䅑睘祂䝁䅕杤灂䝁䅕睤畁䡁䅧䅢穂䡁䅧兘啂䝁䄸䅣䥂䝁䄸䅢歂䝁䅫杢湂䑁䅅睘奂䍁䅅䅊䑂䍁䅑睍ぁ䑁䅯䅊偂䍁䅑睍ぁ䅁䅁克䅁䙁䅉䅁扂䑁䅉䅎剂䑁䅑睘祂䝁䅕杤灂䝁䅕睤畁䡁䅧䅢穂䡁䅧兘啂䝁䄸䅣䥂䝁䄸䅢歂䝁䅫杢湂䑁䅍睘䉂䕁䄰䅖乂䍁䅅䅊䉂䍁䅑䅎睁䅁䅁睉䅁䙁䄴䅁扂䑁䅉䅎剂䑁䅑睘祂䝁䅕杤灂䝁䅕睤畁䡁䅧䅢穂䡁䅧兘啂䝁䄸䅣䥂䝁䄸䅢歂䝁䅫杢湂䑁䅍睘䉂䕁䄰䅖乂䍁䅅䅊䍂䍁䅑䅎ㅁ䑁䅯䅊䍂䍁䅑李㑁䅁䅁䅊䅁䙁䄴䅁扂䑁䅉䅎剂䑁䅑睘祂䝁䅕杤灂䝁䅕睤畁䡁䅧䅢穂䡁䅧兘啂䝁䄸䅣䥂䝁䄸䅢歂䝁䅫杢湂䑁䅍睘䉂䕁䄰䅖乂䍁䅅䅊䑂䍁䅑䅎祁䑁䅯䅊偂䍁䅑䅎祁䅁䅁兊䅁䉁䅙䅁䵁䅉䅅䅁䝁䅁䅁睁偁䅁䅁兂䅁䅁䅁䕎兙兑䅯䅁䅁䅁䅯允䅁䅁䅯允䅁䅁䅯杁䅁䅁䅅䅁䉁䅁䅁权䑁䅁䅁䍄䉁䅁䅁杂䅁䅁䅍睄䅁䅁䅕䅁䅁䑁䝒䕅䭅䅁䅧䅁䭁䅁䅅䅁䭁䅁䅫䅁䭁䅁䅉䅁䉁䅁䅁允䅁䅁䅯权䅁䅁杷允䅁䅁䅙䅁䑁䅁䄸䅁䙁䅁䅁䅁ぁ桒䉂权䕁䅁䅁权䉁䅁䅁权䉁䅁䅁权䍁䅁䅁允䅁䅁䅅䅁䭁䅁䅕䅁䵁䅉䅅䅁䝁䅁䅁睁偁䅁䅁兂䅁䅁䅁䕎兙兑䅯杄䅁䅁䅯允䅁䅁䅯允䅁䅁䅯杁䅁䅁䅅䅁䉁䅁䅁权偁䅁䅁䍄䉁䅁䅁杂䅁䅁䅍睄䅁䅁䅕䅁䅁䑁䝒䕅䭅䅁䅙䅁䭁䅁䅅䅁䭁䅁䅅䅁䭁䅁䅉䅁䉁䅁䅁允䅁䅁䅯睂䅁䅁杷允䅁䅁䅙䅁䑁䅁䄸䅁䙁䅁䅁䅁ぁ桒䉂权䥁䅁䅁权䉁䅁䅁权䱁䅁䅁权䍁䅁䅁允䅁䅁䅅䅁䭁䅁䅯䅁䵁䅉䅅䅁䝁䅁䅁睁偁䅁䅁兂䅁䅁䅁䕎兙兑䅯䅃䅁䅁䅯允䅁䅁䅯兄䅁䅁䅯杁䅁䅁䅅䅁䉁䅁䅁权䭁䅁䅁䍄䉁䅁䅁杂䅁䅁䅍睄䅁䅁䅕䅁䅁䑁䝒䕅䭅䉁䅁䅁䭁䅁䅅䅁䭁䅁䅅䅁䭁䅁䅉䅁䉁䅁䅁允䅁䅁䅯充䅁䅁杷允䅁䅁䅙䅁䑁䅁䄸䅁䙁䅁䅁䅁ぁ桒䉂权䥁䅁䅁权䉁䅁䅁权䵁䅁䅁权䍁䅁䅁允䅁䅁䅅䅁䭁䅁䅯䅁䵁䅉䅅䅁䝁䅁䅁睁偁䅁䅁兂䅁䅁䅁䕎兙兑䅯杅䅁䅁䅯睅䅁䅁䅯允䅁䅁䅯杁䅁䅁䅅䅁䉁䅁䅁权啁䅁䅁䍄䉁䅁䅁杂䅁䅁䅍睄䅁䅁䅕䅁䅁䑁䝒䕅䭅䉁䅕䅁䭁䉁䅍䅁䭁䅁䅅䅁䭁䅁䅉䅁䉁䅁䅁允䅁䅁䅯杆䅁䅁杷允䅁䅁䅙䅁䑁䅁䄸䅁䙁䅁䅁䅁ぁ桒䉂权塁䅁䅁权呁䅁䅁权䉁䅁䅁权䍁䅁䅁允䅁䅁䅅䅁䭁䉁䅧䅁䵁䅉䅅䅁䝁䅁䅁睁偁䅁䅁兂䅁䅁䅁䕎兙兑䅯兇䅁䅁䅯允䅁䅁䅯允䅁䅁䅯杁䅁䅁䅅䅁䉁䅁䅁权慁䅁䅁䍄䉁䅁䅁兂䅁䅁䅍睄䅁䅁䅕䅁䅁䑁䝒䕅䭅䅁䅧䅁䭁䅁䅑潁䭁䉁䅳䅁䉁䅁䅁允䅁䅁䅯睃䅁䅁杷允䅁䅁䅕䅁䑁䅁䄸䅁䙁䅁䅁䅁ぁ桒䉂权䥁䅁䅁权䕁䅁䅋权捁䅁䅁允䅁䅁䅅䅁䭁䅁䄰䅁䵁䅉䅅䅁䙁䅁䅁睁偁䅁䅁兂䅁䅁䅁䕎兙兑䅯䅃䅁䅁䅯䅂䍁䅧䅯先䅁䅁䅅䅁䉁䅁䅁权䩁䅁䅁䍄䉁䅁䅁兂䅁䅁䅍睄䅁䅁䅕䅁䅁䑁䝒䕅䭅䅁䅧䅁䭁䅁䅑潁䭁䉁䄴䅁䉁䅁䅁允䅁䅁䅯䅄䅁䅁杷允䅁䅁䅙䅁䑁䅁䄸䅁䙁䅁䅁䅁ぁ桒䉂权晁䅁䅁权䉁䅁䅁权䉁䅁䅁权䍁䅁䅁允䅁䅁䅅䅁䭁䍁䅁䅁䵁䅉䅅䅁䝁䅁䅁睁偁䅁䅁兂䅁䅁䅁䕎兙兑䅯光䅁䅁䅯允䅁䅁䅯允䅁䅁䅯杁䅁䅁䅅䅁䉁䅁䅁权楁䅁䅁䍄䉁䅁䅁䅃䅁䅁杷允䅁䅁䅕䅁䭁䍁䅍䅁䭁䍁䅑䅁䭁䍁䅕䅁䭁䅁䅑潁䭁䅁䅉䅁啁䙁⽴䭅硏杦乕䅆㥁䙕摥㡃癧剤䅑漱䭏祹睇㥍啫䡁䅹牴㈷歴火䅆歂㕖䡨㡤煯割䅑瑬湮猷㙂㑶唰䝁塒䕭㍤楹瑱允䅁䅁䅅䅁䭁䍁䅙䅁䵁䅉䅅䅁䥁䅁䅁䍄䉁䅁䅁兂䅁䅁䅯睉䅁䅁䅯䅊䅁䅁䅯兊䅁䅁䅯䅂䍁䅧䅯杁䅁䉁䅑㍗儸㝯⭆兂唰䑁儱㕖䰰䍹ㄹ䅆扁䨷㕑剃嘷䈫䅑䥦㉃癶㉡卓啫䝁塒䕭㍤楹瑱䅆坃攲畦䡷⽱剪䅑䙚奥㍒䭦煋䈰䅁䅁允䅁䅁䅯杊䅁䅁杷允䅁䅁䅧䅁䵁䅉䅅䅁䙁䅁䅁权湁䅁䅁权潁䅁䅁权灁䅁䅁权䕁䅁䅋权䍁䅁䅁䅆扂硦橃塳䘴剄䅑噐塂兮䥶㍌啕䭁扢㥁汎䩢㉓䅆㡂䱧⭡爹䩚剋䅑䙚奥㍒䭦煋唰䩁婢⬵䄷牥丫䅆歂㕖䡨㡤煯兲䅅䅁䉁䅁䅁权流䅁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</si>
</sst>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left"/>
    </xf>
    <xf numFmtId="1" fontId="0" fillId="0" borderId="0" xfId="0" applyNumberFormat="1" applyAlignment="1">
      <alignment horizontal="right"/>
    </xf>
    <xf numFmtId="0" fontId="0" fillId="0" borderId="0" xfId="0" applyAlignment="1">
      <alignment horizontal="right"/>
    </xf>
    <xf numFmtId="1" fontId="0" fillId="0" borderId="0" xfId="0" applyNumberFormat="1" applyAlignment="1">
      <alignment horizontal="left"/>
    </xf>
    <xf numFmtId="4" fontId="0" fillId="0" borderId="0" xfId="0" quotePrefix="1" applyNumberFormat="1" applyAlignment="1">
      <alignment horizontal="right"/>
    </xf>
    <xf numFmtId="4" fontId="0" fillId="0" borderId="0" xfId="0" applyNumberFormat="1" applyAlignment="1">
      <alignment horizontal="right"/>
    </xf>
    <xf numFmtId="1" fontId="0" fillId="2" borderId="0" xfId="0" applyNumberFormat="1" applyFill="1" applyAlignment="1">
      <alignment horizontal="left"/>
    </xf>
    <xf numFmtId="4" fontId="0" fillId="2" borderId="0" xfId="0" applyNumberFormat="1" applyFill="1" applyAlignment="1">
      <alignment horizontal="right"/>
    </xf>
    <xf numFmtId="0" fontId="0" fillId="2" borderId="0" xfId="0" applyFill="1" applyAlignment="1">
      <alignment horizontal="left"/>
    </xf>
    <xf numFmtId="0" fontId="0" fillId="2" borderId="0" xfId="0" applyFill="1"/>
    <xf numFmtId="1" fontId="0" fillId="2" borderId="0" xfId="0" applyNumberFormat="1" applyFill="1" applyAlignment="1">
      <alignment horizontal="right"/>
    </xf>
    <xf numFmtId="4" fontId="0" fillId="2" borderId="0" xfId="0" quotePrefix="1" applyNumberFormat="1" applyFill="1" applyAlignment="1">
      <alignment horizontal="right"/>
    </xf>
    <xf numFmtId="0" fontId="0" fillId="0" borderId="0" xfId="0" applyAlignment="1">
      <alignment horizontal="left" wrapText="1"/>
    </xf>
    <xf numFmtId="0" fontId="0" fillId="0" borderId="0" xfId="0" applyAlignment="1">
      <alignment wrapText="1"/>
    </xf>
    <xf numFmtId="0" fontId="0" fillId="0" borderId="0" xfId="0" applyAlignment="1">
      <alignment horizontal="left" vertical="top"/>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4B221-4329-4756-BEFC-9540E783B271}">
  <dimension ref="A1"/>
  <sheetViews>
    <sheetView workbookViewId="0"/>
  </sheetViews>
  <sheetFormatPr defaultRowHeight="14.4" x14ac:dyDescent="0.3"/>
  <sheetData>
    <row r="1" spans="1:1" x14ac:dyDescent="0.3">
      <c r="A1" t="s">
        <v>161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V56"/>
  <sheetViews>
    <sheetView tabSelected="1" workbookViewId="0">
      <selection activeCell="E24" sqref="E24"/>
    </sheetView>
  </sheetViews>
  <sheetFormatPr defaultRowHeight="14.4" x14ac:dyDescent="0.3"/>
  <cols>
    <col min="1" max="1" width="50.33203125" bestFit="1" customWidth="1"/>
  </cols>
  <sheetData>
    <row r="1" spans="1:48" x14ac:dyDescent="0.3">
      <c r="A1" t="s">
        <v>0</v>
      </c>
      <c r="I1" s="16" t="s">
        <v>19</v>
      </c>
      <c r="J1" s="16" t="s">
        <v>20</v>
      </c>
      <c r="K1" s="16" t="s">
        <v>21</v>
      </c>
      <c r="L1" s="16" t="s">
        <v>22</v>
      </c>
      <c r="M1" s="16" t="s">
        <v>23</v>
      </c>
      <c r="N1" s="16" t="s">
        <v>24</v>
      </c>
      <c r="O1" s="16" t="s">
        <v>25</v>
      </c>
      <c r="P1" s="16" t="s">
        <v>26</v>
      </c>
      <c r="Q1" s="16" t="s">
        <v>27</v>
      </c>
      <c r="R1" s="16" t="s">
        <v>28</v>
      </c>
    </row>
    <row r="2" spans="1:48" x14ac:dyDescent="0.3">
      <c r="A2" s="1" t="s">
        <v>1</v>
      </c>
      <c r="B2" s="1" t="s">
        <v>3</v>
      </c>
      <c r="C2" s="1" t="s">
        <v>4</v>
      </c>
      <c r="D2" s="1" t="s">
        <v>5</v>
      </c>
      <c r="E2" s="1" t="s">
        <v>6</v>
      </c>
      <c r="F2" s="1" t="s">
        <v>7</v>
      </c>
      <c r="G2" s="1" t="s">
        <v>8</v>
      </c>
      <c r="H2" s="1" t="s">
        <v>9</v>
      </c>
      <c r="I2" s="16"/>
      <c r="J2" s="16"/>
      <c r="K2" s="16"/>
      <c r="L2" s="16"/>
      <c r="M2" s="16"/>
      <c r="N2" s="16"/>
      <c r="O2" s="16"/>
      <c r="P2" s="16"/>
      <c r="Q2" s="16"/>
      <c r="R2" s="16"/>
    </row>
    <row r="3" spans="1:48" x14ac:dyDescent="0.3">
      <c r="A3" s="2" t="s">
        <v>2</v>
      </c>
      <c r="B3" s="2" t="s">
        <v>10</v>
      </c>
      <c r="C3" s="2" t="s">
        <v>11</v>
      </c>
      <c r="D3" s="2" t="s">
        <v>12</v>
      </c>
      <c r="E3" s="2" t="s">
        <v>13</v>
      </c>
      <c r="F3" s="2" t="s">
        <v>14</v>
      </c>
      <c r="G3" s="2" t="s">
        <v>15</v>
      </c>
      <c r="H3" s="2" t="s">
        <v>16</v>
      </c>
      <c r="I3" s="16"/>
      <c r="J3" s="16"/>
      <c r="K3" s="16"/>
      <c r="L3" s="16"/>
      <c r="M3" s="16"/>
      <c r="N3" s="16"/>
      <c r="O3" s="16"/>
      <c r="P3" s="16"/>
      <c r="Q3" s="16"/>
      <c r="R3" s="16"/>
    </row>
    <row r="4" spans="1:48" x14ac:dyDescent="0.3">
      <c r="A4" s="3"/>
      <c r="B4" s="3" t="s">
        <v>17</v>
      </c>
      <c r="C4" s="3"/>
      <c r="D4" s="3"/>
      <c r="E4" s="3"/>
      <c r="F4" s="3"/>
      <c r="G4" s="3"/>
      <c r="H4" s="3" t="s">
        <v>18</v>
      </c>
      <c r="I4" s="16"/>
      <c r="J4" s="16"/>
      <c r="K4" s="16"/>
      <c r="L4" s="16"/>
      <c r="M4" s="16"/>
      <c r="N4" s="16"/>
      <c r="O4" s="16"/>
      <c r="P4" s="16"/>
      <c r="Q4" s="16"/>
      <c r="R4" s="16"/>
    </row>
    <row r="5" spans="1:48" x14ac:dyDescent="0.3">
      <c r="A5" s="3"/>
      <c r="B5" s="3"/>
      <c r="C5" s="3"/>
      <c r="D5" s="3"/>
      <c r="E5" s="3"/>
      <c r="F5" s="3"/>
      <c r="G5" s="3"/>
      <c r="H5" s="3"/>
    </row>
    <row r="6" spans="1:48" x14ac:dyDescent="0.3">
      <c r="A6" s="4" t="s">
        <v>29</v>
      </c>
      <c r="B6" s="5">
        <v>154.69</v>
      </c>
      <c r="C6" s="6">
        <v>36323.209976040001</v>
      </c>
      <c r="D6" s="1" t="s">
        <v>30</v>
      </c>
      <c r="E6" s="1" t="s">
        <v>30</v>
      </c>
      <c r="F6" s="1" t="s">
        <v>31</v>
      </c>
      <c r="G6" s="1" t="s">
        <v>32</v>
      </c>
      <c r="H6" s="1" t="s">
        <v>33</v>
      </c>
      <c r="I6">
        <v>1</v>
      </c>
      <c r="J6">
        <v>1</v>
      </c>
      <c r="K6">
        <v>0</v>
      </c>
      <c r="L6">
        <v>1</v>
      </c>
      <c r="M6">
        <v>0</v>
      </c>
      <c r="N6">
        <v>0</v>
      </c>
      <c r="O6">
        <v>0</v>
      </c>
      <c r="P6">
        <v>0</v>
      </c>
      <c r="Q6">
        <v>1</v>
      </c>
      <c r="R6">
        <v>4</v>
      </c>
    </row>
    <row r="7" spans="1:48" x14ac:dyDescent="0.3">
      <c r="A7" s="4" t="s">
        <v>34</v>
      </c>
      <c r="B7" s="6">
        <v>145.27000000000001</v>
      </c>
      <c r="C7" s="6">
        <v>22116.63042365</v>
      </c>
      <c r="D7" s="1" t="s">
        <v>30</v>
      </c>
      <c r="E7" s="1" t="s">
        <v>30</v>
      </c>
      <c r="F7" s="1" t="s">
        <v>31</v>
      </c>
      <c r="G7" s="1" t="s">
        <v>32</v>
      </c>
      <c r="H7" s="1" t="s">
        <v>35</v>
      </c>
      <c r="I7">
        <v>1</v>
      </c>
      <c r="J7">
        <v>1</v>
      </c>
      <c r="K7">
        <v>0</v>
      </c>
      <c r="L7">
        <v>1</v>
      </c>
      <c r="M7">
        <v>0</v>
      </c>
      <c r="N7">
        <v>1</v>
      </c>
      <c r="O7">
        <v>0</v>
      </c>
      <c r="P7">
        <v>0</v>
      </c>
      <c r="Q7">
        <v>1</v>
      </c>
      <c r="R7">
        <v>5</v>
      </c>
    </row>
    <row r="8" spans="1:48" x14ac:dyDescent="0.3">
      <c r="A8" s="4" t="s">
        <v>36</v>
      </c>
      <c r="B8" s="6">
        <v>321.24</v>
      </c>
      <c r="C8" s="6">
        <v>17385.593607359999</v>
      </c>
      <c r="D8" s="1" t="s">
        <v>30</v>
      </c>
      <c r="E8" s="1" t="s">
        <v>30</v>
      </c>
      <c r="F8" s="1" t="s">
        <v>31</v>
      </c>
      <c r="G8" s="1" t="s">
        <v>32</v>
      </c>
      <c r="H8" s="1" t="s">
        <v>37</v>
      </c>
      <c r="I8">
        <v>1</v>
      </c>
      <c r="J8">
        <v>1</v>
      </c>
      <c r="K8">
        <v>0</v>
      </c>
      <c r="L8">
        <v>1</v>
      </c>
      <c r="M8">
        <v>1</v>
      </c>
      <c r="N8">
        <v>0</v>
      </c>
      <c r="O8">
        <v>0</v>
      </c>
      <c r="P8">
        <v>0</v>
      </c>
      <c r="Q8">
        <v>1</v>
      </c>
      <c r="R8">
        <v>5</v>
      </c>
    </row>
    <row r="9" spans="1:48" x14ac:dyDescent="0.3">
      <c r="A9" s="4" t="s">
        <v>38</v>
      </c>
      <c r="B9" s="5">
        <v>194.04</v>
      </c>
      <c r="C9" s="6">
        <v>9671.8962463200005</v>
      </c>
      <c r="D9" s="1" t="s">
        <v>30</v>
      </c>
      <c r="E9" s="1" t="s">
        <v>30</v>
      </c>
      <c r="F9" s="1" t="s">
        <v>31</v>
      </c>
      <c r="G9" s="1" t="s">
        <v>32</v>
      </c>
      <c r="H9" s="1" t="s">
        <v>33</v>
      </c>
      <c r="I9">
        <v>1</v>
      </c>
      <c r="J9">
        <v>1</v>
      </c>
      <c r="K9">
        <v>1</v>
      </c>
      <c r="L9">
        <v>1</v>
      </c>
      <c r="M9">
        <v>0</v>
      </c>
      <c r="N9">
        <v>1</v>
      </c>
      <c r="O9">
        <v>1</v>
      </c>
      <c r="P9">
        <v>1</v>
      </c>
      <c r="Q9">
        <v>0</v>
      </c>
      <c r="R9">
        <v>7</v>
      </c>
    </row>
    <row r="10" spans="1:48" s="10" customFormat="1" x14ac:dyDescent="0.3">
      <c r="A10" s="7" t="s">
        <v>39</v>
      </c>
      <c r="B10" s="8">
        <v>40.770000000000003</v>
      </c>
      <c r="C10" s="8">
        <v>9180.2193053400006</v>
      </c>
      <c r="D10" s="9" t="s">
        <v>30</v>
      </c>
      <c r="E10" s="9" t="s">
        <v>30</v>
      </c>
      <c r="F10" s="9" t="s">
        <v>31</v>
      </c>
      <c r="G10" s="9" t="s">
        <v>32</v>
      </c>
      <c r="H10" s="9" t="s">
        <v>40</v>
      </c>
      <c r="I10" s="10">
        <v>1</v>
      </c>
      <c r="J10" s="10">
        <v>1</v>
      </c>
      <c r="K10" s="10">
        <v>0</v>
      </c>
      <c r="L10" s="10">
        <v>1</v>
      </c>
      <c r="M10" s="10">
        <v>1</v>
      </c>
      <c r="N10" s="10">
        <v>0</v>
      </c>
      <c r="O10" s="10">
        <v>0</v>
      </c>
      <c r="P10" s="10">
        <v>0</v>
      </c>
      <c r="Q10" s="10">
        <v>0</v>
      </c>
      <c r="R10" s="10">
        <v>4</v>
      </c>
      <c r="S10"/>
      <c r="AI10"/>
      <c r="AJ10"/>
      <c r="AK10"/>
      <c r="AL10"/>
      <c r="AM10"/>
      <c r="AN10"/>
      <c r="AO10"/>
      <c r="AP10"/>
      <c r="AQ10"/>
      <c r="AR10"/>
      <c r="AS10"/>
      <c r="AT10"/>
      <c r="AU10"/>
      <c r="AV10"/>
    </row>
    <row r="11" spans="1:48" x14ac:dyDescent="0.3">
      <c r="A11" s="4" t="s">
        <v>41</v>
      </c>
      <c r="B11" s="6">
        <v>60.17</v>
      </c>
      <c r="C11" s="6">
        <v>8582.8045801299995</v>
      </c>
      <c r="D11" s="1" t="s">
        <v>30</v>
      </c>
      <c r="E11" s="1" t="s">
        <v>30</v>
      </c>
      <c r="F11" s="1" t="s">
        <v>31</v>
      </c>
      <c r="G11" s="1" t="s">
        <v>32</v>
      </c>
      <c r="H11" s="1" t="s">
        <v>33</v>
      </c>
      <c r="I11">
        <v>1</v>
      </c>
      <c r="J11">
        <v>1</v>
      </c>
      <c r="K11">
        <v>0</v>
      </c>
      <c r="L11">
        <v>1</v>
      </c>
      <c r="M11">
        <v>1</v>
      </c>
      <c r="N11">
        <v>1</v>
      </c>
      <c r="O11">
        <v>1</v>
      </c>
      <c r="P11">
        <v>0</v>
      </c>
      <c r="Q11">
        <v>0</v>
      </c>
      <c r="R11">
        <v>6</v>
      </c>
    </row>
    <row r="12" spans="1:48" x14ac:dyDescent="0.3">
      <c r="A12" s="4" t="s">
        <v>42</v>
      </c>
      <c r="B12" s="6">
        <v>61.69</v>
      </c>
      <c r="C12" s="6">
        <v>7034.15178758</v>
      </c>
      <c r="D12" s="1" t="s">
        <v>30</v>
      </c>
      <c r="E12" s="1" t="s">
        <v>30</v>
      </c>
      <c r="F12" s="1" t="s">
        <v>31</v>
      </c>
      <c r="G12" s="1" t="s">
        <v>32</v>
      </c>
      <c r="H12" s="1" t="s">
        <v>35</v>
      </c>
      <c r="I12">
        <v>1</v>
      </c>
      <c r="J12">
        <v>1</v>
      </c>
      <c r="K12">
        <v>0</v>
      </c>
      <c r="L12">
        <v>1</v>
      </c>
      <c r="M12">
        <v>0</v>
      </c>
      <c r="N12">
        <v>0</v>
      </c>
      <c r="O12">
        <v>0</v>
      </c>
      <c r="P12">
        <v>0</v>
      </c>
      <c r="Q12">
        <v>1</v>
      </c>
      <c r="R12">
        <v>4</v>
      </c>
    </row>
    <row r="13" spans="1:48" x14ac:dyDescent="0.3">
      <c r="A13" s="4" t="s">
        <v>43</v>
      </c>
      <c r="B13" s="6">
        <v>33.17</v>
      </c>
      <c r="C13" s="6">
        <v>6511.52564609</v>
      </c>
      <c r="D13" s="1" t="s">
        <v>30</v>
      </c>
      <c r="E13" s="1" t="s">
        <v>30</v>
      </c>
      <c r="F13" s="1" t="s">
        <v>31</v>
      </c>
      <c r="G13" s="1" t="s">
        <v>32</v>
      </c>
      <c r="H13" s="1" t="s">
        <v>44</v>
      </c>
      <c r="I13">
        <v>1</v>
      </c>
      <c r="J13">
        <v>1</v>
      </c>
      <c r="K13">
        <v>1</v>
      </c>
      <c r="L13">
        <v>1</v>
      </c>
      <c r="M13">
        <v>0</v>
      </c>
      <c r="N13">
        <v>1</v>
      </c>
      <c r="O13">
        <v>0</v>
      </c>
      <c r="P13">
        <v>0</v>
      </c>
      <c r="Q13">
        <v>0</v>
      </c>
      <c r="R13">
        <v>5</v>
      </c>
    </row>
    <row r="14" spans="1:48" x14ac:dyDescent="0.3">
      <c r="A14" s="4" t="s">
        <v>45</v>
      </c>
      <c r="B14" s="5">
        <v>12.45</v>
      </c>
      <c r="C14" s="6">
        <v>6149.5972348499999</v>
      </c>
      <c r="D14" s="1" t="s">
        <v>30</v>
      </c>
      <c r="E14" s="1" t="s">
        <v>30</v>
      </c>
      <c r="F14" s="1" t="s">
        <v>31</v>
      </c>
      <c r="G14" s="1" t="s">
        <v>32</v>
      </c>
      <c r="H14" s="1" t="s">
        <v>35</v>
      </c>
      <c r="I14">
        <v>0</v>
      </c>
      <c r="J14">
        <v>1</v>
      </c>
      <c r="K14">
        <v>0</v>
      </c>
      <c r="L14">
        <v>1</v>
      </c>
      <c r="M14">
        <v>0</v>
      </c>
      <c r="N14">
        <v>0</v>
      </c>
      <c r="O14">
        <v>0</v>
      </c>
      <c r="P14">
        <v>0</v>
      </c>
      <c r="Q14">
        <v>1</v>
      </c>
      <c r="R14">
        <v>3</v>
      </c>
    </row>
    <row r="15" spans="1:48" x14ac:dyDescent="0.3">
      <c r="A15" s="4" t="s">
        <v>46</v>
      </c>
      <c r="B15" s="6">
        <v>70.319999999999993</v>
      </c>
      <c r="C15" s="6">
        <v>3678.54700056</v>
      </c>
      <c r="D15" s="1" t="s">
        <v>30</v>
      </c>
      <c r="E15" s="1" t="s">
        <v>30</v>
      </c>
      <c r="F15" s="1" t="s">
        <v>31</v>
      </c>
      <c r="G15" s="1" t="s">
        <v>32</v>
      </c>
      <c r="H15" s="1" t="s">
        <v>47</v>
      </c>
      <c r="I15">
        <v>1</v>
      </c>
      <c r="J15">
        <v>1</v>
      </c>
      <c r="K15">
        <v>0</v>
      </c>
      <c r="L15">
        <v>1</v>
      </c>
      <c r="M15">
        <v>1</v>
      </c>
      <c r="N15">
        <v>0</v>
      </c>
      <c r="O15">
        <v>0</v>
      </c>
      <c r="P15">
        <v>0</v>
      </c>
      <c r="Q15">
        <v>0</v>
      </c>
      <c r="R15">
        <v>4</v>
      </c>
    </row>
    <row r="16" spans="1:48" x14ac:dyDescent="0.3">
      <c r="A16" s="4" t="s">
        <v>48</v>
      </c>
      <c r="B16" s="6">
        <v>245.57</v>
      </c>
      <c r="C16" s="6">
        <v>3196.3415756999998</v>
      </c>
      <c r="D16" s="1" t="s">
        <v>30</v>
      </c>
      <c r="E16" s="1" t="s">
        <v>30</v>
      </c>
      <c r="F16" s="1" t="s">
        <v>31</v>
      </c>
      <c r="G16" s="1" t="s">
        <v>32</v>
      </c>
      <c r="H16" s="1" t="s">
        <v>47</v>
      </c>
      <c r="I16">
        <v>1</v>
      </c>
      <c r="J16">
        <v>1</v>
      </c>
      <c r="K16">
        <v>0</v>
      </c>
      <c r="L16">
        <v>1</v>
      </c>
      <c r="M16">
        <v>0</v>
      </c>
      <c r="N16">
        <v>1</v>
      </c>
      <c r="O16">
        <v>0</v>
      </c>
      <c r="P16">
        <v>0</v>
      </c>
      <c r="Q16">
        <v>0</v>
      </c>
      <c r="R16">
        <v>4</v>
      </c>
    </row>
    <row r="17" spans="1:18" x14ac:dyDescent="0.3">
      <c r="A17" s="4" t="s">
        <v>49</v>
      </c>
      <c r="B17" s="6">
        <v>171.92</v>
      </c>
      <c r="C17" s="6">
        <v>3113.27624272</v>
      </c>
      <c r="D17" s="1" t="s">
        <v>30</v>
      </c>
      <c r="E17" s="1" t="s">
        <v>30</v>
      </c>
      <c r="F17" s="1" t="s">
        <v>31</v>
      </c>
      <c r="G17" s="1" t="s">
        <v>32</v>
      </c>
      <c r="H17" s="1" t="s">
        <v>50</v>
      </c>
      <c r="I17">
        <v>1</v>
      </c>
      <c r="J17">
        <v>1</v>
      </c>
      <c r="K17">
        <v>0</v>
      </c>
      <c r="L17">
        <v>1</v>
      </c>
      <c r="M17">
        <v>0</v>
      </c>
      <c r="N17">
        <v>0</v>
      </c>
      <c r="O17">
        <v>0</v>
      </c>
      <c r="P17">
        <v>0</v>
      </c>
      <c r="Q17">
        <v>0</v>
      </c>
      <c r="R17">
        <v>3</v>
      </c>
    </row>
    <row r="18" spans="1:18" x14ac:dyDescent="0.3">
      <c r="A18" s="4" t="s">
        <v>51</v>
      </c>
      <c r="B18" s="6">
        <v>44.84</v>
      </c>
      <c r="C18" s="6">
        <v>2276.8031937599999</v>
      </c>
      <c r="D18" s="1" t="s">
        <v>30</v>
      </c>
      <c r="E18" s="1" t="s">
        <v>30</v>
      </c>
      <c r="F18" s="1" t="s">
        <v>31</v>
      </c>
      <c r="G18" s="1" t="s">
        <v>32</v>
      </c>
      <c r="H18" s="1" t="s">
        <v>35</v>
      </c>
      <c r="I18">
        <v>1</v>
      </c>
      <c r="J18">
        <v>1</v>
      </c>
      <c r="K18">
        <v>0</v>
      </c>
      <c r="L18">
        <v>1</v>
      </c>
      <c r="M18">
        <v>0</v>
      </c>
      <c r="N18">
        <v>1</v>
      </c>
      <c r="O18">
        <v>0</v>
      </c>
      <c r="P18">
        <v>0</v>
      </c>
      <c r="Q18">
        <v>0</v>
      </c>
      <c r="R18">
        <v>4</v>
      </c>
    </row>
    <row r="19" spans="1:18" x14ac:dyDescent="0.3">
      <c r="A19" s="4" t="s">
        <v>52</v>
      </c>
      <c r="B19" s="6">
        <v>10.77</v>
      </c>
      <c r="C19" s="6">
        <v>1124.6364854399999</v>
      </c>
      <c r="D19" s="1" t="s">
        <v>30</v>
      </c>
      <c r="E19" s="1" t="s">
        <v>30</v>
      </c>
      <c r="F19" s="1" t="s">
        <v>31</v>
      </c>
      <c r="G19" s="1" t="s">
        <v>32</v>
      </c>
      <c r="H19" s="1" t="s">
        <v>35</v>
      </c>
      <c r="I19">
        <v>0</v>
      </c>
      <c r="J19">
        <v>1</v>
      </c>
      <c r="K19">
        <v>0</v>
      </c>
      <c r="L19">
        <v>1</v>
      </c>
      <c r="M19">
        <v>0</v>
      </c>
      <c r="N19">
        <v>0</v>
      </c>
      <c r="O19">
        <v>0</v>
      </c>
      <c r="P19">
        <v>0</v>
      </c>
      <c r="Q19">
        <v>0</v>
      </c>
      <c r="R19">
        <v>2</v>
      </c>
    </row>
    <row r="20" spans="1:18" x14ac:dyDescent="0.3">
      <c r="A20" s="4" t="s">
        <v>53</v>
      </c>
      <c r="B20" s="5">
        <v>12.46</v>
      </c>
      <c r="C20" s="6">
        <v>1047.79039442</v>
      </c>
      <c r="D20" s="1" t="s">
        <v>30</v>
      </c>
      <c r="E20" s="1" t="s">
        <v>30</v>
      </c>
      <c r="F20" s="1" t="s">
        <v>31</v>
      </c>
      <c r="G20" s="1" t="s">
        <v>32</v>
      </c>
      <c r="H20" s="1" t="s">
        <v>47</v>
      </c>
      <c r="I20">
        <v>1</v>
      </c>
      <c r="J20">
        <v>1</v>
      </c>
      <c r="K20">
        <v>1</v>
      </c>
      <c r="L20">
        <v>1</v>
      </c>
      <c r="M20">
        <v>0</v>
      </c>
      <c r="N20">
        <v>1</v>
      </c>
      <c r="O20">
        <v>1</v>
      </c>
      <c r="P20">
        <v>0</v>
      </c>
      <c r="Q20">
        <v>0</v>
      </c>
      <c r="R20">
        <v>6</v>
      </c>
    </row>
    <row r="21" spans="1:18" x14ac:dyDescent="0.3">
      <c r="A21" s="4" t="s">
        <v>54</v>
      </c>
      <c r="B21" s="6">
        <v>25.7</v>
      </c>
      <c r="C21" s="6">
        <v>818.47090690000005</v>
      </c>
      <c r="D21" s="1" t="s">
        <v>30</v>
      </c>
      <c r="E21" s="1" t="s">
        <v>30</v>
      </c>
      <c r="F21" s="1" t="s">
        <v>31</v>
      </c>
      <c r="G21" s="1" t="s">
        <v>32</v>
      </c>
      <c r="H21" s="1" t="s">
        <v>55</v>
      </c>
      <c r="I21">
        <v>1</v>
      </c>
      <c r="J21">
        <v>1</v>
      </c>
      <c r="K21">
        <v>0</v>
      </c>
      <c r="L21">
        <v>1</v>
      </c>
      <c r="M21">
        <v>0</v>
      </c>
      <c r="N21">
        <v>0</v>
      </c>
      <c r="O21">
        <v>0</v>
      </c>
      <c r="P21">
        <v>0</v>
      </c>
      <c r="Q21">
        <v>1</v>
      </c>
      <c r="R21">
        <v>4</v>
      </c>
    </row>
    <row r="22" spans="1:18" x14ac:dyDescent="0.3">
      <c r="A22" s="4" t="s">
        <v>56</v>
      </c>
      <c r="B22" s="6">
        <v>60.99</v>
      </c>
      <c r="C22" s="6">
        <v>774.50505713999996</v>
      </c>
      <c r="D22" s="1" t="s">
        <v>30</v>
      </c>
      <c r="E22" s="1" t="s">
        <v>30</v>
      </c>
      <c r="F22" s="1" t="s">
        <v>31</v>
      </c>
      <c r="G22" s="1" t="s">
        <v>32</v>
      </c>
      <c r="H22" s="1" t="s">
        <v>57</v>
      </c>
      <c r="I22">
        <v>1</v>
      </c>
      <c r="J22">
        <v>1</v>
      </c>
      <c r="K22">
        <v>1</v>
      </c>
      <c r="L22">
        <v>1</v>
      </c>
      <c r="M22">
        <v>1</v>
      </c>
      <c r="N22">
        <v>1</v>
      </c>
      <c r="O22">
        <v>0</v>
      </c>
      <c r="P22">
        <v>1</v>
      </c>
      <c r="Q22">
        <v>0</v>
      </c>
      <c r="R22">
        <v>7</v>
      </c>
    </row>
    <row r="23" spans="1:18" x14ac:dyDescent="0.3">
      <c r="A23" s="4" t="s">
        <v>58</v>
      </c>
      <c r="B23" s="6">
        <v>16.670000000000002</v>
      </c>
      <c r="C23" s="6">
        <v>708.38044776000004</v>
      </c>
      <c r="D23" s="1" t="s">
        <v>30</v>
      </c>
      <c r="E23" s="1" t="s">
        <v>30</v>
      </c>
      <c r="F23" s="1" t="s">
        <v>31</v>
      </c>
      <c r="G23" s="1" t="s">
        <v>32</v>
      </c>
      <c r="H23" s="1" t="s">
        <v>35</v>
      </c>
      <c r="I23">
        <v>1</v>
      </c>
      <c r="J23">
        <v>1</v>
      </c>
      <c r="K23">
        <v>0</v>
      </c>
      <c r="L23">
        <v>1</v>
      </c>
      <c r="M23">
        <v>0</v>
      </c>
      <c r="N23">
        <v>0</v>
      </c>
      <c r="O23">
        <v>0</v>
      </c>
      <c r="P23">
        <v>0</v>
      </c>
      <c r="Q23">
        <v>1</v>
      </c>
      <c r="R23">
        <v>4</v>
      </c>
    </row>
    <row r="24" spans="1:18" x14ac:dyDescent="0.3">
      <c r="A24" s="4" t="s">
        <v>59</v>
      </c>
      <c r="B24" s="5">
        <v>12.75</v>
      </c>
      <c r="C24" s="6">
        <v>648.00620226000001</v>
      </c>
      <c r="D24" s="1" t="s">
        <v>30</v>
      </c>
      <c r="E24" s="1" t="s">
        <v>30</v>
      </c>
      <c r="F24" s="1" t="s">
        <v>31</v>
      </c>
      <c r="G24" s="1" t="s">
        <v>32</v>
      </c>
      <c r="H24" s="1" t="s">
        <v>47</v>
      </c>
      <c r="I24">
        <v>1</v>
      </c>
      <c r="J24">
        <v>1</v>
      </c>
      <c r="K24">
        <v>0</v>
      </c>
      <c r="L24">
        <v>1</v>
      </c>
      <c r="M24">
        <v>0</v>
      </c>
      <c r="N24">
        <v>1</v>
      </c>
      <c r="O24">
        <v>0</v>
      </c>
      <c r="P24">
        <v>0</v>
      </c>
      <c r="Q24">
        <v>0</v>
      </c>
      <c r="R24">
        <v>4</v>
      </c>
    </row>
    <row r="25" spans="1:18" x14ac:dyDescent="0.3">
      <c r="A25" s="4" t="s">
        <v>60</v>
      </c>
      <c r="B25" s="6">
        <v>19.82</v>
      </c>
      <c r="C25" s="6">
        <v>555.74197828000001</v>
      </c>
      <c r="D25" s="1" t="s">
        <v>30</v>
      </c>
      <c r="E25" s="1" t="s">
        <v>30</v>
      </c>
      <c r="F25" s="1" t="s">
        <v>31</v>
      </c>
      <c r="G25" s="1" t="s">
        <v>32</v>
      </c>
      <c r="H25" s="1" t="s">
        <v>35</v>
      </c>
      <c r="I25">
        <v>0</v>
      </c>
      <c r="J25">
        <v>0</v>
      </c>
      <c r="K25">
        <v>1</v>
      </c>
      <c r="L25">
        <v>1</v>
      </c>
      <c r="M25">
        <v>0</v>
      </c>
      <c r="N25">
        <v>0</v>
      </c>
      <c r="O25">
        <v>0</v>
      </c>
      <c r="P25">
        <v>1</v>
      </c>
      <c r="Q25">
        <v>0</v>
      </c>
      <c r="R25">
        <v>3</v>
      </c>
    </row>
    <row r="26" spans="1:18" x14ac:dyDescent="0.3">
      <c r="A26" s="4" t="s">
        <v>61</v>
      </c>
      <c r="B26" s="6">
        <v>42.28</v>
      </c>
      <c r="C26" s="6">
        <v>470.68387575999998</v>
      </c>
      <c r="D26" s="1" t="s">
        <v>30</v>
      </c>
      <c r="E26" s="1" t="s">
        <v>30</v>
      </c>
      <c r="F26" s="1" t="s">
        <v>31</v>
      </c>
      <c r="G26" s="1" t="s">
        <v>32</v>
      </c>
      <c r="H26" s="1" t="s">
        <v>35</v>
      </c>
      <c r="I26">
        <v>1</v>
      </c>
      <c r="J26">
        <v>1</v>
      </c>
      <c r="K26">
        <v>0</v>
      </c>
      <c r="L26">
        <v>1</v>
      </c>
      <c r="M26">
        <v>1</v>
      </c>
      <c r="N26">
        <v>0</v>
      </c>
      <c r="O26">
        <v>0</v>
      </c>
      <c r="P26">
        <v>0</v>
      </c>
      <c r="Q26">
        <v>0</v>
      </c>
      <c r="R26">
        <v>4</v>
      </c>
    </row>
    <row r="27" spans="1:18" x14ac:dyDescent="0.3">
      <c r="A27" s="4" t="s">
        <v>62</v>
      </c>
      <c r="B27" s="6">
        <v>44.42</v>
      </c>
      <c r="C27" s="6">
        <v>413.55326497999999</v>
      </c>
      <c r="D27" s="1" t="s">
        <v>30</v>
      </c>
      <c r="E27" s="1" t="s">
        <v>30</v>
      </c>
      <c r="F27" s="1" t="s">
        <v>31</v>
      </c>
      <c r="G27" s="1" t="s">
        <v>32</v>
      </c>
      <c r="H27" s="1" t="s">
        <v>33</v>
      </c>
      <c r="I27">
        <v>1</v>
      </c>
      <c r="J27">
        <v>1</v>
      </c>
      <c r="K27">
        <v>1</v>
      </c>
      <c r="L27">
        <v>1</v>
      </c>
      <c r="M27">
        <v>1</v>
      </c>
      <c r="N27">
        <v>1</v>
      </c>
      <c r="O27">
        <v>1</v>
      </c>
      <c r="P27">
        <v>1</v>
      </c>
      <c r="Q27">
        <v>0</v>
      </c>
      <c r="R27">
        <v>8</v>
      </c>
    </row>
    <row r="28" spans="1:18" x14ac:dyDescent="0.3">
      <c r="A28" s="4" t="s">
        <v>63</v>
      </c>
      <c r="B28" s="6">
        <v>27.76</v>
      </c>
      <c r="C28" s="6">
        <v>364.21147760000002</v>
      </c>
      <c r="D28" s="1" t="s">
        <v>30</v>
      </c>
      <c r="E28" s="1" t="s">
        <v>30</v>
      </c>
      <c r="F28" s="1" t="s">
        <v>31</v>
      </c>
      <c r="G28" s="1" t="s">
        <v>32</v>
      </c>
      <c r="H28" s="1" t="s">
        <v>64</v>
      </c>
      <c r="I28">
        <v>1</v>
      </c>
      <c r="J28">
        <v>1</v>
      </c>
      <c r="K28">
        <v>0</v>
      </c>
      <c r="L28">
        <v>0</v>
      </c>
      <c r="M28">
        <v>0</v>
      </c>
      <c r="N28">
        <v>1</v>
      </c>
      <c r="O28">
        <v>0</v>
      </c>
      <c r="P28">
        <v>0</v>
      </c>
      <c r="Q28">
        <v>0</v>
      </c>
      <c r="R28">
        <v>3</v>
      </c>
    </row>
    <row r="29" spans="1:18" x14ac:dyDescent="0.3">
      <c r="A29" s="4" t="s">
        <v>65</v>
      </c>
      <c r="B29" s="6">
        <v>7.6071</v>
      </c>
      <c r="C29" s="6">
        <v>112.7543455821</v>
      </c>
      <c r="D29" s="1" t="s">
        <v>30</v>
      </c>
      <c r="E29" s="1" t="s">
        <v>30</v>
      </c>
      <c r="F29" s="1" t="s">
        <v>31</v>
      </c>
      <c r="G29" s="1" t="s">
        <v>32</v>
      </c>
      <c r="H29" s="1" t="s">
        <v>66</v>
      </c>
      <c r="I29">
        <v>1</v>
      </c>
      <c r="J29">
        <v>1</v>
      </c>
      <c r="K29">
        <v>1</v>
      </c>
      <c r="L29">
        <v>1</v>
      </c>
      <c r="M29">
        <v>0</v>
      </c>
      <c r="N29">
        <v>0</v>
      </c>
      <c r="O29">
        <v>1</v>
      </c>
      <c r="P29">
        <v>0</v>
      </c>
      <c r="Q29">
        <v>0</v>
      </c>
      <c r="R29">
        <v>5</v>
      </c>
    </row>
    <row r="30" spans="1:18" x14ac:dyDescent="0.3">
      <c r="A30" s="4" t="s">
        <v>67</v>
      </c>
      <c r="B30" s="6">
        <v>10.84</v>
      </c>
      <c r="C30" s="6">
        <v>109.40775144</v>
      </c>
      <c r="D30" s="1" t="s">
        <v>30</v>
      </c>
      <c r="E30" s="1" t="s">
        <v>30</v>
      </c>
      <c r="F30" s="1" t="s">
        <v>31</v>
      </c>
      <c r="G30" s="1" t="s">
        <v>32</v>
      </c>
      <c r="H30" s="1" t="s">
        <v>44</v>
      </c>
      <c r="I30">
        <v>0</v>
      </c>
      <c r="J30">
        <v>1</v>
      </c>
      <c r="K30">
        <v>1</v>
      </c>
      <c r="L30">
        <v>1</v>
      </c>
      <c r="M30">
        <v>0</v>
      </c>
      <c r="N30">
        <v>1</v>
      </c>
      <c r="O30">
        <v>1</v>
      </c>
      <c r="P30">
        <v>1</v>
      </c>
      <c r="Q30">
        <v>1</v>
      </c>
      <c r="R30">
        <v>7</v>
      </c>
    </row>
    <row r="32" spans="1:18" x14ac:dyDescent="0.3">
      <c r="A32" t="str">
        <f>_xll.SNL.Clients.Office.Excel.Functions.SPGTable($B$37:$B$56,$C$34:$O$34,,"Options:Curr=USD,Mag=Standard,ConvMethod=R,FilingVer=Current/Restated")</f>
        <v>SPGTable</v>
      </c>
    </row>
    <row r="33" spans="1:15" s="14" customFormat="1" ht="72" x14ac:dyDescent="0.3">
      <c r="A33" s="13" t="str">
        <f>_xll.SNL.Clients.Office.Excel.Functions.SPGLabel(266637,"SP_ENTITY_NAME","","","Options:Curr=USD,Mag=Standard,ConvMethod=R,FilingVer=Current/Restated")</f>
        <v xml:space="preserve">Entity Name </v>
      </c>
      <c r="B33" s="13" t="str">
        <f>_xll.SNL.Clients.Office.Excel.Functions.SPGLabel(266637,"SP_ENTITY_ID","","","Options:Curr=USD,Mag=Standard,ConvMethod=R,FilingVer=Current/Restated")</f>
        <v xml:space="preserve">Entity ID </v>
      </c>
      <c r="C33" s="13" t="str">
        <f>_xll.SNL.Clients.Office.Excel.Functions.SPGLabel(266637,"SP_EXCHANGE","","","Options:Curr=USD,Mag=Standard,ConvMethod=R,FilingVer=Current/Restated")</f>
        <v xml:space="preserve">Exchange </v>
      </c>
      <c r="D33" s="13" t="str">
        <f>_xll.SNL.Clients.Office.Excel.Functions.SPGLabel(266637,"SP_MARKETCAP","","","Options:Curr=USD,Mag=Standard,ConvMethod=R,FilingVer=Current/Restated")</f>
        <v>Market Capitalization ($M)</v>
      </c>
      <c r="E33" s="13" t="str">
        <f>_xll.SNL.Clients.Office.Excel.Functions.SPGLabel(266637,"SP_PRICE_CLOSE","","","Options:Curr=USD,Mag=Standard,ConvMethod=R,FilingVer=Current/Restated")</f>
        <v>Day Close Price ($)</v>
      </c>
      <c r="F33" s="13" t="str">
        <f>_xll.SNL.Clients.Office.Excel.Functions.SPGLabel(266637,"SP_PRICE_CHANGE","","52W","Options:Curr=USD,Mag=Standard,ConvMethod=R,FilingVer=Current/Restated")</f>
        <v>Price Change (%)</v>
      </c>
      <c r="G33" s="13" t="str">
        <f>_xll.SNL.Clients.Office.Excel.Functions.SPGLabel(266637,"SP_PRICE_CHANGE","","3M","Options:Curr=USD,Mag=Standard,ConvMethod=R,FilingVer=Current/Restated")</f>
        <v>Price Change (%)</v>
      </c>
      <c r="H33" s="13" t="str">
        <f>_xll.SNL.Clients.Office.Excel.Functions.SPGLabel(266637,"SP_PRICE_CHANGE","","1M","Options:Curr=USD,Mag=Standard,ConvMethod=R,FilingVer=Current/Restated")</f>
        <v>Price Change (%)</v>
      </c>
      <c r="I33" s="13" t="str">
        <f>_xll.SNL.Clients.Office.Excel.Functions.SPGLabel(266637,"SP_PRICE_CHANGE","","1W","Options:Curr=USD,Mag=Standard,ConvMethod=R,FilingVer=Current/Restated")</f>
        <v>Price Change (%)</v>
      </c>
      <c r="J33" s="13" t="str">
        <f>_xll.SNL.Clients.Office.Excel.Functions.SPGLabel(266637,"SP_PE_EXCL","","","Options:Curr=USD,Mag=Standard,ConvMethod=R,FilingVer=Current/Restated")</f>
        <v>Price/ EPS Before Extra (x)</v>
      </c>
      <c r="K33" s="13" t="str">
        <f>_xll.SNL.Clients.Office.Excel.Functions.SPGLabel(266637,"SP_PNETFCF","","","Options:Curr=USD,Mag=Standard,ConvMethod=R,FilingVer=Current/Restated")</f>
        <v>Price/ Net FCF (x)</v>
      </c>
      <c r="L33" s="13" t="str">
        <f>_xll.SNL.Clients.Office.Excel.Functions.SPGLabel(266637,"IQ_PBV_X","LTM","","Options:Curr=USD,Mag=Standard,ConvMethod=R,FilingVer=Current/Restated")</f>
        <v>Price/ Book (x)</v>
      </c>
      <c r="M33" s="13" t="str">
        <f>_xll.SNL.Clients.Office.Excel.Functions.SPGLabel(266637,"IQ_TEV_EBITDA","LTM","","Options:Curr=USD,Mag=Standard,ConvMethod=R,FilingVer=Current/Restated")</f>
        <v>TEV/ EBITDA (x)</v>
      </c>
      <c r="N33" s="13" t="str">
        <f>_xll.SNL.Clients.Office.Excel.Functions.SPGLabel(266637,"IQ_TEV_UFCF","LTM","","Options:Curr=USD,Mag=Standard,ConvMethod=R,FilingVer=Current/Restated")</f>
        <v>TEV/ Free Cash Flow Unlevered (x)</v>
      </c>
      <c r="O33" s="13" t="str">
        <f>_xll.SNL.Clients.Office.Excel.Functions.SPGLabel(266637,"IQ_PRIMARY_INDUSTRY","","","Options:Curr=USD,Mag=Standard,ConvMethod=R,FilingVer=Current/Restated")</f>
        <v xml:space="preserve">Primary Industry </v>
      </c>
    </row>
    <row r="34" spans="1:15" x14ac:dyDescent="0.3">
      <c r="A34" s="2" t="s">
        <v>2</v>
      </c>
      <c r="B34" s="2" t="s">
        <v>77</v>
      </c>
      <c r="C34" s="2" t="s">
        <v>70</v>
      </c>
      <c r="D34" s="2" t="s">
        <v>11</v>
      </c>
      <c r="E34" s="2" t="s">
        <v>10</v>
      </c>
      <c r="F34" s="2" t="s">
        <v>71</v>
      </c>
      <c r="G34" s="2" t="s">
        <v>71</v>
      </c>
      <c r="H34" s="2" t="s">
        <v>71</v>
      </c>
      <c r="I34" s="2" t="s">
        <v>71</v>
      </c>
      <c r="J34" s="2" t="s">
        <v>72</v>
      </c>
      <c r="K34" s="2" t="s">
        <v>73</v>
      </c>
      <c r="L34" s="2" t="s">
        <v>74</v>
      </c>
      <c r="M34" s="2" t="s">
        <v>75</v>
      </c>
      <c r="N34" s="2" t="s">
        <v>76</v>
      </c>
      <c r="O34" s="2" t="s">
        <v>15</v>
      </c>
    </row>
    <row r="35" spans="1:15" x14ac:dyDescent="0.3">
      <c r="A35" s="3"/>
      <c r="B35" s="3"/>
      <c r="C35" s="3"/>
      <c r="D35" s="3"/>
      <c r="E35" s="3"/>
      <c r="F35" s="3"/>
      <c r="G35" s="3"/>
      <c r="H35" s="3"/>
      <c r="I35" s="3"/>
      <c r="J35" s="3"/>
      <c r="K35" s="3"/>
      <c r="L35" s="3" t="s">
        <v>69</v>
      </c>
      <c r="M35" s="3" t="s">
        <v>69</v>
      </c>
      <c r="N35" s="3" t="s">
        <v>69</v>
      </c>
      <c r="O35" s="3"/>
    </row>
    <row r="36" spans="1:15" s="1" customFormat="1" x14ac:dyDescent="0.3">
      <c r="F36" s="1" t="str">
        <f>_xll.SNL.Clients.Office.Excel.Functions.SPGLabel(266637,"SP_PRICE_CHANGE",,"&lt;&gt;52W")</f>
        <v>52W</v>
      </c>
      <c r="G36" s="1" t="str">
        <f>_xll.SNL.Clients.Office.Excel.Functions.SPGLabel(266637,"SP_PRICE_CHANGE",,"&lt;&gt;3M")</f>
        <v>3M</v>
      </c>
      <c r="H36" s="1" t="str">
        <f>_xll.SNL.Clients.Office.Excel.Functions.SPGLabel(266637,"SP_PRICE_CHANGE",,"&lt;&gt;1M")</f>
        <v>1M</v>
      </c>
      <c r="I36" s="1" t="str">
        <f>_xll.SNL.Clients.Office.Excel.Functions.SPGLabel(266637,"SP_PRICE_CHANGE",,"&lt;&gt;1W")</f>
        <v>1W</v>
      </c>
    </row>
    <row r="37" spans="1:15" hidden="1" x14ac:dyDescent="0.3">
      <c r="A37" s="4" t="s">
        <v>53</v>
      </c>
      <c r="B37" s="2">
        <v>4102535</v>
      </c>
      <c r="C37" s="1" t="s">
        <v>80</v>
      </c>
      <c r="D37" s="6">
        <v>919.97005737999996</v>
      </c>
      <c r="E37" s="6">
        <v>10.94</v>
      </c>
      <c r="F37" s="6">
        <v>0.36697299999999999</v>
      </c>
      <c r="G37" s="6">
        <v>34.068627999999997</v>
      </c>
      <c r="H37" s="6">
        <v>-12.967383</v>
      </c>
      <c r="I37" s="6">
        <v>-8.1444170000000007</v>
      </c>
      <c r="J37" s="6">
        <v>10.810276999999999</v>
      </c>
      <c r="K37" s="6">
        <v>10.167286000000001</v>
      </c>
      <c r="L37" s="6">
        <v>1.3968339999999999</v>
      </c>
      <c r="M37" s="6">
        <v>4.6641329999999996</v>
      </c>
      <c r="N37" s="6">
        <v>11.286708000000001</v>
      </c>
      <c r="O37" s="1" t="s">
        <v>32</v>
      </c>
    </row>
    <row r="38" spans="1:15" x14ac:dyDescent="0.3">
      <c r="A38" s="4" t="s">
        <v>42</v>
      </c>
      <c r="B38" s="2">
        <v>4743346</v>
      </c>
      <c r="C38" s="1" t="s">
        <v>80</v>
      </c>
      <c r="D38" s="6">
        <v>5731.9956291400003</v>
      </c>
      <c r="E38" s="6">
        <v>50.27</v>
      </c>
      <c r="F38" s="6">
        <v>-0.96532700000000005</v>
      </c>
      <c r="G38" s="6">
        <v>-5.6316879999999996</v>
      </c>
      <c r="H38" s="6">
        <v>-15.823845</v>
      </c>
      <c r="I38" s="6">
        <v>-12.130746</v>
      </c>
      <c r="J38" s="6">
        <v>12.142512</v>
      </c>
      <c r="K38" s="6">
        <v>10.120797</v>
      </c>
      <c r="L38" s="6">
        <v>1.334023</v>
      </c>
      <c r="M38" s="6">
        <v>6.3780659999999996</v>
      </c>
      <c r="N38" s="6">
        <v>12.980568999999999</v>
      </c>
      <c r="O38" s="1" t="s">
        <v>32</v>
      </c>
    </row>
    <row r="39" spans="1:15" hidden="1" x14ac:dyDescent="0.3">
      <c r="A39" s="4" t="s">
        <v>60</v>
      </c>
      <c r="B39" s="2">
        <v>4365644</v>
      </c>
      <c r="C39" s="1" t="s">
        <v>82</v>
      </c>
      <c r="D39" s="6">
        <v>435.17232608</v>
      </c>
      <c r="E39" s="6">
        <v>15.52</v>
      </c>
      <c r="F39" s="6">
        <v>-50.351886999999998</v>
      </c>
      <c r="G39" s="6">
        <v>-9.2928110000000004</v>
      </c>
      <c r="H39" s="6">
        <v>-15.926327000000001</v>
      </c>
      <c r="I39" s="6">
        <v>-11.263579</v>
      </c>
      <c r="J39" s="6" t="s">
        <v>79</v>
      </c>
      <c r="K39" s="6" t="s">
        <v>79</v>
      </c>
      <c r="L39" s="6">
        <v>0.698376</v>
      </c>
      <c r="M39" s="6">
        <v>19.566310000000001</v>
      </c>
      <c r="N39" s="6" t="s">
        <v>79</v>
      </c>
      <c r="O39" s="1" t="s">
        <v>32</v>
      </c>
    </row>
    <row r="40" spans="1:15" hidden="1" x14ac:dyDescent="0.3">
      <c r="A40" s="4" t="s">
        <v>54</v>
      </c>
      <c r="B40" s="2">
        <v>4150169</v>
      </c>
      <c r="C40" s="1" t="s">
        <v>80</v>
      </c>
      <c r="D40" s="6">
        <v>622.29266617999997</v>
      </c>
      <c r="E40" s="6">
        <v>19.54</v>
      </c>
      <c r="F40" s="6">
        <v>-44.833427</v>
      </c>
      <c r="G40" s="6">
        <v>-1.063291</v>
      </c>
      <c r="H40" s="6">
        <v>-19.885199</v>
      </c>
      <c r="I40" s="6">
        <v>-12.219227</v>
      </c>
      <c r="J40" s="6">
        <v>30.675039000000002</v>
      </c>
      <c r="K40" s="6">
        <v>6.5111629999999998</v>
      </c>
      <c r="L40" s="6">
        <v>0.747085</v>
      </c>
      <c r="M40" s="6">
        <v>7.2920559999999996</v>
      </c>
      <c r="N40" s="6">
        <v>34.273493000000002</v>
      </c>
      <c r="O40" s="1" t="s">
        <v>32</v>
      </c>
    </row>
    <row r="41" spans="1:15" hidden="1" x14ac:dyDescent="0.3">
      <c r="A41" s="4" t="s">
        <v>51</v>
      </c>
      <c r="B41" s="2">
        <v>107569565</v>
      </c>
      <c r="C41" s="1" t="s">
        <v>80</v>
      </c>
      <c r="D41" s="6">
        <v>1687.3696861999999</v>
      </c>
      <c r="E41" s="6">
        <v>34.1</v>
      </c>
      <c r="F41" s="6">
        <v>11.583769999999999</v>
      </c>
      <c r="G41" s="6">
        <v>-5.3566469999999997</v>
      </c>
      <c r="H41" s="6">
        <v>-22.411832</v>
      </c>
      <c r="I41" s="6">
        <v>-19.040835999999999</v>
      </c>
      <c r="J41" s="6" t="s">
        <v>101</v>
      </c>
      <c r="K41" s="6" t="s">
        <v>101</v>
      </c>
      <c r="L41" s="6" t="s">
        <v>101</v>
      </c>
      <c r="M41" s="6" t="s">
        <v>101</v>
      </c>
      <c r="N41" s="6" t="s">
        <v>101</v>
      </c>
      <c r="O41" s="1" t="s">
        <v>32</v>
      </c>
    </row>
    <row r="42" spans="1:15" hidden="1" x14ac:dyDescent="0.3">
      <c r="A42" s="4" t="s">
        <v>49</v>
      </c>
      <c r="B42" s="2">
        <v>4098789</v>
      </c>
      <c r="C42" s="1" t="s">
        <v>80</v>
      </c>
      <c r="D42" s="6">
        <v>2494.1341141799999</v>
      </c>
      <c r="E42" s="6">
        <v>137.72999999999999</v>
      </c>
      <c r="F42" s="6">
        <v>-17.546695</v>
      </c>
      <c r="G42" s="6">
        <v>7.3750679999999997</v>
      </c>
      <c r="H42" s="6">
        <v>-17.561501</v>
      </c>
      <c r="I42" s="6">
        <v>-10.698308000000001</v>
      </c>
      <c r="J42" s="6">
        <v>14.250387999999999</v>
      </c>
      <c r="K42" s="6">
        <v>11.89892</v>
      </c>
      <c r="L42" s="6">
        <v>1.7268269999999999</v>
      </c>
      <c r="M42" s="6">
        <v>5.9659440000000004</v>
      </c>
      <c r="N42" s="6">
        <v>16.365158999999998</v>
      </c>
      <c r="O42" s="1" t="s">
        <v>32</v>
      </c>
    </row>
    <row r="43" spans="1:15" x14ac:dyDescent="0.3">
      <c r="A43" s="7" t="s">
        <v>39</v>
      </c>
      <c r="B43" s="11">
        <v>4009384</v>
      </c>
      <c r="C43" s="9" t="s">
        <v>80</v>
      </c>
      <c r="D43" s="8">
        <v>6786.6521918799999</v>
      </c>
      <c r="E43" s="8">
        <v>30.14</v>
      </c>
      <c r="F43" s="12">
        <v>-37.169063999999999</v>
      </c>
      <c r="G43" s="8">
        <v>-22.638604000000001</v>
      </c>
      <c r="H43" s="8">
        <v>-21.469515000000001</v>
      </c>
      <c r="I43" s="8">
        <v>-9.3806370000000001</v>
      </c>
      <c r="J43" s="8">
        <v>19.136507999999999</v>
      </c>
      <c r="K43" s="8" t="s">
        <v>79</v>
      </c>
      <c r="L43" s="8">
        <v>0.58615300000000004</v>
      </c>
      <c r="M43" s="8">
        <v>7.2540610000000001</v>
      </c>
      <c r="N43" s="8" t="s">
        <v>79</v>
      </c>
      <c r="O43" s="9" t="s">
        <v>32</v>
      </c>
    </row>
    <row r="44" spans="1:15" x14ac:dyDescent="0.3">
      <c r="A44" s="4" t="s">
        <v>45</v>
      </c>
      <c r="B44" s="2">
        <v>4059268</v>
      </c>
      <c r="C44" s="1" t="s">
        <v>80</v>
      </c>
      <c r="D44" s="6">
        <v>4633.1905271400001</v>
      </c>
      <c r="E44" s="6">
        <v>9.3800000000000008</v>
      </c>
      <c r="F44" s="6">
        <v>-54.773384999999998</v>
      </c>
      <c r="G44" s="6">
        <v>-20.305862000000001</v>
      </c>
      <c r="H44" s="6">
        <v>-19.554030999999998</v>
      </c>
      <c r="I44" s="6">
        <v>-8.1292849999999994</v>
      </c>
      <c r="J44" s="6" t="s">
        <v>79</v>
      </c>
      <c r="K44" s="6">
        <v>7.9156120000000003</v>
      </c>
      <c r="L44" s="6">
        <v>0.64057900000000001</v>
      </c>
      <c r="M44" s="6">
        <v>6.6534599999999999</v>
      </c>
      <c r="N44" s="6">
        <v>6.7549400000000004</v>
      </c>
      <c r="O44" s="1" t="s">
        <v>32</v>
      </c>
    </row>
    <row r="45" spans="1:15" x14ac:dyDescent="0.3">
      <c r="A45" s="4" t="s">
        <v>36</v>
      </c>
      <c r="B45" s="2">
        <v>4365157</v>
      </c>
      <c r="C45" s="1" t="s">
        <v>80</v>
      </c>
      <c r="D45" s="6">
        <v>14559.43342128</v>
      </c>
      <c r="E45" s="6">
        <v>269.02</v>
      </c>
      <c r="F45" s="6">
        <v>-4.832319</v>
      </c>
      <c r="G45" s="6">
        <v>-4.2905930000000003</v>
      </c>
      <c r="H45" s="6">
        <v>-14.196408999999999</v>
      </c>
      <c r="I45" s="6">
        <v>-7.920318</v>
      </c>
      <c r="J45" s="6">
        <v>14.739207</v>
      </c>
      <c r="K45" s="6">
        <v>14.461886</v>
      </c>
      <c r="L45" s="6">
        <v>1.9806950000000001</v>
      </c>
      <c r="M45" s="6">
        <v>9.2183119999999992</v>
      </c>
      <c r="N45" s="6">
        <v>22.309108999999999</v>
      </c>
      <c r="O45" s="1" t="s">
        <v>32</v>
      </c>
    </row>
    <row r="46" spans="1:15" hidden="1" x14ac:dyDescent="0.3">
      <c r="A46" s="4" t="s">
        <v>46</v>
      </c>
      <c r="B46" s="2">
        <v>4641273</v>
      </c>
      <c r="C46" s="1" t="s">
        <v>80</v>
      </c>
      <c r="D46" s="6">
        <v>2873.4725076899999</v>
      </c>
      <c r="E46" s="6">
        <v>54.93</v>
      </c>
      <c r="F46" s="6">
        <v>-11.116505</v>
      </c>
      <c r="G46" s="6">
        <v>-0.29043400000000003</v>
      </c>
      <c r="H46" s="6">
        <v>-21.494926</v>
      </c>
      <c r="I46" s="6">
        <v>-10.813444</v>
      </c>
      <c r="J46" s="6">
        <v>7.5682010000000002</v>
      </c>
      <c r="K46" s="6">
        <v>56.223132</v>
      </c>
      <c r="L46" s="6">
        <v>1.376968</v>
      </c>
      <c r="M46" s="6">
        <v>4.5493170000000003</v>
      </c>
      <c r="N46" s="6" t="s">
        <v>79</v>
      </c>
      <c r="O46" s="1" t="s">
        <v>32</v>
      </c>
    </row>
    <row r="47" spans="1:15" x14ac:dyDescent="0.3">
      <c r="A47" s="4" t="s">
        <v>29</v>
      </c>
      <c r="B47" s="2">
        <v>4121108</v>
      </c>
      <c r="C47" s="1" t="s">
        <v>80</v>
      </c>
      <c r="D47" s="6">
        <v>27374.48974728</v>
      </c>
      <c r="E47" s="6">
        <v>116.58</v>
      </c>
      <c r="F47" s="6">
        <v>-34.527687</v>
      </c>
      <c r="G47" s="6">
        <v>-20.319869000000001</v>
      </c>
      <c r="H47" s="6">
        <v>-21.320105000000002</v>
      </c>
      <c r="I47" s="6">
        <v>-6.9221560000000002</v>
      </c>
      <c r="J47" s="6">
        <v>11.657999999999999</v>
      </c>
      <c r="K47" s="6">
        <v>16.049009000000002</v>
      </c>
      <c r="L47" s="6">
        <v>1.3371109999999999</v>
      </c>
      <c r="M47" s="6">
        <v>6.103739</v>
      </c>
      <c r="N47" s="6">
        <v>26.053804</v>
      </c>
      <c r="O47" s="1" t="s">
        <v>32</v>
      </c>
    </row>
    <row r="48" spans="1:15" hidden="1" x14ac:dyDescent="0.3">
      <c r="A48" s="4" t="s">
        <v>52</v>
      </c>
      <c r="B48" s="2">
        <v>4111519</v>
      </c>
      <c r="C48" s="1" t="s">
        <v>78</v>
      </c>
      <c r="D48" s="6">
        <v>983.66533823999998</v>
      </c>
      <c r="E48" s="6">
        <v>9.42</v>
      </c>
      <c r="F48" s="6">
        <v>-6.2686570000000001</v>
      </c>
      <c r="G48" s="6">
        <v>-3.4836070000000001</v>
      </c>
      <c r="H48" s="6">
        <v>-16.266667000000002</v>
      </c>
      <c r="I48" s="6">
        <v>-6.5476190000000001</v>
      </c>
      <c r="J48" s="6" t="s">
        <v>79</v>
      </c>
      <c r="K48" s="6" t="s">
        <v>79</v>
      </c>
      <c r="L48" s="6">
        <v>0.93994699999999998</v>
      </c>
      <c r="M48" s="6" t="s">
        <v>79</v>
      </c>
      <c r="N48" s="6" t="s">
        <v>79</v>
      </c>
      <c r="O48" s="1" t="s">
        <v>32</v>
      </c>
    </row>
    <row r="49" spans="1:15" x14ac:dyDescent="0.3">
      <c r="A49" s="4" t="s">
        <v>43</v>
      </c>
      <c r="B49" s="2">
        <v>4354786</v>
      </c>
      <c r="C49" s="1" t="s">
        <v>80</v>
      </c>
      <c r="D49" s="6">
        <v>5687.03340269</v>
      </c>
      <c r="E49" s="6">
        <v>28.97</v>
      </c>
      <c r="F49" s="6">
        <v>-32.170451999999997</v>
      </c>
      <c r="G49" s="6">
        <v>-17.275842000000001</v>
      </c>
      <c r="H49" s="6">
        <v>-13.651267000000001</v>
      </c>
      <c r="I49" s="6">
        <v>-5.6659069999999998</v>
      </c>
      <c r="J49" s="6">
        <v>71.707920999999999</v>
      </c>
      <c r="K49" s="6">
        <v>22.632812999999999</v>
      </c>
      <c r="L49" s="6">
        <v>0.476269</v>
      </c>
      <c r="M49" s="6">
        <v>3.3532099999999998</v>
      </c>
      <c r="N49" s="6">
        <v>8.3926780000000001</v>
      </c>
      <c r="O49" s="1" t="s">
        <v>32</v>
      </c>
    </row>
    <row r="50" spans="1:15" hidden="1" x14ac:dyDescent="0.3">
      <c r="A50" s="4" t="s">
        <v>48</v>
      </c>
      <c r="B50" s="2">
        <v>4774297</v>
      </c>
      <c r="C50" s="1" t="s">
        <v>80</v>
      </c>
      <c r="D50" s="6">
        <v>2619.6021725999999</v>
      </c>
      <c r="E50" s="6">
        <v>201.26</v>
      </c>
      <c r="F50" s="6">
        <v>-40.786724999999997</v>
      </c>
      <c r="G50" s="6">
        <v>-4.9180330000000003</v>
      </c>
      <c r="H50" s="6">
        <v>-17.299474</v>
      </c>
      <c r="I50" s="6">
        <v>-12.002098999999999</v>
      </c>
      <c r="J50" s="6">
        <v>7.3049980000000003</v>
      </c>
      <c r="K50" s="6">
        <v>5.1987699999999997</v>
      </c>
      <c r="L50" s="6">
        <v>1.5870359999999999</v>
      </c>
      <c r="M50" s="6">
        <v>3.5310299999999999</v>
      </c>
      <c r="N50" s="6">
        <v>5.3095220000000003</v>
      </c>
      <c r="O50" s="1" t="s">
        <v>32</v>
      </c>
    </row>
    <row r="51" spans="1:15" hidden="1" x14ac:dyDescent="0.3">
      <c r="A51" s="4" t="s">
        <v>58</v>
      </c>
      <c r="B51" s="2">
        <v>4984328</v>
      </c>
      <c r="C51" s="1" t="s">
        <v>80</v>
      </c>
      <c r="D51" s="6">
        <v>612.34326648000001</v>
      </c>
      <c r="E51" s="6">
        <v>14.41</v>
      </c>
      <c r="F51" s="6">
        <v>-39.707113</v>
      </c>
      <c r="G51" s="5">
        <v>-4.5695360000000003</v>
      </c>
      <c r="H51" s="6">
        <v>-1.4363889999999999</v>
      </c>
      <c r="I51" s="6">
        <v>-9.4280329999999992</v>
      </c>
      <c r="J51" s="6">
        <v>26.985019000000001</v>
      </c>
      <c r="K51" s="6">
        <v>17.361446000000001</v>
      </c>
      <c r="L51" s="6">
        <v>0.85916999999999999</v>
      </c>
      <c r="M51" s="6">
        <v>5.8425849999999997</v>
      </c>
      <c r="N51" s="6">
        <v>4.5452940000000002</v>
      </c>
      <c r="O51" s="1" t="s">
        <v>32</v>
      </c>
    </row>
    <row r="52" spans="1:15" hidden="1" x14ac:dyDescent="0.3">
      <c r="A52" s="4" t="s">
        <v>59</v>
      </c>
      <c r="B52" s="2">
        <v>4885921</v>
      </c>
      <c r="C52" s="1" t="s">
        <v>82</v>
      </c>
      <c r="D52" s="6">
        <v>532.86195939000004</v>
      </c>
      <c r="E52" s="6">
        <v>10.25</v>
      </c>
      <c r="F52" s="6">
        <v>-42.350955999999996</v>
      </c>
      <c r="G52" s="6">
        <v>1.084813</v>
      </c>
      <c r="H52" s="6">
        <v>-17.538214</v>
      </c>
      <c r="I52" s="6">
        <v>-14.725458</v>
      </c>
      <c r="J52" s="6">
        <v>14.355741999999999</v>
      </c>
      <c r="K52" s="6">
        <v>7.7828400000000002</v>
      </c>
      <c r="L52" s="6">
        <v>1.4880949999999999</v>
      </c>
      <c r="M52" s="6">
        <v>5.3349159999999998</v>
      </c>
      <c r="N52" s="6">
        <v>14.646307</v>
      </c>
      <c r="O52" s="1" t="s">
        <v>32</v>
      </c>
    </row>
    <row r="53" spans="1:15" hidden="1" x14ac:dyDescent="0.3">
      <c r="A53" s="4" t="s">
        <v>68</v>
      </c>
      <c r="B53" s="2">
        <v>4984540</v>
      </c>
      <c r="C53" s="1" t="s">
        <v>81</v>
      </c>
      <c r="D53" s="6">
        <v>4077.14857368</v>
      </c>
      <c r="E53" s="6">
        <v>26.52</v>
      </c>
      <c r="F53" s="6">
        <v>-16.603774000000001</v>
      </c>
      <c r="G53" s="6">
        <v>-7.1103329999999998</v>
      </c>
      <c r="H53" s="6">
        <v>-3.3879779999999999</v>
      </c>
      <c r="I53" s="6">
        <v>0.874857</v>
      </c>
      <c r="J53" s="6">
        <v>8.8373069999999991</v>
      </c>
      <c r="K53" s="6">
        <v>21.851939999999999</v>
      </c>
      <c r="L53" s="6">
        <v>1.3906810000000001</v>
      </c>
      <c r="M53" s="6">
        <v>8.1444130000000001</v>
      </c>
      <c r="N53" s="6">
        <v>16.154032999999998</v>
      </c>
      <c r="O53" s="1" t="s">
        <v>32</v>
      </c>
    </row>
    <row r="54" spans="1:15" x14ac:dyDescent="0.3">
      <c r="A54" s="4" t="s">
        <v>34</v>
      </c>
      <c r="B54" s="2">
        <v>4120616</v>
      </c>
      <c r="C54" s="1" t="s">
        <v>82</v>
      </c>
      <c r="D54" s="6">
        <v>17613.223471550002</v>
      </c>
      <c r="E54" s="6">
        <v>115.69</v>
      </c>
      <c r="F54" s="6">
        <v>-5.0476029999999996</v>
      </c>
      <c r="G54" s="6">
        <v>-3.4548939999999999</v>
      </c>
      <c r="H54" s="6">
        <v>-19.682033000000001</v>
      </c>
      <c r="I54" s="6">
        <v>-5.4588539999999997</v>
      </c>
      <c r="J54" s="6">
        <v>10.517272999999999</v>
      </c>
      <c r="K54" s="6">
        <v>42.191831000000001</v>
      </c>
      <c r="L54" s="6">
        <v>1.9496119999999999</v>
      </c>
      <c r="M54" s="6">
        <v>7.1204749999999999</v>
      </c>
      <c r="N54" s="6">
        <v>134.50363100000001</v>
      </c>
      <c r="O54" s="1" t="s">
        <v>32</v>
      </c>
    </row>
    <row r="55" spans="1:15" x14ac:dyDescent="0.3">
      <c r="A55" s="4" t="s">
        <v>41</v>
      </c>
      <c r="B55" s="2">
        <v>4121020</v>
      </c>
      <c r="C55" s="1" t="s">
        <v>80</v>
      </c>
      <c r="D55" s="6">
        <v>7768.31539694</v>
      </c>
      <c r="E55" s="6">
        <v>54.46</v>
      </c>
      <c r="F55" s="6">
        <v>19.403639999999999</v>
      </c>
      <c r="G55" s="6">
        <v>-14.692983</v>
      </c>
      <c r="H55" s="6">
        <v>-6.135815</v>
      </c>
      <c r="I55" s="6">
        <v>-3.6106199999999999</v>
      </c>
      <c r="J55" s="6">
        <v>20.873898000000001</v>
      </c>
      <c r="K55" s="6">
        <v>34.798721999999998</v>
      </c>
      <c r="L55" s="6">
        <v>4.3359870000000003</v>
      </c>
      <c r="M55" s="6">
        <v>16.037184</v>
      </c>
      <c r="N55" s="6">
        <v>72.426991999999998</v>
      </c>
      <c r="O55" s="1" t="s">
        <v>32</v>
      </c>
    </row>
    <row r="56" spans="1:15" x14ac:dyDescent="0.3">
      <c r="A56" s="4" t="s">
        <v>38</v>
      </c>
      <c r="B56" s="2">
        <v>4004423</v>
      </c>
      <c r="C56" s="1" t="s">
        <v>80</v>
      </c>
      <c r="D56" s="6">
        <v>8472.1305142599995</v>
      </c>
      <c r="E56" s="5">
        <v>169.97</v>
      </c>
      <c r="F56" s="6">
        <v>137.820064</v>
      </c>
      <c r="G56" s="6">
        <v>8.5030319999999993</v>
      </c>
      <c r="H56" s="6">
        <v>-5.9380189999999997</v>
      </c>
      <c r="I56" s="6">
        <v>-2.3665919999999998</v>
      </c>
      <c r="J56" s="6">
        <v>37.838379000000003</v>
      </c>
      <c r="K56" s="6">
        <v>41.154964</v>
      </c>
      <c r="L56" s="6">
        <v>5.102519</v>
      </c>
      <c r="M56" s="6">
        <v>17.31344</v>
      </c>
      <c r="N56" s="6">
        <v>60.982384000000003</v>
      </c>
      <c r="O56" s="1" t="s">
        <v>32</v>
      </c>
    </row>
  </sheetData>
  <autoFilter ref="A36:AV56" xr:uid="{00000000-0001-0000-0000-000000000000}">
    <filterColumn colId="3">
      <filters>
        <filter val="17,385.59"/>
        <filter val="22,116.63"/>
        <filter val="36,323.21"/>
        <filter val="6,149.60"/>
        <filter val="6,511.53"/>
        <filter val="7,034.15"/>
        <filter val="8,582.80"/>
        <filter val="9,180.22"/>
        <filter val="9,671.90"/>
      </filters>
    </filterColumn>
    <sortState xmlns:xlrd2="http://schemas.microsoft.com/office/spreadsheetml/2017/richdata2" ref="A38:AV56">
      <sortCondition ref="I36:I56"/>
    </sortState>
  </autoFilter>
  <mergeCells count="10">
    <mergeCell ref="O1:O4"/>
    <mergeCell ref="P1:P4"/>
    <mergeCell ref="Q1:Q4"/>
    <mergeCell ref="R1:R4"/>
    <mergeCell ref="I1:I4"/>
    <mergeCell ref="J1:J4"/>
    <mergeCell ref="K1:K4"/>
    <mergeCell ref="L1:L4"/>
    <mergeCell ref="M1:M4"/>
    <mergeCell ref="N1:N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BFEB0-7EFE-4E6D-B6BD-3569050A0D52}">
  <dimension ref="A1:R39"/>
  <sheetViews>
    <sheetView workbookViewId="0">
      <selection activeCell="D25" sqref="D25"/>
    </sheetView>
  </sheetViews>
  <sheetFormatPr defaultRowHeight="14.4" x14ac:dyDescent="0.3"/>
  <cols>
    <col min="1" max="1" width="46.109375" bestFit="1" customWidth="1"/>
    <col min="3" max="3" width="23" bestFit="1" customWidth="1"/>
    <col min="4" max="4" width="9.88671875" customWidth="1"/>
  </cols>
  <sheetData>
    <row r="1" spans="1:18" x14ac:dyDescent="0.3">
      <c r="A1" t="s">
        <v>0</v>
      </c>
      <c r="I1" s="16" t="s">
        <v>19</v>
      </c>
      <c r="J1" s="16" t="s">
        <v>20</v>
      </c>
      <c r="K1" s="16" t="s">
        <v>21</v>
      </c>
      <c r="L1" s="16" t="s">
        <v>22</v>
      </c>
      <c r="M1" s="16" t="s">
        <v>23</v>
      </c>
      <c r="N1" s="16" t="s">
        <v>24</v>
      </c>
      <c r="O1" s="16" t="s">
        <v>25</v>
      </c>
      <c r="P1" s="16" t="s">
        <v>26</v>
      </c>
      <c r="Q1" s="16" t="s">
        <v>27</v>
      </c>
      <c r="R1" s="16" t="s">
        <v>28</v>
      </c>
    </row>
    <row r="2" spans="1:18" x14ac:dyDescent="0.3">
      <c r="A2" s="1" t="s">
        <v>1</v>
      </c>
      <c r="B2" s="1" t="s">
        <v>3</v>
      </c>
      <c r="C2" s="1" t="s">
        <v>4</v>
      </c>
      <c r="D2" s="1" t="s">
        <v>5</v>
      </c>
      <c r="E2" s="1" t="s">
        <v>6</v>
      </c>
      <c r="F2" s="1" t="s">
        <v>7</v>
      </c>
      <c r="G2" s="1" t="s">
        <v>8</v>
      </c>
      <c r="H2" s="1" t="s">
        <v>9</v>
      </c>
      <c r="I2" s="16"/>
      <c r="J2" s="16"/>
      <c r="K2" s="16"/>
      <c r="L2" s="16"/>
      <c r="M2" s="16"/>
      <c r="N2" s="16"/>
      <c r="O2" s="16"/>
      <c r="P2" s="16"/>
      <c r="Q2" s="16"/>
      <c r="R2" s="16"/>
    </row>
    <row r="3" spans="1:18" x14ac:dyDescent="0.3">
      <c r="A3" s="2" t="s">
        <v>2</v>
      </c>
      <c r="B3" s="2" t="s">
        <v>10</v>
      </c>
      <c r="C3" s="2" t="s">
        <v>11</v>
      </c>
      <c r="D3" s="2" t="s">
        <v>12</v>
      </c>
      <c r="E3" s="2" t="s">
        <v>13</v>
      </c>
      <c r="F3" s="2" t="s">
        <v>14</v>
      </c>
      <c r="G3" s="2" t="s">
        <v>15</v>
      </c>
      <c r="H3" s="2" t="s">
        <v>16</v>
      </c>
      <c r="I3" s="16"/>
      <c r="J3" s="16"/>
      <c r="K3" s="16"/>
      <c r="L3" s="16"/>
      <c r="M3" s="16"/>
      <c r="N3" s="16"/>
      <c r="O3" s="16"/>
      <c r="P3" s="16"/>
      <c r="Q3" s="16"/>
      <c r="R3" s="16"/>
    </row>
    <row r="4" spans="1:18" x14ac:dyDescent="0.3">
      <c r="A4" s="3"/>
      <c r="B4" s="3" t="s">
        <v>17</v>
      </c>
      <c r="C4" s="3"/>
      <c r="D4" s="3"/>
      <c r="E4" s="3"/>
      <c r="F4" s="3"/>
      <c r="G4" s="3"/>
      <c r="H4" s="3" t="s">
        <v>18</v>
      </c>
      <c r="I4" s="16"/>
      <c r="J4" s="16"/>
      <c r="K4" s="16"/>
      <c r="L4" s="16"/>
      <c r="M4" s="16"/>
      <c r="N4" s="16"/>
      <c r="O4" s="16"/>
      <c r="P4" s="16"/>
      <c r="Q4" s="16"/>
      <c r="R4" s="16"/>
    </row>
    <row r="5" spans="1:18" x14ac:dyDescent="0.3">
      <c r="A5" s="3"/>
      <c r="B5" s="3"/>
      <c r="C5" s="3"/>
      <c r="D5" s="3"/>
      <c r="E5" s="3"/>
      <c r="F5" s="3"/>
      <c r="G5" s="3"/>
      <c r="H5" s="3"/>
    </row>
    <row r="6" spans="1:18" x14ac:dyDescent="0.3">
      <c r="A6" s="4" t="s">
        <v>94</v>
      </c>
      <c r="B6" s="6">
        <v>249.72</v>
      </c>
      <c r="C6" s="6">
        <v>703046.81018183997</v>
      </c>
      <c r="D6" s="1" t="s">
        <v>84</v>
      </c>
      <c r="E6" s="1" t="s">
        <v>85</v>
      </c>
      <c r="F6" s="1" t="s">
        <v>85</v>
      </c>
      <c r="G6" s="1" t="s">
        <v>86</v>
      </c>
      <c r="H6" s="1" t="s">
        <v>87</v>
      </c>
      <c r="I6">
        <v>1</v>
      </c>
      <c r="J6">
        <v>0</v>
      </c>
      <c r="K6">
        <v>0</v>
      </c>
      <c r="L6">
        <v>0</v>
      </c>
      <c r="M6">
        <v>0</v>
      </c>
      <c r="N6">
        <v>0</v>
      </c>
      <c r="O6">
        <v>1</v>
      </c>
      <c r="P6">
        <v>1</v>
      </c>
      <c r="Q6">
        <v>1</v>
      </c>
      <c r="R6">
        <v>4</v>
      </c>
    </row>
    <row r="7" spans="1:18" x14ac:dyDescent="0.3">
      <c r="A7" s="4" t="s">
        <v>83</v>
      </c>
      <c r="B7" s="6">
        <v>47.51</v>
      </c>
      <c r="C7" s="6">
        <v>364538.50974849</v>
      </c>
      <c r="D7" s="1" t="s">
        <v>84</v>
      </c>
      <c r="E7" s="1" t="s">
        <v>85</v>
      </c>
      <c r="F7" s="1" t="s">
        <v>85</v>
      </c>
      <c r="G7" s="1" t="s">
        <v>86</v>
      </c>
      <c r="H7" s="1" t="s">
        <v>87</v>
      </c>
      <c r="I7">
        <v>1</v>
      </c>
      <c r="J7">
        <v>0</v>
      </c>
      <c r="K7">
        <v>0</v>
      </c>
      <c r="L7">
        <v>0</v>
      </c>
      <c r="M7">
        <v>0</v>
      </c>
      <c r="N7">
        <v>0</v>
      </c>
      <c r="O7">
        <v>1</v>
      </c>
      <c r="P7">
        <v>0</v>
      </c>
      <c r="Q7">
        <v>1</v>
      </c>
      <c r="R7">
        <v>3</v>
      </c>
    </row>
    <row r="8" spans="1:18" s="10" customFormat="1" x14ac:dyDescent="0.3">
      <c r="A8" s="7" t="s">
        <v>100</v>
      </c>
      <c r="B8" s="8">
        <v>76.17</v>
      </c>
      <c r="C8" s="8">
        <v>253607.30349603001</v>
      </c>
      <c r="D8" s="9" t="s">
        <v>84</v>
      </c>
      <c r="E8" s="9" t="s">
        <v>85</v>
      </c>
      <c r="F8" s="9" t="s">
        <v>85</v>
      </c>
      <c r="G8" s="9" t="s">
        <v>86</v>
      </c>
      <c r="H8" s="9" t="s">
        <v>87</v>
      </c>
      <c r="I8" s="10">
        <v>1</v>
      </c>
      <c r="J8" s="10">
        <v>1</v>
      </c>
      <c r="K8" s="10">
        <v>0</v>
      </c>
      <c r="L8" s="10">
        <v>0</v>
      </c>
      <c r="M8" s="10">
        <v>0</v>
      </c>
      <c r="N8" s="10">
        <v>0</v>
      </c>
      <c r="O8" s="10">
        <v>1</v>
      </c>
      <c r="P8" s="10">
        <v>1</v>
      </c>
      <c r="Q8" s="10">
        <v>1</v>
      </c>
      <c r="R8" s="10">
        <v>5</v>
      </c>
    </row>
    <row r="9" spans="1:18" x14ac:dyDescent="0.3">
      <c r="A9" s="4" t="s">
        <v>88</v>
      </c>
      <c r="B9" s="6">
        <v>70.87</v>
      </c>
      <c r="C9" s="6">
        <v>135205.44759575001</v>
      </c>
      <c r="D9" s="1" t="s">
        <v>84</v>
      </c>
      <c r="E9" s="1" t="s">
        <v>85</v>
      </c>
      <c r="F9" s="1" t="s">
        <v>85</v>
      </c>
      <c r="G9" s="1" t="s">
        <v>86</v>
      </c>
      <c r="H9" s="1" t="s">
        <v>87</v>
      </c>
      <c r="I9">
        <v>1</v>
      </c>
      <c r="J9">
        <v>0</v>
      </c>
      <c r="K9">
        <v>0</v>
      </c>
      <c r="L9">
        <v>0</v>
      </c>
      <c r="M9">
        <v>0</v>
      </c>
      <c r="N9">
        <v>0</v>
      </c>
      <c r="O9">
        <v>1</v>
      </c>
      <c r="P9">
        <v>0</v>
      </c>
      <c r="Q9">
        <v>1</v>
      </c>
      <c r="R9">
        <v>3</v>
      </c>
    </row>
    <row r="10" spans="1:18" x14ac:dyDescent="0.3">
      <c r="A10" s="4" t="s">
        <v>98</v>
      </c>
      <c r="B10" s="6">
        <v>214.72</v>
      </c>
      <c r="C10" s="6">
        <v>85197.337660160003</v>
      </c>
      <c r="D10" s="1" t="s">
        <v>84</v>
      </c>
      <c r="E10" s="1" t="s">
        <v>85</v>
      </c>
      <c r="F10" s="1" t="s">
        <v>85</v>
      </c>
      <c r="G10" s="1" t="s">
        <v>86</v>
      </c>
      <c r="H10" s="1" t="s">
        <v>87</v>
      </c>
      <c r="I10">
        <v>1</v>
      </c>
      <c r="J10">
        <v>1</v>
      </c>
      <c r="K10">
        <v>0</v>
      </c>
      <c r="L10">
        <v>1</v>
      </c>
      <c r="M10">
        <v>0</v>
      </c>
      <c r="N10">
        <v>0</v>
      </c>
      <c r="O10">
        <v>1</v>
      </c>
      <c r="P10">
        <v>0</v>
      </c>
      <c r="Q10">
        <v>1</v>
      </c>
      <c r="R10">
        <v>5</v>
      </c>
    </row>
    <row r="11" spans="1:18" x14ac:dyDescent="0.3">
      <c r="A11" s="4" t="s">
        <v>99</v>
      </c>
      <c r="B11" s="6">
        <v>53.29</v>
      </c>
      <c r="C11" s="6">
        <v>83134.090092350001</v>
      </c>
      <c r="D11" s="1" t="s">
        <v>84</v>
      </c>
      <c r="E11" s="1" t="s">
        <v>85</v>
      </c>
      <c r="F11" s="1" t="s">
        <v>85</v>
      </c>
      <c r="G11" s="1" t="s">
        <v>86</v>
      </c>
      <c r="H11" s="1" t="s">
        <v>87</v>
      </c>
      <c r="I11">
        <v>1</v>
      </c>
      <c r="J11">
        <v>1</v>
      </c>
      <c r="K11">
        <v>1</v>
      </c>
      <c r="L11">
        <v>1</v>
      </c>
      <c r="M11">
        <v>0</v>
      </c>
      <c r="N11">
        <v>0</v>
      </c>
      <c r="O11">
        <v>1</v>
      </c>
      <c r="P11">
        <v>0</v>
      </c>
      <c r="Q11">
        <v>0</v>
      </c>
      <c r="R11">
        <v>5</v>
      </c>
    </row>
    <row r="12" spans="1:18" x14ac:dyDescent="0.3">
      <c r="A12" s="4" t="s">
        <v>96</v>
      </c>
      <c r="B12" s="6">
        <v>12.53</v>
      </c>
      <c r="C12" s="6">
        <v>60226.629498490001</v>
      </c>
      <c r="D12" s="1" t="s">
        <v>84</v>
      </c>
      <c r="E12" s="1" t="s">
        <v>85</v>
      </c>
      <c r="F12" s="1" t="s">
        <v>85</v>
      </c>
      <c r="G12" s="1" t="s">
        <v>86</v>
      </c>
      <c r="H12" s="1" t="s">
        <v>87</v>
      </c>
      <c r="I12">
        <v>1</v>
      </c>
      <c r="J12">
        <v>1</v>
      </c>
      <c r="K12">
        <v>1</v>
      </c>
      <c r="L12">
        <v>1</v>
      </c>
      <c r="M12">
        <v>1</v>
      </c>
      <c r="N12">
        <v>0</v>
      </c>
      <c r="O12">
        <v>1</v>
      </c>
      <c r="P12">
        <v>0</v>
      </c>
      <c r="Q12">
        <v>0</v>
      </c>
      <c r="R12">
        <v>6</v>
      </c>
    </row>
    <row r="13" spans="1:18" x14ac:dyDescent="0.3">
      <c r="A13" s="4" t="s">
        <v>91</v>
      </c>
      <c r="B13" s="6">
        <v>48.06</v>
      </c>
      <c r="C13" s="6">
        <v>32226.311574719999</v>
      </c>
      <c r="D13" s="1" t="s">
        <v>84</v>
      </c>
      <c r="E13" s="1" t="s">
        <v>85</v>
      </c>
      <c r="F13" s="1" t="s">
        <v>85</v>
      </c>
      <c r="G13" s="1" t="s">
        <v>86</v>
      </c>
      <c r="H13" s="1" t="s">
        <v>87</v>
      </c>
      <c r="I13">
        <v>1</v>
      </c>
      <c r="J13">
        <v>1</v>
      </c>
      <c r="K13">
        <v>0</v>
      </c>
      <c r="L13">
        <v>1</v>
      </c>
      <c r="M13">
        <v>0</v>
      </c>
      <c r="N13">
        <v>0</v>
      </c>
      <c r="O13">
        <v>1</v>
      </c>
      <c r="P13">
        <v>0</v>
      </c>
      <c r="Q13">
        <v>1</v>
      </c>
      <c r="R13">
        <v>5</v>
      </c>
    </row>
    <row r="14" spans="1:18" x14ac:dyDescent="0.3">
      <c r="A14" s="4" t="s">
        <v>92</v>
      </c>
      <c r="B14" s="6">
        <v>2295</v>
      </c>
      <c r="C14" s="6">
        <v>31728.946650000002</v>
      </c>
      <c r="D14" s="1" t="s">
        <v>84</v>
      </c>
      <c r="E14" s="1" t="s">
        <v>85</v>
      </c>
      <c r="F14" s="1" t="s">
        <v>85</v>
      </c>
      <c r="G14" s="1" t="s">
        <v>86</v>
      </c>
      <c r="H14" s="1" t="s">
        <v>87</v>
      </c>
      <c r="I14">
        <v>1</v>
      </c>
      <c r="J14">
        <v>1</v>
      </c>
      <c r="K14">
        <v>0</v>
      </c>
      <c r="L14">
        <v>1</v>
      </c>
      <c r="M14">
        <v>1</v>
      </c>
      <c r="N14">
        <v>0</v>
      </c>
      <c r="O14">
        <v>1</v>
      </c>
      <c r="P14">
        <v>0</v>
      </c>
      <c r="Q14">
        <v>1</v>
      </c>
      <c r="R14">
        <v>6</v>
      </c>
    </row>
    <row r="15" spans="1:18" x14ac:dyDescent="0.3">
      <c r="A15" s="4" t="s">
        <v>95</v>
      </c>
      <c r="B15" s="6">
        <v>19.48</v>
      </c>
      <c r="C15" s="6">
        <v>19310.192567279999</v>
      </c>
      <c r="D15" s="1" t="s">
        <v>84</v>
      </c>
      <c r="E15" s="1" t="s">
        <v>85</v>
      </c>
      <c r="F15" s="1" t="s">
        <v>85</v>
      </c>
      <c r="G15" s="1" t="s">
        <v>86</v>
      </c>
      <c r="H15" s="1" t="s">
        <v>87</v>
      </c>
      <c r="I15">
        <v>1</v>
      </c>
      <c r="J15">
        <v>0</v>
      </c>
      <c r="K15">
        <v>0</v>
      </c>
      <c r="L15">
        <v>0</v>
      </c>
      <c r="M15">
        <v>1</v>
      </c>
      <c r="N15">
        <v>0</v>
      </c>
      <c r="O15">
        <v>0</v>
      </c>
      <c r="P15">
        <v>0</v>
      </c>
      <c r="Q15">
        <v>0</v>
      </c>
      <c r="R15">
        <v>2</v>
      </c>
    </row>
    <row r="16" spans="1:18" x14ac:dyDescent="0.3">
      <c r="A16" s="4" t="s">
        <v>90</v>
      </c>
      <c r="B16" s="6">
        <v>185.47</v>
      </c>
      <c r="C16" s="6">
        <v>14732.646607340001</v>
      </c>
      <c r="D16" s="1" t="s">
        <v>84</v>
      </c>
      <c r="E16" s="1" t="s">
        <v>85</v>
      </c>
      <c r="F16" s="1" t="s">
        <v>85</v>
      </c>
      <c r="G16" s="1" t="s">
        <v>86</v>
      </c>
      <c r="H16" s="1" t="s">
        <v>87</v>
      </c>
      <c r="I16">
        <v>1</v>
      </c>
      <c r="J16">
        <v>1</v>
      </c>
      <c r="K16">
        <v>1</v>
      </c>
      <c r="L16">
        <v>0</v>
      </c>
      <c r="M16">
        <v>1</v>
      </c>
      <c r="N16">
        <v>0</v>
      </c>
      <c r="O16">
        <v>0</v>
      </c>
      <c r="P16">
        <v>0</v>
      </c>
      <c r="Q16">
        <v>0</v>
      </c>
      <c r="R16">
        <v>4</v>
      </c>
    </row>
    <row r="17" spans="1:18" x14ac:dyDescent="0.3">
      <c r="A17" s="4" t="s">
        <v>89</v>
      </c>
      <c r="B17" s="6">
        <v>72.25</v>
      </c>
      <c r="C17" s="6">
        <v>9501.8993604999996</v>
      </c>
      <c r="D17" s="1" t="s">
        <v>84</v>
      </c>
      <c r="E17" s="1" t="s">
        <v>85</v>
      </c>
      <c r="F17" s="1" t="s">
        <v>85</v>
      </c>
      <c r="G17" s="1" t="s">
        <v>86</v>
      </c>
      <c r="H17" s="1" t="s">
        <v>87</v>
      </c>
      <c r="I17">
        <v>1</v>
      </c>
      <c r="J17">
        <v>1</v>
      </c>
      <c r="K17">
        <v>0</v>
      </c>
      <c r="L17">
        <v>1</v>
      </c>
      <c r="M17">
        <v>1</v>
      </c>
      <c r="N17">
        <v>0</v>
      </c>
      <c r="O17">
        <v>0</v>
      </c>
      <c r="P17">
        <v>0</v>
      </c>
      <c r="Q17">
        <v>0</v>
      </c>
      <c r="R17">
        <v>4</v>
      </c>
    </row>
    <row r="18" spans="1:18" x14ac:dyDescent="0.3">
      <c r="A18" s="4" t="s">
        <v>93</v>
      </c>
      <c r="B18" s="6">
        <v>4.62</v>
      </c>
      <c r="C18" s="6">
        <v>2028.10595988</v>
      </c>
      <c r="D18" s="1" t="s">
        <v>84</v>
      </c>
      <c r="E18" s="1" t="s">
        <v>85</v>
      </c>
      <c r="F18" s="1" t="s">
        <v>85</v>
      </c>
      <c r="G18" s="1" t="s">
        <v>86</v>
      </c>
      <c r="H18" s="1" t="s">
        <v>87</v>
      </c>
      <c r="I18">
        <v>1</v>
      </c>
      <c r="J18">
        <v>0</v>
      </c>
      <c r="K18">
        <v>1</v>
      </c>
      <c r="L18">
        <v>0</v>
      </c>
      <c r="M18">
        <v>0</v>
      </c>
      <c r="N18">
        <v>0</v>
      </c>
      <c r="O18">
        <v>0</v>
      </c>
      <c r="P18">
        <v>0</v>
      </c>
      <c r="Q18">
        <v>0</v>
      </c>
      <c r="R18">
        <v>2</v>
      </c>
    </row>
    <row r="19" spans="1:18" x14ac:dyDescent="0.3">
      <c r="A19" s="4" t="s">
        <v>97</v>
      </c>
      <c r="B19" s="6">
        <v>37.93</v>
      </c>
      <c r="C19" s="6">
        <v>1675.4694489599999</v>
      </c>
      <c r="D19" s="1" t="s">
        <v>84</v>
      </c>
      <c r="E19" s="1" t="s">
        <v>85</v>
      </c>
      <c r="F19" s="1" t="s">
        <v>85</v>
      </c>
      <c r="G19" s="1" t="s">
        <v>86</v>
      </c>
      <c r="H19" s="1" t="s">
        <v>87</v>
      </c>
      <c r="I19">
        <v>1</v>
      </c>
      <c r="J19">
        <v>1</v>
      </c>
      <c r="K19">
        <v>0</v>
      </c>
      <c r="L19">
        <v>1</v>
      </c>
      <c r="M19">
        <v>1</v>
      </c>
      <c r="N19">
        <v>0</v>
      </c>
      <c r="O19">
        <v>1</v>
      </c>
      <c r="P19">
        <v>0</v>
      </c>
      <c r="Q19">
        <v>1</v>
      </c>
      <c r="R19">
        <v>6</v>
      </c>
    </row>
    <row r="22" spans="1:18" x14ac:dyDescent="0.3">
      <c r="A22" t="str">
        <f>_xll.SNL.Clients.Office.Excel.Functions.SPGTable($B$27:$B$39,$C$24:$O$24,,"Options:Curr=USD,Mag=Standard,ConvMethod=R,FilingVer=Current/Restated")</f>
        <v>SPGTable</v>
      </c>
    </row>
    <row r="23" spans="1:18" s="14" customFormat="1" ht="72" x14ac:dyDescent="0.3">
      <c r="A23" s="13" t="str">
        <f>_xll.SNL.Clients.Office.Excel.Functions.SPGLabel(266637,"SP_ENTITY_NAME","","","Options:Curr=USD,Mag=Standard,ConvMethod=R,FilingVer=Current/Restated")</f>
        <v xml:space="preserve">Entity Name </v>
      </c>
      <c r="B23" s="13" t="str">
        <f>_xll.SNL.Clients.Office.Excel.Functions.SPGLabel(266637,"SP_ENTITY_ID","","","Options:Curr=USD,Mag=Standard,ConvMethod=R,FilingVer=Current/Restated")</f>
        <v xml:space="preserve">Entity ID </v>
      </c>
      <c r="C23" s="13" t="str">
        <f>_xll.SNL.Clients.Office.Excel.Functions.SPGLabel(266637,"SP_EXCHANGE","","","Options:Curr=USD,Mag=Standard,ConvMethod=R,FilingVer=Current/Restated")</f>
        <v xml:space="preserve">Exchange </v>
      </c>
      <c r="D23" s="13" t="str">
        <f>_xll.SNL.Clients.Office.Excel.Functions.SPGLabel(266637,"SP_MARKETCAP","","","Options:Curr=USD,Mag=Standard,ConvMethod=R,FilingVer=Current/Restated")</f>
        <v>Market Capitalization ($M)</v>
      </c>
      <c r="E23" s="13" t="str">
        <f>_xll.SNL.Clients.Office.Excel.Functions.SPGLabel(266637,"SP_PRICE_CLOSE","","","Options:Curr=USD,Mag=Standard,ConvMethod=R,FilingVer=Current/Restated")</f>
        <v>Day Close Price ($)</v>
      </c>
      <c r="F23" s="13" t="str">
        <f>_xll.SNL.Clients.Office.Excel.Functions.SPGLabel(266637,"SP_PRICE_CHANGE","","52W","Options:Curr=USD,Mag=Standard,ConvMethod=R,FilingVer=Current/Restated")</f>
        <v>Price Change (%)</v>
      </c>
      <c r="G23" s="13" t="str">
        <f>_xll.SNL.Clients.Office.Excel.Functions.SPGLabel(266637,"SP_PRICE_CHANGE","","3M","Options:Curr=USD,Mag=Standard,ConvMethod=R,FilingVer=Current/Restated")</f>
        <v>Price Change (%)</v>
      </c>
      <c r="H23" s="13" t="str">
        <f>_xll.SNL.Clients.Office.Excel.Functions.SPGLabel(266637,"SP_PRICE_CHANGE","","1M","Options:Curr=USD,Mag=Standard,ConvMethod=R,FilingVer=Current/Restated")</f>
        <v>Price Change (%)</v>
      </c>
      <c r="I23" s="13" t="str">
        <f>_xll.SNL.Clients.Office.Excel.Functions.SPGLabel(266637,"SP_PRICE_CHANGE","","1W","Options:Curr=USD,Mag=Standard,ConvMethod=R,FilingVer=Current/Restated")</f>
        <v>Price Change (%)</v>
      </c>
      <c r="J23" s="13" t="str">
        <f>_xll.SNL.Clients.Office.Excel.Functions.SPGLabel(266637,"SP_PE_EXCL","","","Options:Curr=USD,Mag=Standard,ConvMethod=R,FilingVer=Current/Restated")</f>
        <v>Price/ EPS Before Extra (x)</v>
      </c>
      <c r="K23" s="13" t="str">
        <f>_xll.SNL.Clients.Office.Excel.Functions.SPGLabel(266637,"SP_PNETFCF","","","Options:Curr=USD,Mag=Standard,ConvMethod=R,FilingVer=Current/Restated")</f>
        <v>Price/ Net FCF (x)</v>
      </c>
      <c r="L23" s="13" t="str">
        <f>_xll.SNL.Clients.Office.Excel.Functions.SPGLabel(266637,"IQ_PBV_X","LTM","","Options:Curr=USD,Mag=Standard,ConvMethod=R,FilingVer=Current/Restated")</f>
        <v>Price/ Book (x)</v>
      </c>
      <c r="M23" s="13" t="str">
        <f>_xll.SNL.Clients.Office.Excel.Functions.SPGLabel(266637,"IQ_TEV_EBITDA","LTM","","Options:Curr=USD,Mag=Standard,ConvMethod=R,FilingVer=Current/Restated")</f>
        <v>TEV/ EBITDA (x)</v>
      </c>
      <c r="N23" s="13" t="str">
        <f>_xll.SNL.Clients.Office.Excel.Functions.SPGLabel(266637,"IQ_TEV_UFCF","LTM","","Options:Curr=USD,Mag=Standard,ConvMethod=R,FilingVer=Current/Restated")</f>
        <v>TEV/ Free Cash Flow Unlevered (x)</v>
      </c>
      <c r="O23" s="13" t="str">
        <f>_xll.SNL.Clients.Office.Excel.Functions.SPGLabel(266637,"IQ_PRIMARY_INDUSTRY","","","Options:Curr=USD,Mag=Standard,ConvMethod=R,FilingVer=Current/Restated")</f>
        <v xml:space="preserve">Primary Industry </v>
      </c>
    </row>
    <row r="24" spans="1:18" x14ac:dyDescent="0.3">
      <c r="A24" s="2" t="s">
        <v>2</v>
      </c>
      <c r="B24" s="2" t="s">
        <v>77</v>
      </c>
      <c r="C24" s="2" t="s">
        <v>70</v>
      </c>
      <c r="D24" s="2" t="s">
        <v>11</v>
      </c>
      <c r="E24" s="2" t="s">
        <v>10</v>
      </c>
      <c r="F24" s="2" t="s">
        <v>71</v>
      </c>
      <c r="G24" s="2" t="s">
        <v>71</v>
      </c>
      <c r="H24" s="2" t="s">
        <v>71</v>
      </c>
      <c r="I24" s="2" t="s">
        <v>71</v>
      </c>
      <c r="J24" s="2" t="s">
        <v>72</v>
      </c>
      <c r="K24" s="2" t="s">
        <v>73</v>
      </c>
      <c r="L24" s="2" t="s">
        <v>74</v>
      </c>
      <c r="M24" s="2" t="s">
        <v>75</v>
      </c>
      <c r="N24" s="2" t="s">
        <v>76</v>
      </c>
      <c r="O24" s="2" t="s">
        <v>15</v>
      </c>
    </row>
    <row r="25" spans="1:18" x14ac:dyDescent="0.3">
      <c r="A25" s="3"/>
      <c r="B25" s="3"/>
      <c r="C25" s="3"/>
      <c r="D25" s="3"/>
      <c r="E25" s="3"/>
      <c r="F25" s="3"/>
      <c r="G25" s="3"/>
      <c r="H25" s="3"/>
      <c r="I25" s="3"/>
      <c r="J25" s="3"/>
      <c r="K25" s="3"/>
      <c r="L25" s="3" t="s">
        <v>69</v>
      </c>
      <c r="M25" s="3" t="s">
        <v>69</v>
      </c>
      <c r="N25" s="3" t="s">
        <v>69</v>
      </c>
      <c r="O25" s="3"/>
    </row>
    <row r="26" spans="1:18" x14ac:dyDescent="0.3">
      <c r="A26" s="3"/>
      <c r="B26" s="3"/>
      <c r="C26" s="3"/>
      <c r="D26" s="3"/>
      <c r="E26" s="3"/>
      <c r="F26" s="3" t="str">
        <f>_xll.SNL.Clients.Office.Excel.Functions.SPGLabel(266637,"SP_PRICE_CHANGE",,"&lt;&gt;52W")</f>
        <v>52W</v>
      </c>
      <c r="G26" s="3" t="str">
        <f>_xll.SNL.Clients.Office.Excel.Functions.SPGLabel(266637,"SP_PRICE_CHANGE",,"&lt;&gt;3M")</f>
        <v>3M</v>
      </c>
      <c r="H26" s="3" t="str">
        <f>_xll.SNL.Clients.Office.Excel.Functions.SPGLabel(266637,"SP_PRICE_CHANGE",,"&lt;&gt;1M")</f>
        <v>1M</v>
      </c>
      <c r="I26" s="3" t="str">
        <f>_xll.SNL.Clients.Office.Excel.Functions.SPGLabel(266637,"SP_PRICE_CHANGE",,"&lt;&gt;1W")</f>
        <v>1W</v>
      </c>
      <c r="J26" s="3"/>
      <c r="K26" s="3"/>
      <c r="L26" s="3"/>
      <c r="M26" s="3"/>
      <c r="N26" s="3"/>
      <c r="O26" s="3"/>
    </row>
    <row r="27" spans="1:18" x14ac:dyDescent="0.3">
      <c r="A27" s="7" t="s">
        <v>100</v>
      </c>
      <c r="B27" s="11">
        <v>100382</v>
      </c>
      <c r="C27" s="9" t="s">
        <v>80</v>
      </c>
      <c r="D27" s="8">
        <v>253607.30349603001</v>
      </c>
      <c r="E27" s="8">
        <v>76.17</v>
      </c>
      <c r="F27" s="8">
        <v>69.191471000000007</v>
      </c>
      <c r="G27" s="8">
        <v>32.816042000000003</v>
      </c>
      <c r="H27" s="8">
        <v>16.646248</v>
      </c>
      <c r="I27" s="8">
        <v>0.27646100000000001</v>
      </c>
      <c r="J27" s="8">
        <v>15.835758835758799</v>
      </c>
      <c r="K27" s="8">
        <v>23.832916000000001</v>
      </c>
      <c r="L27" s="8">
        <v>1.5476049999999999</v>
      </c>
      <c r="M27" s="8" t="s">
        <v>101</v>
      </c>
      <c r="N27" s="8" t="s">
        <v>101</v>
      </c>
      <c r="O27" s="9" t="s">
        <v>86</v>
      </c>
      <c r="P27" s="10"/>
    </row>
    <row r="28" spans="1:18" x14ac:dyDescent="0.3">
      <c r="A28" s="4" t="s">
        <v>89</v>
      </c>
      <c r="B28" s="2">
        <v>100206</v>
      </c>
      <c r="C28" s="1" t="s">
        <v>80</v>
      </c>
      <c r="D28" s="6">
        <v>9501.8993604999996</v>
      </c>
      <c r="E28" s="6">
        <v>72.25</v>
      </c>
      <c r="F28" s="6">
        <v>49.896265999999997</v>
      </c>
      <c r="G28" s="6">
        <v>27.853477000000002</v>
      </c>
      <c r="H28" s="6">
        <v>15.194515000000001</v>
      </c>
      <c r="I28" s="6">
        <v>1.631734</v>
      </c>
      <c r="J28" s="6">
        <v>18.0625</v>
      </c>
      <c r="K28" s="6">
        <v>5.1125109999999996</v>
      </c>
      <c r="L28" s="6">
        <v>1.375405</v>
      </c>
      <c r="M28" s="6" t="s">
        <v>101</v>
      </c>
      <c r="N28" s="6" t="s">
        <v>101</v>
      </c>
      <c r="O28" s="1" t="s">
        <v>86</v>
      </c>
    </row>
    <row r="29" spans="1:18" x14ac:dyDescent="0.3">
      <c r="A29" s="4" t="s">
        <v>83</v>
      </c>
      <c r="B29" s="2">
        <v>100369</v>
      </c>
      <c r="C29" s="1" t="s">
        <v>80</v>
      </c>
      <c r="D29" s="6">
        <v>364538.50974849</v>
      </c>
      <c r="E29" s="6">
        <v>47.51</v>
      </c>
      <c r="F29" s="6">
        <v>53.456071999999999</v>
      </c>
      <c r="G29" s="6">
        <v>18.272342999999999</v>
      </c>
      <c r="H29" s="6">
        <v>11.709382</v>
      </c>
      <c r="I29" s="6">
        <v>1.0851059999999999</v>
      </c>
      <c r="J29" s="6">
        <v>17.276363636363602</v>
      </c>
      <c r="K29" s="6" t="s">
        <v>79</v>
      </c>
      <c r="L29" s="6">
        <v>1.343191</v>
      </c>
      <c r="M29" s="6" t="s">
        <v>101</v>
      </c>
      <c r="N29" s="6" t="s">
        <v>101</v>
      </c>
      <c r="O29" s="1" t="s">
        <v>86</v>
      </c>
    </row>
    <row r="30" spans="1:18" x14ac:dyDescent="0.3">
      <c r="A30" s="4" t="s">
        <v>98</v>
      </c>
      <c r="B30" s="2">
        <v>100406</v>
      </c>
      <c r="C30" s="1" t="s">
        <v>80</v>
      </c>
      <c r="D30" s="6">
        <v>85197.337660160003</v>
      </c>
      <c r="E30" s="6">
        <v>214.72</v>
      </c>
      <c r="F30" s="6">
        <v>54.474820000000001</v>
      </c>
      <c r="G30" s="6">
        <v>17.307691999999999</v>
      </c>
      <c r="H30" s="6">
        <v>14.303966000000001</v>
      </c>
      <c r="I30" s="6">
        <v>2.2135479999999998</v>
      </c>
      <c r="J30" s="6">
        <v>18.1504649196957</v>
      </c>
      <c r="K30" s="6">
        <v>8.1324090000000009</v>
      </c>
      <c r="L30" s="6">
        <v>1.723773</v>
      </c>
      <c r="M30" s="6" t="s">
        <v>101</v>
      </c>
      <c r="N30" s="6" t="s">
        <v>101</v>
      </c>
      <c r="O30" s="1" t="s">
        <v>86</v>
      </c>
    </row>
    <row r="31" spans="1:18" x14ac:dyDescent="0.3">
      <c r="A31" s="4" t="s">
        <v>95</v>
      </c>
      <c r="B31" s="2">
        <v>100334</v>
      </c>
      <c r="C31" s="1" t="s">
        <v>80</v>
      </c>
      <c r="D31" s="6">
        <v>19310.192567279999</v>
      </c>
      <c r="E31" s="6">
        <v>19.48</v>
      </c>
      <c r="F31" s="6">
        <v>47.352496000000002</v>
      </c>
      <c r="G31" s="6">
        <v>15.402844</v>
      </c>
      <c r="H31" s="6">
        <v>12.082853999999999</v>
      </c>
      <c r="I31" s="6">
        <v>-0.61224500000000004</v>
      </c>
      <c r="J31" s="6" t="s">
        <v>79</v>
      </c>
      <c r="K31" s="6" t="s">
        <v>79</v>
      </c>
      <c r="L31" s="6">
        <v>1.345397</v>
      </c>
      <c r="M31" s="6" t="s">
        <v>101</v>
      </c>
      <c r="N31" s="6" t="s">
        <v>101</v>
      </c>
      <c r="O31" s="1" t="s">
        <v>86</v>
      </c>
    </row>
    <row r="32" spans="1:18" x14ac:dyDescent="0.3">
      <c r="A32" s="4" t="s">
        <v>92</v>
      </c>
      <c r="B32" s="2">
        <v>100247</v>
      </c>
      <c r="C32" s="1" t="s">
        <v>82</v>
      </c>
      <c r="D32" s="6">
        <v>31728.946650000002</v>
      </c>
      <c r="E32" s="6">
        <v>2295</v>
      </c>
      <c r="F32" s="6">
        <v>54.463282</v>
      </c>
      <c r="G32" s="6">
        <v>15.212579</v>
      </c>
      <c r="H32" s="6">
        <v>18.185656999999999</v>
      </c>
      <c r="I32" s="6">
        <v>-2.4682539999999999</v>
      </c>
      <c r="J32" s="6">
        <v>13.1480951016901</v>
      </c>
      <c r="K32" s="6">
        <v>27.740507999999998</v>
      </c>
      <c r="L32" s="6">
        <v>1.482721</v>
      </c>
      <c r="M32" s="6" t="s">
        <v>101</v>
      </c>
      <c r="N32" s="6" t="s">
        <v>101</v>
      </c>
      <c r="O32" s="1" t="s">
        <v>86</v>
      </c>
    </row>
    <row r="33" spans="1:15" x14ac:dyDescent="0.3">
      <c r="A33" s="4" t="s">
        <v>99</v>
      </c>
      <c r="B33" s="2">
        <v>4047176</v>
      </c>
      <c r="C33" s="1" t="s">
        <v>80</v>
      </c>
      <c r="D33" s="6">
        <v>83134.090092350001</v>
      </c>
      <c r="E33" s="6">
        <v>53.29</v>
      </c>
      <c r="F33" s="6">
        <v>35.322499000000001</v>
      </c>
      <c r="G33" s="6">
        <v>14.528261000000001</v>
      </c>
      <c r="H33" s="6">
        <v>10.514309000000001</v>
      </c>
      <c r="I33" s="5" t="s">
        <v>103</v>
      </c>
      <c r="J33" s="6">
        <v>16.296636085626901</v>
      </c>
      <c r="K33" s="6">
        <v>12.657957</v>
      </c>
      <c r="L33" s="6">
        <v>1.597853</v>
      </c>
      <c r="M33" s="6" t="s">
        <v>101</v>
      </c>
      <c r="N33" s="6" t="s">
        <v>101</v>
      </c>
      <c r="O33" s="1" t="s">
        <v>86</v>
      </c>
    </row>
    <row r="34" spans="1:15" x14ac:dyDescent="0.3">
      <c r="A34" s="4" t="s">
        <v>88</v>
      </c>
      <c r="B34" s="2">
        <v>4041896</v>
      </c>
      <c r="C34" s="1" t="s">
        <v>80</v>
      </c>
      <c r="D34" s="6">
        <v>135205.44759575001</v>
      </c>
      <c r="E34" s="6">
        <v>70.87</v>
      </c>
      <c r="F34" s="6">
        <v>50.052933000000003</v>
      </c>
      <c r="G34" s="6">
        <v>14.528119</v>
      </c>
      <c r="H34" s="6">
        <v>9.5532540000000008</v>
      </c>
      <c r="I34" s="5" t="s">
        <v>102</v>
      </c>
      <c r="J34" s="6">
        <v>20.542028985507201</v>
      </c>
      <c r="K34" s="6" t="s">
        <v>79</v>
      </c>
      <c r="L34" s="6">
        <v>0.695438</v>
      </c>
      <c r="M34" s="6" t="s">
        <v>101</v>
      </c>
      <c r="N34" s="6" t="s">
        <v>101</v>
      </c>
      <c r="O34" s="1" t="s">
        <v>86</v>
      </c>
    </row>
    <row r="35" spans="1:15" x14ac:dyDescent="0.3">
      <c r="A35" s="4" t="s">
        <v>91</v>
      </c>
      <c r="B35" s="2">
        <v>100260</v>
      </c>
      <c r="C35" s="1" t="s">
        <v>82</v>
      </c>
      <c r="D35" s="6">
        <v>32226.311574719999</v>
      </c>
      <c r="E35" s="6">
        <v>48.06</v>
      </c>
      <c r="F35" s="6">
        <v>57.161543999999999</v>
      </c>
      <c r="G35" s="6">
        <v>13.91325</v>
      </c>
      <c r="H35" s="6">
        <v>9.2148620000000001</v>
      </c>
      <c r="I35" s="6">
        <v>0.33402900000000002</v>
      </c>
      <c r="J35" s="6">
        <v>15.966777408637901</v>
      </c>
      <c r="K35" s="6">
        <v>7.1677850000000003</v>
      </c>
      <c r="L35" s="6">
        <v>1.741052</v>
      </c>
      <c r="M35" s="6" t="s">
        <v>101</v>
      </c>
      <c r="N35" s="6" t="s">
        <v>101</v>
      </c>
      <c r="O35" s="1" t="s">
        <v>86</v>
      </c>
    </row>
    <row r="36" spans="1:15" x14ac:dyDescent="0.3">
      <c r="A36" s="4" t="s">
        <v>94</v>
      </c>
      <c r="B36" s="2">
        <v>100201</v>
      </c>
      <c r="C36" s="1" t="s">
        <v>80</v>
      </c>
      <c r="D36" s="6">
        <v>703046.81018183997</v>
      </c>
      <c r="E36" s="6">
        <v>249.72</v>
      </c>
      <c r="F36" s="6">
        <v>59.219586999999997</v>
      </c>
      <c r="G36" s="6">
        <v>12.380181</v>
      </c>
      <c r="H36" s="6">
        <v>12.032302</v>
      </c>
      <c r="I36" s="6">
        <v>0.47072999999999998</v>
      </c>
      <c r="J36" s="6">
        <v>13.896494156928201</v>
      </c>
      <c r="K36" s="6" t="s">
        <v>79</v>
      </c>
      <c r="L36" s="6">
        <v>2.16865</v>
      </c>
      <c r="M36" s="6" t="s">
        <v>101</v>
      </c>
      <c r="N36" s="6" t="s">
        <v>101</v>
      </c>
      <c r="O36" s="1" t="s">
        <v>86</v>
      </c>
    </row>
    <row r="37" spans="1:15" x14ac:dyDescent="0.3">
      <c r="A37" s="4" t="s">
        <v>90</v>
      </c>
      <c r="B37" s="2">
        <v>4097662</v>
      </c>
      <c r="C37" s="1" t="s">
        <v>80</v>
      </c>
      <c r="D37" s="6">
        <v>14732.646607340001</v>
      </c>
      <c r="E37" s="6">
        <v>185.47</v>
      </c>
      <c r="F37" s="6">
        <v>44.503310999999997</v>
      </c>
      <c r="G37" s="6">
        <v>6.7330379999999996</v>
      </c>
      <c r="H37" s="6">
        <v>-1.161737</v>
      </c>
      <c r="I37" s="6">
        <v>-6.0054730000000003</v>
      </c>
      <c r="J37" s="6">
        <v>10.6053961967483</v>
      </c>
      <c r="K37" s="6">
        <v>44.466884</v>
      </c>
      <c r="L37" s="6">
        <v>1.6372850000000001</v>
      </c>
      <c r="M37" s="6" t="s">
        <v>101</v>
      </c>
      <c r="N37" s="6" t="s">
        <v>101</v>
      </c>
      <c r="O37" s="1" t="s">
        <v>86</v>
      </c>
    </row>
    <row r="38" spans="1:15" x14ac:dyDescent="0.3">
      <c r="A38" s="4" t="s">
        <v>97</v>
      </c>
      <c r="B38" s="2">
        <v>4005117</v>
      </c>
      <c r="C38" s="1" t="s">
        <v>80</v>
      </c>
      <c r="D38" s="6">
        <v>1675.4694489599999</v>
      </c>
      <c r="E38" s="6">
        <v>37.93</v>
      </c>
      <c r="F38" s="6">
        <v>31.018998</v>
      </c>
      <c r="G38" s="6">
        <v>-0.18421100000000001</v>
      </c>
      <c r="H38" s="6">
        <v>1.9075770000000001</v>
      </c>
      <c r="I38" s="6">
        <v>-1.352406</v>
      </c>
      <c r="J38" s="6">
        <v>8.4366956445920191</v>
      </c>
      <c r="K38" s="6">
        <v>5.8806200000000004</v>
      </c>
      <c r="L38" s="6">
        <v>1.5744469999999999</v>
      </c>
      <c r="M38" s="6" t="s">
        <v>101</v>
      </c>
      <c r="N38" s="6" t="s">
        <v>101</v>
      </c>
      <c r="O38" s="1" t="s">
        <v>86</v>
      </c>
    </row>
    <row r="39" spans="1:15" x14ac:dyDescent="0.3">
      <c r="A39" s="4" t="s">
        <v>96</v>
      </c>
      <c r="B39" s="2">
        <v>9956217</v>
      </c>
      <c r="C39" s="1" t="s">
        <v>80</v>
      </c>
      <c r="D39" s="6">
        <v>60226.629498490001</v>
      </c>
      <c r="E39" s="6">
        <v>12.53</v>
      </c>
      <c r="F39" s="6">
        <v>50.963855000000002</v>
      </c>
      <c r="G39" s="6">
        <v>-11.946592000000001</v>
      </c>
      <c r="H39" s="6">
        <v>-19.987228999999999</v>
      </c>
      <c r="I39" s="6">
        <v>-9.9209200000000006</v>
      </c>
      <c r="J39" s="6">
        <v>34.423076999999999</v>
      </c>
      <c r="K39" s="6">
        <v>16.530342999999998</v>
      </c>
      <c r="L39" s="6">
        <v>7.880503</v>
      </c>
      <c r="M39" s="6" t="s">
        <v>101</v>
      </c>
      <c r="N39" s="6" t="s">
        <v>101</v>
      </c>
      <c r="O39" s="1" t="s">
        <v>86</v>
      </c>
    </row>
  </sheetData>
  <autoFilter ref="A26:R26" xr:uid="{91CBFEB0-7EFE-4E6D-B6BD-3569050A0D52}">
    <sortState xmlns:xlrd2="http://schemas.microsoft.com/office/spreadsheetml/2017/richdata2" ref="A27:R39">
      <sortCondition descending="1" ref="G26"/>
    </sortState>
  </autoFilter>
  <mergeCells count="10">
    <mergeCell ref="O1:O4"/>
    <mergeCell ref="P1:P4"/>
    <mergeCell ref="Q1:Q4"/>
    <mergeCell ref="R1:R4"/>
    <mergeCell ref="I1:I4"/>
    <mergeCell ref="J1:J4"/>
    <mergeCell ref="K1:K4"/>
    <mergeCell ref="L1:L4"/>
    <mergeCell ref="M1:M4"/>
    <mergeCell ref="N1:N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79321-7E4F-49AE-B26F-88857EECD760}">
  <dimension ref="A1:R69"/>
  <sheetViews>
    <sheetView topLeftCell="A40" workbookViewId="0">
      <selection activeCell="A68" sqref="A68"/>
    </sheetView>
  </sheetViews>
  <sheetFormatPr defaultRowHeight="14.4" x14ac:dyDescent="0.3"/>
  <cols>
    <col min="1" max="1" width="54.88671875" bestFit="1" customWidth="1"/>
  </cols>
  <sheetData>
    <row r="1" spans="1:18" x14ac:dyDescent="0.3">
      <c r="A1" t="s">
        <v>0</v>
      </c>
      <c r="I1" s="16" t="s">
        <v>19</v>
      </c>
      <c r="J1" s="16" t="s">
        <v>20</v>
      </c>
      <c r="K1" s="16" t="s">
        <v>21</v>
      </c>
      <c r="L1" s="16" t="s">
        <v>22</v>
      </c>
      <c r="M1" s="16" t="s">
        <v>23</v>
      </c>
      <c r="N1" s="16" t="s">
        <v>24</v>
      </c>
      <c r="O1" s="16" t="s">
        <v>25</v>
      </c>
      <c r="P1" s="16" t="s">
        <v>26</v>
      </c>
      <c r="Q1" s="16" t="s">
        <v>27</v>
      </c>
      <c r="R1" s="16" t="s">
        <v>28</v>
      </c>
    </row>
    <row r="2" spans="1:18" x14ac:dyDescent="0.3">
      <c r="A2" s="1" t="s">
        <v>1</v>
      </c>
      <c r="B2" s="1" t="s">
        <v>3</v>
      </c>
      <c r="C2" s="1" t="s">
        <v>4</v>
      </c>
      <c r="D2" s="1" t="s">
        <v>5</v>
      </c>
      <c r="E2" s="1" t="s">
        <v>6</v>
      </c>
      <c r="F2" s="1" t="s">
        <v>7</v>
      </c>
      <c r="G2" s="1" t="s">
        <v>8</v>
      </c>
      <c r="H2" s="1" t="s">
        <v>9</v>
      </c>
      <c r="I2" s="16"/>
      <c r="J2" s="16"/>
      <c r="K2" s="16"/>
      <c r="L2" s="16"/>
      <c r="M2" s="16"/>
      <c r="N2" s="16"/>
      <c r="O2" s="16"/>
      <c r="P2" s="16"/>
      <c r="Q2" s="16"/>
      <c r="R2" s="16"/>
    </row>
    <row r="3" spans="1:18" x14ac:dyDescent="0.3">
      <c r="A3" s="2" t="s">
        <v>2</v>
      </c>
      <c r="B3" s="2" t="s">
        <v>10</v>
      </c>
      <c r="C3" s="2" t="s">
        <v>11</v>
      </c>
      <c r="D3" s="2" t="s">
        <v>12</v>
      </c>
      <c r="E3" s="2" t="s">
        <v>13</v>
      </c>
      <c r="F3" s="2" t="s">
        <v>14</v>
      </c>
      <c r="G3" s="2" t="s">
        <v>15</v>
      </c>
      <c r="H3" s="2" t="s">
        <v>16</v>
      </c>
      <c r="I3" s="16"/>
      <c r="J3" s="16"/>
      <c r="K3" s="16"/>
      <c r="L3" s="16"/>
      <c r="M3" s="16"/>
      <c r="N3" s="16"/>
      <c r="O3" s="16"/>
      <c r="P3" s="16"/>
      <c r="Q3" s="16"/>
      <c r="R3" s="16"/>
    </row>
    <row r="4" spans="1:18" x14ac:dyDescent="0.3">
      <c r="A4" s="3"/>
      <c r="B4" s="3" t="s">
        <v>17</v>
      </c>
      <c r="C4" s="3"/>
      <c r="D4" s="3"/>
      <c r="E4" s="3"/>
      <c r="F4" s="3"/>
      <c r="G4" s="3"/>
      <c r="H4" s="3" t="s">
        <v>18</v>
      </c>
      <c r="I4" s="16"/>
      <c r="J4" s="16"/>
      <c r="K4" s="16"/>
      <c r="L4" s="16"/>
      <c r="M4" s="16"/>
      <c r="N4" s="16"/>
      <c r="O4" s="16"/>
      <c r="P4" s="16"/>
      <c r="Q4" s="16"/>
      <c r="R4" s="16"/>
    </row>
    <row r="5" spans="1:18" x14ac:dyDescent="0.3">
      <c r="A5" s="3"/>
      <c r="B5" s="3"/>
      <c r="C5" s="3"/>
      <c r="D5" s="3"/>
      <c r="E5" s="3"/>
      <c r="F5" s="3"/>
      <c r="G5" s="3"/>
      <c r="H5" s="3"/>
    </row>
    <row r="6" spans="1:18" x14ac:dyDescent="0.3">
      <c r="A6" s="4" t="s">
        <v>104</v>
      </c>
      <c r="B6" s="5">
        <v>294.20999999999998</v>
      </c>
      <c r="C6" s="6">
        <v>41545.58062914</v>
      </c>
      <c r="D6" s="1" t="s">
        <v>105</v>
      </c>
      <c r="E6" s="1" t="s">
        <v>106</v>
      </c>
      <c r="F6" s="1" t="s">
        <v>107</v>
      </c>
      <c r="G6" s="1" t="s">
        <v>108</v>
      </c>
      <c r="H6" s="1" t="s">
        <v>109</v>
      </c>
      <c r="I6">
        <v>1</v>
      </c>
      <c r="J6">
        <v>1</v>
      </c>
      <c r="K6">
        <v>1</v>
      </c>
      <c r="L6">
        <v>1</v>
      </c>
      <c r="M6">
        <v>0</v>
      </c>
      <c r="N6">
        <v>0</v>
      </c>
      <c r="O6">
        <v>1</v>
      </c>
      <c r="P6">
        <v>1</v>
      </c>
      <c r="Q6">
        <v>1</v>
      </c>
      <c r="R6">
        <v>7</v>
      </c>
    </row>
    <row r="7" spans="1:18" x14ac:dyDescent="0.3">
      <c r="A7" s="4" t="s">
        <v>110</v>
      </c>
      <c r="B7" s="6">
        <v>261.56</v>
      </c>
      <c r="C7" s="6">
        <v>32420.889043399999</v>
      </c>
      <c r="D7" s="1" t="s">
        <v>105</v>
      </c>
      <c r="E7" s="1" t="s">
        <v>106</v>
      </c>
      <c r="F7" s="1" t="s">
        <v>107</v>
      </c>
      <c r="G7" s="1" t="s">
        <v>108</v>
      </c>
      <c r="H7" s="1" t="s">
        <v>111</v>
      </c>
      <c r="I7">
        <v>1</v>
      </c>
      <c r="J7">
        <v>1</v>
      </c>
      <c r="K7">
        <v>0</v>
      </c>
      <c r="L7">
        <v>1</v>
      </c>
      <c r="M7">
        <v>1</v>
      </c>
      <c r="N7">
        <v>1</v>
      </c>
      <c r="O7">
        <v>0</v>
      </c>
      <c r="P7">
        <v>1</v>
      </c>
      <c r="Q7">
        <v>0</v>
      </c>
      <c r="R7">
        <v>6</v>
      </c>
    </row>
    <row r="8" spans="1:18" x14ac:dyDescent="0.3">
      <c r="A8" s="4" t="s">
        <v>112</v>
      </c>
      <c r="B8" s="6">
        <v>165.4</v>
      </c>
      <c r="C8" s="6">
        <v>22069.836228600001</v>
      </c>
      <c r="D8" s="1" t="s">
        <v>105</v>
      </c>
      <c r="E8" s="1" t="s">
        <v>106</v>
      </c>
      <c r="F8" s="1" t="s">
        <v>107</v>
      </c>
      <c r="G8" s="1" t="s">
        <v>108</v>
      </c>
      <c r="H8" s="1" t="s">
        <v>113</v>
      </c>
      <c r="I8">
        <v>1</v>
      </c>
      <c r="J8">
        <v>1</v>
      </c>
      <c r="K8">
        <v>1</v>
      </c>
      <c r="L8">
        <v>1</v>
      </c>
      <c r="M8">
        <v>1</v>
      </c>
      <c r="N8">
        <v>1</v>
      </c>
      <c r="O8">
        <v>1</v>
      </c>
      <c r="P8">
        <v>0</v>
      </c>
      <c r="Q8">
        <v>1</v>
      </c>
      <c r="R8">
        <v>8</v>
      </c>
    </row>
    <row r="9" spans="1:18" x14ac:dyDescent="0.3">
      <c r="A9" s="4" t="s">
        <v>114</v>
      </c>
      <c r="B9" s="6">
        <v>101.5</v>
      </c>
      <c r="C9" s="6">
        <v>19782.349999999999</v>
      </c>
      <c r="D9" s="1" t="s">
        <v>105</v>
      </c>
      <c r="E9" s="1" t="s">
        <v>106</v>
      </c>
      <c r="F9" s="1" t="s">
        <v>107</v>
      </c>
      <c r="G9" s="1" t="s">
        <v>108</v>
      </c>
      <c r="H9" s="1" t="s">
        <v>111</v>
      </c>
      <c r="I9">
        <v>1</v>
      </c>
      <c r="J9">
        <v>1</v>
      </c>
      <c r="K9">
        <v>1</v>
      </c>
      <c r="L9">
        <v>1</v>
      </c>
      <c r="M9">
        <v>1</v>
      </c>
      <c r="N9">
        <v>1</v>
      </c>
      <c r="O9">
        <v>0</v>
      </c>
      <c r="P9">
        <v>1</v>
      </c>
      <c r="Q9">
        <v>0</v>
      </c>
      <c r="R9">
        <v>7</v>
      </c>
    </row>
    <row r="10" spans="1:18" x14ac:dyDescent="0.3">
      <c r="A10" s="4" t="s">
        <v>115</v>
      </c>
      <c r="B10" s="6">
        <v>148.18</v>
      </c>
      <c r="C10" s="6">
        <v>18933.365205919999</v>
      </c>
      <c r="D10" s="1" t="s">
        <v>105</v>
      </c>
      <c r="E10" s="1" t="s">
        <v>106</v>
      </c>
      <c r="F10" s="1" t="s">
        <v>107</v>
      </c>
      <c r="G10" s="1" t="s">
        <v>108</v>
      </c>
      <c r="H10" s="1" t="s">
        <v>113</v>
      </c>
      <c r="I10">
        <v>1</v>
      </c>
      <c r="J10">
        <v>1</v>
      </c>
      <c r="K10">
        <v>1</v>
      </c>
      <c r="L10">
        <v>1</v>
      </c>
      <c r="M10">
        <v>1</v>
      </c>
      <c r="N10">
        <v>1</v>
      </c>
      <c r="O10">
        <v>1</v>
      </c>
      <c r="P10">
        <v>1</v>
      </c>
      <c r="Q10">
        <v>1</v>
      </c>
      <c r="R10">
        <v>9</v>
      </c>
    </row>
    <row r="11" spans="1:18" x14ac:dyDescent="0.3">
      <c r="A11" s="4" t="s">
        <v>116</v>
      </c>
      <c r="B11" s="5">
        <v>141.22999999999999</v>
      </c>
      <c r="C11" s="6">
        <v>17507.836530740002</v>
      </c>
      <c r="D11" s="1" t="s">
        <v>105</v>
      </c>
      <c r="E11" s="1" t="s">
        <v>106</v>
      </c>
      <c r="F11" s="1" t="s">
        <v>107</v>
      </c>
      <c r="G11" s="1" t="s">
        <v>108</v>
      </c>
      <c r="H11" s="1" t="s">
        <v>113</v>
      </c>
      <c r="I11">
        <v>1</v>
      </c>
      <c r="J11">
        <v>1</v>
      </c>
      <c r="K11">
        <v>1</v>
      </c>
      <c r="L11">
        <v>1</v>
      </c>
      <c r="M11">
        <v>1</v>
      </c>
      <c r="N11">
        <v>1</v>
      </c>
      <c r="O11">
        <v>1</v>
      </c>
      <c r="P11">
        <v>0</v>
      </c>
      <c r="Q11">
        <v>0</v>
      </c>
      <c r="R11">
        <v>7</v>
      </c>
    </row>
    <row r="12" spans="1:18" x14ac:dyDescent="0.3">
      <c r="A12" s="4" t="s">
        <v>117</v>
      </c>
      <c r="B12" s="6">
        <v>53.73</v>
      </c>
      <c r="C12" s="6">
        <v>10752.327674640001</v>
      </c>
      <c r="D12" s="1" t="s">
        <v>105</v>
      </c>
      <c r="E12" s="1" t="s">
        <v>106</v>
      </c>
      <c r="F12" s="1" t="s">
        <v>107</v>
      </c>
      <c r="G12" s="1" t="s">
        <v>108</v>
      </c>
      <c r="H12" s="1" t="s">
        <v>118</v>
      </c>
      <c r="I12">
        <v>1</v>
      </c>
      <c r="J12">
        <v>1</v>
      </c>
      <c r="K12">
        <v>1</v>
      </c>
      <c r="L12">
        <v>1</v>
      </c>
      <c r="M12">
        <v>1</v>
      </c>
      <c r="N12">
        <v>1</v>
      </c>
      <c r="O12">
        <v>0</v>
      </c>
      <c r="P12">
        <v>0</v>
      </c>
      <c r="Q12">
        <v>0</v>
      </c>
      <c r="R12">
        <v>6</v>
      </c>
    </row>
    <row r="13" spans="1:18" x14ac:dyDescent="0.3">
      <c r="A13" s="4" t="s">
        <v>119</v>
      </c>
      <c r="B13" s="6">
        <v>459.88</v>
      </c>
      <c r="C13" s="6">
        <v>10305.06186152</v>
      </c>
      <c r="D13" s="1" t="s">
        <v>105</v>
      </c>
      <c r="E13" s="1" t="s">
        <v>106</v>
      </c>
      <c r="F13" s="1" t="s">
        <v>107</v>
      </c>
      <c r="G13" s="1" t="s">
        <v>108</v>
      </c>
      <c r="H13" s="1" t="s">
        <v>113</v>
      </c>
      <c r="I13">
        <v>1</v>
      </c>
      <c r="J13">
        <v>1</v>
      </c>
      <c r="K13">
        <v>1</v>
      </c>
      <c r="L13">
        <v>1</v>
      </c>
      <c r="M13">
        <v>0</v>
      </c>
      <c r="N13">
        <v>1</v>
      </c>
      <c r="O13">
        <v>1</v>
      </c>
      <c r="P13">
        <v>0</v>
      </c>
      <c r="Q13">
        <v>0</v>
      </c>
      <c r="R13">
        <v>6</v>
      </c>
    </row>
    <row r="14" spans="1:18" x14ac:dyDescent="0.3">
      <c r="A14" s="4" t="s">
        <v>120</v>
      </c>
      <c r="B14" s="6">
        <v>95.91</v>
      </c>
      <c r="C14" s="6">
        <v>10184.678008590001</v>
      </c>
      <c r="D14" s="1" t="s">
        <v>105</v>
      </c>
      <c r="E14" s="1" t="s">
        <v>106</v>
      </c>
      <c r="F14" s="1" t="s">
        <v>107</v>
      </c>
      <c r="G14" s="1" t="s">
        <v>108</v>
      </c>
      <c r="H14" s="1" t="s">
        <v>121</v>
      </c>
      <c r="I14">
        <v>1</v>
      </c>
      <c r="J14">
        <v>1</v>
      </c>
      <c r="K14">
        <v>1</v>
      </c>
      <c r="L14">
        <v>1</v>
      </c>
      <c r="M14">
        <v>1</v>
      </c>
      <c r="N14">
        <v>0</v>
      </c>
      <c r="O14">
        <v>1</v>
      </c>
      <c r="P14">
        <v>1</v>
      </c>
      <c r="Q14">
        <v>0</v>
      </c>
      <c r="R14">
        <v>7</v>
      </c>
    </row>
    <row r="15" spans="1:18" x14ac:dyDescent="0.3">
      <c r="A15" s="4" t="s">
        <v>122</v>
      </c>
      <c r="B15" s="6">
        <v>60.83</v>
      </c>
      <c r="C15" s="6">
        <v>8105.1108599999998</v>
      </c>
      <c r="D15" s="1" t="s">
        <v>105</v>
      </c>
      <c r="E15" s="1" t="s">
        <v>106</v>
      </c>
      <c r="F15" s="1" t="s">
        <v>107</v>
      </c>
      <c r="G15" s="1" t="s">
        <v>108</v>
      </c>
      <c r="H15" s="1" t="s">
        <v>121</v>
      </c>
      <c r="I15">
        <v>1</v>
      </c>
      <c r="J15">
        <v>1</v>
      </c>
      <c r="K15">
        <v>1</v>
      </c>
      <c r="L15">
        <v>1</v>
      </c>
      <c r="M15">
        <v>0</v>
      </c>
      <c r="N15">
        <v>0</v>
      </c>
      <c r="O15">
        <v>1</v>
      </c>
      <c r="P15">
        <v>0</v>
      </c>
      <c r="Q15">
        <v>0</v>
      </c>
      <c r="R15">
        <v>5</v>
      </c>
    </row>
    <row r="16" spans="1:18" x14ac:dyDescent="0.3">
      <c r="A16" s="4" t="s">
        <v>123</v>
      </c>
      <c r="B16" s="6">
        <v>202.52</v>
      </c>
      <c r="C16" s="6">
        <v>7153.8831090800004</v>
      </c>
      <c r="D16" s="1" t="s">
        <v>105</v>
      </c>
      <c r="E16" s="1" t="s">
        <v>106</v>
      </c>
      <c r="F16" s="1" t="s">
        <v>107</v>
      </c>
      <c r="G16" s="1" t="s">
        <v>108</v>
      </c>
      <c r="H16" s="1" t="s">
        <v>124</v>
      </c>
      <c r="I16">
        <v>1</v>
      </c>
      <c r="J16">
        <v>1</v>
      </c>
      <c r="K16">
        <v>0</v>
      </c>
      <c r="L16">
        <v>1</v>
      </c>
      <c r="M16">
        <v>0</v>
      </c>
      <c r="N16">
        <v>0</v>
      </c>
      <c r="O16">
        <v>0</v>
      </c>
      <c r="P16">
        <v>0</v>
      </c>
      <c r="Q16">
        <v>0</v>
      </c>
      <c r="R16">
        <v>3</v>
      </c>
    </row>
    <row r="17" spans="1:18" x14ac:dyDescent="0.3">
      <c r="A17" s="4" t="s">
        <v>125</v>
      </c>
      <c r="B17" s="5">
        <v>124.25</v>
      </c>
      <c r="C17" s="6">
        <v>6152.8727977500002</v>
      </c>
      <c r="D17" s="1" t="s">
        <v>105</v>
      </c>
      <c r="E17" s="1" t="s">
        <v>106</v>
      </c>
      <c r="F17" s="1" t="s">
        <v>107</v>
      </c>
      <c r="G17" s="1" t="s">
        <v>108</v>
      </c>
      <c r="H17" s="1" t="s">
        <v>126</v>
      </c>
      <c r="I17">
        <v>1</v>
      </c>
      <c r="J17">
        <v>1</v>
      </c>
      <c r="K17">
        <v>0</v>
      </c>
      <c r="L17">
        <v>1</v>
      </c>
      <c r="M17">
        <v>1</v>
      </c>
      <c r="N17">
        <v>0</v>
      </c>
      <c r="O17">
        <v>1</v>
      </c>
      <c r="P17">
        <v>1</v>
      </c>
      <c r="Q17">
        <v>1</v>
      </c>
      <c r="R17">
        <v>7</v>
      </c>
    </row>
    <row r="18" spans="1:18" s="10" customFormat="1" x14ac:dyDescent="0.3">
      <c r="A18" s="7" t="s">
        <v>127</v>
      </c>
      <c r="B18" s="8">
        <v>24.35</v>
      </c>
      <c r="C18" s="8">
        <v>5924.4079125500002</v>
      </c>
      <c r="D18" s="9" t="s">
        <v>105</v>
      </c>
      <c r="E18" s="9" t="s">
        <v>106</v>
      </c>
      <c r="F18" s="9" t="s">
        <v>107</v>
      </c>
      <c r="G18" s="9" t="s">
        <v>108</v>
      </c>
      <c r="H18" s="9" t="s">
        <v>128</v>
      </c>
      <c r="I18" s="10">
        <v>1</v>
      </c>
      <c r="J18" s="10">
        <v>1</v>
      </c>
      <c r="K18" s="10">
        <v>1</v>
      </c>
      <c r="L18" s="10">
        <v>1</v>
      </c>
      <c r="M18" s="10">
        <v>0</v>
      </c>
      <c r="N18" s="10">
        <v>1</v>
      </c>
      <c r="O18" s="10">
        <v>0</v>
      </c>
      <c r="P18" s="10">
        <v>1</v>
      </c>
      <c r="Q18" s="10">
        <v>0</v>
      </c>
      <c r="R18" s="10">
        <v>6</v>
      </c>
    </row>
    <row r="19" spans="1:18" x14ac:dyDescent="0.3">
      <c r="A19" s="4" t="s">
        <v>129</v>
      </c>
      <c r="B19" s="5">
        <v>12.7</v>
      </c>
      <c r="C19" s="6">
        <v>5607.3730880000003</v>
      </c>
      <c r="D19" s="1" t="s">
        <v>105</v>
      </c>
      <c r="E19" s="1" t="s">
        <v>106</v>
      </c>
      <c r="F19" s="1" t="s">
        <v>107</v>
      </c>
      <c r="G19" s="1" t="s">
        <v>108</v>
      </c>
      <c r="H19" s="1" t="s">
        <v>111</v>
      </c>
      <c r="I19">
        <v>0</v>
      </c>
      <c r="J19">
        <v>1</v>
      </c>
      <c r="K19">
        <v>0</v>
      </c>
      <c r="L19">
        <v>1</v>
      </c>
      <c r="M19">
        <v>1</v>
      </c>
      <c r="N19">
        <v>0</v>
      </c>
      <c r="O19">
        <v>1</v>
      </c>
      <c r="P19">
        <v>1</v>
      </c>
      <c r="Q19">
        <v>1</v>
      </c>
      <c r="R19">
        <v>6</v>
      </c>
    </row>
    <row r="20" spans="1:18" x14ac:dyDescent="0.3">
      <c r="A20" s="4" t="s">
        <v>130</v>
      </c>
      <c r="B20" s="6">
        <v>98.71</v>
      </c>
      <c r="C20" s="6">
        <v>5010.9595504700001</v>
      </c>
      <c r="D20" s="1" t="s">
        <v>105</v>
      </c>
      <c r="E20" s="1" t="s">
        <v>106</v>
      </c>
      <c r="F20" s="1" t="s">
        <v>107</v>
      </c>
      <c r="G20" s="1" t="s">
        <v>108</v>
      </c>
      <c r="H20" s="1" t="s">
        <v>131</v>
      </c>
      <c r="I20">
        <v>1</v>
      </c>
      <c r="J20">
        <v>1</v>
      </c>
      <c r="K20">
        <v>0</v>
      </c>
      <c r="L20">
        <v>1</v>
      </c>
      <c r="M20">
        <v>0</v>
      </c>
      <c r="N20">
        <v>1</v>
      </c>
      <c r="O20">
        <v>0</v>
      </c>
      <c r="P20">
        <v>0</v>
      </c>
      <c r="Q20">
        <v>0</v>
      </c>
      <c r="R20">
        <v>4</v>
      </c>
    </row>
    <row r="21" spans="1:18" x14ac:dyDescent="0.3">
      <c r="A21" s="4" t="s">
        <v>132</v>
      </c>
      <c r="B21" s="6">
        <v>82.58</v>
      </c>
      <c r="C21" s="6">
        <v>4128.9084187799999</v>
      </c>
      <c r="D21" s="1" t="s">
        <v>105</v>
      </c>
      <c r="E21" s="1" t="s">
        <v>106</v>
      </c>
      <c r="F21" s="1" t="s">
        <v>107</v>
      </c>
      <c r="G21" s="1" t="s">
        <v>108</v>
      </c>
      <c r="H21" s="1" t="s">
        <v>133</v>
      </c>
      <c r="I21">
        <v>1</v>
      </c>
      <c r="J21">
        <v>1</v>
      </c>
      <c r="K21">
        <v>1</v>
      </c>
      <c r="L21">
        <v>1</v>
      </c>
      <c r="M21">
        <v>1</v>
      </c>
      <c r="N21">
        <v>1</v>
      </c>
      <c r="O21">
        <v>0</v>
      </c>
      <c r="P21">
        <v>1</v>
      </c>
      <c r="Q21">
        <v>0</v>
      </c>
      <c r="R21">
        <v>7</v>
      </c>
    </row>
    <row r="22" spans="1:18" x14ac:dyDescent="0.3">
      <c r="A22" s="4" t="s">
        <v>134</v>
      </c>
      <c r="B22" s="5">
        <v>138.57</v>
      </c>
      <c r="C22" s="6">
        <v>2599.9487247000002</v>
      </c>
      <c r="D22" s="1" t="s">
        <v>105</v>
      </c>
      <c r="E22" s="1" t="s">
        <v>106</v>
      </c>
      <c r="F22" s="1" t="s">
        <v>107</v>
      </c>
      <c r="G22" s="1" t="s">
        <v>108</v>
      </c>
      <c r="H22" s="1" t="s">
        <v>135</v>
      </c>
      <c r="I22">
        <v>1</v>
      </c>
      <c r="J22">
        <v>1</v>
      </c>
      <c r="K22">
        <v>1</v>
      </c>
      <c r="L22">
        <v>1</v>
      </c>
      <c r="M22">
        <v>1</v>
      </c>
      <c r="N22">
        <v>1</v>
      </c>
      <c r="O22">
        <v>1</v>
      </c>
      <c r="P22">
        <v>0</v>
      </c>
      <c r="Q22">
        <v>0</v>
      </c>
      <c r="R22">
        <v>7</v>
      </c>
    </row>
    <row r="23" spans="1:18" x14ac:dyDescent="0.3">
      <c r="A23" s="4" t="s">
        <v>136</v>
      </c>
      <c r="B23" s="6">
        <v>122.81</v>
      </c>
      <c r="C23" s="6">
        <v>2007.19595553</v>
      </c>
      <c r="D23" s="1" t="s">
        <v>105</v>
      </c>
      <c r="E23" s="1" t="s">
        <v>106</v>
      </c>
      <c r="F23" s="1" t="s">
        <v>107</v>
      </c>
      <c r="G23" s="1" t="s">
        <v>108</v>
      </c>
      <c r="H23" s="1" t="s">
        <v>135</v>
      </c>
      <c r="I23">
        <v>1</v>
      </c>
      <c r="J23">
        <v>1</v>
      </c>
      <c r="K23">
        <v>1</v>
      </c>
      <c r="L23">
        <v>1</v>
      </c>
      <c r="M23">
        <v>1</v>
      </c>
      <c r="N23">
        <v>0</v>
      </c>
      <c r="O23">
        <v>1</v>
      </c>
      <c r="P23">
        <v>1</v>
      </c>
      <c r="Q23">
        <v>1</v>
      </c>
      <c r="R23">
        <v>8</v>
      </c>
    </row>
    <row r="24" spans="1:18" x14ac:dyDescent="0.3">
      <c r="A24" s="4" t="s">
        <v>137</v>
      </c>
      <c r="B24" s="6">
        <v>21.76</v>
      </c>
      <c r="C24" s="6">
        <v>1415.9046604800001</v>
      </c>
      <c r="D24" s="1" t="s">
        <v>105</v>
      </c>
      <c r="E24" s="1" t="s">
        <v>106</v>
      </c>
      <c r="F24" s="1" t="s">
        <v>107</v>
      </c>
      <c r="G24" s="1" t="s">
        <v>108</v>
      </c>
      <c r="H24" s="1" t="s">
        <v>138</v>
      </c>
      <c r="I24">
        <v>1</v>
      </c>
      <c r="J24">
        <v>1</v>
      </c>
      <c r="K24">
        <v>1</v>
      </c>
      <c r="L24">
        <v>1</v>
      </c>
      <c r="M24">
        <v>1</v>
      </c>
      <c r="N24">
        <v>0</v>
      </c>
      <c r="O24">
        <v>1</v>
      </c>
      <c r="P24">
        <v>0</v>
      </c>
      <c r="Q24">
        <v>0</v>
      </c>
      <c r="R24">
        <v>6</v>
      </c>
    </row>
    <row r="25" spans="1:18" x14ac:dyDescent="0.3">
      <c r="A25" s="4" t="s">
        <v>139</v>
      </c>
      <c r="B25" s="6">
        <v>7.93</v>
      </c>
      <c r="C25" s="6">
        <v>1370.4801253000001</v>
      </c>
      <c r="D25" s="1" t="s">
        <v>105</v>
      </c>
      <c r="E25" s="1" t="s">
        <v>106</v>
      </c>
      <c r="F25" s="1" t="s">
        <v>107</v>
      </c>
      <c r="G25" s="1" t="s">
        <v>108</v>
      </c>
      <c r="H25" s="1" t="s">
        <v>140</v>
      </c>
      <c r="I25">
        <v>1</v>
      </c>
      <c r="J25">
        <v>1</v>
      </c>
      <c r="K25">
        <v>1</v>
      </c>
      <c r="L25">
        <v>1</v>
      </c>
      <c r="M25">
        <v>0</v>
      </c>
      <c r="N25">
        <v>0</v>
      </c>
      <c r="O25">
        <v>1</v>
      </c>
      <c r="P25">
        <v>1</v>
      </c>
      <c r="Q25">
        <v>1</v>
      </c>
      <c r="R25">
        <v>7</v>
      </c>
    </row>
    <row r="26" spans="1:18" x14ac:dyDescent="0.3">
      <c r="A26" s="4" t="s">
        <v>141</v>
      </c>
      <c r="B26" s="6">
        <v>195.03</v>
      </c>
      <c r="C26" s="6">
        <v>1322.2468412999999</v>
      </c>
      <c r="D26" s="1" t="s">
        <v>105</v>
      </c>
      <c r="E26" s="1" t="s">
        <v>106</v>
      </c>
      <c r="F26" s="1" t="s">
        <v>107</v>
      </c>
      <c r="G26" s="1" t="s">
        <v>108</v>
      </c>
      <c r="H26" s="1" t="s">
        <v>135</v>
      </c>
      <c r="I26">
        <v>1</v>
      </c>
      <c r="J26">
        <v>1</v>
      </c>
      <c r="K26">
        <v>1</v>
      </c>
      <c r="L26">
        <v>0</v>
      </c>
      <c r="M26">
        <v>0</v>
      </c>
      <c r="N26">
        <v>0</v>
      </c>
      <c r="O26">
        <v>1</v>
      </c>
      <c r="P26">
        <v>0</v>
      </c>
      <c r="Q26">
        <v>0</v>
      </c>
      <c r="R26">
        <v>4</v>
      </c>
    </row>
    <row r="27" spans="1:18" x14ac:dyDescent="0.3">
      <c r="A27" s="4" t="s">
        <v>142</v>
      </c>
      <c r="B27" s="6">
        <v>41.08</v>
      </c>
      <c r="C27" s="6">
        <v>1191.3333099199999</v>
      </c>
      <c r="D27" s="1" t="s">
        <v>105</v>
      </c>
      <c r="E27" s="1" t="s">
        <v>106</v>
      </c>
      <c r="F27" s="1" t="s">
        <v>107</v>
      </c>
      <c r="G27" s="1" t="s">
        <v>108</v>
      </c>
      <c r="H27" s="1" t="s">
        <v>126</v>
      </c>
      <c r="I27">
        <v>1</v>
      </c>
      <c r="J27">
        <v>1</v>
      </c>
      <c r="K27">
        <v>1</v>
      </c>
      <c r="L27">
        <v>0</v>
      </c>
      <c r="M27">
        <v>0</v>
      </c>
      <c r="N27">
        <v>1</v>
      </c>
      <c r="O27">
        <v>1</v>
      </c>
      <c r="P27">
        <v>0</v>
      </c>
      <c r="Q27">
        <v>0</v>
      </c>
      <c r="R27">
        <v>5</v>
      </c>
    </row>
    <row r="28" spans="1:18" x14ac:dyDescent="0.3">
      <c r="A28" s="4" t="s">
        <v>143</v>
      </c>
      <c r="B28" s="6">
        <v>43.71</v>
      </c>
      <c r="C28" s="6">
        <v>617.39784914999996</v>
      </c>
      <c r="D28" s="1" t="s">
        <v>105</v>
      </c>
      <c r="E28" s="1" t="s">
        <v>106</v>
      </c>
      <c r="F28" s="1" t="s">
        <v>107</v>
      </c>
      <c r="G28" s="1" t="s">
        <v>108</v>
      </c>
      <c r="H28" s="1" t="s">
        <v>138</v>
      </c>
      <c r="I28">
        <v>1</v>
      </c>
      <c r="J28">
        <v>1</v>
      </c>
      <c r="K28">
        <v>1</v>
      </c>
      <c r="L28">
        <v>1</v>
      </c>
      <c r="M28">
        <v>1</v>
      </c>
      <c r="N28">
        <v>0</v>
      </c>
      <c r="O28">
        <v>1</v>
      </c>
      <c r="P28">
        <v>0</v>
      </c>
      <c r="Q28">
        <v>0</v>
      </c>
      <c r="R28">
        <v>6</v>
      </c>
    </row>
    <row r="29" spans="1:18" x14ac:dyDescent="0.3">
      <c r="A29" s="4" t="s">
        <v>144</v>
      </c>
      <c r="B29" s="6">
        <v>36.380000000000003</v>
      </c>
      <c r="C29" s="6">
        <v>479.64377897999998</v>
      </c>
      <c r="D29" s="1" t="s">
        <v>105</v>
      </c>
      <c r="E29" s="1" t="s">
        <v>106</v>
      </c>
      <c r="F29" s="1" t="s">
        <v>107</v>
      </c>
      <c r="G29" s="1" t="s">
        <v>108</v>
      </c>
      <c r="H29" s="1" t="s">
        <v>124</v>
      </c>
      <c r="I29">
        <v>1</v>
      </c>
      <c r="J29">
        <v>1</v>
      </c>
      <c r="K29">
        <v>1</v>
      </c>
      <c r="L29">
        <v>1</v>
      </c>
      <c r="M29">
        <v>1</v>
      </c>
      <c r="N29">
        <v>1</v>
      </c>
      <c r="O29">
        <v>1</v>
      </c>
      <c r="P29">
        <v>0</v>
      </c>
      <c r="Q29">
        <v>1</v>
      </c>
      <c r="R29">
        <v>8</v>
      </c>
    </row>
    <row r="30" spans="1:18" x14ac:dyDescent="0.3">
      <c r="A30" s="4" t="s">
        <v>145</v>
      </c>
      <c r="B30" s="6">
        <v>16.34</v>
      </c>
      <c r="C30" s="6">
        <v>397.34893039999997</v>
      </c>
      <c r="D30" s="1" t="s">
        <v>105</v>
      </c>
      <c r="E30" s="1" t="s">
        <v>106</v>
      </c>
      <c r="F30" s="1" t="s">
        <v>107</v>
      </c>
      <c r="G30" s="1" t="s">
        <v>108</v>
      </c>
      <c r="H30" s="1" t="s">
        <v>146</v>
      </c>
      <c r="I30">
        <v>0</v>
      </c>
      <c r="J30">
        <v>0</v>
      </c>
      <c r="K30">
        <v>0</v>
      </c>
      <c r="L30">
        <v>1</v>
      </c>
      <c r="M30">
        <v>1</v>
      </c>
      <c r="N30">
        <v>1</v>
      </c>
      <c r="O30">
        <v>1</v>
      </c>
      <c r="P30">
        <v>0</v>
      </c>
      <c r="Q30">
        <v>0</v>
      </c>
      <c r="R30">
        <v>4</v>
      </c>
    </row>
    <row r="31" spans="1:18" x14ac:dyDescent="0.3">
      <c r="A31" s="4" t="s">
        <v>147</v>
      </c>
      <c r="B31" s="6">
        <v>11.68</v>
      </c>
      <c r="C31" s="6">
        <v>356.02976000000001</v>
      </c>
      <c r="D31" s="1" t="s">
        <v>105</v>
      </c>
      <c r="E31" s="1" t="s">
        <v>106</v>
      </c>
      <c r="F31" s="1" t="s">
        <v>107</v>
      </c>
      <c r="G31" s="1" t="s">
        <v>108</v>
      </c>
      <c r="H31" s="1" t="s">
        <v>148</v>
      </c>
      <c r="I31">
        <v>0</v>
      </c>
      <c r="J31">
        <v>0</v>
      </c>
      <c r="K31">
        <v>0</v>
      </c>
      <c r="L31">
        <v>1</v>
      </c>
      <c r="M31">
        <v>1</v>
      </c>
      <c r="N31">
        <v>1</v>
      </c>
      <c r="O31">
        <v>1</v>
      </c>
      <c r="P31">
        <v>0</v>
      </c>
      <c r="Q31">
        <v>0</v>
      </c>
      <c r="R31">
        <v>4</v>
      </c>
    </row>
    <row r="32" spans="1:18" x14ac:dyDescent="0.3">
      <c r="A32" s="4" t="s">
        <v>149</v>
      </c>
      <c r="B32" s="6">
        <v>17.25</v>
      </c>
      <c r="C32" s="6">
        <v>327.68099999999998</v>
      </c>
      <c r="D32" s="1" t="s">
        <v>105</v>
      </c>
      <c r="E32" s="1" t="s">
        <v>106</v>
      </c>
      <c r="F32" s="1" t="s">
        <v>107</v>
      </c>
      <c r="G32" s="1" t="s">
        <v>108</v>
      </c>
      <c r="H32" s="1" t="s">
        <v>150</v>
      </c>
      <c r="I32">
        <v>0</v>
      </c>
      <c r="J32">
        <v>1</v>
      </c>
      <c r="K32">
        <v>0</v>
      </c>
      <c r="L32">
        <v>1</v>
      </c>
      <c r="M32">
        <v>0</v>
      </c>
      <c r="N32">
        <v>1</v>
      </c>
      <c r="O32">
        <v>0</v>
      </c>
      <c r="P32">
        <v>1</v>
      </c>
      <c r="Q32">
        <v>1</v>
      </c>
      <c r="R32">
        <v>5</v>
      </c>
    </row>
    <row r="33" spans="1:18" x14ac:dyDescent="0.3">
      <c r="A33" s="4" t="s">
        <v>151</v>
      </c>
      <c r="B33" s="6">
        <v>9.31</v>
      </c>
      <c r="C33" s="6">
        <v>288.70659124999997</v>
      </c>
      <c r="D33" s="1" t="s">
        <v>105</v>
      </c>
      <c r="E33" s="1" t="s">
        <v>106</v>
      </c>
      <c r="F33" s="1" t="s">
        <v>107</v>
      </c>
      <c r="G33" s="1" t="s">
        <v>108</v>
      </c>
      <c r="H33" s="1" t="s">
        <v>152</v>
      </c>
      <c r="I33">
        <v>1</v>
      </c>
      <c r="J33">
        <v>1</v>
      </c>
      <c r="K33">
        <v>1</v>
      </c>
      <c r="L33">
        <v>1</v>
      </c>
      <c r="M33">
        <v>1</v>
      </c>
      <c r="N33">
        <v>0</v>
      </c>
      <c r="O33">
        <v>1</v>
      </c>
      <c r="P33">
        <v>0</v>
      </c>
      <c r="Q33">
        <v>0</v>
      </c>
      <c r="R33">
        <v>6</v>
      </c>
    </row>
    <row r="34" spans="1:18" x14ac:dyDescent="0.3">
      <c r="A34" s="4" t="s">
        <v>153</v>
      </c>
      <c r="B34" s="6">
        <v>8.44</v>
      </c>
      <c r="C34" s="6">
        <v>282.49800832</v>
      </c>
      <c r="D34" s="1" t="s">
        <v>105</v>
      </c>
      <c r="E34" s="1" t="s">
        <v>106</v>
      </c>
      <c r="F34" s="1" t="s">
        <v>107</v>
      </c>
      <c r="G34" s="1" t="s">
        <v>108</v>
      </c>
      <c r="H34" s="1" t="s">
        <v>154</v>
      </c>
      <c r="I34">
        <v>1</v>
      </c>
      <c r="J34">
        <v>1</v>
      </c>
      <c r="K34">
        <v>0</v>
      </c>
      <c r="L34">
        <v>1</v>
      </c>
      <c r="M34">
        <v>0</v>
      </c>
      <c r="N34">
        <v>0</v>
      </c>
      <c r="O34">
        <v>0</v>
      </c>
      <c r="P34">
        <v>0</v>
      </c>
      <c r="Q34">
        <v>1</v>
      </c>
      <c r="R34">
        <v>4</v>
      </c>
    </row>
    <row r="35" spans="1:18" x14ac:dyDescent="0.3">
      <c r="A35" s="4" t="s">
        <v>155</v>
      </c>
      <c r="B35" s="6">
        <v>22.88</v>
      </c>
      <c r="C35" s="6">
        <v>173.82000063999999</v>
      </c>
      <c r="D35" s="1" t="s">
        <v>105</v>
      </c>
      <c r="E35" s="1" t="s">
        <v>106</v>
      </c>
      <c r="F35" s="1" t="s">
        <v>107</v>
      </c>
      <c r="G35" s="1" t="s">
        <v>108</v>
      </c>
      <c r="H35" s="1" t="s">
        <v>135</v>
      </c>
      <c r="I35">
        <v>1</v>
      </c>
      <c r="J35">
        <v>0</v>
      </c>
      <c r="K35">
        <v>0</v>
      </c>
      <c r="L35">
        <v>0</v>
      </c>
      <c r="M35">
        <v>0</v>
      </c>
      <c r="N35">
        <v>1</v>
      </c>
      <c r="O35">
        <v>0</v>
      </c>
      <c r="P35">
        <v>0</v>
      </c>
      <c r="Q35">
        <v>1</v>
      </c>
      <c r="R35">
        <v>3</v>
      </c>
    </row>
    <row r="36" spans="1:18" x14ac:dyDescent="0.3">
      <c r="A36" s="4" t="s">
        <v>156</v>
      </c>
      <c r="B36" s="5">
        <v>9.18</v>
      </c>
      <c r="C36" s="6">
        <v>101.59165422</v>
      </c>
      <c r="D36" s="1" t="s">
        <v>105</v>
      </c>
      <c r="E36" s="1" t="s">
        <v>106</v>
      </c>
      <c r="F36" s="1" t="s">
        <v>107</v>
      </c>
      <c r="G36" s="1" t="s">
        <v>108</v>
      </c>
      <c r="H36" s="1" t="s">
        <v>157</v>
      </c>
      <c r="I36">
        <v>0</v>
      </c>
      <c r="J36">
        <v>0</v>
      </c>
      <c r="K36">
        <v>1</v>
      </c>
      <c r="L36">
        <v>1</v>
      </c>
      <c r="M36">
        <v>0</v>
      </c>
      <c r="N36">
        <v>1</v>
      </c>
      <c r="O36">
        <v>1</v>
      </c>
      <c r="P36">
        <v>1</v>
      </c>
      <c r="Q36">
        <v>0</v>
      </c>
      <c r="R36">
        <v>5</v>
      </c>
    </row>
    <row r="37" spans="1:18" x14ac:dyDescent="0.3">
      <c r="A37" s="4" t="s">
        <v>158</v>
      </c>
      <c r="B37" s="5">
        <v>12.11</v>
      </c>
      <c r="C37" s="6">
        <v>63.909749959999999</v>
      </c>
      <c r="D37" s="1" t="s">
        <v>105</v>
      </c>
      <c r="E37" s="1" t="s">
        <v>106</v>
      </c>
      <c r="F37" s="1" t="s">
        <v>107</v>
      </c>
      <c r="G37" s="1" t="s">
        <v>108</v>
      </c>
      <c r="H37" s="1" t="s">
        <v>159</v>
      </c>
      <c r="I37">
        <v>1</v>
      </c>
      <c r="J37">
        <v>1</v>
      </c>
      <c r="K37">
        <v>0</v>
      </c>
      <c r="L37">
        <v>1</v>
      </c>
      <c r="M37">
        <v>0</v>
      </c>
      <c r="N37">
        <v>0</v>
      </c>
      <c r="O37">
        <v>0</v>
      </c>
      <c r="P37">
        <v>0</v>
      </c>
      <c r="Q37">
        <v>1</v>
      </c>
      <c r="R37">
        <v>4</v>
      </c>
    </row>
    <row r="40" spans="1:18" x14ac:dyDescent="0.3">
      <c r="A40" t="str">
        <f>_xll.SNL.Clients.Office.Excel.Functions.SPGTable($B$45:$B$68,$C$42:$O$42,,"Options:Curr=USD,Mag=Standard,ConvMethod=R,FilingVer=Current/Restated")</f>
        <v>SPGTable</v>
      </c>
    </row>
    <row r="41" spans="1:18" s="14" customFormat="1" ht="72" x14ac:dyDescent="0.3">
      <c r="A41" s="13" t="str">
        <f>_xll.SNL.Clients.Office.Excel.Functions.SPGLabel(266637,"SP_ENTITY_NAME","","","Options:Curr=USD,Mag=Standard,ConvMethod=R,FilingVer=Current/Restated")</f>
        <v xml:space="preserve">Entity Name </v>
      </c>
      <c r="B41" s="13" t="str">
        <f>_xll.SNL.Clients.Office.Excel.Functions.SPGLabel(266637,"SP_ENTITY_ID","","","Options:Curr=USD,Mag=Standard,ConvMethod=R,FilingVer=Current/Restated")</f>
        <v xml:space="preserve">Entity ID </v>
      </c>
      <c r="C41" s="13" t="str">
        <f>_xll.SNL.Clients.Office.Excel.Functions.SPGLabel(266637,"SP_EXCHANGE","","","Options:Curr=USD,Mag=Standard,ConvMethod=R,FilingVer=Current/Restated")</f>
        <v xml:space="preserve">Exchange </v>
      </c>
      <c r="D41" s="13" t="str">
        <f>_xll.SNL.Clients.Office.Excel.Functions.SPGLabel(266637,"SP_MARKETCAP","","","Options:Curr=USD,Mag=Standard,ConvMethod=R,FilingVer=Current/Restated")</f>
        <v>Market Capitalization ($M)</v>
      </c>
      <c r="E41" s="13" t="str">
        <f>_xll.SNL.Clients.Office.Excel.Functions.SPGLabel(266637,"SP_PRICE_CLOSE","","","Options:Curr=USD,Mag=Standard,ConvMethod=R,FilingVer=Current/Restated")</f>
        <v>Day Close Price ($)</v>
      </c>
      <c r="F41" s="13" t="str">
        <f>_xll.SNL.Clients.Office.Excel.Functions.SPGLabel(266637,"SP_PRICE_CHANGE","","52W","Options:Curr=USD,Mag=Standard,ConvMethod=R,FilingVer=Current/Restated")</f>
        <v>Price Change (%)</v>
      </c>
      <c r="G41" s="13" t="str">
        <f>_xll.SNL.Clients.Office.Excel.Functions.SPGLabel(266637,"SP_PRICE_CHANGE","","3M","Options:Curr=USD,Mag=Standard,ConvMethod=R,FilingVer=Current/Restated")</f>
        <v>Price Change (%)</v>
      </c>
      <c r="H41" s="13" t="str">
        <f>_xll.SNL.Clients.Office.Excel.Functions.SPGLabel(266637,"SP_PRICE_CHANGE","","1M","Options:Curr=USD,Mag=Standard,ConvMethod=R,FilingVer=Current/Restated")</f>
        <v>Price Change (%)</v>
      </c>
      <c r="I41" s="13" t="str">
        <f>_xll.SNL.Clients.Office.Excel.Functions.SPGLabel(266637,"SP_PRICE_CHANGE","","1W","Options:Curr=USD,Mag=Standard,ConvMethod=R,FilingVer=Current/Restated")</f>
        <v>Price Change (%)</v>
      </c>
      <c r="J41" s="13" t="str">
        <f>_xll.SNL.Clients.Office.Excel.Functions.SPGLabel(266637,"SP_PE_EXCL","","","Options:Curr=USD,Mag=Standard,ConvMethod=R,FilingVer=Current/Restated")</f>
        <v>Price/ EPS Before Extra (x)</v>
      </c>
      <c r="K41" s="13" t="str">
        <f>_xll.SNL.Clients.Office.Excel.Functions.SPGLabel(266637,"SP_PNETFCF","","","Options:Curr=USD,Mag=Standard,ConvMethod=R,FilingVer=Current/Restated")</f>
        <v>Price/ Net FCF (x)</v>
      </c>
      <c r="L41" s="13" t="str">
        <f>_xll.SNL.Clients.Office.Excel.Functions.SPGLabel(266637,"IQ_PBV_X","LTM","","Options:Curr=USD,Mag=Standard,ConvMethod=R,FilingVer=Current/Restated")</f>
        <v>Price/ Book (x)</v>
      </c>
      <c r="M41" s="13" t="str">
        <f>_xll.SNL.Clients.Office.Excel.Functions.SPGLabel(266637,"IQ_TEV_EBITDA","LTM","","Options:Curr=USD,Mag=Standard,ConvMethod=R,FilingVer=Current/Restated")</f>
        <v>TEV/ EBITDA (x)</v>
      </c>
      <c r="N41" s="13" t="str">
        <f>_xll.SNL.Clients.Office.Excel.Functions.SPGLabel(266637,"IQ_TEV_UFCF","LTM","","Options:Curr=USD,Mag=Standard,ConvMethod=R,FilingVer=Current/Restated")</f>
        <v>TEV/ Free Cash Flow Unlevered (x)</v>
      </c>
      <c r="O41" s="13" t="str">
        <f>_xll.SNL.Clients.Office.Excel.Functions.SPGLabel(266637,"IQ_PRIMARY_INDUSTRY","","","Options:Curr=USD,Mag=Standard,ConvMethod=R,FilingVer=Current/Restated")</f>
        <v xml:space="preserve">Primary Industry </v>
      </c>
    </row>
    <row r="42" spans="1:18" x14ac:dyDescent="0.3">
      <c r="A42" s="2" t="s">
        <v>2</v>
      </c>
      <c r="B42" s="2" t="s">
        <v>77</v>
      </c>
      <c r="C42" s="2" t="s">
        <v>70</v>
      </c>
      <c r="D42" s="2" t="s">
        <v>11</v>
      </c>
      <c r="E42" s="2" t="s">
        <v>10</v>
      </c>
      <c r="F42" s="2" t="s">
        <v>71</v>
      </c>
      <c r="G42" s="2" t="s">
        <v>71</v>
      </c>
      <c r="H42" s="2" t="s">
        <v>71</v>
      </c>
      <c r="I42" s="2" t="s">
        <v>71</v>
      </c>
      <c r="J42" s="2" t="s">
        <v>72</v>
      </c>
      <c r="K42" s="2" t="s">
        <v>73</v>
      </c>
      <c r="L42" s="2" t="s">
        <v>74</v>
      </c>
      <c r="M42" s="2" t="s">
        <v>75</v>
      </c>
      <c r="N42" s="2" t="s">
        <v>76</v>
      </c>
      <c r="O42" s="2" t="s">
        <v>15</v>
      </c>
    </row>
    <row r="43" spans="1:18" x14ac:dyDescent="0.3">
      <c r="A43" s="3"/>
      <c r="B43" s="3"/>
      <c r="C43" s="3"/>
      <c r="D43" s="3"/>
      <c r="E43" s="3"/>
      <c r="F43" s="3"/>
      <c r="G43" s="3"/>
      <c r="H43" s="3"/>
      <c r="I43" s="3"/>
      <c r="J43" s="3"/>
      <c r="K43" s="3"/>
      <c r="L43" s="3" t="s">
        <v>69</v>
      </c>
      <c r="M43" s="3" t="s">
        <v>69</v>
      </c>
      <c r="N43" s="3" t="s">
        <v>69</v>
      </c>
      <c r="O43" s="3"/>
    </row>
    <row r="44" spans="1:18" s="15" customFormat="1" x14ac:dyDescent="0.3">
      <c r="F44" s="15" t="str">
        <f>_xll.SNL.Clients.Office.Excel.Functions.SPGLabel(266637,"SP_PRICE_CHANGE",,"&lt;&gt;52W")</f>
        <v>52W</v>
      </c>
      <c r="G44" s="15" t="str">
        <f>_xll.SNL.Clients.Office.Excel.Functions.SPGLabel(266637,"SP_PRICE_CHANGE",,"&lt;&gt;3M")</f>
        <v>3M</v>
      </c>
      <c r="H44" s="15" t="str">
        <f>_xll.SNL.Clients.Office.Excel.Functions.SPGLabel(266637,"SP_PRICE_CHANGE",,"&lt;&gt;1M")</f>
        <v>1M</v>
      </c>
      <c r="I44" s="15" t="str">
        <f>_xll.SNL.Clients.Office.Excel.Functions.SPGLabel(266637,"SP_PRICE_CHANGE",,"&lt;&gt;1W")</f>
        <v>1W</v>
      </c>
    </row>
    <row r="45" spans="1:18" x14ac:dyDescent="0.3">
      <c r="A45" s="4" t="s">
        <v>160</v>
      </c>
      <c r="B45" s="2">
        <v>5317848</v>
      </c>
      <c r="C45" s="1" t="s">
        <v>80</v>
      </c>
      <c r="D45" s="6">
        <v>3537.80976366</v>
      </c>
      <c r="E45" s="6">
        <v>4.9800000000000004</v>
      </c>
      <c r="F45" s="6">
        <v>-46.680942000000002</v>
      </c>
      <c r="G45" s="6">
        <v>-28.242075</v>
      </c>
      <c r="H45" s="6">
        <v>-2.1610999999999998</v>
      </c>
      <c r="I45" s="6">
        <v>-2.5440309999999999</v>
      </c>
      <c r="J45" s="6" t="s">
        <v>79</v>
      </c>
      <c r="K45" s="6">
        <v>9.2393319999999992</v>
      </c>
      <c r="L45" s="6">
        <v>0.64158700000000002</v>
      </c>
      <c r="M45" s="6">
        <v>7.7948740000000001</v>
      </c>
      <c r="N45" s="6">
        <v>10.909079</v>
      </c>
      <c r="O45" s="1" t="s">
        <v>108</v>
      </c>
    </row>
    <row r="46" spans="1:18" x14ac:dyDescent="0.3">
      <c r="A46" s="7" t="s">
        <v>127</v>
      </c>
      <c r="B46" s="11">
        <v>6924454</v>
      </c>
      <c r="C46" s="9" t="s">
        <v>80</v>
      </c>
      <c r="D46" s="8">
        <v>4664.1026564100002</v>
      </c>
      <c r="E46" s="8">
        <v>19.170000000000002</v>
      </c>
      <c r="F46" s="8">
        <v>-35.038969999999999</v>
      </c>
      <c r="G46" s="8">
        <v>-35.038969999999999</v>
      </c>
      <c r="H46" s="8">
        <v>-14.457831000000001</v>
      </c>
      <c r="I46" s="8">
        <v>-16.832972000000002</v>
      </c>
      <c r="J46" s="8" t="s">
        <v>101</v>
      </c>
      <c r="K46" s="8" t="s">
        <v>101</v>
      </c>
      <c r="L46" s="8" t="s">
        <v>101</v>
      </c>
      <c r="M46" s="8" t="s">
        <v>101</v>
      </c>
      <c r="N46" s="8" t="s">
        <v>101</v>
      </c>
      <c r="O46" s="9" t="s">
        <v>108</v>
      </c>
      <c r="P46" s="10"/>
      <c r="Q46" s="10"/>
    </row>
    <row r="47" spans="1:18" x14ac:dyDescent="0.3">
      <c r="A47" s="4" t="s">
        <v>137</v>
      </c>
      <c r="B47" s="2">
        <v>4990353</v>
      </c>
      <c r="C47" s="1" t="s">
        <v>82</v>
      </c>
      <c r="D47" s="6">
        <v>1238.26588644</v>
      </c>
      <c r="E47" s="6">
        <v>19.03</v>
      </c>
      <c r="F47" s="6">
        <v>-32.205201000000002</v>
      </c>
      <c r="G47" s="6">
        <v>-16.084225</v>
      </c>
      <c r="H47" s="6">
        <v>-12.706422</v>
      </c>
      <c r="I47" s="6">
        <v>-4.4678719999999998</v>
      </c>
      <c r="J47" s="6">
        <v>35.240741</v>
      </c>
      <c r="K47" s="6">
        <v>20.287845999999998</v>
      </c>
      <c r="L47" s="6">
        <v>1.5066109999999999</v>
      </c>
      <c r="M47" s="6">
        <v>9.9998830000000005</v>
      </c>
      <c r="N47" s="6">
        <v>15.428470000000001</v>
      </c>
      <c r="O47" s="1" t="s">
        <v>108</v>
      </c>
    </row>
    <row r="48" spans="1:18" x14ac:dyDescent="0.3">
      <c r="A48" s="4" t="s">
        <v>139</v>
      </c>
      <c r="B48" s="2">
        <v>5077131</v>
      </c>
      <c r="C48" s="1" t="s">
        <v>82</v>
      </c>
      <c r="D48" s="6">
        <v>1341.1003496000001</v>
      </c>
      <c r="E48" s="6">
        <v>7.76</v>
      </c>
      <c r="F48" s="6">
        <v>-32.049036999999998</v>
      </c>
      <c r="G48" s="6">
        <v>17.220544</v>
      </c>
      <c r="H48" s="6">
        <v>1.7038009999999999</v>
      </c>
      <c r="I48" s="6">
        <v>-3.8413879999999998</v>
      </c>
      <c r="J48" s="6">
        <v>59.236640999999999</v>
      </c>
      <c r="K48" s="6">
        <v>18.258824000000001</v>
      </c>
      <c r="L48" s="6">
        <v>22.363112000000001</v>
      </c>
      <c r="M48" s="6">
        <v>21.319420999999998</v>
      </c>
      <c r="N48" s="6">
        <v>13.332978000000001</v>
      </c>
      <c r="O48" s="1" t="s">
        <v>108</v>
      </c>
    </row>
    <row r="49" spans="1:15" x14ac:dyDescent="0.3">
      <c r="A49" s="4" t="s">
        <v>134</v>
      </c>
      <c r="B49" s="2">
        <v>4098304</v>
      </c>
      <c r="C49" s="1" t="s">
        <v>82</v>
      </c>
      <c r="D49" s="6">
        <v>2242.5190991999998</v>
      </c>
      <c r="E49" s="6">
        <v>119.52</v>
      </c>
      <c r="F49" s="6">
        <v>-10.69267</v>
      </c>
      <c r="G49" s="6">
        <v>-28.649035999999999</v>
      </c>
      <c r="H49" s="6">
        <v>-12.426729</v>
      </c>
      <c r="I49" s="6">
        <v>-4.5977009999999998</v>
      </c>
      <c r="J49" s="6">
        <v>21.016352999999999</v>
      </c>
      <c r="K49" s="6">
        <v>13.763242999999999</v>
      </c>
      <c r="L49" s="6">
        <v>2.296916</v>
      </c>
      <c r="M49" s="6">
        <v>11.233349</v>
      </c>
      <c r="N49" s="6">
        <v>14.524965999999999</v>
      </c>
      <c r="O49" s="1" t="s">
        <v>108</v>
      </c>
    </row>
    <row r="50" spans="1:15" x14ac:dyDescent="0.3">
      <c r="A50" s="4" t="s">
        <v>125</v>
      </c>
      <c r="B50" s="2">
        <v>4070675</v>
      </c>
      <c r="C50" s="1" t="s">
        <v>82</v>
      </c>
      <c r="D50" s="6">
        <v>5446.3785127199999</v>
      </c>
      <c r="E50" s="6">
        <v>111.42</v>
      </c>
      <c r="F50" s="6">
        <v>-9.9927299999999999</v>
      </c>
      <c r="G50" s="6">
        <v>-17.759079</v>
      </c>
      <c r="H50" s="6">
        <v>-9.4514429999999994</v>
      </c>
      <c r="I50" s="6">
        <v>-1.4505570000000001</v>
      </c>
      <c r="J50" s="6">
        <v>18.939316999999999</v>
      </c>
      <c r="K50" s="6">
        <v>13.839275000000001</v>
      </c>
      <c r="L50" s="6">
        <v>3.3868320000000001</v>
      </c>
      <c r="M50" s="6">
        <v>10.664885999999999</v>
      </c>
      <c r="N50" s="6">
        <v>18.475158</v>
      </c>
      <c r="O50" s="1" t="s">
        <v>108</v>
      </c>
    </row>
    <row r="51" spans="1:15" x14ac:dyDescent="0.3">
      <c r="A51" s="4" t="s">
        <v>123</v>
      </c>
      <c r="B51" s="2">
        <v>4051537</v>
      </c>
      <c r="C51" s="1" t="s">
        <v>80</v>
      </c>
      <c r="D51" s="6">
        <v>6898.4882104099997</v>
      </c>
      <c r="E51" s="6">
        <v>195.29</v>
      </c>
      <c r="F51" s="6">
        <v>-2.5547629999999999</v>
      </c>
      <c r="G51" s="6">
        <v>-14.007045</v>
      </c>
      <c r="H51" s="6">
        <v>-1.8544579999999999</v>
      </c>
      <c r="I51" s="6">
        <v>-1.701314</v>
      </c>
      <c r="J51" s="6">
        <v>22.426504000000001</v>
      </c>
      <c r="K51" s="6">
        <v>15.766995</v>
      </c>
      <c r="L51" s="6">
        <v>3.0634209999999999</v>
      </c>
      <c r="M51" s="6">
        <v>12.755927</v>
      </c>
      <c r="N51" s="6">
        <v>14.466301</v>
      </c>
      <c r="O51" s="1" t="s">
        <v>108</v>
      </c>
    </row>
    <row r="52" spans="1:15" x14ac:dyDescent="0.3">
      <c r="A52" s="4" t="s">
        <v>130</v>
      </c>
      <c r="B52" s="2">
        <v>4611141</v>
      </c>
      <c r="C52" s="1" t="s">
        <v>82</v>
      </c>
      <c r="D52" s="6">
        <v>4602.8133161899996</v>
      </c>
      <c r="E52" s="6">
        <v>90.67</v>
      </c>
      <c r="F52" s="6">
        <v>1.773488</v>
      </c>
      <c r="G52" s="6">
        <v>-18.145707000000002</v>
      </c>
      <c r="H52" s="6">
        <v>-4.6081009999999996</v>
      </c>
      <c r="I52" s="6">
        <v>-2.6728209999999999</v>
      </c>
      <c r="J52" s="6">
        <v>44.014563000000003</v>
      </c>
      <c r="K52" s="6">
        <v>30.163007</v>
      </c>
      <c r="L52" s="6">
        <v>11.218757999999999</v>
      </c>
      <c r="M52" s="6">
        <v>33.599536999999998</v>
      </c>
      <c r="N52" s="6">
        <v>38.403931</v>
      </c>
      <c r="O52" s="1" t="s">
        <v>108</v>
      </c>
    </row>
    <row r="53" spans="1:15" x14ac:dyDescent="0.3">
      <c r="A53" s="4" t="s">
        <v>115</v>
      </c>
      <c r="B53" s="2">
        <v>4963866</v>
      </c>
      <c r="C53" s="1" t="s">
        <v>80</v>
      </c>
      <c r="D53" s="6">
        <v>16762.506285359999</v>
      </c>
      <c r="E53" s="6">
        <v>131.19</v>
      </c>
      <c r="F53" s="6">
        <v>3.299213</v>
      </c>
      <c r="G53" s="6">
        <v>-16.910506999999999</v>
      </c>
      <c r="H53" s="6">
        <v>-9.0158819999999995</v>
      </c>
      <c r="I53" s="6">
        <v>-2.4319500000000001</v>
      </c>
      <c r="J53" s="6">
        <v>20.679382</v>
      </c>
      <c r="K53" s="6">
        <v>18.417801000000001</v>
      </c>
      <c r="L53" s="6">
        <v>13.974221999999999</v>
      </c>
      <c r="M53" s="6">
        <v>13.761092</v>
      </c>
      <c r="N53" s="6">
        <v>21.548921</v>
      </c>
      <c r="O53" s="1" t="s">
        <v>108</v>
      </c>
    </row>
    <row r="54" spans="1:15" x14ac:dyDescent="0.3">
      <c r="A54" s="4" t="s">
        <v>129</v>
      </c>
      <c r="B54" s="2">
        <v>4021861</v>
      </c>
      <c r="C54" s="1" t="s">
        <v>80</v>
      </c>
      <c r="D54" s="6">
        <v>5457.2544384000003</v>
      </c>
      <c r="E54" s="5">
        <v>12.36</v>
      </c>
      <c r="F54" s="6">
        <v>4.4801349999999998</v>
      </c>
      <c r="G54" s="6">
        <v>9.8666669999999996</v>
      </c>
      <c r="H54" s="6">
        <v>0.56956899999999999</v>
      </c>
      <c r="I54" s="6">
        <v>0.48780499999999999</v>
      </c>
      <c r="J54" s="6" t="s">
        <v>79</v>
      </c>
      <c r="K54" s="6">
        <v>23.364839</v>
      </c>
      <c r="L54" s="6">
        <v>1.638171</v>
      </c>
      <c r="M54" s="6">
        <v>13.668763</v>
      </c>
      <c r="N54" s="6">
        <v>14.731452000000001</v>
      </c>
      <c r="O54" s="1" t="s">
        <v>108</v>
      </c>
    </row>
    <row r="55" spans="1:15" x14ac:dyDescent="0.3">
      <c r="A55" s="4" t="s">
        <v>122</v>
      </c>
      <c r="B55" s="2">
        <v>4236367</v>
      </c>
      <c r="C55" s="1" t="s">
        <v>80</v>
      </c>
      <c r="D55" s="6">
        <v>7593.4615800000001</v>
      </c>
      <c r="E55" s="6">
        <v>56.99</v>
      </c>
      <c r="F55" s="6">
        <v>4.6648300000000003</v>
      </c>
      <c r="G55" s="6">
        <v>-10.364895000000001</v>
      </c>
      <c r="H55" s="6">
        <v>-1.876722</v>
      </c>
      <c r="I55" s="6">
        <v>-2.5312130000000002</v>
      </c>
      <c r="J55" s="6">
        <v>23.885162999999999</v>
      </c>
      <c r="K55" s="6">
        <v>17.654895</v>
      </c>
      <c r="L55" s="6">
        <v>5.051857</v>
      </c>
      <c r="M55" s="6">
        <v>10.58473</v>
      </c>
      <c r="N55" s="6">
        <v>15.088444000000001</v>
      </c>
      <c r="O55" s="1" t="s">
        <v>108</v>
      </c>
    </row>
    <row r="56" spans="1:15" x14ac:dyDescent="0.3">
      <c r="A56" s="4" t="s">
        <v>110</v>
      </c>
      <c r="B56" s="2">
        <v>4040823</v>
      </c>
      <c r="C56" s="1" t="s">
        <v>80</v>
      </c>
      <c r="D56" s="6">
        <v>32032.919236450001</v>
      </c>
      <c r="E56" s="6">
        <v>258.43</v>
      </c>
      <c r="F56" s="6">
        <v>5.9660489999999999</v>
      </c>
      <c r="G56" s="6">
        <v>-13.594569999999999</v>
      </c>
      <c r="H56" s="6">
        <v>4.5936539999999999</v>
      </c>
      <c r="I56" s="6">
        <v>-2.7764190000000002</v>
      </c>
      <c r="J56" s="6">
        <v>57.428888999999998</v>
      </c>
      <c r="K56" s="6">
        <v>40.787562999999999</v>
      </c>
      <c r="L56" s="6">
        <v>6.522551</v>
      </c>
      <c r="M56" s="6">
        <v>21.383984999999999</v>
      </c>
      <c r="N56" s="6">
        <v>41.405568000000002</v>
      </c>
      <c r="O56" s="1" t="s">
        <v>108</v>
      </c>
    </row>
    <row r="57" spans="1:15" x14ac:dyDescent="0.3">
      <c r="A57" s="4" t="s">
        <v>116</v>
      </c>
      <c r="B57" s="2">
        <v>4004212</v>
      </c>
      <c r="C57" s="1" t="s">
        <v>80</v>
      </c>
      <c r="D57" s="6">
        <v>16828.4982585</v>
      </c>
      <c r="E57" s="6">
        <v>135.75</v>
      </c>
      <c r="F57" s="5">
        <v>5.996721</v>
      </c>
      <c r="G57" s="6">
        <v>-8.6719589999999993</v>
      </c>
      <c r="H57" s="6">
        <v>2.4528300000000001</v>
      </c>
      <c r="I57" s="6">
        <v>-0.90517599999999998</v>
      </c>
      <c r="J57" s="6">
        <v>28.340292000000002</v>
      </c>
      <c r="K57" s="6">
        <v>18.223922999999999</v>
      </c>
      <c r="L57" s="6">
        <v>3.7075979999999999</v>
      </c>
      <c r="M57" s="6">
        <v>13.777454000000001</v>
      </c>
      <c r="N57" s="6">
        <v>11.542783</v>
      </c>
      <c r="O57" s="1" t="s">
        <v>108</v>
      </c>
    </row>
    <row r="58" spans="1:15" x14ac:dyDescent="0.3">
      <c r="A58" s="4" t="s">
        <v>104</v>
      </c>
      <c r="B58" s="2">
        <v>4241337</v>
      </c>
      <c r="C58" s="1" t="s">
        <v>82</v>
      </c>
      <c r="D58" s="6">
        <v>39095.576129239998</v>
      </c>
      <c r="E58" s="6">
        <v>276.86</v>
      </c>
      <c r="F58" s="6">
        <v>17.214224999999999</v>
      </c>
      <c r="G58" s="6">
        <v>4.5346419999999998</v>
      </c>
      <c r="H58" s="6">
        <v>-2.5826880000000001</v>
      </c>
      <c r="I58" s="6">
        <v>-2.290454</v>
      </c>
      <c r="J58" s="6">
        <v>46.143332999999998</v>
      </c>
      <c r="K58" s="6">
        <v>43.239106999999997</v>
      </c>
      <c r="L58" s="6">
        <v>130.65597</v>
      </c>
      <c r="M58" s="6">
        <v>29.682613</v>
      </c>
      <c r="N58" s="6">
        <v>49.470874999999999</v>
      </c>
      <c r="O58" s="1" t="s">
        <v>108</v>
      </c>
    </row>
    <row r="59" spans="1:15" x14ac:dyDescent="0.3">
      <c r="A59" s="4" t="s">
        <v>136</v>
      </c>
      <c r="B59" s="2">
        <v>4158666</v>
      </c>
      <c r="C59" s="1" t="s">
        <v>82</v>
      </c>
      <c r="D59" s="6">
        <v>1993.14019035</v>
      </c>
      <c r="E59" s="6">
        <v>121.95</v>
      </c>
      <c r="F59" s="6">
        <v>21.355359</v>
      </c>
      <c r="G59" s="6">
        <v>10.312075999999999</v>
      </c>
      <c r="H59" s="6">
        <v>1.1529529999999999</v>
      </c>
      <c r="I59" s="6">
        <v>1.0691200000000001</v>
      </c>
      <c r="J59" s="6">
        <v>26.980087999999999</v>
      </c>
      <c r="K59" s="6">
        <v>20.753914000000002</v>
      </c>
      <c r="L59" s="6">
        <v>3.8102230000000001</v>
      </c>
      <c r="M59" s="6">
        <v>13.874243</v>
      </c>
      <c r="N59" s="6">
        <v>27.811661000000001</v>
      </c>
      <c r="O59" s="1" t="s">
        <v>108</v>
      </c>
    </row>
    <row r="60" spans="1:15" x14ac:dyDescent="0.3">
      <c r="A60" s="4" t="s">
        <v>119</v>
      </c>
      <c r="B60" s="2">
        <v>4200091</v>
      </c>
      <c r="C60" s="1" t="s">
        <v>80</v>
      </c>
      <c r="D60" s="6">
        <v>9024.2117788800006</v>
      </c>
      <c r="E60" s="6">
        <v>402.72</v>
      </c>
      <c r="F60" s="6">
        <v>25.481397999999999</v>
      </c>
      <c r="G60" s="6">
        <v>-18.009691</v>
      </c>
      <c r="H60" s="6">
        <v>-11.470653</v>
      </c>
      <c r="I60" s="6">
        <v>-1.7540439999999999</v>
      </c>
      <c r="J60" s="6">
        <v>19.948484000000001</v>
      </c>
      <c r="K60" s="6">
        <v>22.405697</v>
      </c>
      <c r="L60" s="6">
        <v>2.4599299999999999</v>
      </c>
      <c r="M60" s="6">
        <v>11.550464</v>
      </c>
      <c r="N60" s="6">
        <v>27.038457000000001</v>
      </c>
      <c r="O60" s="1" t="s">
        <v>108</v>
      </c>
    </row>
    <row r="61" spans="1:15" x14ac:dyDescent="0.3">
      <c r="A61" s="4" t="s">
        <v>132</v>
      </c>
      <c r="B61" s="2">
        <v>114008</v>
      </c>
      <c r="C61" s="1" t="s">
        <v>80</v>
      </c>
      <c r="D61" s="6">
        <v>4062.4098937499998</v>
      </c>
      <c r="E61" s="6">
        <v>81.25</v>
      </c>
      <c r="F61" s="6">
        <v>29.688746999999999</v>
      </c>
      <c r="G61" s="6">
        <v>20.174530000000001</v>
      </c>
      <c r="H61" s="6">
        <v>4.3137759999999998</v>
      </c>
      <c r="I61" s="6">
        <v>2.072864</v>
      </c>
      <c r="J61" s="6">
        <v>34.355179999999997</v>
      </c>
      <c r="K61" s="6">
        <v>26.957532</v>
      </c>
      <c r="L61" s="6">
        <v>4.3945049999999997</v>
      </c>
      <c r="M61" s="6">
        <v>19.360628999999999</v>
      </c>
      <c r="N61" s="6">
        <v>47.318776</v>
      </c>
      <c r="O61" s="1" t="s">
        <v>108</v>
      </c>
    </row>
    <row r="62" spans="1:15" x14ac:dyDescent="0.3">
      <c r="A62" s="4" t="s">
        <v>112</v>
      </c>
      <c r="B62" s="2">
        <v>4276840</v>
      </c>
      <c r="C62" s="1" t="s">
        <v>80</v>
      </c>
      <c r="D62" s="6">
        <v>19322.448514290001</v>
      </c>
      <c r="E62" s="5">
        <v>144.81</v>
      </c>
      <c r="F62" s="6">
        <v>34.544271999999999</v>
      </c>
      <c r="G62" s="6">
        <v>-7.7995669999999997</v>
      </c>
      <c r="H62" s="6">
        <v>-10.693802</v>
      </c>
      <c r="I62" s="6">
        <v>-5.4518149999999999</v>
      </c>
      <c r="J62" s="6">
        <v>18.10125</v>
      </c>
      <c r="K62" s="6">
        <v>15.623044999999999</v>
      </c>
      <c r="L62" s="6">
        <v>4.1847760000000003</v>
      </c>
      <c r="M62" s="6">
        <v>10.29979</v>
      </c>
      <c r="N62" s="6">
        <v>18.412589000000001</v>
      </c>
      <c r="O62" s="1" t="s">
        <v>108</v>
      </c>
    </row>
    <row r="63" spans="1:15" x14ac:dyDescent="0.3">
      <c r="A63" s="4" t="s">
        <v>114</v>
      </c>
      <c r="B63" s="2">
        <v>4313999</v>
      </c>
      <c r="C63" s="1" t="s">
        <v>80</v>
      </c>
      <c r="D63" s="6">
        <v>18536.938999999998</v>
      </c>
      <c r="E63" s="5">
        <v>95.11</v>
      </c>
      <c r="F63" s="6">
        <v>39.764879000000001</v>
      </c>
      <c r="G63" s="6">
        <v>-9.5396610000000006</v>
      </c>
      <c r="H63" s="6">
        <v>-1.6849289999999999</v>
      </c>
      <c r="I63" s="5">
        <v>-3.3729550000000001</v>
      </c>
      <c r="J63" s="6">
        <v>83.210848999999996</v>
      </c>
      <c r="K63" s="6">
        <v>38.150821999999998</v>
      </c>
      <c r="L63" s="6">
        <v>4.3940859999999997</v>
      </c>
      <c r="M63" s="6">
        <v>18.064404</v>
      </c>
      <c r="N63" s="6">
        <v>26.376788999999999</v>
      </c>
      <c r="O63" s="1" t="s">
        <v>108</v>
      </c>
    </row>
    <row r="64" spans="1:15" x14ac:dyDescent="0.3">
      <c r="A64" s="4" t="s">
        <v>117</v>
      </c>
      <c r="B64" s="2">
        <v>4144812</v>
      </c>
      <c r="C64" s="1" t="s">
        <v>80</v>
      </c>
      <c r="D64" s="6">
        <v>10183.99321352</v>
      </c>
      <c r="E64" s="6">
        <v>50.89</v>
      </c>
      <c r="F64" s="6">
        <v>45.649684999999998</v>
      </c>
      <c r="G64" s="6">
        <v>4.927835</v>
      </c>
      <c r="H64" s="6">
        <v>-3.6539190000000001</v>
      </c>
      <c r="I64" s="6">
        <v>9.8348000000000005E-2</v>
      </c>
      <c r="J64" s="6">
        <v>33.590758999999998</v>
      </c>
      <c r="K64" s="6">
        <v>36.092199000000001</v>
      </c>
      <c r="L64" s="6">
        <v>11.672018</v>
      </c>
      <c r="M64" s="6">
        <v>17.458624</v>
      </c>
      <c r="N64" s="6">
        <v>41.540346999999997</v>
      </c>
      <c r="O64" s="1" t="s">
        <v>108</v>
      </c>
    </row>
    <row r="65" spans="1:15" x14ac:dyDescent="0.3">
      <c r="A65" s="4" t="s">
        <v>120</v>
      </c>
      <c r="B65" s="2">
        <v>4241013</v>
      </c>
      <c r="C65" s="1" t="s">
        <v>80</v>
      </c>
      <c r="D65" s="6">
        <v>10160.25432032</v>
      </c>
      <c r="E65" s="6">
        <v>95.68</v>
      </c>
      <c r="F65" s="6">
        <v>51.440328999999998</v>
      </c>
      <c r="G65" s="6">
        <v>-4.2146359999999996</v>
      </c>
      <c r="H65" s="6">
        <v>0.39874100000000001</v>
      </c>
      <c r="I65" s="6">
        <v>-0.91135100000000002</v>
      </c>
      <c r="J65" s="6">
        <v>133.25905299999999</v>
      </c>
      <c r="K65" s="6">
        <v>18.539042999999999</v>
      </c>
      <c r="L65" s="6">
        <v>4.3942319999999997</v>
      </c>
      <c r="M65" s="6">
        <v>18.754259999999999</v>
      </c>
      <c r="N65" s="6">
        <v>25.573245</v>
      </c>
      <c r="O65" s="1" t="s">
        <v>108</v>
      </c>
    </row>
    <row r="66" spans="1:15" x14ac:dyDescent="0.3">
      <c r="A66" s="4" t="s">
        <v>143</v>
      </c>
      <c r="B66" s="2">
        <v>4996871</v>
      </c>
      <c r="C66" s="1" t="s">
        <v>78</v>
      </c>
      <c r="D66" s="6">
        <v>547.62101604999998</v>
      </c>
      <c r="E66" s="6">
        <v>38.770000000000003</v>
      </c>
      <c r="F66" s="6">
        <v>78.745965999999996</v>
      </c>
      <c r="G66" s="6">
        <v>-3.7009439999999998</v>
      </c>
      <c r="H66" s="6">
        <v>-7.1599620000000002</v>
      </c>
      <c r="I66" s="6">
        <v>-4.9987750000000002</v>
      </c>
      <c r="J66" s="6">
        <v>23.785276</v>
      </c>
      <c r="K66" s="6">
        <v>11.716531</v>
      </c>
      <c r="L66" s="6">
        <v>2.4437440000000001</v>
      </c>
      <c r="M66" s="6">
        <v>10.691103</v>
      </c>
      <c r="N66" s="6">
        <v>21.969973</v>
      </c>
      <c r="O66" s="1" t="s">
        <v>108</v>
      </c>
    </row>
    <row r="67" spans="1:15" x14ac:dyDescent="0.3">
      <c r="A67" s="4" t="s">
        <v>141</v>
      </c>
      <c r="B67" s="2">
        <v>4081644</v>
      </c>
      <c r="C67" s="1" t="s">
        <v>82</v>
      </c>
      <c r="D67" s="6">
        <v>1251.1954805</v>
      </c>
      <c r="E67" s="5">
        <v>184.55</v>
      </c>
      <c r="F67" s="6">
        <v>83.741536999999994</v>
      </c>
      <c r="G67" s="6">
        <v>10.489134</v>
      </c>
      <c r="H67" s="6">
        <v>-4.1895959999999999</v>
      </c>
      <c r="I67" s="6">
        <v>-4.7533029999999998</v>
      </c>
      <c r="J67" s="6">
        <v>29.843143999999999</v>
      </c>
      <c r="K67" s="6">
        <v>52.773806</v>
      </c>
      <c r="L67" s="6">
        <v>6.1016329999999996</v>
      </c>
      <c r="M67" s="6">
        <v>13.418855000000001</v>
      </c>
      <c r="N67" s="6">
        <v>35.230696999999999</v>
      </c>
      <c r="O67" s="1" t="s">
        <v>108</v>
      </c>
    </row>
    <row r="68" spans="1:15" x14ac:dyDescent="0.3">
      <c r="A68" s="4" t="s">
        <v>142</v>
      </c>
      <c r="B68" s="2">
        <v>4965590</v>
      </c>
      <c r="C68" s="1" t="s">
        <v>78</v>
      </c>
      <c r="D68" s="6">
        <v>1247.3039352400001</v>
      </c>
      <c r="E68" s="6">
        <v>43.01</v>
      </c>
      <c r="F68" s="6">
        <v>401.28205100000002</v>
      </c>
      <c r="G68" s="6">
        <v>208.31541200000001</v>
      </c>
      <c r="H68" s="6">
        <v>-3.239595</v>
      </c>
      <c r="I68" s="6">
        <v>24.666667</v>
      </c>
      <c r="J68" s="6">
        <v>69.259259</v>
      </c>
      <c r="K68" s="6">
        <v>112.29765</v>
      </c>
      <c r="L68" s="6">
        <v>26.145897000000001</v>
      </c>
      <c r="M68" s="6">
        <v>63.691600000000001</v>
      </c>
      <c r="N68" s="6">
        <v>234.319064</v>
      </c>
      <c r="O68" s="1" t="s">
        <v>108</v>
      </c>
    </row>
    <row r="69" spans="1:15" x14ac:dyDescent="0.3">
      <c r="A69" s="4"/>
    </row>
  </sheetData>
  <autoFilter ref="A44:R44" xr:uid="{FF379321-7E4F-49AE-B26F-88857EECD760}">
    <sortState xmlns:xlrd2="http://schemas.microsoft.com/office/spreadsheetml/2017/richdata2" ref="A45:R68">
      <sortCondition ref="F44"/>
    </sortState>
  </autoFilter>
  <mergeCells count="10">
    <mergeCell ref="O1:O4"/>
    <mergeCell ref="P1:P4"/>
    <mergeCell ref="Q1:Q4"/>
    <mergeCell ref="R1:R4"/>
    <mergeCell ref="I1:I4"/>
    <mergeCell ref="J1:J4"/>
    <mergeCell ref="K1:K4"/>
    <mergeCell ref="L1:L4"/>
    <mergeCell ref="M1:M4"/>
    <mergeCell ref="N1:N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TopHolding1_X</vt:lpstr>
      <vt:lpstr>TopHolding2_WFC</vt:lpstr>
      <vt:lpstr>TopHolding3_AMTM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Longhao</dc:creator>
  <cp:lastModifiedBy>Longhao Desktop</cp:lastModifiedBy>
  <dcterms:created xsi:type="dcterms:W3CDTF">2015-06-05T18:17:20Z</dcterms:created>
  <dcterms:modified xsi:type="dcterms:W3CDTF">2024-12-21T02:06:29Z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{6B270DA4-47FD-411C-962B-AB97F240DB60}</vt:lpwstr>
  </property>
</Properties>
</file>