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wendybunny/Desktop/"/>
    </mc:Choice>
  </mc:AlternateContent>
  <xr:revisionPtr revIDLastSave="0" documentId="8_{02BAAEA2-9904-5147-86E3-0949DD4AC59D}" xr6:coauthVersionLast="45" xr6:coauthVersionMax="45" xr10:uidLastSave="{00000000-0000-0000-0000-000000000000}"/>
  <bookViews>
    <workbookView xWindow="0" yWindow="460" windowWidth="28800" windowHeight="17540" xr2:uid="{00000000-000D-0000-FFFF-FFFF00000000}"/>
  </bookViews>
  <sheets>
    <sheet name="Company Summary" sheetId="1" r:id="rId1"/>
    <sheet name="Portfolio Performance" sheetId="2" r:id="rId2"/>
    <sheet name="Correlation" sheetId="3" r:id="rId3"/>
    <sheet name="Public Equities" sheetId="4" r:id="rId4"/>
    <sheet name="Private Euiquities" sheetId="5" r:id="rId5"/>
    <sheet name="MVP Portfolio Allocation" sheetId="6" r:id="rId6"/>
  </sheets>
  <definedNames>
    <definedName name="_xlnm._FilterDatabase" localSheetId="0" hidden="1">'Company Summary'!$B$1:$X$1000</definedName>
    <definedName name="_xlchart.v1.0" hidden="1">'Portfolio Performance'!$A$24:$A$25</definedName>
    <definedName name="_xlchart.v1.1" hidden="1">'Portfolio Performance'!$B$24:$B$25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6" l="1"/>
  <c r="A24" i="6"/>
  <c r="A23" i="6"/>
  <c r="A22" i="6"/>
  <c r="A21" i="6"/>
  <c r="A20" i="6"/>
  <c r="A19" i="6"/>
  <c r="A18" i="6"/>
  <c r="A17" i="6"/>
  <c r="A16" i="6"/>
  <c r="A15" i="6"/>
  <c r="A14" i="6"/>
  <c r="A13" i="6"/>
  <c r="A12" i="6"/>
  <c r="A11" i="6"/>
  <c r="A10" i="6"/>
  <c r="A9" i="6"/>
  <c r="A8" i="6"/>
  <c r="A7" i="6"/>
  <c r="A6" i="6"/>
  <c r="A5" i="6"/>
  <c r="A4" i="6"/>
  <c r="A3" i="6"/>
  <c r="A2" i="6"/>
  <c r="G27" i="4"/>
  <c r="B10" i="2" s="1"/>
  <c r="F27" i="2"/>
  <c r="F26" i="2"/>
  <c r="F25" i="2"/>
  <c r="B15" i="2"/>
  <c r="B14" i="2"/>
  <c r="H10" i="2"/>
  <c r="F10" i="2"/>
  <c r="G19" i="2" s="1"/>
  <c r="G6" i="2"/>
  <c r="B24" i="2" s="1"/>
  <c r="G5" i="2"/>
  <c r="F5" i="2"/>
  <c r="G4" i="2"/>
  <c r="B16" i="2" s="1"/>
  <c r="G3" i="2"/>
  <c r="F3" i="2"/>
  <c r="B3" i="2"/>
  <c r="G49" i="1"/>
  <c r="I49" i="1" s="1"/>
  <c r="G47" i="1"/>
  <c r="I47" i="1" s="1"/>
  <c r="G45" i="1"/>
  <c r="I45" i="1" s="1"/>
  <c r="G43" i="1"/>
  <c r="I43" i="1" s="1"/>
  <c r="G41" i="1"/>
  <c r="I41" i="1" s="1"/>
  <c r="G39" i="1"/>
  <c r="I39" i="1" s="1"/>
  <c r="G37" i="1"/>
  <c r="I37" i="1" s="1"/>
  <c r="I35" i="1"/>
  <c r="I34" i="1"/>
  <c r="G34" i="1"/>
  <c r="G33" i="1"/>
  <c r="I33" i="1" s="1"/>
  <c r="I32" i="1"/>
  <c r="G32" i="1"/>
  <c r="G31" i="1"/>
  <c r="I31" i="1" s="1"/>
  <c r="I30" i="1"/>
  <c r="G30" i="1"/>
  <c r="G29" i="1"/>
  <c r="I29" i="1" s="1"/>
  <c r="I28" i="1"/>
  <c r="G28" i="1"/>
  <c r="G27" i="1"/>
  <c r="I27" i="1" s="1"/>
  <c r="I26" i="1"/>
  <c r="G24" i="1"/>
  <c r="I24" i="1" s="1"/>
  <c r="I22" i="1"/>
  <c r="I21" i="1"/>
  <c r="G21" i="1"/>
  <c r="G20" i="1"/>
  <c r="I20" i="1" s="1"/>
  <c r="I19" i="1"/>
  <c r="G19" i="1"/>
  <c r="G18" i="1"/>
  <c r="I18" i="1" s="1"/>
  <c r="I17" i="1"/>
  <c r="G17" i="1"/>
  <c r="G16" i="1"/>
  <c r="I16" i="1" s="1"/>
  <c r="I15" i="1"/>
  <c r="G15" i="1"/>
  <c r="G14" i="1"/>
  <c r="I14" i="1" s="1"/>
  <c r="I13" i="1"/>
  <c r="G13" i="1"/>
  <c r="G12" i="1"/>
  <c r="I12" i="1" s="1"/>
  <c r="I11" i="1"/>
  <c r="G11" i="1"/>
  <c r="G10" i="1"/>
  <c r="I10" i="1" s="1"/>
  <c r="I9" i="1"/>
  <c r="G9" i="1"/>
  <c r="G8" i="1"/>
  <c r="I8" i="1" s="1"/>
  <c r="I7" i="1"/>
  <c r="G5" i="1"/>
  <c r="I5" i="1" s="1"/>
  <c r="G3" i="1"/>
  <c r="I3" i="1" s="1"/>
  <c r="B25" i="2" l="1"/>
  <c r="G25" i="2"/>
  <c r="E25" i="2" s="1"/>
  <c r="B13" i="2"/>
  <c r="G26" i="2"/>
  <c r="E26" i="2" s="1"/>
  <c r="G27" i="2"/>
  <c r="G14" i="2"/>
  <c r="G16" i="2"/>
  <c r="G20" i="2"/>
  <c r="G12" i="2"/>
  <c r="G17" i="2"/>
  <c r="G21" i="2"/>
  <c r="G2" i="1"/>
  <c r="I2" i="1" s="1"/>
  <c r="G4" i="1"/>
  <c r="I4" i="1" s="1"/>
  <c r="G6" i="1"/>
  <c r="I6" i="1" s="1"/>
  <c r="G23" i="1"/>
  <c r="I23" i="1" s="1"/>
  <c r="G25" i="1"/>
  <c r="I25" i="1" s="1"/>
  <c r="G36" i="1"/>
  <c r="I36" i="1" s="1"/>
  <c r="G38" i="1"/>
  <c r="I38" i="1" s="1"/>
  <c r="G40" i="1"/>
  <c r="I40" i="1" s="1"/>
  <c r="G42" i="1"/>
  <c r="I42" i="1" s="1"/>
  <c r="G44" i="1"/>
  <c r="I44" i="1" s="1"/>
  <c r="G46" i="1"/>
  <c r="I46" i="1" s="1"/>
  <c r="G48" i="1"/>
  <c r="I48" i="1" s="1"/>
  <c r="G2" i="2"/>
  <c r="F4" i="2"/>
  <c r="G15" i="2"/>
  <c r="G18" i="2"/>
  <c r="E27" i="2"/>
  <c r="F11" i="2"/>
  <c r="G11" i="2" s="1"/>
  <c r="G10" i="2" l="1"/>
</calcChain>
</file>

<file path=xl/sharedStrings.xml><?xml version="1.0" encoding="utf-8"?>
<sst xmlns="http://schemas.openxmlformats.org/spreadsheetml/2006/main" count="485" uniqueCount="191">
  <si>
    <t>Ticker</t>
  </si>
  <si>
    <t>Company Name</t>
  </si>
  <si>
    <t>Data Scale</t>
  </si>
  <si>
    <t>Asset Class</t>
  </si>
  <si>
    <t>Investment Sector</t>
  </si>
  <si>
    <t>Industry</t>
  </si>
  <si>
    <t>Portfolio Percentage</t>
  </si>
  <si>
    <t>Return</t>
  </si>
  <si>
    <t>Investment Size</t>
  </si>
  <si>
    <t>Description and Long-term Benefit</t>
  </si>
  <si>
    <t>Special Note</t>
  </si>
  <si>
    <t>AMZN</t>
  </si>
  <si>
    <t>Amazon</t>
  </si>
  <si>
    <t>May 14, 1997 - Sep 25, 2020</t>
  </si>
  <si>
    <t>Public Equity</t>
  </si>
  <si>
    <t>Foreign Big</t>
  </si>
  <si>
    <t>Technology</t>
  </si>
  <si>
    <t>AAL.L</t>
  </si>
  <si>
    <t>Anglo American plc</t>
  </si>
  <si>
    <t>May 23, 1999 - Sep 28, 2020</t>
  </si>
  <si>
    <t>Manufacture</t>
  </si>
  <si>
    <t>Mining</t>
  </si>
  <si>
    <t>ABF.L</t>
  </si>
  <si>
    <t>Associated British Foods plc</t>
  </si>
  <si>
    <t>Jun 30, 1988 - Sep 28, 2020</t>
  </si>
  <si>
    <t>Local Champion</t>
  </si>
  <si>
    <t>Retail</t>
  </si>
  <si>
    <t>AZN.L</t>
  </si>
  <si>
    <t>AstraZeneca PLC</t>
  </si>
  <si>
    <t>May 20 1993 - Sep 25, 2020</t>
  </si>
  <si>
    <t>Pharmaceutical</t>
  </si>
  <si>
    <t>Augmentum Fintech PLC</t>
  </si>
  <si>
    <t>Mar 11, 2018 - Sep 28, 2020</t>
  </si>
  <si>
    <t>Private Equity</t>
  </si>
  <si>
    <t>Startup</t>
  </si>
  <si>
    <t>Fintech</t>
  </si>
  <si>
    <t>Augmentum Fintech is a venture capital fund with a focus in fast growing and/or high potential FinTech companies in the UK and Europe.</t>
  </si>
  <si>
    <t>FGP.L</t>
  </si>
  <si>
    <t>Avanti West Coast ( Firstgroup PLC)</t>
  </si>
  <si>
    <t>Jun 18, 1995 - Sep 25, 2020</t>
  </si>
  <si>
    <t>Infrastructure</t>
  </si>
  <si>
    <t>Railway</t>
  </si>
  <si>
    <t>BBYL.TA</t>
  </si>
  <si>
    <t>Babylon Ltd.</t>
  </si>
  <si>
    <t>Feb 28, 2007 - Sep 28, 2020</t>
  </si>
  <si>
    <t>Our team has been recruited from over 60 different countries and is working on making healthcare delivery affordable and accessible. By combining the ever-growing power of AI with the best medical expertise of humans, Babylon can deliver unparalleled access to healthcare, including personalised health assessments, treatment advice and face-to-face appointments with a doctor 24/7.</t>
  </si>
  <si>
    <t>BBY.L</t>
  </si>
  <si>
    <t>Balfour Beatty</t>
  </si>
  <si>
    <t>Jun 30, 1988 - Sep 25, 2020</t>
  </si>
  <si>
    <t>SME</t>
  </si>
  <si>
    <t>Construction</t>
  </si>
  <si>
    <t>Benevolent AI</t>
  </si>
  <si>
    <t>BenevolentAI has developed Artificial Intelligence and machine learning technology to speed up scientific discovery via mass analysis of scientific data.  BenevolentAI has active R&amp;D drug programmes from discovery to PhaseIIb in disease areas such as ALS, Parkinson’s, Glioblastoma, and Sarcopenia.</t>
  </si>
  <si>
    <t>BP</t>
  </si>
  <si>
    <t>BP plc</t>
  </si>
  <si>
    <t>Jan 02, 1977 - Sep 25, 202</t>
  </si>
  <si>
    <t>Global Champion</t>
  </si>
  <si>
    <t>Fuel</t>
  </si>
  <si>
    <t>British steel ltd</t>
  </si>
  <si>
    <t>Steel</t>
  </si>
  <si>
    <t>BT-A.L</t>
  </si>
  <si>
    <t>BT Group plc</t>
  </si>
  <si>
    <t>Telecommunication</t>
  </si>
  <si>
    <t>SRP.L</t>
  </si>
  <si>
    <t>Caledonian Sleeper (Serco Group PLC)</t>
  </si>
  <si>
    <t>被中国Jingye group收购</t>
  </si>
  <si>
    <t>CCEP.L</t>
  </si>
  <si>
    <t>Coca-Cola European Partners</t>
  </si>
  <si>
    <t>Mar 27, 2019 - Sep 28, 2020</t>
  </si>
  <si>
    <t>Berverage</t>
  </si>
  <si>
    <t>CPG.L</t>
  </si>
  <si>
    <t>Compass Group PLC</t>
  </si>
  <si>
    <t>Jan 03, 2000 - Sep 28, 2020</t>
  </si>
  <si>
    <t>Service</t>
  </si>
  <si>
    <t>DMGT.L</t>
  </si>
  <si>
    <t>Daily Mail and General Trust plc</t>
  </si>
  <si>
    <t>Impact Investing</t>
  </si>
  <si>
    <t>Media</t>
  </si>
  <si>
    <t>Deliveroo</t>
  </si>
  <si>
    <t>Deliveroo owns and operates an online food delivery platform in the United Kingdom. The company works with over 80,000 restaurants and takeaways and 60,000 riders. Headquartered in London, the company has over 2,500 employees across the world. It operates in 500 cities and towns across 14 countries.</t>
  </si>
  <si>
    <t>DGEAF</t>
  </si>
  <si>
    <t>Diageo plc</t>
  </si>
  <si>
    <t>Feb 12, 2009 - Sep 28, 2020</t>
  </si>
  <si>
    <t>Ecotricity</t>
  </si>
  <si>
    <t>Clean Energy</t>
  </si>
  <si>
    <t>Elvie</t>
  </si>
  <si>
    <t>Healthtech</t>
  </si>
  <si>
    <t>The health tech startup Elvie develops smarter technology to improve the health and lives of women everywhere and at all stages of life. Founded in 2013, Elvie’s first product, Elvie Trainer, is an award-winning app-connected Kegel trainer that helps women strengthen their pelvic floor using fun, five-minute workouts with real-time biofeedback.  On the other hand, the femtech company launched its second innovation, Elvie Pump, the world’s first silent wearable breast pump, which creates an entirely new pumping experience that offers women complete freedom and mobility.</t>
  </si>
  <si>
    <t>EVR.L</t>
  </si>
  <si>
    <t>EVRAZ plc</t>
  </si>
  <si>
    <t>Nov 06, 2011 - Sep 28, 2020</t>
  </si>
  <si>
    <t>GFRD.L</t>
  </si>
  <si>
    <t>Galliford Try PLC</t>
  </si>
  <si>
    <t>Greenergy</t>
  </si>
  <si>
    <t>INF.L</t>
  </si>
  <si>
    <t>Informa plc</t>
  </si>
  <si>
    <t>John Lewis Partnership</t>
  </si>
  <si>
    <t>KIE.L</t>
  </si>
  <si>
    <t>Kier Group PLC</t>
  </si>
  <si>
    <t>Dec 11, 1996 - Sep 25, 2020</t>
  </si>
  <si>
    <t>LGEN.L</t>
  </si>
  <si>
    <t>Legal &amp; General Group Plc</t>
  </si>
  <si>
    <t>Insurance</t>
  </si>
  <si>
    <t>NG.L</t>
  </si>
  <si>
    <t>National Grid plc</t>
  </si>
  <si>
    <t>Dec 10, 1995 - Sep 28, 2020</t>
  </si>
  <si>
    <t>Octopus Energy</t>
  </si>
  <si>
    <t>Ovo Energy</t>
  </si>
  <si>
    <t>Plan International</t>
  </si>
  <si>
    <t>NPO</t>
  </si>
  <si>
    <t>Revolut</t>
  </si>
  <si>
    <t>Revolut is a digital banking alternative that includes a pre-paid debit card, currency exchange, and peer-to-peer payments. With this platform, the company aims to build a fair and frictionless platform to use and manage money around the world.</t>
  </si>
  <si>
    <t>RMG.L</t>
  </si>
  <si>
    <t>ROYAL MAIL PLC</t>
  </si>
  <si>
    <t>Oct 10, 2013 - Sep 25, 2020</t>
  </si>
  <si>
    <t>Postal</t>
  </si>
  <si>
    <t>Sainsbury's</t>
  </si>
  <si>
    <t>Tata Steel Europe Subsidiaries Tata Steel UK</t>
  </si>
  <si>
    <t>TSCO.L</t>
  </si>
  <si>
    <t>Tesco PLC</t>
  </si>
  <si>
    <t>The Women's Organisation</t>
  </si>
  <si>
    <t>ULVR.L</t>
  </si>
  <si>
    <t>Unilever</t>
  </si>
  <si>
    <t>The Unilever Sustainable Living Plan sets out to decouple our growth from our environmental footprint, while increasing our positive social impact. Our Plan has three big goals to achieve, underpinned by nine commitments and targets spanning our social, environmental and economic performance across the value chain.</t>
  </si>
  <si>
    <t>UPS</t>
  </si>
  <si>
    <t>Nov 09, 1999 - Sep 25, 2020</t>
  </si>
  <si>
    <t>VOD.L</t>
  </si>
  <si>
    <t>Vodafone Group Plc</t>
  </si>
  <si>
    <t>Oct 24, 1988 - Sep 28, 2020</t>
  </si>
  <si>
    <t>Young Women's Trust</t>
  </si>
  <si>
    <t>BILB.L</t>
  </si>
  <si>
    <t>Bilby Plc</t>
  </si>
  <si>
    <t>March 05, 2015 - Sep 28, 2020</t>
  </si>
  <si>
    <t>Engineering</t>
  </si>
  <si>
    <t>LTG.L</t>
  </si>
  <si>
    <t>Learning Technologies Group Plc</t>
  </si>
  <si>
    <t>Jun 14, 2011 - Sep 28, 2020</t>
  </si>
  <si>
    <t>OCT.L</t>
  </si>
  <si>
    <t>Octagonal Plc</t>
  </si>
  <si>
    <t>Aug 02, 2010 - Sep 28, 2020</t>
  </si>
  <si>
    <t>Professional Service</t>
  </si>
  <si>
    <t>PGR.L</t>
  </si>
  <si>
    <t>Phoenix global resource Plc</t>
  </si>
  <si>
    <t>Jun 17, 2004 - Sep 28, 2020</t>
  </si>
  <si>
    <t>RKH.L</t>
  </si>
  <si>
    <t>Rockhopper Exploration Plc</t>
  </si>
  <si>
    <t>Aug 14, 2005 - Sep 28, 2020</t>
  </si>
  <si>
    <t>GHT.L</t>
  </si>
  <si>
    <t>Gresham Technologies Plc</t>
  </si>
  <si>
    <t>Parent company:Tata steel limited (TATASTEEL.NS) 印度</t>
  </si>
  <si>
    <t>DOTD.L</t>
  </si>
  <si>
    <t>Dotdigital Group Plc</t>
  </si>
  <si>
    <t>Mar 28, 2011 - Sep 28, 2020</t>
  </si>
  <si>
    <t>Value</t>
  </si>
  <si>
    <t>Percentage</t>
  </si>
  <si>
    <t>Public Equity/Risk Free Side</t>
  </si>
  <si>
    <t>Statistics</t>
  </si>
  <si>
    <t>Fund Size</t>
  </si>
  <si>
    <t>Fraction in Risk Free Asset</t>
  </si>
  <si>
    <t>Public Equity Size</t>
  </si>
  <si>
    <t>Fraction in Risky Asset</t>
  </si>
  <si>
    <t>Private Equity Size</t>
  </si>
  <si>
    <t>Expected Annual Return</t>
  </si>
  <si>
    <t>Direct Investment Size</t>
  </si>
  <si>
    <t>Return Confidence Interval</t>
  </si>
  <si>
    <t>(18%,32%)</t>
  </si>
  <si>
    <t>Pandemic Fund Size</t>
  </si>
  <si>
    <t>Volatlity</t>
  </si>
  <si>
    <t>Sharpe Ratio</t>
  </si>
  <si>
    <t>Private Equity Side</t>
  </si>
  <si>
    <t>Investment Percentage</t>
  </si>
  <si>
    <t>Company Number</t>
  </si>
  <si>
    <t>(1.2%,2.1%)</t>
  </si>
  <si>
    <t>Total Portfolio</t>
  </si>
  <si>
    <t>Total Expected Annual Return</t>
  </si>
  <si>
    <t>Total Volatility</t>
  </si>
  <si>
    <t>Return Lower bond</t>
  </si>
  <si>
    <t>Return Upper bond</t>
  </si>
  <si>
    <t>Foreign UK-based</t>
  </si>
  <si>
    <t>SMEs</t>
  </si>
  <si>
    <t>Startups</t>
  </si>
  <si>
    <t>Mean Variance Portfolio Return</t>
  </si>
  <si>
    <t>Brexit Scenario</t>
  </si>
  <si>
    <t>Portfolio Total Return</t>
  </si>
  <si>
    <t>Private Equity Return</t>
  </si>
  <si>
    <t>Soft</t>
  </si>
  <si>
    <t>Hard</t>
  </si>
  <si>
    <t>No-deal</t>
  </si>
  <si>
    <t>Name</t>
  </si>
  <si>
    <t>Weight</t>
  </si>
  <si>
    <t>Annualized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</si>
</sst>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5" x14ac:knownFonts="1">
    <font>
      <sz val="10"/>
      <color rgb="FF000000"/>
      <name val="Arial"/>
    </font>
    <font>
      <b/>
      <sz val="12"/>
      <color rgb="FF000000"/>
      <name val="Calibri"/>
      <family val="2"/>
    </font>
    <font>
      <sz val="10"/>
      <color theme="1"/>
      <name val="Arial"/>
      <family val="2"/>
    </font>
    <font>
      <sz val="11"/>
      <color rgb="FF222222"/>
      <name val="Arial"/>
      <family val="2"/>
    </font>
    <font>
      <b/>
      <sz val="11"/>
      <color rgb="FF222222"/>
      <name val="Arial"/>
      <family val="2"/>
    </font>
    <font>
      <sz val="12"/>
      <color rgb="FF000000"/>
      <name val="Calibri"/>
      <family val="2"/>
    </font>
    <font>
      <b/>
      <u/>
      <sz val="11"/>
      <color rgb="FF222222"/>
      <name val="Arial"/>
      <family val="2"/>
    </font>
    <font>
      <b/>
      <u/>
      <sz val="11"/>
      <color rgb="FF222222"/>
      <name val="Arial"/>
      <family val="2"/>
    </font>
    <font>
      <sz val="14"/>
      <color rgb="FF222222"/>
      <name val="Arial"/>
      <family val="2"/>
    </font>
    <font>
      <b/>
      <sz val="11"/>
      <color theme="1"/>
      <name val="Calibri"/>
      <family val="2"/>
    </font>
    <font>
      <b/>
      <sz val="11"/>
      <color rgb="FF000000"/>
      <name val="Calibri"/>
      <family val="2"/>
    </font>
    <font>
      <sz val="11"/>
      <color rgb="FF000000"/>
      <name val="Calibri"/>
      <family val="2"/>
    </font>
    <font>
      <b/>
      <sz val="11"/>
      <name val="Calibri"/>
      <family val="2"/>
    </font>
    <font>
      <b/>
      <sz val="10"/>
      <color theme="1"/>
      <name val="Arial"/>
      <family val="2"/>
    </font>
    <font>
      <sz val="10"/>
      <name val="Arial"/>
      <family val="2"/>
    </font>
  </fonts>
  <fills count="204">
    <fill>
      <patternFill patternType="none"/>
    </fill>
    <fill>
      <patternFill patternType="gray125"/>
    </fill>
    <fill>
      <patternFill patternType="solid">
        <fgColor rgb="FFB4C6E7"/>
        <bgColor rgb="FFB4C6E7"/>
      </patternFill>
    </fill>
    <fill>
      <patternFill patternType="solid">
        <fgColor rgb="FFD9E1F2"/>
        <bgColor rgb="FFD9E1F2"/>
      </patternFill>
    </fill>
    <fill>
      <patternFill patternType="solid">
        <fgColor rgb="FFC4E6CF"/>
        <bgColor rgb="FFC4E6CF"/>
      </patternFill>
    </fill>
    <fill>
      <patternFill patternType="solid">
        <fgColor rgb="FFF0F8F5"/>
        <bgColor rgb="FFF0F8F5"/>
      </patternFill>
    </fill>
    <fill>
      <patternFill patternType="solid">
        <fgColor rgb="FFEFF7F4"/>
        <bgColor rgb="FFEFF7F4"/>
      </patternFill>
    </fill>
    <fill>
      <patternFill patternType="solid">
        <fgColor rgb="FFE5F3EB"/>
        <bgColor rgb="FFE5F3EB"/>
      </patternFill>
    </fill>
    <fill>
      <patternFill patternType="solid">
        <fgColor rgb="FFFFFFFF"/>
        <bgColor rgb="FFFFFFFF"/>
      </patternFill>
    </fill>
    <fill>
      <patternFill patternType="solid">
        <fgColor rgb="FFFBF6F8"/>
        <bgColor rgb="FFFBF6F8"/>
      </patternFill>
    </fill>
    <fill>
      <patternFill patternType="solid">
        <fgColor rgb="FFFABBBE"/>
        <bgColor rgb="FFFABBBE"/>
      </patternFill>
    </fill>
    <fill>
      <patternFill patternType="solid">
        <fgColor rgb="FFFBFAFD"/>
        <bgColor rgb="FFFBFAFD"/>
      </patternFill>
    </fill>
    <fill>
      <patternFill patternType="solid">
        <fgColor rgb="FFF5FAF9"/>
        <bgColor rgb="FFF5FAF9"/>
      </patternFill>
    </fill>
    <fill>
      <patternFill patternType="solid">
        <fgColor rgb="FFFBF6F9"/>
        <bgColor rgb="FFFBF6F9"/>
      </patternFill>
    </fill>
    <fill>
      <patternFill patternType="solid">
        <fgColor rgb="FFFCFCFF"/>
        <bgColor rgb="FFFCFCFF"/>
      </patternFill>
    </fill>
    <fill>
      <patternFill patternType="solid">
        <fgColor rgb="FFF9FBFD"/>
        <bgColor rgb="FFF9FBFD"/>
      </patternFill>
    </fill>
    <fill>
      <patternFill patternType="solid">
        <fgColor rgb="FFEDF6F2"/>
        <bgColor rgb="FFEDF6F2"/>
      </patternFill>
    </fill>
    <fill>
      <patternFill patternType="solid">
        <fgColor rgb="FFEEF6F3"/>
        <bgColor rgb="FFEEF6F3"/>
      </patternFill>
    </fill>
    <fill>
      <patternFill patternType="solid">
        <fgColor rgb="FFFBFCFE"/>
        <bgColor rgb="FFFBFCFE"/>
      </patternFill>
    </fill>
    <fill>
      <patternFill patternType="solid">
        <fgColor rgb="FFFBEEF1"/>
        <bgColor rgb="FFFBEEF1"/>
      </patternFill>
    </fill>
    <fill>
      <patternFill patternType="solid">
        <fgColor rgb="FF63BE7B"/>
        <bgColor rgb="FF63BE7B"/>
      </patternFill>
    </fill>
    <fill>
      <patternFill patternType="solid">
        <fgColor rgb="FFFBF2F5"/>
        <bgColor rgb="FFFBF2F5"/>
      </patternFill>
    </fill>
    <fill>
      <patternFill patternType="solid">
        <fgColor rgb="FFF4F9F8"/>
        <bgColor rgb="FFF4F9F8"/>
      </patternFill>
    </fill>
    <fill>
      <patternFill patternType="solid">
        <fgColor rgb="FFFBF9FC"/>
        <bgColor rgb="FFFBF9FC"/>
      </patternFill>
    </fill>
    <fill>
      <patternFill patternType="solid">
        <fgColor rgb="FFF9A7A9"/>
        <bgColor rgb="FFF9A7A9"/>
      </patternFill>
    </fill>
    <fill>
      <patternFill patternType="solid">
        <fgColor rgb="FFE4F3EA"/>
        <bgColor rgb="FFE4F3EA"/>
      </patternFill>
    </fill>
    <fill>
      <patternFill patternType="solid">
        <fgColor rgb="FFEFF7F3"/>
        <bgColor rgb="FFEFF7F3"/>
      </patternFill>
    </fill>
    <fill>
      <patternFill patternType="solid">
        <fgColor rgb="FFFBEDEF"/>
        <bgColor rgb="FFFBEDEF"/>
      </patternFill>
    </fill>
    <fill>
      <patternFill patternType="solid">
        <fgColor rgb="FFFBEAED"/>
        <bgColor rgb="FFFBEAED"/>
      </patternFill>
    </fill>
    <fill>
      <patternFill patternType="solid">
        <fgColor rgb="FFE8F4EE"/>
        <bgColor rgb="FFE8F4EE"/>
      </patternFill>
    </fill>
    <fill>
      <patternFill patternType="solid">
        <fgColor rgb="FFE9F4EE"/>
        <bgColor rgb="FFE9F4EE"/>
      </patternFill>
    </fill>
    <fill>
      <patternFill patternType="solid">
        <fgColor rgb="FFFAFBFD"/>
        <bgColor rgb="FFFAFBFD"/>
      </patternFill>
    </fill>
    <fill>
      <patternFill patternType="solid">
        <fgColor rgb="FFFBF1F4"/>
        <bgColor rgb="FFFBF1F4"/>
      </patternFill>
    </fill>
    <fill>
      <patternFill patternType="solid">
        <fgColor rgb="FFFABDC0"/>
        <bgColor rgb="FFFABDC0"/>
      </patternFill>
    </fill>
    <fill>
      <patternFill patternType="solid">
        <fgColor rgb="FFECF6F1"/>
        <bgColor rgb="FFECF6F1"/>
      </patternFill>
    </fill>
    <fill>
      <patternFill patternType="solid">
        <fgColor rgb="FFF8696B"/>
        <bgColor rgb="FFF8696B"/>
      </patternFill>
    </fill>
    <fill>
      <patternFill patternType="solid">
        <fgColor rgb="FFD8EEE0"/>
        <bgColor rgb="FFD8EEE0"/>
      </patternFill>
    </fill>
    <fill>
      <patternFill patternType="solid">
        <fgColor rgb="FFCFE2F3"/>
        <bgColor rgb="FFCFE2F3"/>
      </patternFill>
    </fill>
    <fill>
      <patternFill patternType="solid">
        <fgColor rgb="FFF6B26B"/>
        <bgColor rgb="FFF6B26B"/>
      </patternFill>
    </fill>
    <fill>
      <patternFill patternType="solid">
        <fgColor rgb="FFB7E0C3"/>
        <bgColor rgb="FFB7E0C3"/>
      </patternFill>
    </fill>
    <fill>
      <patternFill patternType="solid">
        <fgColor rgb="FFDBEEE2"/>
        <bgColor rgb="FFDBEEE2"/>
      </patternFill>
    </fill>
    <fill>
      <patternFill patternType="solid">
        <fgColor rgb="FFACDBBA"/>
        <bgColor rgb="FFACDBBA"/>
      </patternFill>
    </fill>
    <fill>
      <patternFill patternType="solid">
        <fgColor rgb="FFDAEEE1"/>
        <bgColor rgb="FFDAEEE1"/>
      </patternFill>
    </fill>
    <fill>
      <patternFill patternType="solid">
        <fgColor rgb="FFFCEDF0"/>
        <bgColor rgb="FFFCEDF0"/>
      </patternFill>
    </fill>
    <fill>
      <patternFill patternType="solid">
        <fgColor rgb="FFD6ECDE"/>
        <bgColor rgb="FFD6ECDE"/>
      </patternFill>
    </fill>
    <fill>
      <patternFill patternType="solid">
        <fgColor rgb="FFADDCBB"/>
        <bgColor rgb="FFADDCBB"/>
      </patternFill>
    </fill>
    <fill>
      <patternFill patternType="solid">
        <fgColor rgb="FFCBE8D5"/>
        <bgColor rgb="FFCBE8D5"/>
      </patternFill>
    </fill>
    <fill>
      <patternFill patternType="solid">
        <fgColor rgb="FFDEF0E5"/>
        <bgColor rgb="FFDEF0E5"/>
      </patternFill>
    </fill>
    <fill>
      <patternFill patternType="solid">
        <fgColor rgb="FFCAE7D4"/>
        <bgColor rgb="FFCAE7D4"/>
      </patternFill>
    </fill>
    <fill>
      <patternFill patternType="solid">
        <fgColor rgb="FF88CD9A"/>
        <bgColor rgb="FF88CD9A"/>
      </patternFill>
    </fill>
    <fill>
      <patternFill patternType="solid">
        <fgColor rgb="FFB1DDBE"/>
        <bgColor rgb="FFB1DDBE"/>
      </patternFill>
    </fill>
    <fill>
      <patternFill patternType="solid">
        <fgColor rgb="FFFBFBFE"/>
        <bgColor rgb="FFFBFBFE"/>
      </patternFill>
    </fill>
    <fill>
      <patternFill patternType="solid">
        <fgColor rgb="FFAEDCBC"/>
        <bgColor rgb="FFAEDCBC"/>
      </patternFill>
    </fill>
    <fill>
      <patternFill patternType="solid">
        <fgColor rgb="FFD5ECDE"/>
        <bgColor rgb="FFD5ECDE"/>
      </patternFill>
    </fill>
    <fill>
      <patternFill patternType="solid">
        <fgColor rgb="FFCDE9D6"/>
        <bgColor rgb="FFCDE9D6"/>
      </patternFill>
    </fill>
    <fill>
      <patternFill patternType="solid">
        <fgColor rgb="FFFCDEE1"/>
        <bgColor rgb="FFFCDEE1"/>
      </patternFill>
    </fill>
    <fill>
      <patternFill patternType="solid">
        <fgColor rgb="FFDCEFE3"/>
        <bgColor rgb="FFDCEFE3"/>
      </patternFill>
    </fill>
    <fill>
      <patternFill patternType="solid">
        <fgColor rgb="FF7DC891"/>
        <bgColor rgb="FF7DC891"/>
      </patternFill>
    </fill>
    <fill>
      <patternFill patternType="solid">
        <fgColor rgb="FFC7E6D1"/>
        <bgColor rgb="FFC7E6D1"/>
      </patternFill>
    </fill>
    <fill>
      <patternFill patternType="solid">
        <fgColor rgb="FF93D1A4"/>
        <bgColor rgb="FF93D1A4"/>
      </patternFill>
    </fill>
    <fill>
      <patternFill patternType="solid">
        <fgColor rgb="FFFCF5F8"/>
        <bgColor rgb="FFFCF5F8"/>
      </patternFill>
    </fill>
    <fill>
      <patternFill patternType="solid">
        <fgColor rgb="FFF1F7F6"/>
        <bgColor rgb="FFF1F7F6"/>
      </patternFill>
    </fill>
    <fill>
      <patternFill patternType="solid">
        <fgColor rgb="FFFCF6F9"/>
        <bgColor rgb="FFFCF6F9"/>
      </patternFill>
    </fill>
    <fill>
      <patternFill patternType="solid">
        <fgColor rgb="FFFCE7EA"/>
        <bgColor rgb="FFFCE7EA"/>
      </patternFill>
    </fill>
    <fill>
      <patternFill patternType="solid">
        <fgColor rgb="FFFBC6C9"/>
        <bgColor rgb="FFFBC6C9"/>
      </patternFill>
    </fill>
    <fill>
      <patternFill patternType="solid">
        <fgColor rgb="FFFCF2F5"/>
        <bgColor rgb="FFFCF2F5"/>
      </patternFill>
    </fill>
    <fill>
      <patternFill patternType="solid">
        <fgColor rgb="FFFCF0F3"/>
        <bgColor rgb="FFFCF0F3"/>
      </patternFill>
    </fill>
    <fill>
      <patternFill patternType="solid">
        <fgColor rgb="FFFCF8FB"/>
        <bgColor rgb="FFFCF8FB"/>
      </patternFill>
    </fill>
    <fill>
      <patternFill patternType="solid">
        <fgColor rgb="FFAFDCBC"/>
        <bgColor rgb="FFAFDCBC"/>
      </patternFill>
    </fill>
    <fill>
      <patternFill patternType="solid">
        <fgColor rgb="FFFCE0E3"/>
        <bgColor rgb="FFFCE0E3"/>
      </patternFill>
    </fill>
    <fill>
      <patternFill patternType="solid">
        <fgColor rgb="FFEFF6F3"/>
        <bgColor rgb="FFEFF6F3"/>
      </patternFill>
    </fill>
    <fill>
      <patternFill patternType="solid">
        <fgColor rgb="FFFBCCCF"/>
        <bgColor rgb="FFFBCCCF"/>
      </patternFill>
    </fill>
    <fill>
      <patternFill patternType="solid">
        <fgColor rgb="FFF3F8F7"/>
        <bgColor rgb="FFF3F8F7"/>
      </patternFill>
    </fill>
    <fill>
      <patternFill patternType="solid">
        <fgColor rgb="FFFCE9EC"/>
        <bgColor rgb="FFFCE9EC"/>
      </patternFill>
    </fill>
    <fill>
      <patternFill patternType="solid">
        <fgColor rgb="FFFCFAFD"/>
        <bgColor rgb="FFFCFAFD"/>
      </patternFill>
    </fill>
    <fill>
      <patternFill patternType="solid">
        <fgColor rgb="FFFCF1F4"/>
        <bgColor rgb="FFFCF1F4"/>
      </patternFill>
    </fill>
    <fill>
      <patternFill patternType="solid">
        <fgColor rgb="FFFCF1F3"/>
        <bgColor rgb="FFFCF1F3"/>
      </patternFill>
    </fill>
    <fill>
      <patternFill patternType="solid">
        <fgColor rgb="FFB5DFC1"/>
        <bgColor rgb="FFB5DFC1"/>
      </patternFill>
    </fill>
    <fill>
      <patternFill patternType="solid">
        <fgColor rgb="FFFCEBED"/>
        <bgColor rgb="FFFCEBED"/>
      </patternFill>
    </fill>
    <fill>
      <patternFill patternType="solid">
        <fgColor rgb="FF90D0A2"/>
        <bgColor rgb="FF90D0A2"/>
      </patternFill>
    </fill>
    <fill>
      <patternFill patternType="solid">
        <fgColor rgb="FFFCEAEC"/>
        <bgColor rgb="FFFCEAEC"/>
      </patternFill>
    </fill>
    <fill>
      <patternFill patternType="solid">
        <fgColor rgb="FFFBD5D8"/>
        <bgColor rgb="FFFBD5D8"/>
      </patternFill>
    </fill>
    <fill>
      <patternFill patternType="solid">
        <fgColor rgb="FFFCF4F7"/>
        <bgColor rgb="FFFCF4F7"/>
      </patternFill>
    </fill>
    <fill>
      <patternFill patternType="solid">
        <fgColor rgb="FFFCEBEE"/>
        <bgColor rgb="FFFCEBEE"/>
      </patternFill>
    </fill>
    <fill>
      <patternFill patternType="solid">
        <fgColor rgb="FFD3EBDC"/>
        <bgColor rgb="FFD3EBDC"/>
      </patternFill>
    </fill>
    <fill>
      <patternFill patternType="solid">
        <fgColor rgb="FFFCD8DB"/>
        <bgColor rgb="FFFCD8DB"/>
      </patternFill>
    </fill>
    <fill>
      <patternFill patternType="solid">
        <fgColor rgb="FFF8FAFB"/>
        <bgColor rgb="FFF8FAFB"/>
      </patternFill>
    </fill>
    <fill>
      <patternFill patternType="solid">
        <fgColor rgb="FFFCE5E8"/>
        <bgColor rgb="FFFCE5E8"/>
      </patternFill>
    </fill>
    <fill>
      <patternFill patternType="solid">
        <fgColor rgb="FFFCDCDE"/>
        <bgColor rgb="FFFCDCDE"/>
      </patternFill>
    </fill>
    <fill>
      <patternFill patternType="solid">
        <fgColor rgb="FFFCE3E6"/>
        <bgColor rgb="FFFCE3E6"/>
      </patternFill>
    </fill>
    <fill>
      <patternFill patternType="solid">
        <fgColor rgb="FF7EC992"/>
        <bgColor rgb="FF7EC992"/>
      </patternFill>
    </fill>
    <fill>
      <patternFill patternType="solid">
        <fgColor rgb="FFBBE1C7"/>
        <bgColor rgb="FFBBE1C7"/>
      </patternFill>
    </fill>
    <fill>
      <patternFill patternType="solid">
        <fgColor rgb="FFFCF9FC"/>
        <bgColor rgb="FFFCF9FC"/>
      </patternFill>
    </fill>
    <fill>
      <patternFill patternType="solid">
        <fgColor rgb="FFA1D7B1"/>
        <bgColor rgb="FFA1D7B1"/>
      </patternFill>
    </fill>
    <fill>
      <patternFill patternType="solid">
        <fgColor rgb="FFDDEFE4"/>
        <bgColor rgb="FFDDEFE4"/>
      </patternFill>
    </fill>
    <fill>
      <patternFill patternType="solid">
        <fgColor rgb="FFEAF4EF"/>
        <bgColor rgb="FFEAF4EF"/>
      </patternFill>
    </fill>
    <fill>
      <patternFill patternType="solid">
        <fgColor rgb="FFEBF5F0"/>
        <bgColor rgb="FFEBF5F0"/>
      </patternFill>
    </fill>
    <fill>
      <patternFill patternType="solid">
        <fgColor rgb="FFDEEFE5"/>
        <bgColor rgb="FFDEEFE5"/>
      </patternFill>
    </fill>
    <fill>
      <patternFill patternType="solid">
        <fgColor rgb="FFFCE8EA"/>
        <bgColor rgb="FFFCE8EA"/>
      </patternFill>
    </fill>
    <fill>
      <patternFill patternType="solid">
        <fgColor rgb="FFFCFBFE"/>
        <bgColor rgb="FFFCFBFE"/>
      </patternFill>
    </fill>
    <fill>
      <patternFill patternType="solid">
        <fgColor rgb="FF9DD5AD"/>
        <bgColor rgb="FF9DD5AD"/>
      </patternFill>
    </fill>
    <fill>
      <patternFill patternType="solid">
        <fgColor rgb="FFB4DFC1"/>
        <bgColor rgb="FFB4DFC1"/>
      </patternFill>
    </fill>
    <fill>
      <patternFill patternType="solid">
        <fgColor rgb="FFFCF3F6"/>
        <bgColor rgb="FFFCF3F6"/>
      </patternFill>
    </fill>
    <fill>
      <patternFill patternType="solid">
        <fgColor rgb="FFFCDFE2"/>
        <bgColor rgb="FFFCDFE2"/>
      </patternFill>
    </fill>
    <fill>
      <patternFill patternType="solid">
        <fgColor rgb="FFFCDDDF"/>
        <bgColor rgb="FFFCDDDF"/>
      </patternFill>
    </fill>
    <fill>
      <patternFill patternType="solid">
        <fgColor rgb="FF7BC890"/>
        <bgColor rgb="FF7BC890"/>
      </patternFill>
    </fill>
    <fill>
      <patternFill patternType="solid">
        <fgColor rgb="FF84CB97"/>
        <bgColor rgb="FF84CB97"/>
      </patternFill>
    </fill>
    <fill>
      <patternFill patternType="solid">
        <fgColor rgb="FFC1E4CC"/>
        <bgColor rgb="FFC1E4CC"/>
      </patternFill>
    </fill>
    <fill>
      <patternFill patternType="solid">
        <fgColor rgb="FFFCE1E4"/>
        <bgColor rgb="FFFCE1E4"/>
      </patternFill>
    </fill>
    <fill>
      <patternFill patternType="solid">
        <fgColor rgb="FFC3E5CE"/>
        <bgColor rgb="FFC3E5CE"/>
      </patternFill>
    </fill>
    <fill>
      <patternFill patternType="solid">
        <fgColor rgb="FFDAEEE2"/>
        <bgColor rgb="FFDAEEE2"/>
      </patternFill>
    </fill>
    <fill>
      <patternFill patternType="solid">
        <fgColor rgb="FFCFEAD8"/>
        <bgColor rgb="FFCFEAD8"/>
      </patternFill>
    </fill>
    <fill>
      <patternFill patternType="solid">
        <fgColor rgb="FFFCEEF1"/>
        <bgColor rgb="FFFCEEF1"/>
      </patternFill>
    </fill>
    <fill>
      <patternFill patternType="solid">
        <fgColor rgb="FF6FC285"/>
        <bgColor rgb="FF6FC285"/>
      </patternFill>
    </fill>
    <fill>
      <patternFill patternType="solid">
        <fgColor rgb="FFD9EDE1"/>
        <bgColor rgb="FFD9EDE1"/>
      </patternFill>
    </fill>
    <fill>
      <patternFill patternType="solid">
        <fgColor rgb="FFA7D9B6"/>
        <bgColor rgb="FFA7D9B6"/>
      </patternFill>
    </fill>
    <fill>
      <patternFill patternType="solid">
        <fgColor rgb="FFFCE7E9"/>
        <bgColor rgb="FFFCE7E9"/>
      </patternFill>
    </fill>
    <fill>
      <patternFill patternType="solid">
        <fgColor rgb="FFFCEFF1"/>
        <bgColor rgb="FFFCEFF1"/>
      </patternFill>
    </fill>
    <fill>
      <patternFill patternType="solid">
        <fgColor rgb="FFFBCCCE"/>
        <bgColor rgb="FFFBCCCE"/>
      </patternFill>
    </fill>
    <fill>
      <patternFill patternType="solid">
        <fgColor rgb="FFF7FAFB"/>
        <bgColor rgb="FFF7FAFB"/>
      </patternFill>
    </fill>
    <fill>
      <patternFill patternType="solid">
        <fgColor rgb="FFE2F1E8"/>
        <bgColor rgb="FFE2F1E8"/>
      </patternFill>
    </fill>
    <fill>
      <patternFill patternType="solid">
        <fgColor rgb="FFFCF7FA"/>
        <bgColor rgb="FFFCF7FA"/>
      </patternFill>
    </fill>
    <fill>
      <patternFill patternType="solid">
        <fgColor rgb="FF9CD5AC"/>
        <bgColor rgb="FF9CD5AC"/>
      </patternFill>
    </fill>
    <fill>
      <patternFill patternType="solid">
        <fgColor rgb="FF92D1A4"/>
        <bgColor rgb="FF92D1A4"/>
      </patternFill>
    </fill>
    <fill>
      <patternFill patternType="solid">
        <fgColor rgb="FFFCE8EB"/>
        <bgColor rgb="FFFCE8EB"/>
      </patternFill>
    </fill>
    <fill>
      <patternFill patternType="solid">
        <fgColor rgb="FFFCE9EB"/>
        <bgColor rgb="FFFCE9EB"/>
      </patternFill>
    </fill>
    <fill>
      <patternFill patternType="solid">
        <fgColor rgb="FFE8F3ED"/>
        <bgColor rgb="FFE8F3ED"/>
      </patternFill>
    </fill>
    <fill>
      <patternFill patternType="solid">
        <fgColor rgb="FFFBCDCF"/>
        <bgColor rgb="FFFBCDCF"/>
      </patternFill>
    </fill>
    <fill>
      <patternFill patternType="solid">
        <fgColor rgb="FFFCD9DC"/>
        <bgColor rgb="FFFCD9DC"/>
      </patternFill>
    </fill>
    <fill>
      <patternFill patternType="solid">
        <fgColor rgb="FFFCE4E7"/>
        <bgColor rgb="FFFCE4E7"/>
      </patternFill>
    </fill>
    <fill>
      <patternFill patternType="solid">
        <fgColor rgb="FF69C080"/>
        <bgColor rgb="FF69C080"/>
      </patternFill>
    </fill>
    <fill>
      <patternFill patternType="solid">
        <fgColor rgb="FFC5E5D0"/>
        <bgColor rgb="FFC5E5D0"/>
      </patternFill>
    </fill>
    <fill>
      <patternFill patternType="solid">
        <fgColor rgb="FFFCDCDF"/>
        <bgColor rgb="FFFCDCDF"/>
      </patternFill>
    </fill>
    <fill>
      <patternFill patternType="solid">
        <fgColor rgb="FFFBCDD0"/>
        <bgColor rgb="FFFBCDD0"/>
      </patternFill>
    </fill>
    <fill>
      <patternFill patternType="solid">
        <fgColor rgb="FFFBCED0"/>
        <bgColor rgb="FFFBCED0"/>
      </patternFill>
    </fill>
    <fill>
      <patternFill patternType="solid">
        <fgColor rgb="FF87CC9A"/>
        <bgColor rgb="FF87CC9A"/>
      </patternFill>
    </fill>
    <fill>
      <patternFill patternType="solid">
        <fgColor rgb="FFFAFBFE"/>
        <bgColor rgb="FFFAFBFE"/>
      </patternFill>
    </fill>
    <fill>
      <patternFill patternType="solid">
        <fgColor rgb="FFF0F7F5"/>
        <bgColor rgb="FFF0F7F5"/>
      </patternFill>
    </fill>
    <fill>
      <patternFill patternType="solid">
        <fgColor rgb="FFB0DDBD"/>
        <bgColor rgb="FFB0DDBD"/>
      </patternFill>
    </fill>
    <fill>
      <patternFill patternType="solid">
        <fgColor rgb="FFE1F1E8"/>
        <bgColor rgb="FFE1F1E8"/>
      </patternFill>
    </fill>
    <fill>
      <patternFill patternType="solid">
        <fgColor rgb="FFFCE6E9"/>
        <bgColor rgb="FFFCE6E9"/>
      </patternFill>
    </fill>
    <fill>
      <patternFill patternType="solid">
        <fgColor rgb="FFF6F9FA"/>
        <bgColor rgb="FFF6F9FA"/>
      </patternFill>
    </fill>
    <fill>
      <patternFill patternType="solid">
        <fgColor rgb="FFD5ECDD"/>
        <bgColor rgb="FFD5ECDD"/>
      </patternFill>
    </fill>
    <fill>
      <patternFill patternType="solid">
        <fgColor rgb="FF78C68D"/>
        <bgColor rgb="FF78C68D"/>
      </patternFill>
    </fill>
    <fill>
      <patternFill patternType="solid">
        <fgColor rgb="FF9AD4AA"/>
        <bgColor rgb="FF9AD4AA"/>
      </patternFill>
    </fill>
    <fill>
      <patternFill patternType="solid">
        <fgColor rgb="FF84CB98"/>
        <bgColor rgb="FF84CB98"/>
      </patternFill>
    </fill>
    <fill>
      <patternFill patternType="solid">
        <fgColor rgb="FFFBC3C6"/>
        <bgColor rgb="FFFBC3C6"/>
      </patternFill>
    </fill>
    <fill>
      <patternFill patternType="solid">
        <fgColor rgb="FFF2F7F6"/>
        <bgColor rgb="FFF2F7F6"/>
      </patternFill>
    </fill>
    <fill>
      <patternFill patternType="solid">
        <fgColor rgb="FFFCDFE1"/>
        <bgColor rgb="FFFCDFE1"/>
      </patternFill>
    </fill>
    <fill>
      <patternFill patternType="solid">
        <fgColor rgb="FF6BC182"/>
        <bgColor rgb="FF6BC182"/>
      </patternFill>
    </fill>
    <fill>
      <patternFill patternType="solid">
        <fgColor rgb="FFB6DFC2"/>
        <bgColor rgb="FFB6DFC2"/>
      </patternFill>
    </fill>
    <fill>
      <patternFill patternType="solid">
        <fgColor rgb="FFA2D7B1"/>
        <bgColor rgb="FFA2D7B1"/>
      </patternFill>
    </fill>
    <fill>
      <patternFill patternType="solid">
        <fgColor rgb="FFBAE1C6"/>
        <bgColor rgb="FFBAE1C6"/>
      </patternFill>
    </fill>
    <fill>
      <patternFill patternType="solid">
        <fgColor rgb="FFFBD7DA"/>
        <bgColor rgb="FFFBD7DA"/>
      </patternFill>
    </fill>
    <fill>
      <patternFill patternType="solid">
        <fgColor rgb="FFFCDBDD"/>
        <bgColor rgb="FFFCDBDD"/>
      </patternFill>
    </fill>
    <fill>
      <patternFill patternType="solid">
        <fgColor rgb="FFAEDCBB"/>
        <bgColor rgb="FFAEDCBB"/>
      </patternFill>
    </fill>
    <fill>
      <patternFill patternType="solid">
        <fgColor rgb="FFA6D9B4"/>
        <bgColor rgb="FFA6D9B4"/>
      </patternFill>
    </fill>
    <fill>
      <patternFill patternType="solid">
        <fgColor rgb="FF8ECFA0"/>
        <bgColor rgb="FF8ECFA0"/>
      </patternFill>
    </fill>
    <fill>
      <patternFill patternType="solid">
        <fgColor rgb="FFFCEAED"/>
        <bgColor rgb="FFFCEAED"/>
      </patternFill>
    </fill>
    <fill>
      <patternFill patternType="solid">
        <fgColor rgb="FFC8E7D2"/>
        <bgColor rgb="FFC8E7D2"/>
      </patternFill>
    </fill>
    <fill>
      <patternFill patternType="solid">
        <fgColor rgb="FFFCF2F4"/>
        <bgColor rgb="FFFCF2F4"/>
      </patternFill>
    </fill>
    <fill>
      <patternFill patternType="solid">
        <fgColor rgb="FFE3F1E9"/>
        <bgColor rgb="FFE3F1E9"/>
      </patternFill>
    </fill>
    <fill>
      <patternFill patternType="solid">
        <fgColor rgb="FF64BE7C"/>
        <bgColor rgb="FF64BE7C"/>
      </patternFill>
    </fill>
    <fill>
      <patternFill patternType="solid">
        <fgColor rgb="FF8DCF9F"/>
        <bgColor rgb="FF8DCF9F"/>
      </patternFill>
    </fill>
    <fill>
      <patternFill patternType="solid">
        <fgColor rgb="FFD0EAD9"/>
        <bgColor rgb="FFD0EAD9"/>
      </patternFill>
    </fill>
    <fill>
      <patternFill patternType="solid">
        <fgColor rgb="FFC5E5CF"/>
        <bgColor rgb="FFC5E5CF"/>
      </patternFill>
    </fill>
    <fill>
      <patternFill patternType="solid">
        <fgColor rgb="FFBEE2C9"/>
        <bgColor rgb="FFBEE2C9"/>
      </patternFill>
    </fill>
    <fill>
      <patternFill patternType="solid">
        <fgColor rgb="FF9ED6AE"/>
        <bgColor rgb="FF9ED6AE"/>
      </patternFill>
    </fill>
    <fill>
      <patternFill patternType="solid">
        <fgColor rgb="FFA7D9B5"/>
        <bgColor rgb="FFA7D9B5"/>
      </patternFill>
    </fill>
    <fill>
      <patternFill patternType="solid">
        <fgColor rgb="FFC5E6D0"/>
        <bgColor rgb="FFC5E6D0"/>
      </patternFill>
    </fill>
    <fill>
      <patternFill patternType="solid">
        <fgColor rgb="FF68C07F"/>
        <bgColor rgb="FF68C07F"/>
      </patternFill>
    </fill>
    <fill>
      <patternFill patternType="solid">
        <fgColor rgb="FF79C78E"/>
        <bgColor rgb="FF79C78E"/>
      </patternFill>
    </fill>
    <fill>
      <patternFill patternType="solid">
        <fgColor rgb="FF83CB97"/>
        <bgColor rgb="FF83CB97"/>
      </patternFill>
    </fill>
    <fill>
      <patternFill patternType="solid">
        <fgColor rgb="FFFBBEC0"/>
        <bgColor rgb="FFFBBEC0"/>
      </patternFill>
    </fill>
    <fill>
      <patternFill patternType="solid">
        <fgColor rgb="FFFCECEF"/>
        <bgColor rgb="FFFCECEF"/>
      </patternFill>
    </fill>
    <fill>
      <patternFill patternType="solid">
        <fgColor rgb="FFFCEDEF"/>
        <bgColor rgb="FFFCEDEF"/>
      </patternFill>
    </fill>
    <fill>
      <patternFill patternType="solid">
        <fgColor rgb="FF6DC284"/>
        <bgColor rgb="FF6DC284"/>
      </patternFill>
    </fill>
    <fill>
      <patternFill patternType="solid">
        <fgColor rgb="FFC2E4CD"/>
        <bgColor rgb="FFC2E4CD"/>
      </patternFill>
    </fill>
    <fill>
      <patternFill patternType="solid">
        <fgColor rgb="FFB2DEBF"/>
        <bgColor rgb="FFB2DEBF"/>
      </patternFill>
    </fill>
    <fill>
      <patternFill patternType="solid">
        <fgColor rgb="FFDFF0E6"/>
        <bgColor rgb="FFDFF0E6"/>
      </patternFill>
    </fill>
    <fill>
      <patternFill patternType="solid">
        <fgColor rgb="FFC0E3CB"/>
        <bgColor rgb="FFC0E3CB"/>
      </patternFill>
    </fill>
    <fill>
      <patternFill patternType="solid">
        <fgColor rgb="FF83CB96"/>
        <bgColor rgb="FF83CB96"/>
      </patternFill>
    </fill>
    <fill>
      <patternFill patternType="solid">
        <fgColor rgb="FF95D2A6"/>
        <bgColor rgb="FF95D2A6"/>
      </patternFill>
    </fill>
    <fill>
      <patternFill patternType="solid">
        <fgColor rgb="FFD3EBDB"/>
        <bgColor rgb="FFD3EBDB"/>
      </patternFill>
    </fill>
    <fill>
      <patternFill patternType="solid">
        <fgColor rgb="FF96D2A7"/>
        <bgColor rgb="FF96D2A7"/>
      </patternFill>
    </fill>
    <fill>
      <patternFill patternType="solid">
        <fgColor rgb="FFFCE1E3"/>
        <bgColor rgb="FFFCE1E3"/>
      </patternFill>
    </fill>
    <fill>
      <patternFill patternType="solid">
        <fgColor rgb="FFFBD4D6"/>
        <bgColor rgb="FFFBD4D6"/>
      </patternFill>
    </fill>
    <fill>
      <patternFill patternType="solid">
        <fgColor rgb="FFFCE5E7"/>
        <bgColor rgb="FFFCE5E7"/>
      </patternFill>
    </fill>
    <fill>
      <patternFill patternType="solid">
        <fgColor rgb="FFB3DEC0"/>
        <bgColor rgb="FFB3DEC0"/>
      </patternFill>
    </fill>
    <fill>
      <patternFill patternType="solid">
        <fgColor rgb="FFFBD7D9"/>
        <bgColor rgb="FFFBD7D9"/>
      </patternFill>
    </fill>
    <fill>
      <patternFill patternType="solid">
        <fgColor rgb="FF7AC78F"/>
        <bgColor rgb="FF7AC78F"/>
      </patternFill>
    </fill>
    <fill>
      <patternFill patternType="solid">
        <fgColor rgb="FF75C58B"/>
        <bgColor rgb="FF75C58B"/>
      </patternFill>
    </fill>
    <fill>
      <patternFill patternType="solid">
        <fgColor rgb="FF97D3A8"/>
        <bgColor rgb="FF97D3A8"/>
      </patternFill>
    </fill>
    <fill>
      <patternFill patternType="solid">
        <fgColor rgb="FFFBD8DA"/>
        <bgColor rgb="FFFBD8DA"/>
      </patternFill>
    </fill>
    <fill>
      <patternFill patternType="solid">
        <fgColor rgb="FF6EC284"/>
        <bgColor rgb="FF6EC284"/>
      </patternFill>
    </fill>
    <fill>
      <patternFill patternType="solid">
        <fgColor rgb="FFAFDDBD"/>
        <bgColor rgb="FFAFDDBD"/>
      </patternFill>
    </fill>
    <fill>
      <patternFill patternType="solid">
        <fgColor rgb="FFBDE2C8"/>
        <bgColor rgb="FFBDE2C8"/>
      </patternFill>
    </fill>
    <fill>
      <patternFill patternType="solid">
        <fgColor rgb="FFA3D7B2"/>
        <bgColor rgb="FFA3D7B2"/>
      </patternFill>
    </fill>
    <fill>
      <patternFill patternType="solid">
        <fgColor rgb="FF6FC385"/>
        <bgColor rgb="FF6FC385"/>
      </patternFill>
    </fill>
    <fill>
      <patternFill patternType="solid">
        <fgColor rgb="FF7DC892"/>
        <bgColor rgb="FF7DC892"/>
      </patternFill>
    </fill>
    <fill>
      <patternFill patternType="solid">
        <fgColor rgb="FF86CC99"/>
        <bgColor rgb="FF86CC99"/>
      </patternFill>
    </fill>
    <fill>
      <patternFill patternType="solid">
        <fgColor rgb="FFBCE2C7"/>
        <bgColor rgb="FFBCE2C7"/>
      </patternFill>
    </fill>
    <fill>
      <patternFill patternType="solid">
        <fgColor rgb="FF7BC78F"/>
        <bgColor rgb="FF7BC78F"/>
      </patternFill>
    </fill>
    <fill>
      <patternFill patternType="solid">
        <fgColor rgb="FF9FC5E8"/>
        <bgColor rgb="FF9FC5E8"/>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319">
    <xf numFmtId="0" fontId="0" fillId="0" borderId="0" xfId="0" applyFont="1" applyAlignment="1"/>
    <xf numFmtId="0" fontId="1" fillId="2" borderId="1"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xf>
    <xf numFmtId="0" fontId="2" fillId="2" borderId="2" xfId="0" applyFont="1" applyFill="1" applyBorder="1" applyAlignment="1"/>
    <xf numFmtId="0" fontId="1" fillId="2" borderId="2" xfId="0" applyFont="1" applyFill="1" applyBorder="1" applyAlignment="1">
      <alignment horizontal="center"/>
    </xf>
    <xf numFmtId="0" fontId="3" fillId="0" borderId="1" xfId="0" applyFont="1" applyBorder="1" applyAlignment="1"/>
    <xf numFmtId="0" fontId="4" fillId="3" borderId="1" xfId="0" applyFont="1" applyFill="1" applyBorder="1" applyAlignment="1"/>
    <xf numFmtId="0" fontId="3" fillId="0" borderId="0" xfId="0" applyFont="1" applyAlignment="1"/>
    <xf numFmtId="0" fontId="5" fillId="0" borderId="0" xfId="0" applyFont="1" applyAlignment="1"/>
    <xf numFmtId="0" fontId="3" fillId="0" borderId="0" xfId="0" applyFont="1" applyAlignment="1"/>
    <xf numFmtId="10" fontId="5" fillId="0" borderId="0" xfId="0" applyNumberFormat="1" applyFont="1" applyAlignment="1"/>
    <xf numFmtId="10" fontId="5" fillId="4" borderId="0" xfId="0" applyNumberFormat="1" applyFont="1" applyFill="1" applyAlignment="1">
      <alignment horizontal="right"/>
    </xf>
    <xf numFmtId="164" fontId="2" fillId="0" borderId="0" xfId="0" applyNumberFormat="1" applyFont="1"/>
    <xf numFmtId="0" fontId="2" fillId="0" borderId="0" xfId="0" applyFont="1" applyAlignment="1"/>
    <xf numFmtId="10" fontId="5" fillId="5" borderId="0" xfId="0" applyNumberFormat="1" applyFont="1" applyFill="1" applyAlignment="1">
      <alignment horizontal="right"/>
    </xf>
    <xf numFmtId="10" fontId="5" fillId="6" borderId="0" xfId="0" applyNumberFormat="1" applyFont="1" applyFill="1" applyAlignment="1">
      <alignment horizontal="right"/>
    </xf>
    <xf numFmtId="0" fontId="3" fillId="0" borderId="1" xfId="0" applyFont="1" applyBorder="1" applyAlignment="1"/>
    <xf numFmtId="0" fontId="4" fillId="3" borderId="1" xfId="0" applyFont="1" applyFill="1" applyBorder="1" applyAlignment="1"/>
    <xf numFmtId="10" fontId="5" fillId="7" borderId="0" xfId="0" applyNumberFormat="1" applyFont="1" applyFill="1" applyAlignment="1">
      <alignment horizontal="right"/>
    </xf>
    <xf numFmtId="0" fontId="5" fillId="0" borderId="1" xfId="0" applyFont="1" applyBorder="1" applyAlignment="1"/>
    <xf numFmtId="0" fontId="3" fillId="8" borderId="0" xfId="0" applyFont="1" applyFill="1" applyAlignment="1"/>
    <xf numFmtId="0" fontId="5" fillId="8" borderId="0" xfId="0" applyFont="1" applyFill="1" applyAlignment="1"/>
    <xf numFmtId="10" fontId="5" fillId="9" borderId="0" xfId="0" applyNumberFormat="1" applyFont="1" applyFill="1" applyAlignment="1">
      <alignment horizontal="right"/>
    </xf>
    <xf numFmtId="0" fontId="5" fillId="0" borderId="0" xfId="0" applyFont="1" applyAlignment="1"/>
    <xf numFmtId="10" fontId="5" fillId="0" borderId="0" xfId="0" applyNumberFormat="1" applyFont="1" applyAlignment="1"/>
    <xf numFmtId="10" fontId="5" fillId="10" borderId="0" xfId="0" applyNumberFormat="1" applyFont="1" applyFill="1" applyAlignment="1">
      <alignment horizontal="right"/>
    </xf>
    <xf numFmtId="0" fontId="3" fillId="8" borderId="1" xfId="0" applyFont="1" applyFill="1" applyBorder="1" applyAlignment="1"/>
    <xf numFmtId="10" fontId="5" fillId="11" borderId="0" xfId="0" applyNumberFormat="1" applyFont="1" applyFill="1" applyAlignment="1">
      <alignment horizontal="right"/>
    </xf>
    <xf numFmtId="0" fontId="3" fillId="8" borderId="1" xfId="0" applyFont="1" applyFill="1" applyBorder="1" applyAlignment="1"/>
    <xf numFmtId="10" fontId="5" fillId="12" borderId="0" xfId="0" applyNumberFormat="1" applyFont="1" applyFill="1" applyAlignment="1">
      <alignment horizontal="right"/>
    </xf>
    <xf numFmtId="0" fontId="5" fillId="8" borderId="1" xfId="0" applyFont="1" applyFill="1" applyBorder="1" applyAlignment="1"/>
    <xf numFmtId="0" fontId="1" fillId="3" borderId="1" xfId="0" applyFont="1" applyFill="1" applyBorder="1" applyAlignment="1"/>
    <xf numFmtId="0" fontId="5" fillId="0" borderId="0" xfId="0" applyFont="1" applyAlignment="1"/>
    <xf numFmtId="10" fontId="5" fillId="13" borderId="0" xfId="0" applyNumberFormat="1" applyFont="1" applyFill="1" applyAlignment="1">
      <alignment horizontal="right"/>
    </xf>
    <xf numFmtId="10" fontId="5" fillId="14" borderId="0" xfId="0" applyNumberFormat="1" applyFont="1" applyFill="1" applyAlignment="1">
      <alignment horizontal="right"/>
    </xf>
    <xf numFmtId="10" fontId="5" fillId="15" borderId="0" xfId="0" applyNumberFormat="1" applyFont="1" applyFill="1" applyAlignment="1">
      <alignment horizontal="right"/>
    </xf>
    <xf numFmtId="0" fontId="3" fillId="0" borderId="0" xfId="0" applyFont="1" applyAlignment="1"/>
    <xf numFmtId="0" fontId="6" fillId="3" borderId="1" xfId="0" applyFont="1" applyFill="1" applyBorder="1" applyAlignment="1"/>
    <xf numFmtId="10" fontId="5" fillId="16" borderId="0" xfId="0" applyNumberFormat="1" applyFont="1" applyFill="1" applyAlignment="1">
      <alignment horizontal="right"/>
    </xf>
    <xf numFmtId="0" fontId="5" fillId="8" borderId="1" xfId="0" applyFont="1" applyFill="1" applyBorder="1" applyAlignment="1"/>
    <xf numFmtId="10" fontId="5" fillId="17" borderId="0" xfId="0" applyNumberFormat="1" applyFont="1" applyFill="1" applyAlignment="1">
      <alignment horizontal="right"/>
    </xf>
    <xf numFmtId="0" fontId="3" fillId="8" borderId="1" xfId="0" applyFont="1" applyFill="1" applyBorder="1" applyAlignment="1"/>
    <xf numFmtId="0" fontId="3" fillId="0" borderId="0" xfId="0" applyFont="1" applyAlignment="1"/>
    <xf numFmtId="10" fontId="5" fillId="18" borderId="0" xfId="0" applyNumberFormat="1" applyFont="1" applyFill="1" applyAlignment="1">
      <alignment horizontal="right"/>
    </xf>
    <xf numFmtId="10" fontId="5" fillId="19" borderId="0" xfId="0" applyNumberFormat="1" applyFont="1" applyFill="1" applyAlignment="1">
      <alignment horizontal="right"/>
    </xf>
    <xf numFmtId="10" fontId="5" fillId="20" borderId="0" xfId="0" applyNumberFormat="1" applyFont="1" applyFill="1" applyAlignment="1">
      <alignment horizontal="right"/>
    </xf>
    <xf numFmtId="10" fontId="5" fillId="21" borderId="0" xfId="0" applyNumberFormat="1" applyFont="1" applyFill="1" applyAlignment="1">
      <alignment horizontal="right"/>
    </xf>
    <xf numFmtId="10" fontId="5" fillId="22" borderId="0" xfId="0" applyNumberFormat="1" applyFont="1" applyFill="1" applyAlignment="1">
      <alignment horizontal="right"/>
    </xf>
    <xf numFmtId="0" fontId="3" fillId="0" borderId="0" xfId="0" applyFont="1" applyAlignment="1"/>
    <xf numFmtId="10" fontId="5" fillId="23" borderId="0" xfId="0" applyNumberFormat="1" applyFont="1" applyFill="1" applyAlignment="1">
      <alignment horizontal="right"/>
    </xf>
    <xf numFmtId="10" fontId="5" fillId="24" borderId="0" xfId="0" applyNumberFormat="1" applyFont="1" applyFill="1" applyAlignment="1">
      <alignment horizontal="right"/>
    </xf>
    <xf numFmtId="10" fontId="5" fillId="25" borderId="0" xfId="0" applyNumberFormat="1" applyFont="1" applyFill="1" applyAlignment="1">
      <alignment horizontal="right"/>
    </xf>
    <xf numFmtId="10" fontId="5" fillId="26" borderId="0" xfId="0" applyNumberFormat="1" applyFont="1" applyFill="1" applyAlignment="1">
      <alignment horizontal="right"/>
    </xf>
    <xf numFmtId="10" fontId="5" fillId="27" borderId="0" xfId="0" applyNumberFormat="1" applyFont="1" applyFill="1" applyAlignment="1">
      <alignment horizontal="right"/>
    </xf>
    <xf numFmtId="0" fontId="3" fillId="8" borderId="0" xfId="0" applyFont="1" applyFill="1" applyAlignment="1"/>
    <xf numFmtId="10" fontId="5" fillId="28" borderId="0" xfId="0" applyNumberFormat="1" applyFont="1" applyFill="1" applyAlignment="1">
      <alignment horizontal="right"/>
    </xf>
    <xf numFmtId="0" fontId="7" fillId="3" borderId="1" xfId="0" applyFont="1" applyFill="1" applyBorder="1" applyAlignment="1"/>
    <xf numFmtId="10" fontId="5" fillId="29" borderId="0" xfId="0" applyNumberFormat="1" applyFont="1" applyFill="1" applyAlignment="1">
      <alignment horizontal="right"/>
    </xf>
    <xf numFmtId="0" fontId="8" fillId="0" borderId="0" xfId="0" applyFont="1" applyAlignment="1"/>
    <xf numFmtId="10" fontId="5" fillId="30" borderId="0" xfId="0" applyNumberFormat="1" applyFont="1" applyFill="1" applyAlignment="1">
      <alignment horizontal="right"/>
    </xf>
    <xf numFmtId="10" fontId="5" fillId="31" borderId="0" xfId="0" applyNumberFormat="1" applyFont="1" applyFill="1" applyAlignment="1">
      <alignment horizontal="right"/>
    </xf>
    <xf numFmtId="0" fontId="3" fillId="8" borderId="0" xfId="0" applyFont="1" applyFill="1" applyAlignment="1"/>
    <xf numFmtId="10" fontId="5" fillId="32" borderId="0" xfId="0" applyNumberFormat="1" applyFont="1" applyFill="1" applyAlignment="1">
      <alignment horizontal="right"/>
    </xf>
    <xf numFmtId="10" fontId="5" fillId="33" borderId="0" xfId="0" applyNumberFormat="1" applyFont="1" applyFill="1" applyAlignment="1">
      <alignment horizontal="right"/>
    </xf>
    <xf numFmtId="10" fontId="5" fillId="34" borderId="0" xfId="0" applyNumberFormat="1" applyFont="1" applyFill="1" applyAlignment="1">
      <alignment horizontal="right"/>
    </xf>
    <xf numFmtId="10" fontId="5" fillId="35" borderId="0" xfId="0" applyNumberFormat="1" applyFont="1" applyFill="1" applyAlignment="1">
      <alignment horizontal="right"/>
    </xf>
    <xf numFmtId="10" fontId="5" fillId="36" borderId="0" xfId="0" applyNumberFormat="1" applyFont="1" applyFill="1" applyAlignment="1">
      <alignment horizontal="right"/>
    </xf>
    <xf numFmtId="0" fontId="2" fillId="8" borderId="0" xfId="0" applyFont="1" applyFill="1" applyAlignment="1"/>
    <xf numFmtId="0" fontId="4" fillId="8" borderId="0" xfId="0" applyFont="1" applyFill="1" applyAlignment="1"/>
    <xf numFmtId="0" fontId="3" fillId="8" borderId="0" xfId="0" applyFont="1" applyFill="1" applyAlignment="1"/>
    <xf numFmtId="0" fontId="5" fillId="8" borderId="0" xfId="0" applyFont="1" applyFill="1" applyAlignment="1"/>
    <xf numFmtId="0" fontId="2" fillId="8" borderId="0" xfId="0" applyFont="1" applyFill="1"/>
    <xf numFmtId="0" fontId="2" fillId="8" borderId="0" xfId="0" applyFont="1" applyFill="1" applyAlignment="1"/>
    <xf numFmtId="0" fontId="3" fillId="8" borderId="0" xfId="0" applyFont="1" applyFill="1" applyAlignment="1"/>
    <xf numFmtId="0" fontId="4" fillId="8" borderId="0" xfId="0" applyFont="1" applyFill="1" applyAlignment="1"/>
    <xf numFmtId="0" fontId="9" fillId="37" borderId="1" xfId="0" applyFont="1" applyFill="1" applyBorder="1" applyAlignment="1">
      <alignment horizontal="center" vertical="top"/>
    </xf>
    <xf numFmtId="0" fontId="10" fillId="38" borderId="3" xfId="0" applyFont="1" applyFill="1" applyBorder="1" applyAlignment="1">
      <alignment horizontal="center"/>
    </xf>
    <xf numFmtId="0" fontId="9" fillId="8" borderId="0" xfId="0" applyFont="1" applyFill="1" applyAlignment="1">
      <alignment horizontal="center" vertical="top"/>
    </xf>
    <xf numFmtId="164" fontId="2" fillId="0" borderId="3" xfId="0" applyNumberFormat="1" applyFont="1" applyBorder="1" applyAlignment="1"/>
    <xf numFmtId="10" fontId="2" fillId="0" borderId="4" xfId="0" applyNumberFormat="1" applyFont="1" applyBorder="1"/>
    <xf numFmtId="10" fontId="11" fillId="0" borderId="5" xfId="0" applyNumberFormat="1" applyFont="1" applyBorder="1" applyAlignment="1">
      <alignment horizontal="center"/>
    </xf>
    <xf numFmtId="164" fontId="2" fillId="0" borderId="6" xfId="0" applyNumberFormat="1" applyFont="1" applyBorder="1"/>
    <xf numFmtId="10" fontId="2" fillId="0" borderId="5" xfId="0" applyNumberFormat="1" applyFont="1" applyBorder="1"/>
    <xf numFmtId="0" fontId="11" fillId="0" borderId="0" xfId="0" applyFont="1" applyAlignment="1">
      <alignment horizontal="right"/>
    </xf>
    <xf numFmtId="164" fontId="2" fillId="0" borderId="7" xfId="0" applyNumberFormat="1" applyFont="1" applyBorder="1"/>
    <xf numFmtId="10" fontId="2" fillId="0" borderId="8" xfId="0" applyNumberFormat="1" applyFont="1" applyBorder="1"/>
    <xf numFmtId="0" fontId="11" fillId="0" borderId="5" xfId="0" applyFont="1" applyBorder="1" applyAlignment="1">
      <alignment horizontal="center"/>
    </xf>
    <xf numFmtId="0" fontId="11" fillId="0" borderId="0" xfId="0" applyFont="1" applyAlignment="1"/>
    <xf numFmtId="0" fontId="9" fillId="38" borderId="1" xfId="0" applyFont="1" applyFill="1" applyBorder="1" applyAlignment="1">
      <alignment horizontal="center" vertical="top"/>
    </xf>
    <xf numFmtId="0" fontId="2" fillId="0" borderId="9" xfId="0" applyFont="1" applyBorder="1" applyAlignment="1"/>
    <xf numFmtId="9" fontId="2" fillId="0" borderId="4" xfId="0" applyNumberFormat="1" applyFont="1" applyBorder="1" applyAlignment="1"/>
    <xf numFmtId="0" fontId="2" fillId="0" borderId="0" xfId="0" applyFont="1" applyAlignment="1"/>
    <xf numFmtId="9" fontId="2" fillId="0" borderId="5" xfId="0" applyNumberFormat="1" applyFont="1" applyBorder="1"/>
    <xf numFmtId="9" fontId="2" fillId="0" borderId="5" xfId="0" applyNumberFormat="1" applyFont="1" applyBorder="1" applyAlignment="1"/>
    <xf numFmtId="0" fontId="2" fillId="0" borderId="10" xfId="0" applyFont="1" applyBorder="1" applyAlignment="1"/>
    <xf numFmtId="9" fontId="2" fillId="0" borderId="8" xfId="0" applyNumberFormat="1" applyFont="1" applyBorder="1"/>
    <xf numFmtId="9" fontId="2" fillId="0" borderId="8" xfId="0" applyNumberFormat="1" applyFont="1" applyBorder="1" applyAlignment="1"/>
    <xf numFmtId="0" fontId="2" fillId="0" borderId="3" xfId="0" applyFont="1" applyBorder="1" applyAlignment="1"/>
    <xf numFmtId="9" fontId="2" fillId="0" borderId="4" xfId="0" applyNumberFormat="1" applyFont="1" applyBorder="1"/>
    <xf numFmtId="0" fontId="2" fillId="0" borderId="6" xfId="0" applyFont="1" applyBorder="1" applyAlignment="1"/>
    <xf numFmtId="10" fontId="11" fillId="0" borderId="8" xfId="0" applyNumberFormat="1" applyFont="1" applyBorder="1" applyAlignment="1">
      <alignment horizontal="center"/>
    </xf>
    <xf numFmtId="0" fontId="2" fillId="0" borderId="7" xfId="0" applyFont="1" applyBorder="1" applyAlignment="1"/>
    <xf numFmtId="10" fontId="2" fillId="0" borderId="1" xfId="0" applyNumberFormat="1" applyFont="1" applyBorder="1"/>
    <xf numFmtId="0" fontId="12" fillId="37" borderId="1" xfId="0" applyFont="1" applyFill="1" applyBorder="1" applyAlignment="1">
      <alignment horizontal="center" vertical="top"/>
    </xf>
    <xf numFmtId="10" fontId="2" fillId="0" borderId="0" xfId="0" applyNumberFormat="1" applyFont="1"/>
    <xf numFmtId="10" fontId="2" fillId="0" borderId="0" xfId="0" applyNumberFormat="1" applyFont="1" applyAlignment="1"/>
    <xf numFmtId="10" fontId="2" fillId="0" borderId="10" xfId="0" applyNumberFormat="1" applyFont="1" applyBorder="1"/>
    <xf numFmtId="0" fontId="9" fillId="0" borderId="1" xfId="0" applyFont="1" applyBorder="1" applyAlignment="1">
      <alignment horizontal="center" vertical="top"/>
    </xf>
    <xf numFmtId="0" fontId="11" fillId="35" borderId="0" xfId="0" applyFont="1" applyFill="1" applyAlignment="1">
      <alignment horizontal="right"/>
    </xf>
    <xf numFmtId="0" fontId="11" fillId="31" borderId="0" xfId="0" applyFont="1" applyFill="1" applyAlignment="1">
      <alignment horizontal="right"/>
    </xf>
    <xf numFmtId="0" fontId="11" fillId="39" borderId="0" xfId="0" applyFont="1" applyFill="1" applyAlignment="1">
      <alignment horizontal="right"/>
    </xf>
    <xf numFmtId="0" fontId="11" fillId="40" borderId="0" xfId="0" applyFont="1" applyFill="1" applyAlignment="1">
      <alignment horizontal="right"/>
    </xf>
    <xf numFmtId="0" fontId="11" fillId="41" borderId="0" xfId="0" applyFont="1" applyFill="1" applyAlignment="1">
      <alignment horizontal="right"/>
    </xf>
    <xf numFmtId="0" fontId="11" fillId="42" borderId="0" xfId="0" applyFont="1" applyFill="1" applyAlignment="1">
      <alignment horizontal="right"/>
    </xf>
    <xf numFmtId="0" fontId="11" fillId="43" borderId="0" xfId="0" applyFont="1" applyFill="1" applyAlignment="1">
      <alignment horizontal="right"/>
    </xf>
    <xf numFmtId="0" fontId="11" fillId="44" borderId="0" xfId="0" applyFont="1" applyFill="1" applyAlignment="1">
      <alignment horizontal="right"/>
    </xf>
    <xf numFmtId="0" fontId="11" fillId="45" borderId="0" xfId="0" applyFont="1" applyFill="1" applyAlignment="1">
      <alignment horizontal="right"/>
    </xf>
    <xf numFmtId="0" fontId="11" fillId="46" borderId="0" xfId="0" applyFont="1" applyFill="1" applyAlignment="1">
      <alignment horizontal="right"/>
    </xf>
    <xf numFmtId="0" fontId="11" fillId="47" borderId="0" xfId="0" applyFont="1" applyFill="1" applyAlignment="1">
      <alignment horizontal="right"/>
    </xf>
    <xf numFmtId="0" fontId="11" fillId="48" borderId="0" xfId="0" applyFont="1" applyFill="1" applyAlignment="1">
      <alignment horizontal="right"/>
    </xf>
    <xf numFmtId="0" fontId="11" fillId="49" borderId="0" xfId="0" applyFont="1" applyFill="1" applyAlignment="1">
      <alignment horizontal="right"/>
    </xf>
    <xf numFmtId="0" fontId="11" fillId="30" borderId="0" xfId="0" applyFont="1" applyFill="1" applyAlignment="1">
      <alignment horizontal="right"/>
    </xf>
    <xf numFmtId="0" fontId="11" fillId="50" borderId="0" xfId="0" applyFont="1" applyFill="1" applyAlignment="1">
      <alignment horizontal="right"/>
    </xf>
    <xf numFmtId="0" fontId="11" fillId="51" borderId="0" xfId="0" applyFont="1" applyFill="1" applyAlignment="1">
      <alignment horizontal="right"/>
    </xf>
    <xf numFmtId="0" fontId="11" fillId="52" borderId="0" xfId="0" applyFont="1" applyFill="1" applyAlignment="1">
      <alignment horizontal="right"/>
    </xf>
    <xf numFmtId="0" fontId="11" fillId="53" borderId="0" xfId="0" applyFont="1" applyFill="1" applyAlignment="1">
      <alignment horizontal="right"/>
    </xf>
    <xf numFmtId="0" fontId="11" fillId="54" borderId="0" xfId="0" applyFont="1" applyFill="1" applyAlignment="1">
      <alignment horizontal="right"/>
    </xf>
    <xf numFmtId="0" fontId="11" fillId="55" borderId="0" xfId="0" applyFont="1" applyFill="1" applyAlignment="1">
      <alignment horizontal="right"/>
    </xf>
    <xf numFmtId="0" fontId="11" fillId="56" borderId="0" xfId="0" applyFont="1" applyFill="1" applyAlignment="1">
      <alignment horizontal="right"/>
    </xf>
    <xf numFmtId="0" fontId="11" fillId="20" borderId="0" xfId="0" applyFont="1" applyFill="1" applyAlignment="1">
      <alignment horizontal="right"/>
    </xf>
    <xf numFmtId="0" fontId="11" fillId="57" borderId="0" xfId="0" applyFont="1" applyFill="1" applyAlignment="1">
      <alignment horizontal="right"/>
    </xf>
    <xf numFmtId="0" fontId="11" fillId="58" borderId="1" xfId="0" applyFont="1" applyFill="1" applyBorder="1" applyAlignment="1">
      <alignment horizontal="right"/>
    </xf>
    <xf numFmtId="0" fontId="11" fillId="59" borderId="1" xfId="0" applyFont="1" applyFill="1" applyBorder="1" applyAlignment="1">
      <alignment horizontal="right"/>
    </xf>
    <xf numFmtId="0" fontId="11" fillId="60" borderId="0" xfId="0" applyFont="1" applyFill="1" applyAlignment="1">
      <alignment horizontal="right"/>
    </xf>
    <xf numFmtId="0" fontId="11" fillId="61" borderId="0" xfId="0" applyFont="1" applyFill="1" applyAlignment="1">
      <alignment horizontal="right"/>
    </xf>
    <xf numFmtId="0" fontId="11" fillId="62" borderId="0" xfId="0" applyFont="1" applyFill="1" applyAlignment="1">
      <alignment horizontal="right"/>
    </xf>
    <xf numFmtId="0" fontId="11" fillId="63" borderId="0" xfId="0" applyFont="1" applyFill="1" applyAlignment="1">
      <alignment horizontal="right"/>
    </xf>
    <xf numFmtId="0" fontId="11" fillId="64" borderId="0" xfId="0" applyFont="1" applyFill="1" applyAlignment="1">
      <alignment horizontal="right"/>
    </xf>
    <xf numFmtId="0" fontId="11" fillId="65" borderId="0" xfId="0" applyFont="1" applyFill="1" applyAlignment="1">
      <alignment horizontal="right"/>
    </xf>
    <xf numFmtId="0" fontId="11" fillId="66" borderId="0" xfId="0" applyFont="1" applyFill="1" applyAlignment="1">
      <alignment horizontal="right"/>
    </xf>
    <xf numFmtId="0" fontId="11" fillId="67" borderId="0" xfId="0" applyFont="1" applyFill="1" applyAlignment="1">
      <alignment horizontal="right"/>
    </xf>
    <xf numFmtId="0" fontId="11" fillId="68" borderId="0" xfId="0" applyFont="1" applyFill="1" applyAlignment="1">
      <alignment horizontal="right"/>
    </xf>
    <xf numFmtId="0" fontId="11" fillId="69" borderId="0" xfId="0" applyFont="1" applyFill="1" applyAlignment="1">
      <alignment horizontal="right"/>
    </xf>
    <xf numFmtId="0" fontId="11" fillId="70" borderId="0" xfId="0" applyFont="1" applyFill="1" applyAlignment="1">
      <alignment horizontal="right"/>
    </xf>
    <xf numFmtId="0" fontId="11" fillId="71" borderId="0" xfId="0" applyFont="1" applyFill="1" applyAlignment="1">
      <alignment horizontal="right"/>
    </xf>
    <xf numFmtId="0" fontId="11" fillId="72" borderId="0" xfId="0" applyFont="1" applyFill="1" applyAlignment="1">
      <alignment horizontal="right"/>
    </xf>
    <xf numFmtId="0" fontId="11" fillId="73" borderId="0" xfId="0" applyFont="1" applyFill="1" applyAlignment="1">
      <alignment horizontal="right"/>
    </xf>
    <xf numFmtId="0" fontId="11" fillId="74" borderId="0" xfId="0" applyFont="1" applyFill="1" applyAlignment="1">
      <alignment horizontal="right"/>
    </xf>
    <xf numFmtId="0" fontId="11" fillId="75" borderId="0" xfId="0" applyFont="1" applyFill="1" applyAlignment="1">
      <alignment horizontal="right"/>
    </xf>
    <xf numFmtId="0" fontId="11" fillId="76" borderId="0" xfId="0" applyFont="1" applyFill="1" applyAlignment="1">
      <alignment horizontal="right"/>
    </xf>
    <xf numFmtId="0" fontId="11" fillId="77" borderId="0" xfId="0" applyFont="1" applyFill="1" applyAlignment="1">
      <alignment horizontal="right"/>
    </xf>
    <xf numFmtId="0" fontId="11" fillId="78" borderId="1" xfId="0" applyFont="1" applyFill="1" applyBorder="1" applyAlignment="1">
      <alignment horizontal="right"/>
    </xf>
    <xf numFmtId="0" fontId="11" fillId="79" borderId="1" xfId="0" applyFont="1" applyFill="1" applyBorder="1" applyAlignment="1">
      <alignment horizontal="right"/>
    </xf>
    <xf numFmtId="0" fontId="11" fillId="80" borderId="0" xfId="0" applyFont="1" applyFill="1" applyAlignment="1">
      <alignment horizontal="right"/>
    </xf>
    <xf numFmtId="0" fontId="11" fillId="81" borderId="0" xfId="0" applyFont="1" applyFill="1" applyAlignment="1">
      <alignment horizontal="right"/>
    </xf>
    <xf numFmtId="0" fontId="11" fillId="82" borderId="0" xfId="0" applyFont="1" applyFill="1" applyAlignment="1">
      <alignment horizontal="right"/>
    </xf>
    <xf numFmtId="0" fontId="11" fillId="83" borderId="0" xfId="0" applyFont="1" applyFill="1" applyAlignment="1">
      <alignment horizontal="right"/>
    </xf>
    <xf numFmtId="0" fontId="11" fillId="84" borderId="0" xfId="0" applyFont="1" applyFill="1" applyAlignment="1">
      <alignment horizontal="right"/>
    </xf>
    <xf numFmtId="0" fontId="11" fillId="85" borderId="0" xfId="0" applyFont="1" applyFill="1" applyAlignment="1">
      <alignment horizontal="right"/>
    </xf>
    <xf numFmtId="0" fontId="11" fillId="86" borderId="0" xfId="0" applyFont="1" applyFill="1" applyAlignment="1">
      <alignment horizontal="right"/>
    </xf>
    <xf numFmtId="0" fontId="11" fillId="87" borderId="0" xfId="0" applyFont="1" applyFill="1" applyAlignment="1">
      <alignment horizontal="right"/>
    </xf>
    <xf numFmtId="0" fontId="11" fillId="88" borderId="0" xfId="0" applyFont="1" applyFill="1" applyAlignment="1">
      <alignment horizontal="right"/>
    </xf>
    <xf numFmtId="0" fontId="11" fillId="17" borderId="0" xfId="0" applyFont="1" applyFill="1" applyAlignment="1">
      <alignment horizontal="right"/>
    </xf>
    <xf numFmtId="0" fontId="11" fillId="89" borderId="0" xfId="0" applyFont="1" applyFill="1" applyAlignment="1">
      <alignment horizontal="right"/>
    </xf>
    <xf numFmtId="0" fontId="11" fillId="90" borderId="0" xfId="0" applyFont="1" applyFill="1" applyAlignment="1">
      <alignment horizontal="right"/>
    </xf>
    <xf numFmtId="0" fontId="11" fillId="91" borderId="0" xfId="0" applyFont="1" applyFill="1" applyAlignment="1">
      <alignment horizontal="right"/>
    </xf>
    <xf numFmtId="0" fontId="11" fillId="92" borderId="1" xfId="0" applyFont="1" applyFill="1" applyBorder="1" applyAlignment="1">
      <alignment horizontal="right"/>
    </xf>
    <xf numFmtId="0" fontId="11" fillId="93" borderId="1" xfId="0" applyFont="1" applyFill="1" applyBorder="1" applyAlignment="1">
      <alignment horizontal="right"/>
    </xf>
    <xf numFmtId="0" fontId="11" fillId="94" borderId="0" xfId="0" applyFont="1" applyFill="1" applyAlignment="1">
      <alignment horizontal="right"/>
    </xf>
    <xf numFmtId="0" fontId="11" fillId="95" borderId="0" xfId="0" applyFont="1" applyFill="1" applyAlignment="1">
      <alignment horizontal="right"/>
    </xf>
    <xf numFmtId="0" fontId="11" fillId="96" borderId="0" xfId="0" applyFont="1" applyFill="1" applyAlignment="1">
      <alignment horizontal="right"/>
    </xf>
    <xf numFmtId="0" fontId="11" fillId="97" borderId="0" xfId="0" applyFont="1" applyFill="1" applyAlignment="1">
      <alignment horizontal="right"/>
    </xf>
    <xf numFmtId="0" fontId="11" fillId="98" borderId="0" xfId="0" applyFont="1" applyFill="1" applyAlignment="1">
      <alignment horizontal="right"/>
    </xf>
    <xf numFmtId="0" fontId="11" fillId="15" borderId="0" xfId="0" applyFont="1" applyFill="1" applyAlignment="1">
      <alignment horizontal="right"/>
    </xf>
    <xf numFmtId="0" fontId="11" fillId="99" borderId="0" xfId="0" applyFont="1" applyFill="1" applyAlignment="1">
      <alignment horizontal="right"/>
    </xf>
    <xf numFmtId="0" fontId="11" fillId="100" borderId="0" xfId="0" applyFont="1" applyFill="1" applyAlignment="1">
      <alignment horizontal="right"/>
    </xf>
    <xf numFmtId="0" fontId="11" fillId="101" borderId="0" xfId="0" applyFont="1" applyFill="1" applyAlignment="1">
      <alignment horizontal="right"/>
    </xf>
    <xf numFmtId="0" fontId="11" fillId="102" borderId="0" xfId="0" applyFont="1" applyFill="1" applyAlignment="1">
      <alignment horizontal="right"/>
    </xf>
    <xf numFmtId="0" fontId="11" fillId="103" borderId="0" xfId="0" applyFont="1" applyFill="1" applyAlignment="1">
      <alignment horizontal="right"/>
    </xf>
    <xf numFmtId="0" fontId="11" fillId="14" borderId="0" xfId="0" applyFont="1" applyFill="1" applyAlignment="1">
      <alignment horizontal="right"/>
    </xf>
    <xf numFmtId="0" fontId="11" fillId="104" borderId="0" xfId="0" applyFont="1" applyFill="1" applyAlignment="1">
      <alignment horizontal="right"/>
    </xf>
    <xf numFmtId="0" fontId="11" fillId="105" borderId="0" xfId="0" applyFont="1" applyFill="1" applyAlignment="1">
      <alignment horizontal="right"/>
    </xf>
    <xf numFmtId="0" fontId="11" fillId="106" borderId="0" xfId="0" applyFont="1" applyFill="1" applyAlignment="1">
      <alignment horizontal="right"/>
    </xf>
    <xf numFmtId="0" fontId="11" fillId="107" borderId="1" xfId="0" applyFont="1" applyFill="1" applyBorder="1" applyAlignment="1">
      <alignment horizontal="right"/>
    </xf>
    <xf numFmtId="0" fontId="11" fillId="50" borderId="1" xfId="0" applyFont="1" applyFill="1" applyBorder="1" applyAlignment="1">
      <alignment horizontal="right"/>
    </xf>
    <xf numFmtId="0" fontId="11" fillId="92" borderId="0" xfId="0" applyFont="1" applyFill="1" applyAlignment="1">
      <alignment horizontal="right"/>
    </xf>
    <xf numFmtId="0" fontId="11" fillId="108" borderId="0" xfId="0" applyFont="1" applyFill="1" applyAlignment="1">
      <alignment horizontal="right"/>
    </xf>
    <xf numFmtId="0" fontId="11" fillId="109" borderId="0" xfId="0" applyFont="1" applyFill="1" applyAlignment="1">
      <alignment horizontal="right"/>
    </xf>
    <xf numFmtId="0" fontId="11" fillId="16" borderId="0" xfId="0" applyFont="1" applyFill="1" applyAlignment="1">
      <alignment horizontal="right"/>
    </xf>
    <xf numFmtId="0" fontId="11" fillId="110" borderId="0" xfId="0" applyFont="1" applyFill="1" applyAlignment="1">
      <alignment horizontal="right"/>
    </xf>
    <xf numFmtId="0" fontId="11" fillId="111" borderId="0" xfId="0" applyFont="1" applyFill="1" applyAlignment="1">
      <alignment horizontal="right"/>
    </xf>
    <xf numFmtId="0" fontId="11" fillId="112" borderId="0" xfId="0" applyFont="1" applyFill="1" applyAlignment="1">
      <alignment horizontal="right"/>
    </xf>
    <xf numFmtId="0" fontId="11" fillId="113" borderId="0" xfId="0" applyFont="1" applyFill="1" applyAlignment="1">
      <alignment horizontal="right"/>
    </xf>
    <xf numFmtId="0" fontId="11" fillId="114" borderId="0" xfId="0" applyFont="1" applyFill="1" applyAlignment="1">
      <alignment horizontal="right"/>
    </xf>
    <xf numFmtId="0" fontId="11" fillId="99" borderId="1" xfId="0" applyFont="1" applyFill="1" applyBorder="1" applyAlignment="1">
      <alignment horizontal="right"/>
    </xf>
    <xf numFmtId="0" fontId="11" fillId="115" borderId="1" xfId="0" applyFont="1" applyFill="1" applyBorder="1" applyAlignment="1">
      <alignment horizontal="right"/>
    </xf>
    <xf numFmtId="0" fontId="11" fillId="116" borderId="0" xfId="0" applyFont="1" applyFill="1" applyAlignment="1">
      <alignment horizontal="right"/>
    </xf>
    <xf numFmtId="0" fontId="11" fillId="117" borderId="0" xfId="0" applyFont="1" applyFill="1" applyAlignment="1">
      <alignment horizontal="right"/>
    </xf>
    <xf numFmtId="0" fontId="11" fillId="118" borderId="0" xfId="0" applyFont="1" applyFill="1" applyAlignment="1">
      <alignment horizontal="right"/>
    </xf>
    <xf numFmtId="0" fontId="11" fillId="119" borderId="0" xfId="0" applyFont="1" applyFill="1" applyAlignment="1">
      <alignment horizontal="right"/>
    </xf>
    <xf numFmtId="0" fontId="11" fillId="120" borderId="0" xfId="0" applyFont="1" applyFill="1" applyAlignment="1">
      <alignment horizontal="right"/>
    </xf>
    <xf numFmtId="0" fontId="11" fillId="22" borderId="0" xfId="0" applyFont="1" applyFill="1" applyAlignment="1">
      <alignment horizontal="right"/>
    </xf>
    <xf numFmtId="0" fontId="11" fillId="121" borderId="0" xfId="0" applyFont="1" applyFill="1" applyAlignment="1">
      <alignment horizontal="right"/>
    </xf>
    <xf numFmtId="0" fontId="11" fillId="122" borderId="0" xfId="0" applyFont="1" applyFill="1" applyAlignment="1">
      <alignment horizontal="right"/>
    </xf>
    <xf numFmtId="0" fontId="11" fillId="123" borderId="0" xfId="0" applyFont="1" applyFill="1" applyAlignment="1">
      <alignment horizontal="right"/>
    </xf>
    <xf numFmtId="0" fontId="11" fillId="124" borderId="0" xfId="0" applyFont="1" applyFill="1" applyAlignment="1">
      <alignment horizontal="right"/>
    </xf>
    <xf numFmtId="0" fontId="11" fillId="125" borderId="0" xfId="0" applyFont="1" applyFill="1" applyAlignment="1">
      <alignment horizontal="right"/>
    </xf>
    <xf numFmtId="0" fontId="11" fillId="126" borderId="0" xfId="0" applyFont="1" applyFill="1" applyAlignment="1">
      <alignment horizontal="right"/>
    </xf>
    <xf numFmtId="0" fontId="11" fillId="127" borderId="0" xfId="0" applyFont="1" applyFill="1" applyAlignment="1">
      <alignment horizontal="right"/>
    </xf>
    <xf numFmtId="0" fontId="11" fillId="128" borderId="0" xfId="0" applyFont="1" applyFill="1" applyAlignment="1">
      <alignment horizontal="right"/>
    </xf>
    <xf numFmtId="0" fontId="11" fillId="129" borderId="0" xfId="0" applyFont="1" applyFill="1" applyAlignment="1">
      <alignment horizontal="right"/>
    </xf>
    <xf numFmtId="0" fontId="11" fillId="130" borderId="0" xfId="0" applyFont="1" applyFill="1" applyAlignment="1">
      <alignment horizontal="right"/>
    </xf>
    <xf numFmtId="0" fontId="11" fillId="131" borderId="0" xfId="0" applyFont="1" applyFill="1" applyAlignment="1">
      <alignment horizontal="right"/>
    </xf>
    <xf numFmtId="0" fontId="11" fillId="108" borderId="1" xfId="0" applyFont="1" applyFill="1" applyBorder="1" applyAlignment="1">
      <alignment horizontal="right"/>
    </xf>
    <xf numFmtId="0" fontId="11" fillId="122" borderId="1" xfId="0" applyFont="1" applyFill="1" applyBorder="1" applyAlignment="1">
      <alignment horizontal="right"/>
    </xf>
    <xf numFmtId="0" fontId="11" fillId="132" borderId="0" xfId="0" applyFont="1" applyFill="1" applyAlignment="1">
      <alignment horizontal="right"/>
    </xf>
    <xf numFmtId="0" fontId="11" fillId="133" borderId="0" xfId="0" applyFont="1" applyFill="1" applyAlignment="1">
      <alignment horizontal="right"/>
    </xf>
    <xf numFmtId="0" fontId="11" fillId="134" borderId="0" xfId="0" applyFont="1" applyFill="1" applyAlignment="1">
      <alignment horizontal="right"/>
    </xf>
    <xf numFmtId="0" fontId="11" fillId="135" borderId="0" xfId="0" applyFont="1" applyFill="1" applyAlignment="1">
      <alignment horizontal="right"/>
    </xf>
    <xf numFmtId="0" fontId="11" fillId="136" borderId="1" xfId="0" applyFont="1" applyFill="1" applyBorder="1" applyAlignment="1">
      <alignment horizontal="right"/>
    </xf>
    <xf numFmtId="0" fontId="11" fillId="100" borderId="1" xfId="0" applyFont="1" applyFill="1" applyBorder="1" applyAlignment="1">
      <alignment horizontal="right"/>
    </xf>
    <xf numFmtId="0" fontId="11" fillId="137" borderId="0" xfId="0" applyFont="1" applyFill="1" applyAlignment="1">
      <alignment horizontal="right"/>
    </xf>
    <xf numFmtId="0" fontId="11" fillId="138" borderId="0" xfId="0" applyFont="1" applyFill="1" applyAlignment="1">
      <alignment horizontal="right"/>
    </xf>
    <xf numFmtId="0" fontId="11" fillId="139" borderId="0" xfId="0" applyFont="1" applyFill="1" applyAlignment="1">
      <alignment horizontal="right"/>
    </xf>
    <xf numFmtId="0" fontId="11" fillId="140" borderId="0" xfId="0" applyFont="1" applyFill="1" applyAlignment="1">
      <alignment horizontal="right"/>
    </xf>
    <xf numFmtId="0" fontId="11" fillId="141" borderId="0" xfId="0" applyFont="1" applyFill="1" applyAlignment="1">
      <alignment horizontal="right"/>
    </xf>
    <xf numFmtId="0" fontId="11" fillId="142" borderId="0" xfId="0" applyFont="1" applyFill="1" applyAlignment="1">
      <alignment horizontal="right"/>
    </xf>
    <xf numFmtId="0" fontId="11" fillId="143" borderId="0" xfId="0" applyFont="1" applyFill="1" applyAlignment="1">
      <alignment horizontal="right"/>
    </xf>
    <xf numFmtId="0" fontId="11" fillId="144" borderId="0" xfId="0" applyFont="1" applyFill="1" applyAlignment="1">
      <alignment horizontal="right"/>
    </xf>
    <xf numFmtId="0" fontId="11" fillId="145" borderId="1" xfId="0" applyFont="1" applyFill="1" applyBorder="1" applyAlignment="1">
      <alignment horizontal="right"/>
    </xf>
    <xf numFmtId="0" fontId="11" fillId="146" borderId="0" xfId="0" applyFont="1" applyFill="1" applyAlignment="1">
      <alignment horizontal="right"/>
    </xf>
    <xf numFmtId="0" fontId="11" fillId="147" borderId="0" xfId="0" applyFont="1" applyFill="1" applyAlignment="1">
      <alignment horizontal="right"/>
    </xf>
    <xf numFmtId="0" fontId="11" fillId="148" borderId="0" xfId="0" applyFont="1" applyFill="1" applyAlignment="1">
      <alignment horizontal="right"/>
    </xf>
    <xf numFmtId="0" fontId="11" fillId="149" borderId="0" xfId="0" applyFont="1" applyFill="1" applyAlignment="1">
      <alignment horizontal="right"/>
    </xf>
    <xf numFmtId="0" fontId="11" fillId="150" borderId="0" xfId="0" applyFont="1" applyFill="1" applyAlignment="1">
      <alignment horizontal="right"/>
    </xf>
    <xf numFmtId="0" fontId="11" fillId="82" borderId="1" xfId="0" applyFont="1" applyFill="1" applyBorder="1" applyAlignment="1">
      <alignment horizontal="right"/>
    </xf>
    <xf numFmtId="0" fontId="11" fillId="151" borderId="1" xfId="0" applyFont="1" applyFill="1" applyBorder="1" applyAlignment="1">
      <alignment horizontal="right"/>
    </xf>
    <xf numFmtId="0" fontId="11" fillId="152" borderId="0" xfId="0" applyFont="1" applyFill="1" applyAlignment="1">
      <alignment horizontal="right"/>
    </xf>
    <xf numFmtId="0" fontId="11" fillId="153" borderId="0" xfId="0" applyFont="1" applyFill="1" applyAlignment="1">
      <alignment horizontal="right"/>
    </xf>
    <xf numFmtId="0" fontId="11" fillId="154" borderId="0" xfId="0" applyFont="1" applyFill="1" applyAlignment="1">
      <alignment horizontal="right"/>
    </xf>
    <xf numFmtId="0" fontId="11" fillId="155" borderId="0" xfId="0" applyFont="1" applyFill="1" applyAlignment="1">
      <alignment horizontal="right"/>
    </xf>
    <xf numFmtId="0" fontId="11" fillId="156" borderId="1" xfId="0" applyFont="1" applyFill="1" applyBorder="1" applyAlignment="1">
      <alignment horizontal="right"/>
    </xf>
    <xf numFmtId="0" fontId="11" fillId="157" borderId="0" xfId="0" applyFont="1" applyFill="1" applyAlignment="1">
      <alignment horizontal="right"/>
    </xf>
    <xf numFmtId="0" fontId="11" fillId="158" borderId="0" xfId="0" applyFont="1" applyFill="1" applyAlignment="1">
      <alignment horizontal="right"/>
    </xf>
    <xf numFmtId="0" fontId="11" fillId="159" borderId="0" xfId="0" applyFont="1" applyFill="1" applyAlignment="1">
      <alignment horizontal="right"/>
    </xf>
    <xf numFmtId="0" fontId="11" fillId="160" borderId="0" xfId="0" applyFont="1" applyFill="1" applyAlignment="1">
      <alignment horizontal="right"/>
    </xf>
    <xf numFmtId="0" fontId="11" fillId="161" borderId="0" xfId="0" applyFont="1" applyFill="1" applyAlignment="1">
      <alignment horizontal="right"/>
    </xf>
    <xf numFmtId="0" fontId="11" fillId="162" borderId="0" xfId="0" applyFont="1" applyFill="1" applyAlignment="1">
      <alignment horizontal="right"/>
    </xf>
    <xf numFmtId="0" fontId="11" fillId="131" borderId="1" xfId="0" applyFont="1" applyFill="1" applyBorder="1" applyAlignment="1">
      <alignment horizontal="right"/>
    </xf>
    <xf numFmtId="0" fontId="11" fillId="163" borderId="1" xfId="0" applyFont="1" applyFill="1" applyBorder="1" applyAlignment="1">
      <alignment horizontal="right"/>
    </xf>
    <xf numFmtId="0" fontId="11" fillId="164" borderId="0" xfId="0" applyFont="1" applyFill="1" applyAlignment="1">
      <alignment horizontal="right"/>
    </xf>
    <xf numFmtId="0" fontId="11" fillId="165" borderId="0" xfId="0" applyFont="1" applyFill="1" applyAlignment="1">
      <alignment horizontal="right"/>
    </xf>
    <xf numFmtId="0" fontId="11" fillId="166" borderId="0" xfId="0" applyFont="1" applyFill="1" applyAlignment="1">
      <alignment horizontal="right"/>
    </xf>
    <xf numFmtId="0" fontId="11" fillId="167" borderId="0" xfId="0" applyFont="1" applyFill="1" applyAlignment="1">
      <alignment horizontal="right"/>
    </xf>
    <xf numFmtId="0" fontId="11" fillId="168" borderId="0" xfId="0" applyFont="1" applyFill="1" applyAlignment="1">
      <alignment horizontal="right"/>
    </xf>
    <xf numFmtId="0" fontId="11" fillId="169" borderId="0" xfId="0" applyFont="1" applyFill="1" applyAlignment="1">
      <alignment horizontal="right"/>
    </xf>
    <xf numFmtId="0" fontId="11" fillId="170" borderId="0" xfId="0" applyFont="1" applyFill="1" applyAlignment="1">
      <alignment horizontal="right"/>
    </xf>
    <xf numFmtId="0" fontId="11" fillId="171" borderId="0" xfId="0" applyFont="1" applyFill="1" applyAlignment="1">
      <alignment horizontal="right"/>
    </xf>
    <xf numFmtId="0" fontId="11" fillId="172" borderId="1" xfId="0" applyFont="1" applyFill="1" applyBorder="1" applyAlignment="1">
      <alignment horizontal="right"/>
    </xf>
    <xf numFmtId="0" fontId="11" fillId="173" borderId="0" xfId="0" applyFont="1" applyFill="1" applyAlignment="1">
      <alignment horizontal="right"/>
    </xf>
    <xf numFmtId="0" fontId="11" fillId="174" borderId="0" xfId="0" applyFont="1" applyFill="1" applyAlignment="1">
      <alignment horizontal="right"/>
    </xf>
    <xf numFmtId="0" fontId="11" fillId="175" borderId="0" xfId="0" applyFont="1" applyFill="1" applyAlignment="1">
      <alignment horizontal="right"/>
    </xf>
    <xf numFmtId="0" fontId="11" fillId="176" borderId="0" xfId="0" applyFont="1" applyFill="1" applyAlignment="1">
      <alignment horizontal="right"/>
    </xf>
    <xf numFmtId="0" fontId="11" fillId="177" borderId="0" xfId="0" applyFont="1" applyFill="1" applyAlignment="1">
      <alignment horizontal="right"/>
    </xf>
    <xf numFmtId="0" fontId="11" fillId="75" borderId="1" xfId="0" applyFont="1" applyFill="1" applyBorder="1" applyAlignment="1">
      <alignment horizontal="right"/>
    </xf>
    <xf numFmtId="0" fontId="11" fillId="178" borderId="0" xfId="0" applyFont="1" applyFill="1" applyAlignment="1">
      <alignment horizontal="right"/>
    </xf>
    <xf numFmtId="0" fontId="11" fillId="179" borderId="0" xfId="0" applyFont="1" applyFill="1" applyAlignment="1">
      <alignment horizontal="right"/>
    </xf>
    <xf numFmtId="0" fontId="11" fillId="180" borderId="0" xfId="0" applyFont="1" applyFill="1" applyAlignment="1">
      <alignment horizontal="right"/>
    </xf>
    <xf numFmtId="0" fontId="11" fillId="181" borderId="0" xfId="0" applyFont="1" applyFill="1" applyAlignment="1">
      <alignment horizontal="right"/>
    </xf>
    <xf numFmtId="0" fontId="11" fillId="182" borderId="0" xfId="0" applyFont="1" applyFill="1" applyAlignment="1">
      <alignment horizontal="right"/>
    </xf>
    <xf numFmtId="0" fontId="11" fillId="183" borderId="1" xfId="0" applyFont="1" applyFill="1" applyBorder="1" applyAlignment="1">
      <alignment horizontal="right"/>
    </xf>
    <xf numFmtId="0" fontId="11" fillId="184" borderId="1" xfId="0" applyFont="1" applyFill="1" applyBorder="1" applyAlignment="1">
      <alignment horizontal="right"/>
    </xf>
    <xf numFmtId="0" fontId="11" fillId="185" borderId="0" xfId="0" applyFont="1" applyFill="1" applyAlignment="1">
      <alignment horizontal="right"/>
    </xf>
    <xf numFmtId="0" fontId="11" fillId="186" borderId="0" xfId="0" applyFont="1" applyFill="1" applyAlignment="1">
      <alignment horizontal="right"/>
    </xf>
    <xf numFmtId="0" fontId="11" fillId="187" borderId="1" xfId="0" applyFont="1" applyFill="1" applyBorder="1" applyAlignment="1">
      <alignment horizontal="right"/>
    </xf>
    <xf numFmtId="0" fontId="11" fillId="188" borderId="1" xfId="0" applyFont="1" applyFill="1" applyBorder="1" applyAlignment="1">
      <alignment horizontal="right"/>
    </xf>
    <xf numFmtId="0" fontId="11" fillId="189" borderId="0" xfId="0" applyFont="1" applyFill="1" applyAlignment="1">
      <alignment horizontal="right"/>
    </xf>
    <xf numFmtId="0" fontId="11" fillId="190" borderId="0" xfId="0" applyFont="1" applyFill="1" applyAlignment="1">
      <alignment horizontal="right"/>
    </xf>
    <xf numFmtId="0" fontId="11" fillId="163" borderId="0" xfId="0" applyFont="1" applyFill="1" applyAlignment="1">
      <alignment horizontal="right"/>
    </xf>
    <xf numFmtId="0" fontId="11" fillId="40" borderId="1" xfId="0" applyFont="1" applyFill="1" applyBorder="1" applyAlignment="1">
      <alignment horizontal="right"/>
    </xf>
    <xf numFmtId="0" fontId="11" fillId="123" borderId="1" xfId="0" applyFont="1" applyFill="1" applyBorder="1" applyAlignment="1">
      <alignment horizontal="right"/>
    </xf>
    <xf numFmtId="0" fontId="11" fillId="78" borderId="0" xfId="0" applyFont="1" applyFill="1" applyAlignment="1">
      <alignment horizontal="right"/>
    </xf>
    <xf numFmtId="0" fontId="11" fillId="191" borderId="0" xfId="0" applyFont="1" applyFill="1" applyAlignment="1">
      <alignment horizontal="right"/>
    </xf>
    <xf numFmtId="0" fontId="11" fillId="59" borderId="0" xfId="0" applyFont="1" applyFill="1" applyAlignment="1">
      <alignment horizontal="right"/>
    </xf>
    <xf numFmtId="0" fontId="11" fillId="29" borderId="1" xfId="0" applyFont="1" applyFill="1" applyBorder="1" applyAlignment="1">
      <alignment horizontal="right"/>
    </xf>
    <xf numFmtId="0" fontId="11" fillId="192" borderId="1" xfId="0" applyFont="1" applyFill="1" applyBorder="1" applyAlignment="1">
      <alignment horizontal="right"/>
    </xf>
    <xf numFmtId="0" fontId="11" fillId="193" borderId="0" xfId="0" applyFont="1" applyFill="1" applyAlignment="1">
      <alignment horizontal="right"/>
    </xf>
    <xf numFmtId="0" fontId="11" fillId="194" borderId="0" xfId="0" applyFont="1" applyFill="1" applyAlignment="1">
      <alignment horizontal="right"/>
    </xf>
    <xf numFmtId="0" fontId="11" fillId="195" borderId="0" xfId="0" applyFont="1" applyFill="1" applyAlignment="1">
      <alignment horizontal="right"/>
    </xf>
    <xf numFmtId="0" fontId="11" fillId="196" borderId="1" xfId="0" applyFont="1" applyFill="1" applyBorder="1" applyAlignment="1">
      <alignment horizontal="right"/>
    </xf>
    <xf numFmtId="0" fontId="11" fillId="197" borderId="1" xfId="0" applyFont="1" applyFill="1" applyBorder="1" applyAlignment="1">
      <alignment horizontal="right"/>
    </xf>
    <xf numFmtId="0" fontId="11" fillId="151" borderId="0" xfId="0" applyFont="1" applyFill="1" applyAlignment="1">
      <alignment horizontal="right"/>
    </xf>
    <xf numFmtId="0" fontId="11" fillId="182" borderId="1" xfId="0" applyFont="1" applyFill="1" applyBorder="1" applyAlignment="1">
      <alignment horizontal="right"/>
    </xf>
    <xf numFmtId="0" fontId="11" fillId="74" borderId="1" xfId="0" applyFont="1" applyFill="1" applyBorder="1" applyAlignment="1">
      <alignment horizontal="right"/>
    </xf>
    <xf numFmtId="0" fontId="11" fillId="167" borderId="1" xfId="0" applyFont="1" applyFill="1" applyBorder="1" applyAlignment="1">
      <alignment horizontal="right"/>
    </xf>
    <xf numFmtId="0" fontId="11" fillId="198" borderId="0" xfId="0" applyFont="1" applyFill="1" applyAlignment="1">
      <alignment horizontal="right"/>
    </xf>
    <xf numFmtId="0" fontId="11" fillId="199" borderId="1" xfId="0" applyFont="1" applyFill="1" applyBorder="1" applyAlignment="1">
      <alignment horizontal="right"/>
    </xf>
    <xf numFmtId="0" fontId="11" fillId="200" borderId="1" xfId="0" applyFont="1" applyFill="1" applyBorder="1" applyAlignment="1">
      <alignment horizontal="right"/>
    </xf>
    <xf numFmtId="0" fontId="11" fillId="201" borderId="1" xfId="0" applyFont="1" applyFill="1" applyBorder="1" applyAlignment="1">
      <alignment horizontal="right"/>
    </xf>
    <xf numFmtId="0" fontId="11" fillId="202" borderId="1" xfId="0" applyFont="1" applyFill="1" applyBorder="1" applyAlignment="1">
      <alignment horizontal="right"/>
    </xf>
    <xf numFmtId="0" fontId="11" fillId="35" borderId="1" xfId="0" applyFont="1" applyFill="1" applyBorder="1" applyAlignment="1">
      <alignment horizontal="right"/>
    </xf>
    <xf numFmtId="0" fontId="2" fillId="37" borderId="1" xfId="0" applyFont="1" applyFill="1" applyBorder="1" applyAlignment="1"/>
    <xf numFmtId="0" fontId="2" fillId="0" borderId="9" xfId="0" applyFont="1" applyBorder="1" applyAlignment="1"/>
    <xf numFmtId="0" fontId="2" fillId="0" borderId="0" xfId="0" applyFont="1" applyAlignment="1"/>
    <xf numFmtId="0" fontId="2" fillId="0" borderId="10" xfId="0" applyFont="1" applyBorder="1" applyAlignment="1"/>
    <xf numFmtId="10" fontId="14" fillId="0" borderId="5" xfId="0" applyNumberFormat="1" applyFont="1" applyBorder="1"/>
    <xf numFmtId="10" fontId="14" fillId="0" borderId="8" xfId="0" applyNumberFormat="1" applyFont="1" applyBorder="1"/>
    <xf numFmtId="0" fontId="10" fillId="203" borderId="1" xfId="0" applyFont="1" applyFill="1" applyBorder="1" applyAlignment="1"/>
    <xf numFmtId="0" fontId="10" fillId="203" borderId="3" xfId="0" applyFont="1" applyFill="1" applyBorder="1" applyAlignment="1"/>
    <xf numFmtId="0" fontId="9" fillId="203" borderId="1" xfId="0" applyFont="1" applyFill="1" applyBorder="1" applyAlignment="1">
      <alignment horizontal="center" vertical="top"/>
    </xf>
    <xf numFmtId="0" fontId="9" fillId="37" borderId="1" xfId="0" applyFont="1" applyFill="1" applyBorder="1" applyAlignment="1">
      <alignment horizontal="left" vertical="top"/>
    </xf>
    <xf numFmtId="0" fontId="9" fillId="0" borderId="1" xfId="0" applyFont="1" applyBorder="1" applyAlignment="1">
      <alignment horizontal="center" vertical="top"/>
    </xf>
    <xf numFmtId="10" fontId="11" fillId="0" borderId="0" xfId="0" applyNumberFormat="1" applyFont="1" applyAlignment="1">
      <alignment horizontal="right"/>
    </xf>
    <xf numFmtId="0" fontId="2" fillId="8" borderId="0" xfId="0" applyFont="1" applyFill="1"/>
    <xf numFmtId="0" fontId="0" fillId="0" borderId="0" xfId="0" applyFont="1" applyAlignment="1"/>
    <xf numFmtId="0" fontId="13" fillId="203" borderId="11" xfId="0" applyFont="1" applyFill="1" applyBorder="1" applyAlignment="1">
      <alignment horizontal="center" vertical="center"/>
    </xf>
    <xf numFmtId="0" fontId="14" fillId="0" borderId="12" xfId="0" applyFont="1" applyBorder="1"/>
    <xf numFmtId="0" fontId="14" fillId="0" borderId="1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Expected Annual Return By Company</a:t>
            </a:r>
          </a:p>
        </c:rich>
      </c:tx>
      <c:overlay val="0"/>
    </c:title>
    <c:autoTitleDeleted val="0"/>
    <c:plotArea>
      <c:layout/>
      <c:barChart>
        <c:barDir val="bar"/>
        <c:grouping val="stacked"/>
        <c:varyColors val="1"/>
        <c:ser>
          <c:idx val="0"/>
          <c:order val="0"/>
          <c:tx>
            <c:strRef>
              <c:f>'Company Summary'!$H$1</c:f>
              <c:strCache>
                <c:ptCount val="1"/>
                <c:pt idx="0">
                  <c:v>Return</c:v>
                </c:pt>
              </c:strCache>
            </c:strRef>
          </c:tx>
          <c:spPr>
            <a:solidFill>
              <a:schemeClr val="accent1"/>
            </a:solidFill>
          </c:spPr>
          <c:invertIfNegative val="1"/>
          <c:cat>
            <c:strRef>
              <c:f>'Company Summary'!$B$2:$B$49</c:f>
              <c:strCache>
                <c:ptCount val="48"/>
                <c:pt idx="0">
                  <c:v>Amazon</c:v>
                </c:pt>
                <c:pt idx="1">
                  <c:v>Anglo American plc</c:v>
                </c:pt>
                <c:pt idx="2">
                  <c:v>Associated British Foods plc</c:v>
                </c:pt>
                <c:pt idx="3">
                  <c:v>AstraZeneca PLC</c:v>
                </c:pt>
                <c:pt idx="4">
                  <c:v>Augmentum Fintech PLC</c:v>
                </c:pt>
                <c:pt idx="5">
                  <c:v>Avanti West Coast ( Firstgroup PLC)</c:v>
                </c:pt>
                <c:pt idx="6">
                  <c:v>Babylon Ltd.</c:v>
                </c:pt>
                <c:pt idx="7">
                  <c:v>Balfour Beatty</c:v>
                </c:pt>
                <c:pt idx="8">
                  <c:v>Benevolent AI</c:v>
                </c:pt>
                <c:pt idx="9">
                  <c:v>BP plc</c:v>
                </c:pt>
                <c:pt idx="10">
                  <c:v>British steel ltd</c:v>
                </c:pt>
                <c:pt idx="11">
                  <c:v>BT Group plc</c:v>
                </c:pt>
                <c:pt idx="12">
                  <c:v>Caledonian Sleeper (Serco Group PLC)</c:v>
                </c:pt>
                <c:pt idx="13">
                  <c:v>Coca-Cola European Partners</c:v>
                </c:pt>
                <c:pt idx="14">
                  <c:v>Compass Group PLC</c:v>
                </c:pt>
                <c:pt idx="15">
                  <c:v>Daily Mail and General Trust plc</c:v>
                </c:pt>
                <c:pt idx="16">
                  <c:v>Deliveroo</c:v>
                </c:pt>
                <c:pt idx="17">
                  <c:v>Diageo plc</c:v>
                </c:pt>
                <c:pt idx="18">
                  <c:v>Ecotricity</c:v>
                </c:pt>
                <c:pt idx="19">
                  <c:v>Elvie</c:v>
                </c:pt>
                <c:pt idx="20">
                  <c:v>EVRAZ plc</c:v>
                </c:pt>
                <c:pt idx="21">
                  <c:v>Galliford Try PLC</c:v>
                </c:pt>
                <c:pt idx="22">
                  <c:v>Greenergy</c:v>
                </c:pt>
                <c:pt idx="23">
                  <c:v>Informa plc</c:v>
                </c:pt>
                <c:pt idx="24">
                  <c:v>John Lewis Partnership</c:v>
                </c:pt>
                <c:pt idx="25">
                  <c:v>Kier Group PLC</c:v>
                </c:pt>
                <c:pt idx="26">
                  <c:v>Legal &amp; General Group Plc</c:v>
                </c:pt>
                <c:pt idx="27">
                  <c:v>National Grid plc</c:v>
                </c:pt>
                <c:pt idx="28">
                  <c:v>Octopus Energy</c:v>
                </c:pt>
                <c:pt idx="29">
                  <c:v>Ovo Energy</c:v>
                </c:pt>
                <c:pt idx="30">
                  <c:v>Plan International</c:v>
                </c:pt>
                <c:pt idx="31">
                  <c:v>Revolut</c:v>
                </c:pt>
                <c:pt idx="32">
                  <c:v>ROYAL MAIL PLC</c:v>
                </c:pt>
                <c:pt idx="33">
                  <c:v>Sainsbury's</c:v>
                </c:pt>
                <c:pt idx="34">
                  <c:v>Tata Steel Europe Subsidiaries Tata Steel UK</c:v>
                </c:pt>
                <c:pt idx="35">
                  <c:v>Tesco PLC</c:v>
                </c:pt>
                <c:pt idx="36">
                  <c:v>The Women's Organisation</c:v>
                </c:pt>
                <c:pt idx="37">
                  <c:v>Unilever</c:v>
                </c:pt>
                <c:pt idx="38">
                  <c:v>UPS</c:v>
                </c:pt>
                <c:pt idx="39">
                  <c:v>Vodafone Group Plc</c:v>
                </c:pt>
                <c:pt idx="40">
                  <c:v>Young Women's Trust</c:v>
                </c:pt>
                <c:pt idx="41">
                  <c:v>Bilby Plc</c:v>
                </c:pt>
                <c:pt idx="42">
                  <c:v>Learning Technologies Group Plc</c:v>
                </c:pt>
                <c:pt idx="43">
                  <c:v>Octagonal Plc</c:v>
                </c:pt>
                <c:pt idx="44">
                  <c:v>Phoenix global resource Plc</c:v>
                </c:pt>
                <c:pt idx="45">
                  <c:v>Rockhopper Exploration Plc</c:v>
                </c:pt>
                <c:pt idx="46">
                  <c:v>Gresham Technologies Plc</c:v>
                </c:pt>
                <c:pt idx="47">
                  <c:v>Dotdigital Group Plc</c:v>
                </c:pt>
              </c:strCache>
            </c:strRef>
          </c:cat>
          <c:val>
            <c:numRef>
              <c:f>'Company Summary'!$H$2:$H$49</c:f>
              <c:numCache>
                <c:formatCode>0.00%</c:formatCode>
                <c:ptCount val="48"/>
                <c:pt idx="0">
                  <c:v>0.37</c:v>
                </c:pt>
                <c:pt idx="1">
                  <c:v>9.7000000000000003E-2</c:v>
                </c:pt>
                <c:pt idx="2">
                  <c:v>0.105</c:v>
                </c:pt>
                <c:pt idx="3">
                  <c:v>0.16600000000000001</c:v>
                </c:pt>
                <c:pt idx="4">
                  <c:v>2.4E-2</c:v>
                </c:pt>
                <c:pt idx="5">
                  <c:v>1.7500000000000002E-2</c:v>
                </c:pt>
                <c:pt idx="6">
                  <c:v>0.05</c:v>
                </c:pt>
                <c:pt idx="7">
                  <c:v>6.7000000000000004E-2</c:v>
                </c:pt>
                <c:pt idx="8">
                  <c:v>0.05</c:v>
                </c:pt>
                <c:pt idx="9">
                  <c:v>1.4999999999999999E-2</c:v>
                </c:pt>
                <c:pt idx="10">
                  <c:v>2.3E-2</c:v>
                </c:pt>
                <c:pt idx="11">
                  <c:v>4.2999999999999997E-2</c:v>
                </c:pt>
                <c:pt idx="12">
                  <c:v>1.7500000000000002E-2</c:v>
                </c:pt>
                <c:pt idx="13">
                  <c:v>3.5000000000000003E-2</c:v>
                </c:pt>
                <c:pt idx="14">
                  <c:v>0.121</c:v>
                </c:pt>
                <c:pt idx="15">
                  <c:v>9.7000000000000003E-2</c:v>
                </c:pt>
                <c:pt idx="16">
                  <c:v>0.05</c:v>
                </c:pt>
                <c:pt idx="17">
                  <c:v>0.115</c:v>
                </c:pt>
                <c:pt idx="18">
                  <c:v>3.2000000000000001E-2</c:v>
                </c:pt>
                <c:pt idx="19">
                  <c:v>2.4E-2</c:v>
                </c:pt>
                <c:pt idx="20">
                  <c:v>2.5999999999999999E-2</c:v>
                </c:pt>
                <c:pt idx="21">
                  <c:v>0.96599999999999997</c:v>
                </c:pt>
                <c:pt idx="22">
                  <c:v>8.0000000000000002E-3</c:v>
                </c:pt>
                <c:pt idx="23">
                  <c:v>7.4999999999999997E-2</c:v>
                </c:pt>
                <c:pt idx="24">
                  <c:v>0.05</c:v>
                </c:pt>
                <c:pt idx="25">
                  <c:v>-0.108</c:v>
                </c:pt>
                <c:pt idx="26">
                  <c:v>0.17399999999999999</c:v>
                </c:pt>
                <c:pt idx="27">
                  <c:v>0.109</c:v>
                </c:pt>
                <c:pt idx="28">
                  <c:v>3.2000000000000001E-2</c:v>
                </c:pt>
                <c:pt idx="29">
                  <c:v>3.2000000000000001E-2</c:v>
                </c:pt>
                <c:pt idx="30">
                  <c:v>0</c:v>
                </c:pt>
                <c:pt idx="31">
                  <c:v>0.05</c:v>
                </c:pt>
                <c:pt idx="32">
                  <c:v>8.0000000000000002E-3</c:v>
                </c:pt>
                <c:pt idx="33">
                  <c:v>0.05</c:v>
                </c:pt>
                <c:pt idx="34">
                  <c:v>2.3E-2</c:v>
                </c:pt>
                <c:pt idx="35">
                  <c:v>-4.0000000000000001E-3</c:v>
                </c:pt>
                <c:pt idx="36">
                  <c:v>0</c:v>
                </c:pt>
                <c:pt idx="37">
                  <c:v>0.14899999999999999</c:v>
                </c:pt>
                <c:pt idx="38">
                  <c:v>0.14499999999999999</c:v>
                </c:pt>
                <c:pt idx="39">
                  <c:v>4.1000000000000002E-2</c:v>
                </c:pt>
                <c:pt idx="40">
                  <c:v>0</c:v>
                </c:pt>
                <c:pt idx="41">
                  <c:v>1.7000000000000001E-2</c:v>
                </c:pt>
                <c:pt idx="42">
                  <c:v>2.4E-2</c:v>
                </c:pt>
                <c:pt idx="43">
                  <c:v>-7.2999999999999995E-2</c:v>
                </c:pt>
                <c:pt idx="44">
                  <c:v>0.127</c:v>
                </c:pt>
                <c:pt idx="45">
                  <c:v>-0.20300000000000001</c:v>
                </c:pt>
                <c:pt idx="46">
                  <c:v>0.247</c:v>
                </c:pt>
                <c:pt idx="47">
                  <c:v>2.1000000000000001E-2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FF2-2E4C-8600-B5C3A5E350EC}"/>
            </c:ext>
          </c:extLst>
        </c:ser>
        <c:dLbls>
          <c:showLegendKey val="0"/>
          <c:showVal val="0"/>
          <c:showCatName val="0"/>
          <c:showSerName val="0"/>
          <c:showPercent val="0"/>
          <c:showBubbleSize val="0"/>
        </c:dLbls>
        <c:gapWidth val="150"/>
        <c:overlap val="100"/>
        <c:axId val="814023699"/>
        <c:axId val="1334580448"/>
      </c:barChart>
      <c:catAx>
        <c:axId val="814023699"/>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Company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4580448"/>
        <c:crosses val="autoZero"/>
        <c:auto val="1"/>
        <c:lblAlgn val="ctr"/>
        <c:lblOffset val="100"/>
        <c:noMultiLvlLbl val="1"/>
      </c:catAx>
      <c:valAx>
        <c:axId val="13345804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Return</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81402369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a:solidFill>
                  <a:srgbClr val="434343"/>
                </a:solidFill>
                <a:latin typeface="Arial"/>
              </a:defRPr>
            </a:pPr>
            <a:r>
              <a:rPr lang="en-US" sz="1600" b="0">
                <a:solidFill>
                  <a:srgbClr val="434343"/>
                </a:solidFill>
                <a:latin typeface="Arial"/>
              </a:rPr>
              <a:t>Fund Allocation</a:t>
            </a:r>
          </a:p>
        </c:rich>
      </c:tx>
      <c:overlay val="0"/>
    </c:title>
    <c:autoTitleDeleted val="0"/>
    <c:plotArea>
      <c:layout/>
      <c:doughnutChart>
        <c:varyColors val="1"/>
        <c:ser>
          <c:idx val="0"/>
          <c:order val="0"/>
          <c:dPt>
            <c:idx val="0"/>
            <c:bubble3D val="0"/>
            <c:spPr>
              <a:solidFill>
                <a:srgbClr val="6D9EEB"/>
              </a:solidFill>
              <a:ln w="9525" cmpd="sng">
                <a:solidFill>
                  <a:srgbClr val="D9D9D9"/>
                </a:solidFill>
              </a:ln>
            </c:spPr>
            <c:extLst>
              <c:ext xmlns:c16="http://schemas.microsoft.com/office/drawing/2014/chart" uri="{C3380CC4-5D6E-409C-BE32-E72D297353CC}">
                <c16:uniqueId val="{00000001-E3B7-D34D-BAD6-98F11F2E6321}"/>
              </c:ext>
            </c:extLst>
          </c:dPt>
          <c:dPt>
            <c:idx val="1"/>
            <c:bubble3D val="0"/>
            <c:spPr>
              <a:solidFill>
                <a:srgbClr val="EA9999"/>
              </a:solidFill>
              <a:ln w="9525" cmpd="sng">
                <a:solidFill>
                  <a:srgbClr val="D9D9D9"/>
                </a:solidFill>
              </a:ln>
            </c:spPr>
            <c:extLst>
              <c:ext xmlns:c16="http://schemas.microsoft.com/office/drawing/2014/chart" uri="{C3380CC4-5D6E-409C-BE32-E72D297353CC}">
                <c16:uniqueId val="{00000003-E3B7-D34D-BAD6-98F11F2E6321}"/>
              </c:ext>
            </c:extLst>
          </c:dPt>
          <c:dPt>
            <c:idx val="2"/>
            <c:bubble3D val="0"/>
            <c:spPr>
              <a:solidFill>
                <a:srgbClr val="FFD966"/>
              </a:solidFill>
              <a:ln w="9525" cmpd="sng">
                <a:solidFill>
                  <a:srgbClr val="D9D9D9"/>
                </a:solidFill>
              </a:ln>
            </c:spPr>
            <c:extLst>
              <c:ext xmlns:c16="http://schemas.microsoft.com/office/drawing/2014/chart" uri="{C3380CC4-5D6E-409C-BE32-E72D297353CC}">
                <c16:uniqueId val="{00000005-E3B7-D34D-BAD6-98F11F2E6321}"/>
              </c:ext>
            </c:extLst>
          </c:dPt>
          <c:dPt>
            <c:idx val="3"/>
            <c:bubble3D val="0"/>
            <c:spPr>
              <a:solidFill>
                <a:srgbClr val="B6D7A8"/>
              </a:solidFill>
              <a:ln w="9525" cmpd="sng">
                <a:solidFill>
                  <a:srgbClr val="D9D9D9"/>
                </a:solidFill>
              </a:ln>
            </c:spPr>
            <c:extLst>
              <c:ext xmlns:c16="http://schemas.microsoft.com/office/drawing/2014/chart" uri="{C3380CC4-5D6E-409C-BE32-E72D297353CC}">
                <c16:uniqueId val="{00000007-E3B7-D34D-BAD6-98F11F2E632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'Portfolio Performance'!$E$3:$E$6</c:f>
              <c:strCache>
                <c:ptCount val="4"/>
                <c:pt idx="0">
                  <c:v>Public Equity Size</c:v>
                </c:pt>
                <c:pt idx="1">
                  <c:v>Private Equity Size</c:v>
                </c:pt>
                <c:pt idx="2">
                  <c:v>Direct Investment Size</c:v>
                </c:pt>
                <c:pt idx="3">
                  <c:v>Pandemic Fund Size</c:v>
                </c:pt>
              </c:strCache>
            </c:strRef>
          </c:cat>
          <c:val>
            <c:numRef>
              <c:f>'Portfolio Performance'!$F$3:$F$6</c:f>
              <c:numCache>
                <c:formatCode>[$£]#,##0</c:formatCode>
                <c:ptCount val="4"/>
                <c:pt idx="0">
                  <c:v>4459650000</c:v>
                </c:pt>
                <c:pt idx="1">
                  <c:v>3250000000</c:v>
                </c:pt>
                <c:pt idx="2">
                  <c:v>5290350000</c:v>
                </c:pt>
                <c:pt idx="3">
                  <c:v>7000000000</c:v>
                </c:pt>
              </c:numCache>
            </c:numRef>
          </c:val>
          <c:extLst>
            <c:ext xmlns:c16="http://schemas.microsoft.com/office/drawing/2014/chart" uri="{C3380CC4-5D6E-409C-BE32-E72D297353CC}">
              <c16:uniqueId val="{00000008-E3B7-D34D-BAD6-98F11F2E6321}"/>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1200" b="0">
              <a:solidFill>
                <a:srgbClr val="000000"/>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Arial"/>
              </a:defRPr>
            </a:pPr>
            <a:r>
              <a:rPr lang="en-US" b="0">
                <a:solidFill>
                  <a:srgbClr val="434343"/>
                </a:solidFill>
                <a:latin typeface="Arial"/>
              </a:rPr>
              <a:t>Investment Sectors</a:t>
            </a:r>
          </a:p>
        </c:rich>
      </c:tx>
      <c:overlay val="0"/>
    </c:title>
    <c:autoTitleDeleted val="0"/>
    <c:plotArea>
      <c:layout/>
      <c:pieChart>
        <c:varyColors val="1"/>
        <c:ser>
          <c:idx val="0"/>
          <c:order val="0"/>
          <c:dPt>
            <c:idx val="0"/>
            <c:bubble3D val="0"/>
            <c:spPr>
              <a:solidFill>
                <a:srgbClr val="3D85C6"/>
              </a:solidFill>
              <a:ln w="9525" cmpd="sng">
                <a:solidFill>
                  <a:srgbClr val="B7B7B7"/>
                </a:solidFill>
              </a:ln>
            </c:spPr>
            <c:extLst>
              <c:ext xmlns:c16="http://schemas.microsoft.com/office/drawing/2014/chart" uri="{C3380CC4-5D6E-409C-BE32-E72D297353CC}">
                <c16:uniqueId val="{00000001-6004-6842-A374-48A9C1B3C6A9}"/>
              </c:ext>
            </c:extLst>
          </c:dPt>
          <c:dPt>
            <c:idx val="1"/>
            <c:bubble3D val="0"/>
            <c:spPr>
              <a:solidFill>
                <a:srgbClr val="DD7E6B"/>
              </a:solidFill>
              <a:ln w="9525" cmpd="sng">
                <a:solidFill>
                  <a:srgbClr val="B7B7B7"/>
                </a:solidFill>
              </a:ln>
            </c:spPr>
            <c:extLst>
              <c:ext xmlns:c16="http://schemas.microsoft.com/office/drawing/2014/chart" uri="{C3380CC4-5D6E-409C-BE32-E72D297353CC}">
                <c16:uniqueId val="{00000003-6004-6842-A374-48A9C1B3C6A9}"/>
              </c:ext>
            </c:extLst>
          </c:dPt>
          <c:dPt>
            <c:idx val="2"/>
            <c:bubble3D val="0"/>
            <c:spPr>
              <a:solidFill>
                <a:srgbClr val="FFD966"/>
              </a:solidFill>
              <a:ln w="9525" cmpd="sng">
                <a:solidFill>
                  <a:srgbClr val="B7B7B7"/>
                </a:solidFill>
              </a:ln>
            </c:spPr>
            <c:extLst>
              <c:ext xmlns:c16="http://schemas.microsoft.com/office/drawing/2014/chart" uri="{C3380CC4-5D6E-409C-BE32-E72D297353CC}">
                <c16:uniqueId val="{00000005-6004-6842-A374-48A9C1B3C6A9}"/>
              </c:ext>
            </c:extLst>
          </c:dPt>
          <c:dPt>
            <c:idx val="3"/>
            <c:bubble3D val="0"/>
            <c:spPr>
              <a:solidFill>
                <a:srgbClr val="93C47D"/>
              </a:solidFill>
              <a:ln w="9525" cmpd="sng">
                <a:solidFill>
                  <a:srgbClr val="B7B7B7"/>
                </a:solidFill>
              </a:ln>
            </c:spPr>
            <c:extLst>
              <c:ext xmlns:c16="http://schemas.microsoft.com/office/drawing/2014/chart" uri="{C3380CC4-5D6E-409C-BE32-E72D297353CC}">
                <c16:uniqueId val="{00000007-6004-6842-A374-48A9C1B3C6A9}"/>
              </c:ext>
            </c:extLst>
          </c:dPt>
          <c:dPt>
            <c:idx val="4"/>
            <c:bubble3D val="0"/>
            <c:spPr>
              <a:solidFill>
                <a:srgbClr val="F6B26B"/>
              </a:solidFill>
              <a:ln w="9525" cmpd="sng">
                <a:solidFill>
                  <a:srgbClr val="B7B7B7"/>
                </a:solidFill>
              </a:ln>
            </c:spPr>
            <c:extLst>
              <c:ext xmlns:c16="http://schemas.microsoft.com/office/drawing/2014/chart" uri="{C3380CC4-5D6E-409C-BE32-E72D297353CC}">
                <c16:uniqueId val="{00000009-6004-6842-A374-48A9C1B3C6A9}"/>
              </c:ext>
            </c:extLst>
          </c:dPt>
          <c:dPt>
            <c:idx val="5"/>
            <c:bubble3D val="0"/>
            <c:spPr>
              <a:solidFill>
                <a:srgbClr val="B6D7A8"/>
              </a:solidFill>
              <a:ln w="9525" cmpd="sng">
                <a:solidFill>
                  <a:srgbClr val="B7B7B7"/>
                </a:solidFill>
              </a:ln>
            </c:spPr>
            <c:extLst>
              <c:ext xmlns:c16="http://schemas.microsoft.com/office/drawing/2014/chart" uri="{C3380CC4-5D6E-409C-BE32-E72D297353CC}">
                <c16:uniqueId val="{0000000B-6004-6842-A374-48A9C1B3C6A9}"/>
              </c:ext>
            </c:extLst>
          </c:dPt>
          <c:dPt>
            <c:idx val="6"/>
            <c:bubble3D val="0"/>
            <c:spPr>
              <a:solidFill>
                <a:srgbClr val="A4C2F4"/>
              </a:solidFill>
              <a:ln w="9525" cmpd="sng">
                <a:solidFill>
                  <a:srgbClr val="B7B7B7"/>
                </a:solidFill>
              </a:ln>
            </c:spPr>
            <c:extLst>
              <c:ext xmlns:c16="http://schemas.microsoft.com/office/drawing/2014/chart" uri="{C3380CC4-5D6E-409C-BE32-E72D297353CC}">
                <c16:uniqueId val="{0000000D-6004-6842-A374-48A9C1B3C6A9}"/>
              </c:ext>
            </c:extLst>
          </c:dPt>
          <c:dPt>
            <c:idx val="7"/>
            <c:bubble3D val="0"/>
            <c:spPr>
              <a:solidFill>
                <a:srgbClr val="EA9999"/>
              </a:solidFill>
              <a:ln w="9525" cmpd="sng">
                <a:solidFill>
                  <a:srgbClr val="B7B7B7"/>
                </a:solidFill>
              </a:ln>
            </c:spPr>
            <c:extLst>
              <c:ext xmlns:c16="http://schemas.microsoft.com/office/drawing/2014/chart" uri="{C3380CC4-5D6E-409C-BE32-E72D297353CC}">
                <c16:uniqueId val="{0000000F-6004-6842-A374-48A9C1B3C6A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'Portfolio Performance'!$E$14:$E$21</c:f>
              <c:strCache>
                <c:ptCount val="8"/>
                <c:pt idx="0">
                  <c:v>Global Champion</c:v>
                </c:pt>
                <c:pt idx="1">
                  <c:v>Local Champion</c:v>
                </c:pt>
                <c:pt idx="2">
                  <c:v>Manufacture</c:v>
                </c:pt>
                <c:pt idx="3">
                  <c:v>Foreign UK-based</c:v>
                </c:pt>
                <c:pt idx="4">
                  <c:v>Impact Investing</c:v>
                </c:pt>
                <c:pt idx="5">
                  <c:v>SMEs</c:v>
                </c:pt>
                <c:pt idx="6">
                  <c:v>Infrastructure</c:v>
                </c:pt>
                <c:pt idx="7">
                  <c:v>Startups</c:v>
                </c:pt>
              </c:strCache>
            </c:strRef>
          </c:cat>
          <c:val>
            <c:numRef>
              <c:f>'Portfolio Performance'!$F$14:$F$21</c:f>
              <c:numCache>
                <c:formatCode>General</c:formatCode>
                <c:ptCount val="8"/>
                <c:pt idx="0">
                  <c:v>6</c:v>
                </c:pt>
                <c:pt idx="1">
                  <c:v>4</c:v>
                </c:pt>
                <c:pt idx="2">
                  <c:v>8</c:v>
                </c:pt>
                <c:pt idx="3">
                  <c:v>2</c:v>
                </c:pt>
                <c:pt idx="4">
                  <c:v>10</c:v>
                </c:pt>
                <c:pt idx="5">
                  <c:v>10</c:v>
                </c:pt>
                <c:pt idx="6">
                  <c:v>2</c:v>
                </c:pt>
                <c:pt idx="7">
                  <c:v>6</c:v>
                </c:pt>
              </c:numCache>
            </c:numRef>
          </c:val>
          <c:extLst>
            <c:ext xmlns:c16="http://schemas.microsoft.com/office/drawing/2014/chart" uri="{C3380CC4-5D6E-409C-BE32-E72D297353CC}">
              <c16:uniqueId val="{00000010-6004-6842-A374-48A9C1B3C6A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600" b="0">
              <a:solidFill>
                <a:srgbClr val="1A1A1A"/>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Portfolio Return By Brexit Scenario</a:t>
            </a:r>
          </a:p>
        </c:rich>
      </c:tx>
      <c:overlay val="0"/>
    </c:title>
    <c:autoTitleDeleted val="0"/>
    <c:plotArea>
      <c:layout/>
      <c:barChart>
        <c:barDir val="col"/>
        <c:grouping val="clustered"/>
        <c:varyColors val="1"/>
        <c:ser>
          <c:idx val="0"/>
          <c:order val="0"/>
          <c:tx>
            <c:strRef>
              <c:f>'Portfolio Performance'!$E$24</c:f>
              <c:strCache>
                <c:ptCount val="1"/>
                <c:pt idx="0">
                  <c:v>Portfolio Total Return</c:v>
                </c:pt>
              </c:strCache>
            </c:strRef>
          </c:tx>
          <c:spPr>
            <a:solidFill>
              <a:schemeClr val="accent1"/>
            </a:solidFill>
          </c:spPr>
          <c:invertIfNegative val="1"/>
          <c:dPt>
            <c:idx val="0"/>
            <c:invertIfNegative val="1"/>
            <c:bubble3D val="0"/>
            <c:spPr>
              <a:solidFill>
                <a:srgbClr val="FCE5CD"/>
              </a:solidFill>
            </c:spPr>
            <c:extLst>
              <c:ext xmlns:c16="http://schemas.microsoft.com/office/drawing/2014/chart" uri="{C3380CC4-5D6E-409C-BE32-E72D297353CC}">
                <c16:uniqueId val="{00000001-A1B8-024E-B363-F826553C7BCF}"/>
              </c:ext>
            </c:extLst>
          </c:dPt>
          <c:dPt>
            <c:idx val="1"/>
            <c:invertIfNegative val="1"/>
            <c:bubble3D val="0"/>
            <c:spPr>
              <a:solidFill>
                <a:srgbClr val="F9CB9C"/>
              </a:solidFill>
            </c:spPr>
            <c:extLst>
              <c:ext xmlns:c16="http://schemas.microsoft.com/office/drawing/2014/chart" uri="{C3380CC4-5D6E-409C-BE32-E72D297353CC}">
                <c16:uniqueId val="{00000003-A1B8-024E-B363-F826553C7BCF}"/>
              </c:ext>
            </c:extLst>
          </c:dPt>
          <c:dPt>
            <c:idx val="2"/>
            <c:invertIfNegative val="1"/>
            <c:bubble3D val="0"/>
            <c:spPr>
              <a:solidFill>
                <a:srgbClr val="F6B26B"/>
              </a:solidFill>
            </c:spPr>
            <c:extLst>
              <c:ext xmlns:c16="http://schemas.microsoft.com/office/drawing/2014/chart" uri="{C3380CC4-5D6E-409C-BE32-E72D297353CC}">
                <c16:uniqueId val="{00000005-A1B8-024E-B363-F826553C7BCF}"/>
              </c:ext>
            </c:extLst>
          </c:dPt>
          <c:dLbls>
            <c:spPr>
              <a:noFill/>
              <a:ln>
                <a:noFill/>
              </a:ln>
              <a:effectLst/>
            </c:spPr>
            <c:txPr>
              <a:bodyPr/>
              <a:lstStyle/>
              <a:p>
                <a:pPr lvl="0">
                  <a:defRPr sz="2000" b="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'Portfolio Performance'!$D$25:$D$27</c:f>
              <c:strCache>
                <c:ptCount val="3"/>
                <c:pt idx="0">
                  <c:v>Soft</c:v>
                </c:pt>
                <c:pt idx="1">
                  <c:v>Hard</c:v>
                </c:pt>
                <c:pt idx="2">
                  <c:v>No-deal</c:v>
                </c:pt>
              </c:strCache>
            </c:strRef>
          </c:cat>
          <c:val>
            <c:numRef>
              <c:f>'Portfolio Performance'!$E$25:$E$27</c:f>
              <c:numCache>
                <c:formatCode>0.00%</c:formatCode>
                <c:ptCount val="3"/>
                <c:pt idx="0">
                  <c:v>2.7789448358889843E-2</c:v>
                </c:pt>
                <c:pt idx="1">
                  <c:v>2.7533018483889841E-2</c:v>
                </c:pt>
                <c:pt idx="2">
                  <c:v>2.7354186518889843E-2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6-A1B8-024E-B363-F826553C7BCF}"/>
            </c:ext>
          </c:extLst>
        </c:ser>
        <c:dLbls>
          <c:showLegendKey val="0"/>
          <c:showVal val="0"/>
          <c:showCatName val="0"/>
          <c:showSerName val="0"/>
          <c:showPercent val="0"/>
          <c:showBubbleSize val="0"/>
        </c:dLbls>
        <c:gapWidth val="150"/>
        <c:axId val="1987983781"/>
        <c:axId val="1024584682"/>
      </c:barChart>
      <c:catAx>
        <c:axId val="198798378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Brexit Scenario</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24584682"/>
        <c:crosses val="autoZero"/>
        <c:auto val="1"/>
        <c:lblAlgn val="ctr"/>
        <c:lblOffset val="100"/>
        <c:noMultiLvlLbl val="1"/>
      </c:catAx>
      <c:valAx>
        <c:axId val="1024584682"/>
        <c:scaling>
          <c:orientation val="minMax"/>
          <c:max val="0.04"/>
        </c:scaling>
        <c:delete val="0"/>
        <c:axPos val="l"/>
        <c:majorGridlines>
          <c:spPr>
            <a:ln>
              <a:solidFill>
                <a:srgbClr val="B7B7B7"/>
              </a:solidFill>
            </a:ln>
          </c:spPr>
        </c:majorGridlines>
        <c:title>
          <c:tx>
            <c:rich>
              <a:bodyPr/>
              <a:lstStyle/>
              <a:p>
                <a:pPr lvl="0">
                  <a:defRPr b="0">
                    <a:solidFill>
                      <a:srgbClr val="000000"/>
                    </a:solidFill>
                    <a:latin typeface="+mn-lt"/>
                  </a:defRPr>
                </a:pPr>
                <a:r>
                  <a:rPr lang="en-US" b="0">
                    <a:solidFill>
                      <a:srgbClr val="000000"/>
                    </a:solidFill>
                    <a:latin typeface="+mn-lt"/>
                  </a:rPr>
                  <a:t>Portfolio Return</a:t>
                </a:r>
              </a:p>
            </c:rich>
          </c:tx>
          <c:overlay val="0"/>
        </c:title>
        <c:numFmt formatCode="0.00%" sourceLinked="0"/>
        <c:majorTickMark val="none"/>
        <c:minorTickMark val="none"/>
        <c:tickLblPos val="nextTo"/>
        <c:spPr>
          <a:ln>
            <a:solidFill/>
          </a:ln>
        </c:spPr>
        <c:txPr>
          <a:bodyPr/>
          <a:lstStyle/>
          <a:p>
            <a:pPr lvl="0">
              <a:defRPr b="0">
                <a:solidFill>
                  <a:srgbClr val="000000"/>
                </a:solidFill>
                <a:latin typeface="+mn-lt"/>
              </a:defRPr>
            </a:pPr>
            <a:endParaRPr lang="en-US"/>
          </a:p>
        </c:txPr>
        <c:crossAx val="19879837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Public Equity Portfolio Allocation</a:t>
            </a:r>
          </a:p>
        </c:rich>
      </c:tx>
      <c:overlay val="0"/>
    </c:title>
    <c:autoTitleDeleted val="0"/>
    <c:plotArea>
      <c:layout/>
      <c:barChart>
        <c:barDir val="bar"/>
        <c:grouping val="clustered"/>
        <c:varyColors val="1"/>
        <c:ser>
          <c:idx val="0"/>
          <c:order val="0"/>
          <c:spPr>
            <a:solidFill>
              <a:schemeClr val="accent1"/>
            </a:solidFill>
          </c:spPr>
          <c:invertIfNegative val="1"/>
          <c:dLbls>
            <c:spPr>
              <a:noFill/>
              <a:ln>
                <a:noFill/>
              </a:ln>
              <a:effectLst/>
            </c:spPr>
            <c:txPr>
              <a:bodyPr/>
              <a:lstStyle/>
              <a:p>
                <a:pPr lvl="0">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'Public Equities'!$B$2:$B$24</c:f>
              <c:strCache>
                <c:ptCount val="23"/>
                <c:pt idx="0">
                  <c:v>UPS</c:v>
                </c:pt>
                <c:pt idx="1">
                  <c:v>Amazon</c:v>
                </c:pt>
                <c:pt idx="2">
                  <c:v>BP plc</c:v>
                </c:pt>
                <c:pt idx="3">
                  <c:v>Legal &amp; General Group Plc</c:v>
                </c:pt>
                <c:pt idx="4">
                  <c:v>Tesco PLC</c:v>
                </c:pt>
                <c:pt idx="5">
                  <c:v>Unilever</c:v>
                </c:pt>
                <c:pt idx="6">
                  <c:v>BT Group plc</c:v>
                </c:pt>
                <c:pt idx="7">
                  <c:v>Vodafone Group Plc</c:v>
                </c:pt>
                <c:pt idx="8">
                  <c:v>Daily Mail and General Trust plc</c:v>
                </c:pt>
                <c:pt idx="9">
                  <c:v>Informa plc</c:v>
                </c:pt>
                <c:pt idx="10">
                  <c:v>Associated British Foods plc</c:v>
                </c:pt>
                <c:pt idx="11">
                  <c:v>Compass Group PLC</c:v>
                </c:pt>
                <c:pt idx="12">
                  <c:v>Diageo plc</c:v>
                </c:pt>
                <c:pt idx="13">
                  <c:v>National Grid plc</c:v>
                </c:pt>
                <c:pt idx="14">
                  <c:v>Anglo American plc</c:v>
                </c:pt>
                <c:pt idx="15">
                  <c:v>AstraZeneca PLC</c:v>
                </c:pt>
                <c:pt idx="16">
                  <c:v>Balfour Beatty</c:v>
                </c:pt>
                <c:pt idx="17">
                  <c:v>Galliford Try PLC</c:v>
                </c:pt>
                <c:pt idx="18">
                  <c:v>Kier Group PLC</c:v>
                </c:pt>
                <c:pt idx="19">
                  <c:v>Phoenix global resource Plc</c:v>
                </c:pt>
                <c:pt idx="20">
                  <c:v>Rockhopper Exploration Plc</c:v>
                </c:pt>
                <c:pt idx="21">
                  <c:v>Octagonal Plc</c:v>
                </c:pt>
                <c:pt idx="22">
                  <c:v>Gresham Technologies Plc</c:v>
                </c:pt>
              </c:strCache>
            </c:strRef>
          </c:cat>
          <c:val>
            <c:numRef>
              <c:f>'Public Equities'!$D$2:$D$24</c:f>
              <c:numCache>
                <c:formatCode>0.00%</c:formatCode>
                <c:ptCount val="23"/>
                <c:pt idx="0">
                  <c:v>-8.3459999999999993E-3</c:v>
                </c:pt>
                <c:pt idx="1">
                  <c:v>4.6332000000000005E-2</c:v>
                </c:pt>
                <c:pt idx="2">
                  <c:v>-5.2260000000000006E-3</c:v>
                </c:pt>
                <c:pt idx="3">
                  <c:v>4.0014000000000001E-2</c:v>
                </c:pt>
                <c:pt idx="4">
                  <c:v>-3.1668000000000002E-2</c:v>
                </c:pt>
                <c:pt idx="5">
                  <c:v>2.2190999999999999E-2</c:v>
                </c:pt>
                <c:pt idx="6">
                  <c:v>-1.9109999999999999E-3</c:v>
                </c:pt>
                <c:pt idx="7">
                  <c:v>-2.1021000000000001E-2</c:v>
                </c:pt>
                <c:pt idx="8">
                  <c:v>-4.4850000000000003E-3</c:v>
                </c:pt>
                <c:pt idx="9">
                  <c:v>7.5660000000000007E-3</c:v>
                </c:pt>
                <c:pt idx="10">
                  <c:v>8.6580000000000008E-3</c:v>
                </c:pt>
                <c:pt idx="11">
                  <c:v>3.8727000000000004E-2</c:v>
                </c:pt>
                <c:pt idx="12">
                  <c:v>2.7885E-2</c:v>
                </c:pt>
                <c:pt idx="13">
                  <c:v>1.3455000000000002E-2</c:v>
                </c:pt>
                <c:pt idx="14">
                  <c:v>8.1899999999999996E-4</c:v>
                </c:pt>
                <c:pt idx="15">
                  <c:v>1.5561E-2</c:v>
                </c:pt>
                <c:pt idx="16">
                  <c:v>-1.0491E-2</c:v>
                </c:pt>
                <c:pt idx="17">
                  <c:v>2.9249999999999998E-2</c:v>
                </c:pt>
                <c:pt idx="18">
                  <c:v>-1.6965000000000001E-2</c:v>
                </c:pt>
                <c:pt idx="19">
                  <c:v>4.2899999999999995E-3</c:v>
                </c:pt>
                <c:pt idx="20">
                  <c:v>-1.1738999999999999E-2</c:v>
                </c:pt>
                <c:pt idx="21">
                  <c:v>-2.7690000000000002E-3</c:v>
                </c:pt>
                <c:pt idx="22">
                  <c:v>2.0163E-2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448-B043-9C6F-0F9B5B7EBF1B}"/>
            </c:ext>
          </c:extLst>
        </c:ser>
        <c:dLbls>
          <c:showLegendKey val="0"/>
          <c:showVal val="0"/>
          <c:showCatName val="0"/>
          <c:showSerName val="0"/>
          <c:showPercent val="0"/>
          <c:showBubbleSize val="0"/>
        </c:dLbls>
        <c:gapWidth val="150"/>
        <c:axId val="1983826311"/>
        <c:axId val="2049962034"/>
      </c:barChart>
      <c:catAx>
        <c:axId val="1983826311"/>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Portfolio Percentage</a:t>
                </a:r>
              </a:p>
            </c:rich>
          </c:tx>
          <c:overlay val="0"/>
        </c:title>
        <c:numFmt formatCode="General" sourceLinked="1"/>
        <c:majorTickMark val="none"/>
        <c:minorTickMark val="none"/>
        <c:tickLblPos val="nextTo"/>
        <c:txPr>
          <a:bodyPr/>
          <a:lstStyle/>
          <a:p>
            <a:pPr lvl="0">
              <a:defRPr sz="1200" b="0">
                <a:solidFill>
                  <a:srgbClr val="000000"/>
                </a:solidFill>
                <a:latin typeface="+mn-lt"/>
              </a:defRPr>
            </a:pPr>
            <a:endParaRPr lang="en-US"/>
          </a:p>
        </c:txPr>
        <c:crossAx val="2049962034"/>
        <c:crosses val="autoZero"/>
        <c:auto val="1"/>
        <c:lblAlgn val="ctr"/>
        <c:lblOffset val="100"/>
        <c:noMultiLvlLbl val="1"/>
      </c:catAx>
      <c:valAx>
        <c:axId val="20499620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983826311"/>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Private Equity Portfolio Allocation</a:t>
            </a:r>
          </a:p>
        </c:rich>
      </c:tx>
      <c:overlay val="0"/>
    </c:title>
    <c:autoTitleDeleted val="0"/>
    <c:plotArea>
      <c:layout/>
      <c:barChart>
        <c:barDir val="bar"/>
        <c:grouping val="clustered"/>
        <c:varyColors val="1"/>
        <c:ser>
          <c:idx val="0"/>
          <c:order val="0"/>
          <c:tx>
            <c:strRef>
              <c:f>'Private Euiquities'!$B$1</c:f>
              <c:strCache>
                <c:ptCount val="1"/>
                <c:pt idx="0">
                  <c:v>Portfolio Percentage</c:v>
                </c:pt>
              </c:strCache>
            </c:strRef>
          </c:tx>
          <c:spPr>
            <a:solidFill>
              <a:schemeClr val="accent1"/>
            </a:solidFill>
          </c:spPr>
          <c:invertIfNegative val="1"/>
          <c:dLbls>
            <c:spPr>
              <a:noFill/>
              <a:ln>
                <a:noFill/>
              </a:ln>
              <a:effectLst/>
            </c:spPr>
            <c:txPr>
              <a:bodyPr/>
              <a:lstStyle/>
              <a:p>
                <a:pPr lvl="0">
                  <a:defRPr sz="14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'Private Euiquities'!$A$2:$A$26</c:f>
              <c:strCache>
                <c:ptCount val="25"/>
                <c:pt idx="0">
                  <c:v>Augmentum Fintech PLC</c:v>
                </c:pt>
                <c:pt idx="1">
                  <c:v>Avanti West Coast ( Firstgroup PLC)</c:v>
                </c:pt>
                <c:pt idx="2">
                  <c:v>Babylon Ltd.</c:v>
                </c:pt>
                <c:pt idx="3">
                  <c:v>Benevolent AI</c:v>
                </c:pt>
                <c:pt idx="4">
                  <c:v>British steel ltd</c:v>
                </c:pt>
                <c:pt idx="5">
                  <c:v>Caledonian Sleeper (Serco Group PLC)</c:v>
                </c:pt>
                <c:pt idx="6">
                  <c:v>Coca-Cola European Partners</c:v>
                </c:pt>
                <c:pt idx="7">
                  <c:v>Deliveroo</c:v>
                </c:pt>
                <c:pt idx="8">
                  <c:v>Ecotricity</c:v>
                </c:pt>
                <c:pt idx="9">
                  <c:v>Elvie</c:v>
                </c:pt>
                <c:pt idx="10">
                  <c:v>EVRAZ plc</c:v>
                </c:pt>
                <c:pt idx="11">
                  <c:v>Greenergy</c:v>
                </c:pt>
                <c:pt idx="12">
                  <c:v>John Lewis Partnership</c:v>
                </c:pt>
                <c:pt idx="13">
                  <c:v>Octopus Energy</c:v>
                </c:pt>
                <c:pt idx="14">
                  <c:v>Ovo Energy</c:v>
                </c:pt>
                <c:pt idx="15">
                  <c:v>Plan International</c:v>
                </c:pt>
                <c:pt idx="16">
                  <c:v>Revolut</c:v>
                </c:pt>
                <c:pt idx="17">
                  <c:v>ROYAL MAIL PLC</c:v>
                </c:pt>
                <c:pt idx="18">
                  <c:v>Sainsbury's</c:v>
                </c:pt>
                <c:pt idx="19">
                  <c:v>Tata Steel Europe Subsidiaries Tata Steel UK</c:v>
                </c:pt>
                <c:pt idx="20">
                  <c:v>The Women's Organisation</c:v>
                </c:pt>
                <c:pt idx="21">
                  <c:v>Young Women's Trust</c:v>
                </c:pt>
                <c:pt idx="22">
                  <c:v>Bilby Plc</c:v>
                </c:pt>
                <c:pt idx="23">
                  <c:v>Learning Technologies Group Plc</c:v>
                </c:pt>
                <c:pt idx="24">
                  <c:v>Dotdigital Group Plc</c:v>
                </c:pt>
              </c:strCache>
            </c:strRef>
          </c:cat>
          <c:val>
            <c:numRef>
              <c:f>'Private Euiquities'!$B$2:$B$26</c:f>
              <c:numCache>
                <c:formatCode>0.00%</c:formatCode>
                <c:ptCount val="25"/>
                <c:pt idx="0">
                  <c:v>3.9285714285714288E-3</c:v>
                </c:pt>
                <c:pt idx="1">
                  <c:v>0.02</c:v>
                </c:pt>
                <c:pt idx="2">
                  <c:v>3.9285714285714288E-3</c:v>
                </c:pt>
                <c:pt idx="3">
                  <c:v>3.9285714285714288E-3</c:v>
                </c:pt>
                <c:pt idx="4">
                  <c:v>3.9285714285714288E-3</c:v>
                </c:pt>
                <c:pt idx="5">
                  <c:v>3.9285714285714288E-3</c:v>
                </c:pt>
                <c:pt idx="6">
                  <c:v>3.9285714285714288E-3</c:v>
                </c:pt>
                <c:pt idx="7">
                  <c:v>3.9285714285714288E-3</c:v>
                </c:pt>
                <c:pt idx="8">
                  <c:v>3.9285714285714288E-3</c:v>
                </c:pt>
                <c:pt idx="9">
                  <c:v>3.9285714285714288E-3</c:v>
                </c:pt>
                <c:pt idx="10">
                  <c:v>0.02</c:v>
                </c:pt>
                <c:pt idx="11">
                  <c:v>3.9285714285714288E-3</c:v>
                </c:pt>
                <c:pt idx="12">
                  <c:v>0.02</c:v>
                </c:pt>
                <c:pt idx="13">
                  <c:v>3.9285714285714288E-3</c:v>
                </c:pt>
                <c:pt idx="14">
                  <c:v>3.9285714285714288E-3</c:v>
                </c:pt>
                <c:pt idx="15">
                  <c:v>3.9285714285714288E-3</c:v>
                </c:pt>
                <c:pt idx="16">
                  <c:v>3.9285714285714288E-3</c:v>
                </c:pt>
                <c:pt idx="17">
                  <c:v>3.9285714285714288E-3</c:v>
                </c:pt>
                <c:pt idx="18">
                  <c:v>0.02</c:v>
                </c:pt>
                <c:pt idx="19">
                  <c:v>3.9285714285714288E-3</c:v>
                </c:pt>
                <c:pt idx="20">
                  <c:v>3.9285714285714288E-3</c:v>
                </c:pt>
                <c:pt idx="21">
                  <c:v>3.9285714285714288E-3</c:v>
                </c:pt>
                <c:pt idx="22">
                  <c:v>3.9285714285714288E-3</c:v>
                </c:pt>
                <c:pt idx="23">
                  <c:v>3.9285714285714288E-3</c:v>
                </c:pt>
                <c:pt idx="24">
                  <c:v>3.9285714285714288E-3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D4E-364E-900F-446234EED542}"/>
            </c:ext>
          </c:extLst>
        </c:ser>
        <c:dLbls>
          <c:showLegendKey val="0"/>
          <c:showVal val="0"/>
          <c:showCatName val="0"/>
          <c:showSerName val="0"/>
          <c:showPercent val="0"/>
          <c:showBubbleSize val="0"/>
        </c:dLbls>
        <c:gapWidth val="150"/>
        <c:axId val="844210485"/>
        <c:axId val="1352612042"/>
      </c:barChart>
      <c:catAx>
        <c:axId val="844210485"/>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Company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52612042"/>
        <c:crosses val="autoZero"/>
        <c:auto val="1"/>
        <c:lblAlgn val="ctr"/>
        <c:lblOffset val="100"/>
        <c:noMultiLvlLbl val="1"/>
      </c:catAx>
      <c:valAx>
        <c:axId val="1352612042"/>
        <c:scaling>
          <c:orientation val="minMax"/>
          <c:max val="2.1000000000000001E-2"/>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Portfolio Percentage</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844210485"/>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Portfolio Performance</cx:v>
        </cx:txData>
      </cx:tx>
      <cx:txPr>
        <a:bodyPr lIns="0" tIns="0" rIns="0" bIns="0"/>
        <a:lstStyle/>
        <a:p>
          <a:pPr lvl="0">
            <a:defRPr b="0">
              <a:solidFill>
                <a:srgbClr val="757575"/>
              </a:solidFill>
              <a:latin typeface="+mn-lt"/>
            </a:defRPr>
          </a:pPr>
          <a:r>
            <a:rPr b="0">
              <a:solidFill>
                <a:srgbClr val="757575"/>
              </a:solidFill>
              <a:latin typeface="+mn-lt"/>
            </a:rPr>
            <a:t>Portfolio Performance</a:t>
          </a:r>
        </a:p>
      </cx:txPr>
    </cx:title>
    <cx:plotArea>
      <cx:plotAreaRegion>
        <cx:series layoutId="waterfall" uniqueId="{3F45B628-DC6B-452A-886D-A99682C6AA8A}">
          <cx:dataLabels>
            <cx:visibility seriesName="0" categoryName="0" value="1"/>
          </cx:dataLabels>
          <cx:dataId val="0"/>
          <cx:layoutPr>
            <cx:visibility connectorLines="1"/>
            <cx:subtotals/>
          </cx:layoutPr>
        </cx:series>
      </cx:plotAreaRegion>
      <cx:axis id="0">
        <cx:catScaling/>
        <cx:title>
          <cx:txPr>
            <a:bodyPr lIns="0" tIns="0" rIns="0" bIns="0"/>
            <a:lstStyle/>
            <a:p>
              <a:pPr lvl="0">
                <a:defRPr b="0">
                  <a:solidFill>
                    <a:srgbClr val="000000"/>
                  </a:solidFill>
                  <a:latin typeface="+mn-lt"/>
                </a:defRPr>
              </a:pPr>
              <a:endParaRPr/>
            </a:p>
          </cx:txPr>
        </cx:title>
        <cx:tickLabels/>
      </cx:axis>
      <cx:axis id="1">
        <cx:valScaling/>
        <cx:title>
          <cx:tx>
            <cx:txData>
              <cx:v>Return Level</cx:v>
            </cx:txData>
          </cx:tx>
          <cx:txPr>
            <a:bodyPr lIns="0" tIns="0" rIns="0" bIns="0"/>
            <a:lstStyle/>
            <a:p>
              <a:pPr lvl="0">
                <a:defRPr b="0">
                  <a:solidFill>
                    <a:srgbClr val="000000"/>
                  </a:solidFill>
                  <a:latin typeface="+mn-lt"/>
                </a:defRPr>
              </a:pPr>
              <a:r>
                <a:rPr b="0">
                  <a:solidFill>
                    <a:srgbClr val="000000"/>
                  </a:solidFill>
                  <a:latin typeface="+mn-lt"/>
                </a:rPr>
                <a:t>Return Level</a:t>
              </a:r>
            </a:p>
          </cx:txPr>
        </cx:title>
        <cx:majorGridlines>
          <cx:spPr>
            <a:ln>
              <a:solidFill>
                <a:srgbClr val="B7B7B7"/>
              </a:solidFill>
            </a:ln>
          </cx:spPr>
        </cx:majorGridlines>
        <cx:minorGridlines>
          <cx:spPr>
            <a:ln>
              <a:solidFill>
                <a:srgbClr val="CCCCCC">
                  <a:alpha val="0"/>
                </a:srgbClr>
              </a:solidFill>
            </a:ln>
          </cx:spPr>
        </cx:minorGridlines>
        <cx:tickLabels/>
      </cx:axis>
    </cx:plotArea>
    <cx:legend pos="r" align="ctr" overlay="0">
      <cx:txPr>
        <a:bodyPr lIns="0" tIns="0" rIns="0" bIns="0"/>
        <a:lstStyle/>
        <a:p>
          <a:pPr lvl="0">
            <a:defRPr b="0">
              <a:solidFill>
                <a:srgbClr val="1A1A1A"/>
              </a:solidFill>
              <a:latin typeface="Arial"/>
            </a:defRPr>
          </a:pPr>
          <a:endParaRPr b="0">
            <a:solidFill>
              <a:srgbClr val="1A1A1A"/>
            </a:solidFill>
            <a:latin typeface="Arial"/>
          </a:endParaRPr>
        </a:p>
      </cx:txPr>
    </cx:legend>
  </cx:chart>
</cx:chartSpace>
</file>

<file path=xl/charts/colors1.xml><?xml version="1.0" encoding="utf-8"?>
<cs:colorStyle xmlns:cs="http://schemas.microsoft.com/office/drawing/2012/chartStyle" xmlns:a="http://schemas.openxmlformats.org/drawingml/2006/main" meth="cycle" id="10">
  <a:srgbClr val="F6B26B"/>
  <a:srgbClr val="E06666"/>
  <a:srgbClr val="6FA8DC"/>
</cs:colorStyle>
</file>

<file path=xl/charts/style1.xml><?xml version="1.0" encoding="utf-8"?>
<cs:chartStyle xmlns:cs="http://schemas.microsoft.com/office/drawing/2012/chartStyle" xmlns:a="http://schemas.openxmlformats.org/drawingml/2006/main"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w="9525" cap="flat" cmpd="sng"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1.xml"/><Relationship Id="rId1" Type="http://schemas.openxmlformats.org/officeDocument/2006/relationships/chart" Target="../charts/chart2.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0</xdr:colOff>
      <xdr:row>52</xdr:row>
      <xdr:rowOff>171450</xdr:rowOff>
    </xdr:from>
    <xdr:ext cx="6677025" cy="10648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209550</xdr:colOff>
      <xdr:row>0</xdr:row>
      <xdr:rowOff>209550</xdr:rowOff>
    </xdr:from>
    <xdr:ext cx="4762500" cy="23431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29</xdr:row>
      <xdr:rowOff>152400</xdr:rowOff>
    </xdr:from>
    <xdr:ext cx="5591175" cy="3771900"/>
    <mc:AlternateContent xmlns:mc="http://schemas.openxmlformats.org/markup-compatibility/2006">
      <mc:Choice xmlns:cx1="http://schemas.microsoft.com/office/drawing/2015/9/8/chartex" Requires="cx1">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5676900"/>
              <a:ext cx="5591175" cy="3771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fLocksWithSheet="0"/>
  </xdr:oneCellAnchor>
  <xdr:oneCellAnchor>
    <xdr:from>
      <xdr:col>8</xdr:col>
      <xdr:colOff>209550</xdr:colOff>
      <xdr:row>12</xdr:row>
      <xdr:rowOff>28575</xdr:rowOff>
    </xdr:from>
    <xdr:ext cx="5410200" cy="3105150"/>
    <xdr:graphicFrame macro="">
      <xdr:nvGraphicFramePr>
        <xdr:cNvPr id="5" name="Chart 5"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171450</xdr:colOff>
      <xdr:row>29</xdr:row>
      <xdr:rowOff>152400</xdr:rowOff>
    </xdr:from>
    <xdr:ext cx="5715000" cy="3533775"/>
    <xdr:graphicFrame macro="">
      <xdr:nvGraphicFramePr>
        <xdr:cNvPr id="6" name="Chart 6" title="Chart">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25</xdr:row>
      <xdr:rowOff>9525</xdr:rowOff>
    </xdr:from>
    <xdr:ext cx="5638800" cy="3571875"/>
    <xdr:graphicFrame macro="">
      <xdr:nvGraphicFramePr>
        <xdr:cNvPr id="7" name="Chart 7" title="Chart">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371475</xdr:colOff>
      <xdr:row>0</xdr:row>
      <xdr:rowOff>0</xdr:rowOff>
    </xdr:from>
    <xdr:ext cx="6600825" cy="4229100"/>
    <xdr:graphicFrame macro="">
      <xdr:nvGraphicFramePr>
        <xdr:cNvPr id="8" name="Chart 8" title="Chart">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Sainsbury%27s" TargetMode="External"/><Relationship Id="rId2" Type="http://schemas.openxmlformats.org/officeDocument/2006/relationships/hyperlink" Target="https://en.wikipedia.org/wiki/Greenergy" TargetMode="External"/><Relationship Id="rId1" Type="http://schemas.openxmlformats.org/officeDocument/2006/relationships/hyperlink" Target="https://en.wikipedia.org/wiki/Coca-Cola_European_Partners" TargetMode="External"/><Relationship Id="rId5" Type="http://schemas.openxmlformats.org/officeDocument/2006/relationships/drawing" Target="../drawings/drawing1.xml"/><Relationship Id="rId4" Type="http://schemas.openxmlformats.org/officeDocument/2006/relationships/hyperlink" Target="https://www.thewomensorganisation.org.u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0"/>
  <sheetViews>
    <sheetView tabSelected="1" workbookViewId="0"/>
  </sheetViews>
  <sheetFormatPr baseColWidth="10" defaultColWidth="14.5" defaultRowHeight="15.75" customHeight="1" x14ac:dyDescent="0.15"/>
  <cols>
    <col min="1" max="1" width="9.83203125" customWidth="1"/>
    <col min="2" max="2" width="46.6640625" customWidth="1"/>
    <col min="3" max="3" width="30.6640625" customWidth="1"/>
    <col min="4" max="4" width="15.33203125" customWidth="1"/>
    <col min="5" max="5" width="21" customWidth="1"/>
    <col min="6" max="6" width="20.6640625" customWidth="1"/>
    <col min="7" max="7" width="23.5" customWidth="1"/>
    <col min="8" max="8" width="10.5" customWidth="1"/>
    <col min="9" max="9" width="20" customWidth="1"/>
    <col min="10" max="10" width="37.83203125" customWidth="1"/>
  </cols>
  <sheetData>
    <row r="1" spans="1:13" x14ac:dyDescent="0.2">
      <c r="A1" s="1" t="s">
        <v>0</v>
      </c>
      <c r="B1" s="1" t="s">
        <v>1</v>
      </c>
      <c r="C1" s="2" t="s">
        <v>2</v>
      </c>
      <c r="D1" s="2" t="s">
        <v>3</v>
      </c>
      <c r="E1" s="2" t="s">
        <v>4</v>
      </c>
      <c r="F1" s="2" t="s">
        <v>5</v>
      </c>
      <c r="G1" s="2" t="s">
        <v>6</v>
      </c>
      <c r="H1" s="2" t="s">
        <v>7</v>
      </c>
      <c r="I1" s="2" t="s">
        <v>8</v>
      </c>
      <c r="J1" s="3" t="s">
        <v>9</v>
      </c>
      <c r="K1" s="4"/>
      <c r="L1" s="4"/>
      <c r="M1" s="5" t="s">
        <v>10</v>
      </c>
    </row>
    <row r="2" spans="1:13" x14ac:dyDescent="0.2">
      <c r="A2" s="6" t="s">
        <v>11</v>
      </c>
      <c r="B2" s="7" t="s">
        <v>12</v>
      </c>
      <c r="C2" s="8" t="s">
        <v>13</v>
      </c>
      <c r="D2" s="9" t="s">
        <v>14</v>
      </c>
      <c r="E2" s="10" t="s">
        <v>15</v>
      </c>
      <c r="F2" s="10" t="s">
        <v>16</v>
      </c>
      <c r="G2" s="11">
        <f>VLOOKUP(A2,'MVP Portfolio Allocation'!$B$2:$C$24,2,FALSE)*(1-'Portfolio Performance'!$G$6-'Portfolio Performance'!$G$4)</f>
        <v>8.1938025000000012E-2</v>
      </c>
      <c r="H2" s="12">
        <v>0.37</v>
      </c>
      <c r="I2" s="13">
        <f>G2*'Portfolio Performance'!$F$2</f>
        <v>1638760500.0000002</v>
      </c>
      <c r="J2" s="14"/>
      <c r="K2" s="14"/>
      <c r="L2" s="14"/>
      <c r="M2" s="14"/>
    </row>
    <row r="3" spans="1:13" x14ac:dyDescent="0.2">
      <c r="A3" s="6" t="s">
        <v>17</v>
      </c>
      <c r="B3" s="7" t="s">
        <v>18</v>
      </c>
      <c r="C3" s="10" t="s">
        <v>19</v>
      </c>
      <c r="D3" s="9" t="s">
        <v>14</v>
      </c>
      <c r="E3" s="10" t="s">
        <v>20</v>
      </c>
      <c r="F3" s="10" t="s">
        <v>21</v>
      </c>
      <c r="G3" s="11">
        <f>VLOOKUP(A3,'MVP Portfolio Allocation'!$B$2:$C$24,2,FALSE)*(1-'Portfolio Performance'!$G$6-'Portfolio Performance'!$G$4)</f>
        <v>5.8578000000000007E-3</v>
      </c>
      <c r="H3" s="15">
        <v>9.7000000000000003E-2</v>
      </c>
      <c r="I3" s="13">
        <f>G3*'Portfolio Performance'!$F$2</f>
        <v>117156000.00000001</v>
      </c>
      <c r="J3" s="14"/>
      <c r="K3" s="14"/>
      <c r="L3" s="14"/>
      <c r="M3" s="14"/>
    </row>
    <row r="4" spans="1:13" x14ac:dyDescent="0.2">
      <c r="A4" s="6" t="s">
        <v>22</v>
      </c>
      <c r="B4" s="7" t="s">
        <v>23</v>
      </c>
      <c r="C4" s="10" t="s">
        <v>24</v>
      </c>
      <c r="D4" s="9" t="s">
        <v>14</v>
      </c>
      <c r="E4" s="10" t="s">
        <v>25</v>
      </c>
      <c r="F4" s="10" t="s">
        <v>26</v>
      </c>
      <c r="G4" s="11">
        <f>VLOOKUP(A4,'MVP Portfolio Allocation'!$B$2:$C$24,2,FALSE)*(1-'Portfolio Performance'!$G$6-'Portfolio Performance'!$G$4)</f>
        <v>7.0278000000000007E-3</v>
      </c>
      <c r="H4" s="16">
        <v>0.105</v>
      </c>
      <c r="I4" s="13">
        <f>G4*'Portfolio Performance'!$F$2</f>
        <v>140556000</v>
      </c>
      <c r="J4" s="14"/>
      <c r="K4" s="14"/>
      <c r="L4" s="14"/>
      <c r="M4" s="14"/>
    </row>
    <row r="5" spans="1:13" x14ac:dyDescent="0.2">
      <c r="A5" s="17" t="s">
        <v>27</v>
      </c>
      <c r="B5" s="18" t="s">
        <v>28</v>
      </c>
      <c r="C5" s="8" t="s">
        <v>29</v>
      </c>
      <c r="D5" s="10" t="s">
        <v>14</v>
      </c>
      <c r="E5" s="10" t="s">
        <v>20</v>
      </c>
      <c r="F5" s="10" t="s">
        <v>30</v>
      </c>
      <c r="G5" s="11">
        <f>VLOOKUP(A5,'MVP Portfolio Allocation'!$B$2:$C$24,2,FALSE)*(1-'Portfolio Performance'!$G$6-'Portfolio Performance'!$G$4)</f>
        <v>3.3045187500000003E-2</v>
      </c>
      <c r="H5" s="19">
        <v>0.16600000000000001</v>
      </c>
      <c r="I5" s="13">
        <f>G5*'Portfolio Performance'!$F$2</f>
        <v>660903750.00000012</v>
      </c>
      <c r="J5" s="14"/>
      <c r="K5" s="14"/>
      <c r="L5" s="14"/>
      <c r="M5" s="14"/>
    </row>
    <row r="6" spans="1:13" x14ac:dyDescent="0.2">
      <c r="A6" s="20"/>
      <c r="B6" s="7" t="s">
        <v>31</v>
      </c>
      <c r="C6" s="21" t="s">
        <v>32</v>
      </c>
      <c r="D6" s="22" t="s">
        <v>33</v>
      </c>
      <c r="E6" s="21" t="s">
        <v>34</v>
      </c>
      <c r="F6" s="21" t="s">
        <v>35</v>
      </c>
      <c r="G6" s="11">
        <f>(('Portfolio Performance'!$G$4-($G$7+$G$26+$G$22+$G$35))/(('Portfolio Performance'!$F$12)-4))</f>
        <v>3.9285714285714288E-3</v>
      </c>
      <c r="H6" s="23">
        <v>2.4E-2</v>
      </c>
      <c r="I6" s="13">
        <f>G6*'Portfolio Performance'!$F$2</f>
        <v>78571428.571428582</v>
      </c>
      <c r="J6" s="24" t="s">
        <v>36</v>
      </c>
      <c r="K6" s="24"/>
      <c r="L6" s="24"/>
      <c r="M6" s="14"/>
    </row>
    <row r="7" spans="1:13" x14ac:dyDescent="0.2">
      <c r="A7" s="17" t="s">
        <v>37</v>
      </c>
      <c r="B7" s="18" t="s">
        <v>38</v>
      </c>
      <c r="C7" s="8" t="s">
        <v>39</v>
      </c>
      <c r="D7" s="9" t="s">
        <v>33</v>
      </c>
      <c r="E7" s="9" t="s">
        <v>40</v>
      </c>
      <c r="F7" s="8" t="s">
        <v>41</v>
      </c>
      <c r="G7" s="25">
        <v>0.02</v>
      </c>
      <c r="H7" s="26">
        <v>1.7500000000000002E-2</v>
      </c>
      <c r="I7" s="13">
        <f>G7*'Portfolio Performance'!$F$2</f>
        <v>400000000</v>
      </c>
      <c r="J7" s="14"/>
      <c r="K7" s="14"/>
      <c r="L7" s="14"/>
      <c r="M7" s="14"/>
    </row>
    <row r="8" spans="1:13" x14ac:dyDescent="0.2">
      <c r="A8" s="27" t="s">
        <v>42</v>
      </c>
      <c r="B8" s="7" t="s">
        <v>43</v>
      </c>
      <c r="C8" s="21" t="s">
        <v>44</v>
      </c>
      <c r="D8" s="22" t="s">
        <v>33</v>
      </c>
      <c r="E8" s="21" t="s">
        <v>34</v>
      </c>
      <c r="F8" s="21" t="s">
        <v>16</v>
      </c>
      <c r="G8" s="11">
        <f>(('Portfolio Performance'!$G$4-($G$7+$G$26+$G$22+$G$35))/(('Portfolio Performance'!$F$12)-4))</f>
        <v>3.9285714285714288E-3</v>
      </c>
      <c r="H8" s="28">
        <v>0.05</v>
      </c>
      <c r="I8" s="13">
        <f>G8*'Portfolio Performance'!$F$2</f>
        <v>78571428.571428582</v>
      </c>
      <c r="J8" s="24" t="s">
        <v>45</v>
      </c>
      <c r="K8" s="24"/>
      <c r="L8" s="24"/>
      <c r="M8" s="24"/>
    </row>
    <row r="9" spans="1:13" x14ac:dyDescent="0.2">
      <c r="A9" s="29" t="s">
        <v>46</v>
      </c>
      <c r="B9" s="18" t="s">
        <v>47</v>
      </c>
      <c r="C9" s="8" t="s">
        <v>48</v>
      </c>
      <c r="D9" s="9" t="s">
        <v>14</v>
      </c>
      <c r="E9" s="10" t="s">
        <v>49</v>
      </c>
      <c r="F9" s="10" t="s">
        <v>50</v>
      </c>
      <c r="G9" s="11">
        <f>VLOOKUP(A9,'MVP Portfolio Allocation'!$B$2:$C$24,2,FALSE)*(1-'Portfolio Performance'!$G$6-'Portfolio Performance'!$G$4)</f>
        <v>-1.8071625000000001E-2</v>
      </c>
      <c r="H9" s="30">
        <v>6.7000000000000004E-2</v>
      </c>
      <c r="I9" s="13">
        <f>G9*'Portfolio Performance'!$F$2</f>
        <v>-361432500</v>
      </c>
      <c r="J9" s="14"/>
      <c r="K9" s="14"/>
      <c r="L9" s="14"/>
      <c r="M9" s="14"/>
    </row>
    <row r="10" spans="1:13" x14ac:dyDescent="0.2">
      <c r="A10" s="31"/>
      <c r="B10" s="32" t="s">
        <v>51</v>
      </c>
      <c r="C10" s="33"/>
      <c r="D10" s="9" t="s">
        <v>33</v>
      </c>
      <c r="E10" s="10" t="s">
        <v>34</v>
      </c>
      <c r="F10" s="10" t="s">
        <v>16</v>
      </c>
      <c r="G10" s="11">
        <f>(('Portfolio Performance'!$G$4-($G$7+$G$26+$G$22+$G$35))/(('Portfolio Performance'!$F$12)-4))</f>
        <v>3.9285714285714288E-3</v>
      </c>
      <c r="H10" s="28">
        <v>0.05</v>
      </c>
      <c r="I10" s="13">
        <f>G10*'Portfolio Performance'!$F$2</f>
        <v>78571428.571428582</v>
      </c>
      <c r="J10" s="24" t="s">
        <v>52</v>
      </c>
      <c r="K10" s="24"/>
      <c r="L10" s="24"/>
      <c r="M10" s="14"/>
    </row>
    <row r="11" spans="1:13" x14ac:dyDescent="0.2">
      <c r="A11" s="29" t="s">
        <v>53</v>
      </c>
      <c r="B11" s="18" t="s">
        <v>54</v>
      </c>
      <c r="C11" s="8" t="s">
        <v>55</v>
      </c>
      <c r="D11" s="9" t="s">
        <v>14</v>
      </c>
      <c r="E11" s="10" t="s">
        <v>56</v>
      </c>
      <c r="F11" s="9" t="s">
        <v>57</v>
      </c>
      <c r="G11" s="11">
        <f>VLOOKUP(A11,'MVP Portfolio Allocation'!$B$2:$C$24,2,FALSE)*(1-'Portfolio Performance'!$G$6-'Portfolio Performance'!$G$4)</f>
        <v>-3.7756875000000009E-2</v>
      </c>
      <c r="H11" s="34">
        <v>1.4999999999999999E-2</v>
      </c>
      <c r="I11" s="13">
        <f>G11*'Portfolio Performance'!$F$2</f>
        <v>-755137500.00000024</v>
      </c>
      <c r="J11" s="14"/>
      <c r="K11" s="14"/>
      <c r="L11" s="14"/>
      <c r="M11" s="14"/>
    </row>
    <row r="12" spans="1:13" x14ac:dyDescent="0.2">
      <c r="A12" s="31"/>
      <c r="B12" s="18" t="s">
        <v>58</v>
      </c>
      <c r="C12" s="33"/>
      <c r="D12" s="9" t="s">
        <v>33</v>
      </c>
      <c r="E12" s="10" t="s">
        <v>20</v>
      </c>
      <c r="F12" s="9" t="s">
        <v>59</v>
      </c>
      <c r="G12" s="11">
        <f>(('Portfolio Performance'!$G$4-($G$7+$G$26+$G$22+$G$35))/(('Portfolio Performance'!$F$12)-4))</f>
        <v>3.9285714285714288E-3</v>
      </c>
      <c r="H12" s="35">
        <v>2.3E-2</v>
      </c>
      <c r="I12" s="13">
        <f>G12*'Portfolio Performance'!$F$2</f>
        <v>78571428.571428582</v>
      </c>
      <c r="J12" s="14"/>
      <c r="K12" s="14"/>
      <c r="L12" s="14"/>
      <c r="M12" s="14"/>
    </row>
    <row r="13" spans="1:13" x14ac:dyDescent="0.2">
      <c r="A13" s="27" t="s">
        <v>60</v>
      </c>
      <c r="B13" s="7" t="s">
        <v>61</v>
      </c>
      <c r="C13" s="10" t="s">
        <v>24</v>
      </c>
      <c r="D13" s="9" t="s">
        <v>14</v>
      </c>
      <c r="E13" s="10" t="s">
        <v>56</v>
      </c>
      <c r="F13" s="10" t="s">
        <v>62</v>
      </c>
      <c r="G13" s="11">
        <f>VLOOKUP(A13,'MVP Portfolio Allocation'!$B$2:$C$24,2,FALSE)*(1-'Portfolio Performance'!$G$6-'Portfolio Performance'!$G$4)</f>
        <v>-5.5672500000000001E-3</v>
      </c>
      <c r="H13" s="36">
        <v>4.2999999999999997E-2</v>
      </c>
      <c r="I13" s="13">
        <f>G13*'Portfolio Performance'!$F$2</f>
        <v>-111345000</v>
      </c>
      <c r="J13" s="14"/>
      <c r="K13" s="14"/>
      <c r="L13" s="14"/>
      <c r="M13" s="14"/>
    </row>
    <row r="14" spans="1:13" x14ac:dyDescent="0.2">
      <c r="A14" s="29" t="s">
        <v>63</v>
      </c>
      <c r="B14" s="18" t="s">
        <v>64</v>
      </c>
      <c r="C14" s="8" t="s">
        <v>48</v>
      </c>
      <c r="D14" s="9" t="s">
        <v>33</v>
      </c>
      <c r="E14" s="9" t="s">
        <v>40</v>
      </c>
      <c r="F14" s="10" t="s">
        <v>41</v>
      </c>
      <c r="G14" s="11">
        <f>(('Portfolio Performance'!$G$4-($G$7+$G$26+$G$22+$G$35))/(('Portfolio Performance'!$F$12)-4))</f>
        <v>3.9285714285714288E-3</v>
      </c>
      <c r="H14" s="26">
        <v>1.7500000000000002E-2</v>
      </c>
      <c r="I14" s="13">
        <f>G14*'Portfolio Performance'!$F$2</f>
        <v>78571428.571428582</v>
      </c>
      <c r="J14" s="14"/>
      <c r="K14" s="14"/>
      <c r="L14" s="14"/>
      <c r="M14" s="37" t="s">
        <v>65</v>
      </c>
    </row>
    <row r="15" spans="1:13" x14ac:dyDescent="0.2">
      <c r="A15" s="27" t="s">
        <v>66</v>
      </c>
      <c r="B15" s="38" t="s">
        <v>67</v>
      </c>
      <c r="C15" s="21" t="s">
        <v>68</v>
      </c>
      <c r="D15" s="22" t="s">
        <v>33</v>
      </c>
      <c r="E15" s="21" t="s">
        <v>20</v>
      </c>
      <c r="F15" s="21" t="s">
        <v>69</v>
      </c>
      <c r="G15" s="11">
        <f>(('Portfolio Performance'!$G$4-($G$7+$G$26+$G$22+$G$35))/(('Portfolio Performance'!$F$12)-4))</f>
        <v>3.9285714285714288E-3</v>
      </c>
      <c r="H15" s="34">
        <v>3.5000000000000003E-2</v>
      </c>
      <c r="I15" s="13">
        <f>G15*'Portfolio Performance'!$F$2</f>
        <v>78571428.571428582</v>
      </c>
      <c r="J15" s="14"/>
      <c r="K15" s="14"/>
      <c r="L15" s="14"/>
      <c r="M15" s="14"/>
    </row>
    <row r="16" spans="1:13" x14ac:dyDescent="0.2">
      <c r="A16" s="27" t="s">
        <v>70</v>
      </c>
      <c r="B16" s="7" t="s">
        <v>71</v>
      </c>
      <c r="C16" s="10" t="s">
        <v>72</v>
      </c>
      <c r="D16" s="9" t="s">
        <v>14</v>
      </c>
      <c r="E16" s="10" t="s">
        <v>25</v>
      </c>
      <c r="F16" s="10" t="s">
        <v>73</v>
      </c>
      <c r="G16" s="11">
        <f>VLOOKUP(A16,'MVP Portfolio Allocation'!$B$2:$C$24,2,FALSE)*(1-'Portfolio Performance'!$G$6-'Portfolio Performance'!$G$4)</f>
        <v>3.180645E-2</v>
      </c>
      <c r="H16" s="39">
        <v>0.121</v>
      </c>
      <c r="I16" s="13">
        <f>G16*'Portfolio Performance'!$F$2</f>
        <v>636129000</v>
      </c>
      <c r="J16" s="14"/>
      <c r="K16" s="14"/>
      <c r="L16" s="14"/>
      <c r="M16" s="14"/>
    </row>
    <row r="17" spans="1:13" x14ac:dyDescent="0.2">
      <c r="A17" s="27" t="s">
        <v>74</v>
      </c>
      <c r="B17" s="18" t="s">
        <v>75</v>
      </c>
      <c r="C17" s="8" t="s">
        <v>48</v>
      </c>
      <c r="D17" s="9" t="s">
        <v>14</v>
      </c>
      <c r="E17" s="10" t="s">
        <v>76</v>
      </c>
      <c r="F17" s="10" t="s">
        <v>77</v>
      </c>
      <c r="G17" s="11">
        <f>VLOOKUP(A17,'MVP Portfolio Allocation'!$B$2:$C$24,2,FALSE)*(1-'Portfolio Performance'!$G$6-'Portfolio Performance'!$G$4)</f>
        <v>-3.8073750000000004E-3</v>
      </c>
      <c r="H17" s="15">
        <v>9.7000000000000003E-2</v>
      </c>
      <c r="I17" s="13">
        <f>G17*'Portfolio Performance'!$F$2</f>
        <v>-76147500.000000015</v>
      </c>
      <c r="J17" s="14"/>
      <c r="K17" s="14"/>
      <c r="L17" s="14"/>
      <c r="M17" s="14"/>
    </row>
    <row r="18" spans="1:13" x14ac:dyDescent="0.2">
      <c r="A18" s="31"/>
      <c r="B18" s="32" t="s">
        <v>78</v>
      </c>
      <c r="C18" s="33"/>
      <c r="D18" s="9" t="s">
        <v>33</v>
      </c>
      <c r="E18" s="10" t="s">
        <v>34</v>
      </c>
      <c r="F18" s="10" t="s">
        <v>73</v>
      </c>
      <c r="G18" s="11">
        <f>(('Portfolio Performance'!$G$4-($G$7+$G$26+$G$22+$G$35))/(('Portfolio Performance'!$F$12)-4))</f>
        <v>3.9285714285714288E-3</v>
      </c>
      <c r="H18" s="34">
        <v>0.05</v>
      </c>
      <c r="I18" s="13">
        <f>G18*'Portfolio Performance'!$F$2</f>
        <v>78571428.571428582</v>
      </c>
      <c r="J18" s="24" t="s">
        <v>79</v>
      </c>
      <c r="K18" s="24"/>
      <c r="L18" s="24"/>
      <c r="M18" s="14"/>
    </row>
    <row r="19" spans="1:13" x14ac:dyDescent="0.2">
      <c r="A19" s="40" t="s">
        <v>80</v>
      </c>
      <c r="B19" s="7" t="s">
        <v>81</v>
      </c>
      <c r="C19" s="9" t="s">
        <v>82</v>
      </c>
      <c r="D19" s="9" t="s">
        <v>14</v>
      </c>
      <c r="E19" s="10" t="s">
        <v>20</v>
      </c>
      <c r="F19" s="10" t="s">
        <v>69</v>
      </c>
      <c r="G19" s="11">
        <f>VLOOKUP(A19,'MVP Portfolio Allocation'!$B$2:$C$24,2,FALSE)*(1-'Portfolio Performance'!$G$6-'Portfolio Performance'!$G$4)</f>
        <v>3.2918437500000002E-2</v>
      </c>
      <c r="H19" s="41">
        <v>0.115</v>
      </c>
      <c r="I19" s="13">
        <f>G19*'Portfolio Performance'!$F$2</f>
        <v>658368750</v>
      </c>
      <c r="J19" s="14"/>
      <c r="K19" s="14"/>
      <c r="L19" s="14"/>
      <c r="M19" s="14"/>
    </row>
    <row r="20" spans="1:13" x14ac:dyDescent="0.2">
      <c r="A20" s="42"/>
      <c r="B20" s="18" t="s">
        <v>83</v>
      </c>
      <c r="C20" s="43"/>
      <c r="D20" s="9" t="s">
        <v>33</v>
      </c>
      <c r="E20" s="10" t="s">
        <v>76</v>
      </c>
      <c r="F20" s="10" t="s">
        <v>84</v>
      </c>
      <c r="G20" s="11">
        <f>(('Portfolio Performance'!$G$4-($G$7+$G$26+$G$22+$G$35))/(('Portfolio Performance'!$F$12)-4))</f>
        <v>3.9285714285714288E-3</v>
      </c>
      <c r="H20" s="44">
        <v>3.2000000000000001E-2</v>
      </c>
      <c r="I20" s="13">
        <f>G20*'Portfolio Performance'!$F$2</f>
        <v>78571428.571428582</v>
      </c>
      <c r="J20" s="14"/>
      <c r="K20" s="14"/>
      <c r="L20" s="14"/>
      <c r="M20" s="14"/>
    </row>
    <row r="21" spans="1:13" x14ac:dyDescent="0.2">
      <c r="A21" s="31"/>
      <c r="B21" s="32" t="s">
        <v>85</v>
      </c>
      <c r="C21" s="33"/>
      <c r="D21" s="9" t="s">
        <v>33</v>
      </c>
      <c r="E21" s="10" t="s">
        <v>34</v>
      </c>
      <c r="F21" s="10" t="s">
        <v>86</v>
      </c>
      <c r="G21" s="11">
        <f>(('Portfolio Performance'!$G$4-($G$7+$G$26+$G$22+$G$35))/(('Portfolio Performance'!$F$12)-4))</f>
        <v>3.9285714285714288E-3</v>
      </c>
      <c r="H21" s="45">
        <v>2.4E-2</v>
      </c>
      <c r="I21" s="13">
        <f>G21*'Portfolio Performance'!$F$2</f>
        <v>78571428.571428582</v>
      </c>
      <c r="J21" s="24" t="s">
        <v>87</v>
      </c>
      <c r="K21" s="24"/>
      <c r="L21" s="24"/>
      <c r="M21" s="14"/>
    </row>
    <row r="22" spans="1:13" x14ac:dyDescent="0.2">
      <c r="A22" s="27" t="s">
        <v>88</v>
      </c>
      <c r="B22" s="7" t="s">
        <v>89</v>
      </c>
      <c r="C22" s="21" t="s">
        <v>90</v>
      </c>
      <c r="D22" s="22" t="s">
        <v>33</v>
      </c>
      <c r="E22" s="21" t="s">
        <v>20</v>
      </c>
      <c r="F22" s="21" t="s">
        <v>21</v>
      </c>
      <c r="G22" s="25">
        <v>0.02</v>
      </c>
      <c r="H22" s="35">
        <v>2.5999999999999999E-2</v>
      </c>
      <c r="I22" s="13">
        <f>G22*'Portfolio Performance'!$F$2</f>
        <v>400000000</v>
      </c>
      <c r="J22" s="14"/>
      <c r="K22" s="14"/>
      <c r="L22" s="14"/>
      <c r="M22" s="14"/>
    </row>
    <row r="23" spans="1:13" x14ac:dyDescent="0.2">
      <c r="A23" s="29" t="s">
        <v>91</v>
      </c>
      <c r="B23" s="18" t="s">
        <v>92</v>
      </c>
      <c r="C23" s="8" t="s">
        <v>48</v>
      </c>
      <c r="D23" s="9" t="s">
        <v>14</v>
      </c>
      <c r="E23" s="10" t="s">
        <v>49</v>
      </c>
      <c r="F23" s="10" t="s">
        <v>50</v>
      </c>
      <c r="G23" s="11">
        <f>VLOOKUP(A23,'MVP Portfolio Allocation'!$B$2:$C$24,2,FALSE)*(1-'Portfolio Performance'!$G$6-'Portfolio Performance'!$G$4)</f>
        <v>4.4845125000000007E-2</v>
      </c>
      <c r="H23" s="46">
        <v>0.96599999999999997</v>
      </c>
      <c r="I23" s="13">
        <f>G23*'Portfolio Performance'!$F$2</f>
        <v>896902500.00000012</v>
      </c>
      <c r="J23" s="14"/>
      <c r="K23" s="14"/>
      <c r="L23" s="14"/>
      <c r="M23" s="14"/>
    </row>
    <row r="24" spans="1:13" x14ac:dyDescent="0.2">
      <c r="A24" s="42"/>
      <c r="B24" s="38" t="s">
        <v>93</v>
      </c>
      <c r="C24" s="43"/>
      <c r="D24" s="9" t="s">
        <v>33</v>
      </c>
      <c r="E24" s="10" t="s">
        <v>76</v>
      </c>
      <c r="F24" s="10" t="s">
        <v>57</v>
      </c>
      <c r="G24" s="11">
        <f>(('Portfolio Performance'!$G$4-($G$7+$G$26+$G$22+$G$35))/(('Portfolio Performance'!$F$12)-4))</f>
        <v>3.9285714285714288E-3</v>
      </c>
      <c r="H24" s="47">
        <v>8.0000000000000002E-3</v>
      </c>
      <c r="I24" s="13">
        <f>G24*'Portfolio Performance'!$F$2</f>
        <v>78571428.571428582</v>
      </c>
      <c r="J24" s="14"/>
      <c r="K24" s="14"/>
      <c r="L24" s="14"/>
      <c r="M24" s="24"/>
    </row>
    <row r="25" spans="1:13" x14ac:dyDescent="0.2">
      <c r="A25" s="29" t="s">
        <v>94</v>
      </c>
      <c r="B25" s="18" t="s">
        <v>95</v>
      </c>
      <c r="C25" s="8" t="s">
        <v>48</v>
      </c>
      <c r="D25" s="9" t="s">
        <v>14</v>
      </c>
      <c r="E25" s="10" t="s">
        <v>76</v>
      </c>
      <c r="F25" s="10" t="s">
        <v>77</v>
      </c>
      <c r="G25" s="11">
        <f>VLOOKUP(A25,'MVP Portfolio Allocation'!$B$2:$C$24,2,FALSE)*(1-'Portfolio Performance'!$G$6-'Portfolio Performance'!$G$4)</f>
        <v>-8.2923750000000011E-3</v>
      </c>
      <c r="H25" s="48">
        <v>7.4999999999999997E-2</v>
      </c>
      <c r="I25" s="13">
        <f>G25*'Portfolio Performance'!$F$2</f>
        <v>-165847500.00000003</v>
      </c>
      <c r="J25" s="14"/>
      <c r="K25" s="14"/>
      <c r="L25" s="14"/>
      <c r="M25" s="14"/>
    </row>
    <row r="26" spans="1:13" x14ac:dyDescent="0.2">
      <c r="A26" s="42"/>
      <c r="B26" s="7" t="s">
        <v>96</v>
      </c>
      <c r="C26" s="49"/>
      <c r="D26" s="9" t="s">
        <v>33</v>
      </c>
      <c r="E26" s="10" t="s">
        <v>25</v>
      </c>
      <c r="F26" s="10" t="s">
        <v>26</v>
      </c>
      <c r="G26" s="25">
        <v>0.02</v>
      </c>
      <c r="H26" s="50">
        <v>0.05</v>
      </c>
      <c r="I26" s="13">
        <f>G26*'Portfolio Performance'!$F$2</f>
        <v>400000000</v>
      </c>
      <c r="J26" s="14"/>
      <c r="K26" s="14"/>
      <c r="L26" s="14"/>
      <c r="M26" s="14"/>
    </row>
    <row r="27" spans="1:13" x14ac:dyDescent="0.2">
      <c r="A27" s="29" t="s">
        <v>97</v>
      </c>
      <c r="B27" s="18" t="s">
        <v>98</v>
      </c>
      <c r="C27" s="8" t="s">
        <v>99</v>
      </c>
      <c r="D27" s="9" t="s">
        <v>14</v>
      </c>
      <c r="E27" s="10" t="s">
        <v>49</v>
      </c>
      <c r="F27" s="10" t="s">
        <v>50</v>
      </c>
      <c r="G27" s="11">
        <f>VLOOKUP(A27,'MVP Portfolio Allocation'!$B$2:$C$24,2,FALSE)*(1-'Portfolio Performance'!$G$6-'Portfolio Performance'!$G$4)</f>
        <v>-3.7274250000000002E-2</v>
      </c>
      <c r="H27" s="51">
        <v>-0.108</v>
      </c>
      <c r="I27" s="13">
        <f>G27*'Portfolio Performance'!$F$2</f>
        <v>-745485000</v>
      </c>
      <c r="J27" s="14"/>
      <c r="K27" s="14"/>
      <c r="L27" s="14"/>
      <c r="M27" s="14"/>
    </row>
    <row r="28" spans="1:13" x14ac:dyDescent="0.2">
      <c r="A28" s="27" t="s">
        <v>100</v>
      </c>
      <c r="B28" s="7" t="s">
        <v>101</v>
      </c>
      <c r="C28" s="10" t="s">
        <v>24</v>
      </c>
      <c r="D28" s="9" t="s">
        <v>14</v>
      </c>
      <c r="E28" s="10" t="s">
        <v>56</v>
      </c>
      <c r="F28" s="10" t="s">
        <v>102</v>
      </c>
      <c r="G28" s="11">
        <f>VLOOKUP(A28,'MVP Portfolio Allocation'!$B$2:$C$24,2,FALSE)*(1-'Portfolio Performance'!$G$6-'Portfolio Performance'!$G$4)</f>
        <v>4.8938662500000008E-2</v>
      </c>
      <c r="H28" s="52">
        <v>0.17399999999999999</v>
      </c>
      <c r="I28" s="13">
        <f>G28*'Portfolio Performance'!$F$2</f>
        <v>978773250.00000012</v>
      </c>
      <c r="J28" s="14"/>
      <c r="K28" s="14"/>
      <c r="L28" s="14"/>
      <c r="M28" s="14"/>
    </row>
    <row r="29" spans="1:13" x14ac:dyDescent="0.2">
      <c r="A29" s="27" t="s">
        <v>103</v>
      </c>
      <c r="B29" s="7" t="s">
        <v>104</v>
      </c>
      <c r="C29" s="10" t="s">
        <v>105</v>
      </c>
      <c r="D29" s="9" t="s">
        <v>14</v>
      </c>
      <c r="E29" s="10" t="s">
        <v>20</v>
      </c>
      <c r="F29" s="10" t="s">
        <v>57</v>
      </c>
      <c r="G29" s="11">
        <f>VLOOKUP(A29,'MVP Portfolio Allocation'!$B$2:$C$24,2,FALSE)*(1-'Portfolio Performance'!$G$6-'Portfolio Performance'!$G$4)</f>
        <v>1.6952325000000001E-2</v>
      </c>
      <c r="H29" s="53">
        <v>0.109</v>
      </c>
      <c r="I29" s="13">
        <f>G29*'Portfolio Performance'!$F$2</f>
        <v>339046500</v>
      </c>
      <c r="J29" s="14"/>
      <c r="K29" s="14"/>
      <c r="L29" s="14"/>
      <c r="M29" s="14"/>
    </row>
    <row r="30" spans="1:13" x14ac:dyDescent="0.2">
      <c r="A30" s="42"/>
      <c r="B30" s="18" t="s">
        <v>106</v>
      </c>
      <c r="C30" s="49"/>
      <c r="D30" s="9" t="s">
        <v>33</v>
      </c>
      <c r="E30" s="10" t="s">
        <v>76</v>
      </c>
      <c r="F30" s="10" t="s">
        <v>84</v>
      </c>
      <c r="G30" s="11">
        <f>(('Portfolio Performance'!$G$4-($G$7+$G$26+$G$22+$G$35))/(('Portfolio Performance'!$F$12)-4))</f>
        <v>3.9285714285714288E-3</v>
      </c>
      <c r="H30" s="44">
        <v>3.2000000000000001E-2</v>
      </c>
      <c r="I30" s="13">
        <f>G30*'Portfolio Performance'!$F$2</f>
        <v>78571428.571428582</v>
      </c>
      <c r="J30" s="14"/>
      <c r="K30" s="14"/>
      <c r="L30" s="14"/>
      <c r="M30" s="14"/>
    </row>
    <row r="31" spans="1:13" x14ac:dyDescent="0.2">
      <c r="A31" s="42"/>
      <c r="B31" s="18" t="s">
        <v>107</v>
      </c>
      <c r="C31" s="49"/>
      <c r="D31" s="9" t="s">
        <v>33</v>
      </c>
      <c r="E31" s="10" t="s">
        <v>76</v>
      </c>
      <c r="F31" s="10" t="s">
        <v>84</v>
      </c>
      <c r="G31" s="11">
        <f>(('Portfolio Performance'!$G$4-($G$7+$G$26+$G$22+$G$35))/(('Portfolio Performance'!$F$12)-4))</f>
        <v>3.9285714285714288E-3</v>
      </c>
      <c r="H31" s="44">
        <v>3.2000000000000001E-2</v>
      </c>
      <c r="I31" s="13">
        <f>G31*'Portfolio Performance'!$F$2</f>
        <v>78571428.571428582</v>
      </c>
      <c r="J31" s="14"/>
      <c r="K31" s="14"/>
      <c r="L31" s="14"/>
      <c r="M31" s="14"/>
    </row>
    <row r="32" spans="1:13" x14ac:dyDescent="0.2">
      <c r="A32" s="42"/>
      <c r="B32" s="18" t="s">
        <v>108</v>
      </c>
      <c r="C32" s="43"/>
      <c r="D32" s="9" t="s">
        <v>33</v>
      </c>
      <c r="E32" s="10" t="s">
        <v>76</v>
      </c>
      <c r="F32" s="10" t="s">
        <v>109</v>
      </c>
      <c r="G32" s="11">
        <f>(('Portfolio Performance'!$G$4-($G$7+$G$26+$G$22+$G$35))/(('Portfolio Performance'!$F$12)-4))</f>
        <v>3.9285714285714288E-3</v>
      </c>
      <c r="H32" s="54">
        <v>0</v>
      </c>
      <c r="I32" s="13">
        <f>G32*'Portfolio Performance'!$F$2</f>
        <v>78571428.571428582</v>
      </c>
      <c r="J32" s="14"/>
      <c r="K32" s="14"/>
      <c r="L32" s="14"/>
      <c r="M32" s="14"/>
    </row>
    <row r="33" spans="1:13" x14ac:dyDescent="0.2">
      <c r="A33" s="31"/>
      <c r="B33" s="32" t="s">
        <v>110</v>
      </c>
      <c r="C33" s="33"/>
      <c r="D33" s="9" t="s">
        <v>33</v>
      </c>
      <c r="E33" s="10" t="s">
        <v>34</v>
      </c>
      <c r="F33" s="10" t="s">
        <v>35</v>
      </c>
      <c r="G33" s="11">
        <f>(('Portfolio Performance'!$G$4-($G$7+$G$26+$G$22+$G$35))/(('Portfolio Performance'!$F$12)-4))</f>
        <v>3.9285714285714288E-3</v>
      </c>
      <c r="H33" s="23">
        <v>0.05</v>
      </c>
      <c r="I33" s="13">
        <f>G33*'Portfolio Performance'!$F$2</f>
        <v>78571428.571428582</v>
      </c>
      <c r="J33" s="24" t="s">
        <v>111</v>
      </c>
      <c r="K33" s="24"/>
      <c r="L33" s="24"/>
      <c r="M33" s="14"/>
    </row>
    <row r="34" spans="1:13" x14ac:dyDescent="0.2">
      <c r="A34" s="27" t="s">
        <v>112</v>
      </c>
      <c r="B34" s="18" t="s">
        <v>113</v>
      </c>
      <c r="C34" s="55" t="s">
        <v>114</v>
      </c>
      <c r="D34" s="22" t="s">
        <v>33</v>
      </c>
      <c r="E34" s="21" t="s">
        <v>76</v>
      </c>
      <c r="F34" s="21" t="s">
        <v>115</v>
      </c>
      <c r="G34" s="11">
        <f>(('Portfolio Performance'!$G$4-($G$7+$G$26+$G$22+$G$35))/(('Portfolio Performance'!$F$12)-4))</f>
        <v>3.9285714285714288E-3</v>
      </c>
      <c r="H34" s="47">
        <v>8.0000000000000002E-3</v>
      </c>
      <c r="I34" s="13">
        <f>G34*'Portfolio Performance'!$F$2</f>
        <v>78571428.571428582</v>
      </c>
      <c r="J34" s="14"/>
      <c r="K34" s="14"/>
      <c r="L34" s="14"/>
      <c r="M34" s="14"/>
    </row>
    <row r="35" spans="1:13" x14ac:dyDescent="0.2">
      <c r="A35" s="42"/>
      <c r="B35" s="38" t="s">
        <v>116</v>
      </c>
      <c r="C35" s="49"/>
      <c r="D35" s="9" t="s">
        <v>33</v>
      </c>
      <c r="E35" s="10" t="s">
        <v>25</v>
      </c>
      <c r="F35" s="10" t="s">
        <v>26</v>
      </c>
      <c r="G35" s="25">
        <v>0.02</v>
      </c>
      <c r="H35" s="50">
        <v>0.05</v>
      </c>
      <c r="I35" s="13">
        <f>G35*'Portfolio Performance'!$F$2</f>
        <v>400000000</v>
      </c>
      <c r="J35" s="14"/>
      <c r="K35" s="14"/>
      <c r="L35" s="14"/>
      <c r="M35" s="14"/>
    </row>
    <row r="36" spans="1:13" x14ac:dyDescent="0.2">
      <c r="A36" s="31"/>
      <c r="B36" s="18" t="s">
        <v>117</v>
      </c>
      <c r="C36" s="33"/>
      <c r="D36" s="9" t="s">
        <v>33</v>
      </c>
      <c r="E36" s="10" t="s">
        <v>20</v>
      </c>
      <c r="F36" s="9" t="s">
        <v>59</v>
      </c>
      <c r="G36" s="11">
        <f>(('Portfolio Performance'!$G$4-($G$7+$G$26+$G$22+$G$35))/(('Portfolio Performance'!$F$12)-4))</f>
        <v>3.9285714285714288E-3</v>
      </c>
      <c r="H36" s="35">
        <v>2.3E-2</v>
      </c>
      <c r="I36" s="13">
        <f>G36*'Portfolio Performance'!$F$2</f>
        <v>78571428.571428582</v>
      </c>
      <c r="J36" s="14"/>
      <c r="K36" s="14"/>
      <c r="L36" s="14"/>
      <c r="M36" s="14"/>
    </row>
    <row r="37" spans="1:13" x14ac:dyDescent="0.2">
      <c r="A37" s="27" t="s">
        <v>118</v>
      </c>
      <c r="B37" s="7" t="s">
        <v>119</v>
      </c>
      <c r="C37" s="10" t="s">
        <v>24</v>
      </c>
      <c r="D37" s="9" t="s">
        <v>14</v>
      </c>
      <c r="E37" s="10" t="s">
        <v>56</v>
      </c>
      <c r="F37" s="10" t="s">
        <v>26</v>
      </c>
      <c r="G37" s="11">
        <f>VLOOKUP(A37,'MVP Portfolio Allocation'!$B$2:$C$24,2,FALSE)*(1-'Portfolio Performance'!$G$6-'Portfolio Performance'!$G$4)</f>
        <v>-5.5399500000000004E-2</v>
      </c>
      <c r="H37" s="56">
        <v>-4.0000000000000001E-3</v>
      </c>
      <c r="I37" s="13">
        <f>G37*'Portfolio Performance'!$F$2</f>
        <v>-1107990000</v>
      </c>
      <c r="J37" s="14"/>
      <c r="K37" s="14"/>
      <c r="L37" s="14"/>
      <c r="M37" s="14"/>
    </row>
    <row r="38" spans="1:13" x14ac:dyDescent="0.2">
      <c r="A38" s="42"/>
      <c r="B38" s="57" t="s">
        <v>120</v>
      </c>
      <c r="C38" s="43"/>
      <c r="D38" s="9" t="s">
        <v>33</v>
      </c>
      <c r="E38" s="10" t="s">
        <v>76</v>
      </c>
      <c r="F38" s="10" t="s">
        <v>109</v>
      </c>
      <c r="G38" s="11">
        <f>(('Portfolio Performance'!$G$4-($G$7+$G$26+$G$22+$G$35))/(('Portfolio Performance'!$F$12)-4))</f>
        <v>3.9285714285714288E-3</v>
      </c>
      <c r="H38" s="54">
        <v>0</v>
      </c>
      <c r="I38" s="13">
        <f>G38*'Portfolio Performance'!$F$2</f>
        <v>78571428.571428582</v>
      </c>
      <c r="J38" s="14"/>
      <c r="K38" s="14"/>
      <c r="L38" s="14"/>
      <c r="M38" s="14"/>
    </row>
    <row r="39" spans="1:13" x14ac:dyDescent="0.2">
      <c r="A39" s="27" t="s">
        <v>121</v>
      </c>
      <c r="B39" s="7" t="s">
        <v>122</v>
      </c>
      <c r="C39" s="10" t="s">
        <v>24</v>
      </c>
      <c r="D39" s="9" t="s">
        <v>14</v>
      </c>
      <c r="E39" s="10" t="s">
        <v>56</v>
      </c>
      <c r="F39" s="10" t="s">
        <v>26</v>
      </c>
      <c r="G39" s="11">
        <f>VLOOKUP(A39,'MVP Portfolio Allocation'!$B$2:$C$24,2,FALSE)*(1-'Portfolio Performance'!$G$6-'Portfolio Performance'!$G$4)</f>
        <v>7.3761674999999999E-2</v>
      </c>
      <c r="H39" s="58">
        <v>0.14899999999999999</v>
      </c>
      <c r="I39" s="13">
        <f>G39*'Portfolio Performance'!$F$2</f>
        <v>1475233500</v>
      </c>
      <c r="J39" s="59" t="s">
        <v>123</v>
      </c>
      <c r="K39" s="59"/>
      <c r="L39" s="59"/>
      <c r="M39" s="14"/>
    </row>
    <row r="40" spans="1:13" x14ac:dyDescent="0.2">
      <c r="A40" s="27" t="s">
        <v>124</v>
      </c>
      <c r="B40" s="7" t="s">
        <v>124</v>
      </c>
      <c r="C40" s="8" t="s">
        <v>125</v>
      </c>
      <c r="D40" s="9" t="s">
        <v>14</v>
      </c>
      <c r="E40" s="10" t="s">
        <v>15</v>
      </c>
      <c r="F40" s="10" t="s">
        <v>115</v>
      </c>
      <c r="G40" s="11">
        <f>VLOOKUP(A40,'MVP Portfolio Allocation'!$B$2:$C$24,2,FALSE)*(1-'Portfolio Performance'!$G$6-'Portfolio Performance'!$G$4)</f>
        <v>3.9479212500000006E-2</v>
      </c>
      <c r="H40" s="60">
        <v>0.14499999999999999</v>
      </c>
      <c r="I40" s="13">
        <f>G40*'Portfolio Performance'!$F$2</f>
        <v>789584250.00000012</v>
      </c>
      <c r="J40" s="14"/>
      <c r="K40" s="14"/>
      <c r="L40" s="14"/>
      <c r="M40" s="14"/>
    </row>
    <row r="41" spans="1:13" x14ac:dyDescent="0.2">
      <c r="A41" s="27" t="s">
        <v>126</v>
      </c>
      <c r="B41" s="7" t="s">
        <v>127</v>
      </c>
      <c r="C41" s="10" t="s">
        <v>128</v>
      </c>
      <c r="D41" s="9" t="s">
        <v>14</v>
      </c>
      <c r="E41" s="10" t="s">
        <v>56</v>
      </c>
      <c r="F41" s="10" t="s">
        <v>62</v>
      </c>
      <c r="G41" s="11">
        <f>VLOOKUP(A41,'MVP Portfolio Allocation'!$B$2:$C$24,2,FALSE)*(1-'Portfolio Performance'!$G$6-'Portfolio Performance'!$G$4)</f>
        <v>-4.7419124999999999E-2</v>
      </c>
      <c r="H41" s="61">
        <v>4.1000000000000002E-2</v>
      </c>
      <c r="I41" s="13">
        <f>G41*'Portfolio Performance'!$F$2</f>
        <v>-948382500</v>
      </c>
      <c r="J41" s="14"/>
      <c r="K41" s="14"/>
      <c r="L41" s="14"/>
      <c r="M41" s="14"/>
    </row>
    <row r="42" spans="1:13" x14ac:dyDescent="0.2">
      <c r="A42" s="42"/>
      <c r="B42" s="18" t="s">
        <v>129</v>
      </c>
      <c r="C42" s="62"/>
      <c r="D42" s="22" t="s">
        <v>33</v>
      </c>
      <c r="E42" s="21" t="s">
        <v>76</v>
      </c>
      <c r="F42" s="21" t="s">
        <v>109</v>
      </c>
      <c r="G42" s="11">
        <f>(('Portfolio Performance'!$G$4-($G$7+$G$26+$G$22+$G$35))/(('Portfolio Performance'!$F$12)-4))</f>
        <v>3.9285714285714288E-3</v>
      </c>
      <c r="H42" s="54">
        <v>0</v>
      </c>
      <c r="I42" s="13">
        <f>G42*'Portfolio Performance'!$F$2</f>
        <v>78571428.571428582</v>
      </c>
      <c r="J42" s="14"/>
      <c r="K42" s="14"/>
      <c r="L42" s="14"/>
      <c r="M42" s="14"/>
    </row>
    <row r="43" spans="1:13" x14ac:dyDescent="0.2">
      <c r="A43" s="27" t="s">
        <v>130</v>
      </c>
      <c r="B43" s="7" t="s">
        <v>131</v>
      </c>
      <c r="C43" s="21" t="s">
        <v>132</v>
      </c>
      <c r="D43" s="22" t="s">
        <v>33</v>
      </c>
      <c r="E43" s="21" t="s">
        <v>49</v>
      </c>
      <c r="F43" s="21" t="s">
        <v>133</v>
      </c>
      <c r="G43" s="11">
        <f>(('Portfolio Performance'!$G$4-($G$7+$G$26+$G$22+$G$35))/(('Portfolio Performance'!$F$12)-4))</f>
        <v>3.9285714285714288E-3</v>
      </c>
      <c r="H43" s="63">
        <v>1.7000000000000001E-2</v>
      </c>
      <c r="I43" s="13">
        <f>G43*'Portfolio Performance'!$F$2</f>
        <v>78571428.571428582</v>
      </c>
      <c r="J43" s="14"/>
      <c r="K43" s="14"/>
      <c r="L43" s="14"/>
      <c r="M43" s="14"/>
    </row>
    <row r="44" spans="1:13" x14ac:dyDescent="0.2">
      <c r="A44" s="27" t="s">
        <v>134</v>
      </c>
      <c r="B44" s="7" t="s">
        <v>135</v>
      </c>
      <c r="C44" s="21" t="s">
        <v>136</v>
      </c>
      <c r="D44" s="22" t="s">
        <v>33</v>
      </c>
      <c r="E44" s="21" t="s">
        <v>49</v>
      </c>
      <c r="F44" s="21" t="s">
        <v>73</v>
      </c>
      <c r="G44" s="11">
        <f>(('Portfolio Performance'!$G$4-($G$7+$G$26+$G$22+$G$35))/(('Portfolio Performance'!$F$12)-4))</f>
        <v>3.9285714285714288E-3</v>
      </c>
      <c r="H44" s="35">
        <v>2.4E-2</v>
      </c>
      <c r="I44" s="13">
        <f>G44*'Portfolio Performance'!$F$2</f>
        <v>78571428.571428582</v>
      </c>
      <c r="J44" s="14"/>
      <c r="K44" s="14"/>
      <c r="L44" s="14"/>
      <c r="M44" s="14"/>
    </row>
    <row r="45" spans="1:13" x14ac:dyDescent="0.2">
      <c r="A45" s="27" t="s">
        <v>137</v>
      </c>
      <c r="B45" s="7" t="s">
        <v>138</v>
      </c>
      <c r="C45" s="21" t="s">
        <v>139</v>
      </c>
      <c r="D45" s="22" t="s">
        <v>14</v>
      </c>
      <c r="E45" s="21" t="s">
        <v>49</v>
      </c>
      <c r="F45" s="21" t="s">
        <v>140</v>
      </c>
      <c r="G45" s="11">
        <f>VLOOKUP(A45,'MVP Portfolio Allocation'!$B$2:$C$24,2,FALSE)*(1-'Portfolio Performance'!$G$6-'Portfolio Performance'!$G$4)</f>
        <v>-1.1115000000000001E-3</v>
      </c>
      <c r="H45" s="64">
        <v>-7.2999999999999995E-2</v>
      </c>
      <c r="I45" s="13">
        <f>G45*'Portfolio Performance'!$F$2</f>
        <v>-22230000</v>
      </c>
      <c r="J45" s="14"/>
      <c r="K45" s="14"/>
      <c r="L45" s="14"/>
      <c r="M45" s="14"/>
    </row>
    <row r="46" spans="1:13" x14ac:dyDescent="0.2">
      <c r="A46" s="27" t="s">
        <v>141</v>
      </c>
      <c r="B46" s="7" t="s">
        <v>142</v>
      </c>
      <c r="C46" s="21" t="s">
        <v>143</v>
      </c>
      <c r="D46" s="22" t="s">
        <v>14</v>
      </c>
      <c r="E46" s="21" t="s">
        <v>49</v>
      </c>
      <c r="F46" s="21" t="s">
        <v>57</v>
      </c>
      <c r="G46" s="11">
        <f>VLOOKUP(A46,'MVP Portfolio Allocation'!$B$2:$C$24,2,FALSE)*(1-'Portfolio Performance'!$G$6-'Portfolio Performance'!$G$4)</f>
        <v>8.2767750000000001E-3</v>
      </c>
      <c r="H46" s="65">
        <v>0.127</v>
      </c>
      <c r="I46" s="13">
        <f>G46*'Portfolio Performance'!$F$2</f>
        <v>165535500</v>
      </c>
      <c r="J46" s="14"/>
      <c r="K46" s="14"/>
      <c r="L46" s="14"/>
      <c r="M46" s="14"/>
    </row>
    <row r="47" spans="1:13" x14ac:dyDescent="0.2">
      <c r="A47" s="27" t="s">
        <v>144</v>
      </c>
      <c r="B47" s="7" t="s">
        <v>145</v>
      </c>
      <c r="C47" s="21" t="s">
        <v>146</v>
      </c>
      <c r="D47" s="22" t="s">
        <v>14</v>
      </c>
      <c r="E47" s="21" t="s">
        <v>49</v>
      </c>
      <c r="F47" s="21" t="s">
        <v>57</v>
      </c>
      <c r="G47" s="11">
        <f>VLOOKUP(A47,'MVP Portfolio Allocation'!$B$2:$C$24,2,FALSE)*(1-'Portfolio Performance'!$G$6-'Portfolio Performance'!$G$4)</f>
        <v>-1.9807125000000002E-2</v>
      </c>
      <c r="H47" s="66">
        <v>-0.20300000000000001</v>
      </c>
      <c r="I47" s="13">
        <f>G47*'Portfolio Performance'!$F$2</f>
        <v>-396142500.00000006</v>
      </c>
      <c r="J47" s="14"/>
      <c r="K47" s="14"/>
      <c r="L47" s="14"/>
      <c r="M47" s="14"/>
    </row>
    <row r="48" spans="1:13" x14ac:dyDescent="0.2">
      <c r="A48" s="27" t="s">
        <v>147</v>
      </c>
      <c r="B48" s="7" t="s">
        <v>148</v>
      </c>
      <c r="C48" s="21" t="s">
        <v>24</v>
      </c>
      <c r="D48" s="22" t="s">
        <v>14</v>
      </c>
      <c r="E48" s="21" t="s">
        <v>49</v>
      </c>
      <c r="F48" s="21" t="s">
        <v>16</v>
      </c>
      <c r="G48" s="11">
        <f>VLOOKUP(A48,'MVP Portfolio Allocation'!$B$2:$C$24,2,FALSE)*(1-'Portfolio Performance'!$G$6-'Portfolio Performance'!$G$4)</f>
        <v>3.2629837500000008E-2</v>
      </c>
      <c r="H48" s="67">
        <v>0.247</v>
      </c>
      <c r="I48" s="13">
        <f>G48*'Portfolio Performance'!$F$2</f>
        <v>652596750.00000012</v>
      </c>
      <c r="J48" s="14"/>
      <c r="K48" s="14"/>
      <c r="L48" s="14"/>
      <c r="M48" s="37" t="s">
        <v>149</v>
      </c>
    </row>
    <row r="49" spans="1:24" x14ac:dyDescent="0.2">
      <c r="A49" s="27" t="s">
        <v>150</v>
      </c>
      <c r="B49" s="7" t="s">
        <v>151</v>
      </c>
      <c r="C49" s="21" t="s">
        <v>152</v>
      </c>
      <c r="D49" s="22" t="s">
        <v>33</v>
      </c>
      <c r="E49" s="21" t="s">
        <v>49</v>
      </c>
      <c r="F49" s="21" t="s">
        <v>16</v>
      </c>
      <c r="G49" s="11">
        <f>(('Portfolio Performance'!$G$4-($G$7+$G$26+$G$22+$G$35))/(('Portfolio Performance'!$F$12)-4))</f>
        <v>3.9285714285714288E-3</v>
      </c>
      <c r="H49" s="28">
        <v>2.1000000000000001E-2</v>
      </c>
      <c r="I49" s="13">
        <f>G49*'Portfolio Performance'!$F$2</f>
        <v>78571428.571428582</v>
      </c>
      <c r="J49" s="14"/>
      <c r="K49" s="14"/>
      <c r="L49" s="14"/>
      <c r="M49" s="14"/>
    </row>
    <row r="50" spans="1:24" x14ac:dyDescent="0.2">
      <c r="A50" s="68"/>
      <c r="B50" s="69"/>
      <c r="C50" s="70"/>
      <c r="D50" s="22"/>
      <c r="E50" s="21"/>
      <c r="F50" s="21"/>
      <c r="G50" s="71"/>
      <c r="H50" s="71"/>
      <c r="I50" s="72"/>
      <c r="J50" s="73"/>
      <c r="K50" s="73"/>
      <c r="L50" s="73"/>
      <c r="M50" s="73"/>
      <c r="N50" s="72"/>
      <c r="O50" s="72"/>
      <c r="P50" s="72"/>
      <c r="Q50" s="72"/>
      <c r="R50" s="72"/>
      <c r="S50" s="72"/>
      <c r="T50" s="72"/>
      <c r="U50" s="72"/>
      <c r="V50" s="72"/>
      <c r="W50" s="72"/>
      <c r="X50" s="72"/>
    </row>
    <row r="51" spans="1:24" x14ac:dyDescent="0.2">
      <c r="A51" s="74"/>
      <c r="B51" s="75"/>
      <c r="C51" s="21"/>
      <c r="D51" s="22"/>
      <c r="E51" s="21"/>
      <c r="F51" s="21"/>
      <c r="G51" s="71"/>
      <c r="H51" s="71"/>
      <c r="I51" s="72"/>
      <c r="J51" s="314"/>
      <c r="K51" s="315"/>
      <c r="L51" s="315"/>
      <c r="M51" s="315"/>
      <c r="N51" s="72"/>
      <c r="O51" s="72"/>
      <c r="P51" s="72"/>
      <c r="Q51" s="72"/>
      <c r="R51" s="72"/>
      <c r="S51" s="72"/>
      <c r="T51" s="72"/>
      <c r="U51" s="72"/>
      <c r="V51" s="72"/>
      <c r="W51" s="72"/>
      <c r="X51" s="72"/>
    </row>
    <row r="52" spans="1:24" x14ac:dyDescent="0.2">
      <c r="A52" s="74"/>
      <c r="B52" s="75"/>
      <c r="C52" s="55"/>
      <c r="D52" s="22"/>
      <c r="E52" s="21"/>
      <c r="F52" s="21"/>
      <c r="G52" s="71"/>
      <c r="H52" s="71"/>
      <c r="I52" s="72"/>
      <c r="J52" s="73"/>
      <c r="K52" s="73"/>
      <c r="L52" s="73"/>
      <c r="M52" s="73"/>
      <c r="N52" s="72"/>
      <c r="O52" s="72"/>
      <c r="P52" s="72"/>
      <c r="Q52" s="72"/>
      <c r="R52" s="72"/>
      <c r="S52" s="72"/>
      <c r="T52" s="72"/>
      <c r="U52" s="72"/>
      <c r="V52" s="72"/>
      <c r="W52" s="72"/>
      <c r="X52" s="72"/>
    </row>
    <row r="53" spans="1:24" x14ac:dyDescent="0.2">
      <c r="A53" s="74"/>
      <c r="B53" s="75"/>
      <c r="C53" s="21"/>
      <c r="D53" s="22"/>
      <c r="E53" s="21"/>
      <c r="F53" s="21"/>
      <c r="G53" s="71"/>
      <c r="H53" s="71"/>
      <c r="I53" s="72"/>
      <c r="J53" s="73"/>
      <c r="K53" s="73"/>
      <c r="L53" s="73"/>
      <c r="M53" s="73"/>
      <c r="N53" s="72"/>
      <c r="O53" s="72"/>
      <c r="P53" s="72"/>
      <c r="Q53" s="72"/>
      <c r="R53" s="72"/>
      <c r="S53" s="72"/>
      <c r="T53" s="72"/>
      <c r="U53" s="72"/>
      <c r="V53" s="72"/>
      <c r="W53" s="72"/>
      <c r="X53" s="72"/>
    </row>
    <row r="54" spans="1:24" x14ac:dyDescent="0.2">
      <c r="A54" s="68"/>
      <c r="B54" s="69"/>
      <c r="C54" s="70"/>
      <c r="D54" s="22"/>
      <c r="E54" s="21"/>
      <c r="F54" s="21"/>
      <c r="G54" s="71"/>
      <c r="H54" s="71"/>
      <c r="I54" s="72"/>
      <c r="J54" s="73"/>
      <c r="K54" s="73"/>
      <c r="L54" s="73"/>
      <c r="M54" s="73"/>
      <c r="N54" s="72"/>
      <c r="O54" s="72"/>
      <c r="P54" s="72"/>
      <c r="Q54" s="72"/>
      <c r="R54" s="72"/>
      <c r="S54" s="72"/>
      <c r="T54" s="72"/>
      <c r="U54" s="72"/>
      <c r="V54" s="72"/>
      <c r="W54" s="72"/>
      <c r="X54" s="72"/>
    </row>
    <row r="55" spans="1:24" ht="15.75" customHeight="1" x14ac:dyDescent="0.15">
      <c r="A55" s="14"/>
      <c r="J55" s="14"/>
      <c r="K55" s="14"/>
      <c r="L55" s="14"/>
      <c r="M55" s="14"/>
    </row>
    <row r="56" spans="1:24" ht="15.75" customHeight="1" x14ac:dyDescent="0.15">
      <c r="A56" s="14"/>
      <c r="J56" s="14"/>
      <c r="K56" s="14"/>
      <c r="L56" s="14"/>
      <c r="M56" s="14"/>
    </row>
    <row r="57" spans="1:24" ht="15.75" customHeight="1" x14ac:dyDescent="0.15">
      <c r="A57" s="14"/>
      <c r="J57" s="14"/>
      <c r="K57" s="14"/>
      <c r="L57" s="14"/>
      <c r="M57" s="14"/>
    </row>
    <row r="58" spans="1:24" ht="15.75" customHeight="1" x14ac:dyDescent="0.15">
      <c r="A58" s="14"/>
      <c r="J58" s="14"/>
      <c r="K58" s="14"/>
      <c r="L58" s="14"/>
      <c r="M58" s="14"/>
    </row>
    <row r="59" spans="1:24" ht="15.75" customHeight="1" x14ac:dyDescent="0.15">
      <c r="A59" s="14"/>
      <c r="J59" s="14"/>
      <c r="K59" s="14"/>
      <c r="L59" s="14"/>
      <c r="M59" s="14"/>
    </row>
    <row r="60" spans="1:24" ht="15.75" customHeight="1" x14ac:dyDescent="0.15">
      <c r="A60" s="14"/>
      <c r="J60" s="14"/>
      <c r="K60" s="14"/>
      <c r="L60" s="14"/>
      <c r="M60" s="14"/>
    </row>
    <row r="61" spans="1:24" ht="15.75" customHeight="1" x14ac:dyDescent="0.15">
      <c r="A61" s="14"/>
      <c r="J61" s="14"/>
      <c r="K61" s="14"/>
      <c r="L61" s="14"/>
      <c r="M61" s="14"/>
    </row>
    <row r="62" spans="1:24" ht="15.75" customHeight="1" x14ac:dyDescent="0.15">
      <c r="A62" s="14"/>
      <c r="J62" s="14"/>
      <c r="K62" s="14"/>
      <c r="L62" s="14"/>
      <c r="M62" s="14"/>
    </row>
    <row r="63" spans="1:24" ht="15.75" customHeight="1" x14ac:dyDescent="0.15">
      <c r="A63" s="14"/>
      <c r="J63" s="14"/>
      <c r="K63" s="14"/>
      <c r="L63" s="14"/>
      <c r="M63" s="14"/>
    </row>
    <row r="64" spans="1:24" ht="15.75" customHeight="1" x14ac:dyDescent="0.15">
      <c r="A64" s="14"/>
      <c r="J64" s="14"/>
      <c r="K64" s="14"/>
      <c r="L64" s="14"/>
      <c r="M64" s="14"/>
    </row>
    <row r="65" spans="1:13" ht="15.75" customHeight="1" x14ac:dyDescent="0.15">
      <c r="A65" s="14"/>
      <c r="J65" s="14"/>
      <c r="K65" s="14"/>
      <c r="L65" s="14"/>
      <c r="M65" s="14"/>
    </row>
    <row r="66" spans="1:13" ht="15.75" customHeight="1" x14ac:dyDescent="0.15">
      <c r="A66" s="14"/>
      <c r="J66" s="14"/>
      <c r="K66" s="14"/>
      <c r="L66" s="14"/>
      <c r="M66" s="14"/>
    </row>
    <row r="67" spans="1:13" ht="15.75" customHeight="1" x14ac:dyDescent="0.15">
      <c r="A67" s="14"/>
      <c r="J67" s="14"/>
      <c r="K67" s="14"/>
      <c r="L67" s="14"/>
      <c r="M67" s="14"/>
    </row>
    <row r="68" spans="1:13" ht="15.75" customHeight="1" x14ac:dyDescent="0.15">
      <c r="A68" s="14"/>
      <c r="J68" s="14"/>
      <c r="K68" s="14"/>
      <c r="L68" s="14"/>
      <c r="M68" s="14"/>
    </row>
    <row r="69" spans="1:13" ht="15.75" customHeight="1" x14ac:dyDescent="0.15">
      <c r="A69" s="14"/>
      <c r="J69" s="14"/>
      <c r="K69" s="14"/>
      <c r="L69" s="14"/>
      <c r="M69" s="14"/>
    </row>
    <row r="70" spans="1:13" ht="15.75" customHeight="1" x14ac:dyDescent="0.15">
      <c r="A70" s="14"/>
      <c r="J70" s="14"/>
      <c r="K70" s="14"/>
      <c r="L70" s="14"/>
      <c r="M70" s="14"/>
    </row>
    <row r="71" spans="1:13" ht="15.75" customHeight="1" x14ac:dyDescent="0.15">
      <c r="A71" s="14"/>
      <c r="J71" s="14"/>
      <c r="K71" s="14"/>
      <c r="L71" s="14"/>
      <c r="M71" s="14"/>
    </row>
    <row r="72" spans="1:13" ht="15.75" customHeight="1" x14ac:dyDescent="0.15">
      <c r="A72" s="14"/>
      <c r="J72" s="14"/>
      <c r="K72" s="14"/>
      <c r="L72" s="14"/>
      <c r="M72" s="14"/>
    </row>
    <row r="73" spans="1:13" ht="15.75" customHeight="1" x14ac:dyDescent="0.15">
      <c r="A73" s="14"/>
      <c r="J73" s="14"/>
      <c r="K73" s="14"/>
      <c r="L73" s="14"/>
      <c r="M73" s="14"/>
    </row>
    <row r="74" spans="1:13" ht="15.75" customHeight="1" x14ac:dyDescent="0.15">
      <c r="A74" s="14"/>
      <c r="J74" s="14"/>
      <c r="K74" s="14"/>
      <c r="L74" s="14"/>
      <c r="M74" s="14"/>
    </row>
    <row r="75" spans="1:13" ht="15.75" customHeight="1" x14ac:dyDescent="0.15">
      <c r="A75" s="14"/>
      <c r="J75" s="14"/>
      <c r="K75" s="14"/>
      <c r="L75" s="14"/>
      <c r="M75" s="14"/>
    </row>
    <row r="76" spans="1:13" ht="15.75" customHeight="1" x14ac:dyDescent="0.15">
      <c r="A76" s="14"/>
      <c r="J76" s="14"/>
      <c r="K76" s="14"/>
      <c r="L76" s="14"/>
      <c r="M76" s="14"/>
    </row>
    <row r="77" spans="1:13" ht="15.75" customHeight="1" x14ac:dyDescent="0.15">
      <c r="A77" s="14"/>
      <c r="J77" s="14"/>
      <c r="K77" s="14"/>
      <c r="L77" s="14"/>
      <c r="M77" s="14"/>
    </row>
    <row r="78" spans="1:13" ht="15.75" customHeight="1" x14ac:dyDescent="0.15">
      <c r="A78" s="14"/>
      <c r="J78" s="14"/>
      <c r="K78" s="14"/>
      <c r="L78" s="14"/>
      <c r="M78" s="14"/>
    </row>
    <row r="79" spans="1:13" ht="15.75" customHeight="1" x14ac:dyDescent="0.15">
      <c r="A79" s="14"/>
      <c r="J79" s="14"/>
      <c r="K79" s="14"/>
      <c r="L79" s="14"/>
      <c r="M79" s="14"/>
    </row>
    <row r="80" spans="1:13" ht="15.75" customHeight="1" x14ac:dyDescent="0.15">
      <c r="A80" s="14"/>
      <c r="J80" s="14"/>
      <c r="K80" s="14"/>
      <c r="L80" s="14"/>
      <c r="M80" s="14"/>
    </row>
    <row r="81" spans="1:13" ht="15.75" customHeight="1" x14ac:dyDescent="0.15">
      <c r="A81" s="14"/>
      <c r="J81" s="14"/>
      <c r="K81" s="14"/>
      <c r="L81" s="14"/>
      <c r="M81" s="14"/>
    </row>
    <row r="82" spans="1:13" ht="15.75" customHeight="1" x14ac:dyDescent="0.15">
      <c r="A82" s="14"/>
      <c r="J82" s="14"/>
      <c r="K82" s="14"/>
      <c r="L82" s="14"/>
      <c r="M82" s="14"/>
    </row>
    <row r="83" spans="1:13" ht="15.75" customHeight="1" x14ac:dyDescent="0.15">
      <c r="A83" s="14"/>
      <c r="J83" s="14"/>
      <c r="K83" s="14"/>
      <c r="L83" s="14"/>
      <c r="M83" s="14"/>
    </row>
    <row r="84" spans="1:13" ht="15.75" customHeight="1" x14ac:dyDescent="0.15">
      <c r="A84" s="14"/>
      <c r="J84" s="14"/>
      <c r="K84" s="14"/>
      <c r="L84" s="14"/>
      <c r="M84" s="14"/>
    </row>
    <row r="85" spans="1:13" ht="15.75" customHeight="1" x14ac:dyDescent="0.15">
      <c r="A85" s="14"/>
      <c r="J85" s="14"/>
      <c r="K85" s="14"/>
      <c r="L85" s="14"/>
      <c r="M85" s="14"/>
    </row>
    <row r="86" spans="1:13" ht="15.75" customHeight="1" x14ac:dyDescent="0.15">
      <c r="A86" s="14"/>
      <c r="J86" s="14"/>
      <c r="K86" s="14"/>
      <c r="L86" s="14"/>
      <c r="M86" s="14"/>
    </row>
    <row r="87" spans="1:13" ht="15.75" customHeight="1" x14ac:dyDescent="0.15">
      <c r="A87" s="14"/>
      <c r="J87" s="14"/>
      <c r="K87" s="14"/>
      <c r="L87" s="14"/>
      <c r="M87" s="14"/>
    </row>
    <row r="88" spans="1:13" ht="15.75" customHeight="1" x14ac:dyDescent="0.15">
      <c r="A88" s="14"/>
      <c r="J88" s="14"/>
      <c r="K88" s="14"/>
      <c r="L88" s="14"/>
      <c r="M88" s="14"/>
    </row>
    <row r="89" spans="1:13" ht="15.75" customHeight="1" x14ac:dyDescent="0.15">
      <c r="A89" s="14"/>
      <c r="J89" s="14"/>
      <c r="K89" s="14"/>
      <c r="L89" s="14"/>
      <c r="M89" s="14"/>
    </row>
    <row r="90" spans="1:13" ht="15.75" customHeight="1" x14ac:dyDescent="0.15">
      <c r="A90" s="14"/>
      <c r="J90" s="14"/>
      <c r="K90" s="14"/>
      <c r="L90" s="14"/>
      <c r="M90" s="14"/>
    </row>
    <row r="91" spans="1:13" ht="15.75" customHeight="1" x14ac:dyDescent="0.15">
      <c r="A91" s="14"/>
      <c r="J91" s="14"/>
      <c r="K91" s="14"/>
      <c r="L91" s="14"/>
      <c r="M91" s="14"/>
    </row>
    <row r="92" spans="1:13" ht="15.75" customHeight="1" x14ac:dyDescent="0.15">
      <c r="A92" s="14"/>
      <c r="J92" s="14"/>
      <c r="K92" s="14"/>
      <c r="L92" s="14"/>
      <c r="M92" s="14"/>
    </row>
    <row r="93" spans="1:13" ht="15.75" customHeight="1" x14ac:dyDescent="0.15">
      <c r="A93" s="14"/>
      <c r="J93" s="14"/>
      <c r="K93" s="14"/>
      <c r="L93" s="14"/>
      <c r="M93" s="14"/>
    </row>
    <row r="94" spans="1:13" ht="15.75" customHeight="1" x14ac:dyDescent="0.15">
      <c r="A94" s="14"/>
      <c r="J94" s="14"/>
      <c r="K94" s="14"/>
      <c r="L94" s="14"/>
      <c r="M94" s="14"/>
    </row>
    <row r="95" spans="1:13" ht="15.75" customHeight="1" x14ac:dyDescent="0.15">
      <c r="A95" s="14"/>
      <c r="J95" s="14"/>
      <c r="K95" s="14"/>
      <c r="L95" s="14"/>
      <c r="M95" s="14"/>
    </row>
    <row r="96" spans="1:13" ht="15.75" customHeight="1" x14ac:dyDescent="0.15">
      <c r="A96" s="14"/>
      <c r="J96" s="14"/>
      <c r="K96" s="14"/>
      <c r="L96" s="14"/>
      <c r="M96" s="14"/>
    </row>
    <row r="97" spans="1:13" ht="15.75" customHeight="1" x14ac:dyDescent="0.15">
      <c r="A97" s="14"/>
      <c r="J97" s="14"/>
      <c r="K97" s="14"/>
      <c r="L97" s="14"/>
      <c r="M97" s="14"/>
    </row>
    <row r="98" spans="1:13" ht="15.75" customHeight="1" x14ac:dyDescent="0.15">
      <c r="A98" s="14"/>
      <c r="J98" s="14"/>
      <c r="K98" s="14"/>
      <c r="L98" s="14"/>
      <c r="M98" s="14"/>
    </row>
    <row r="99" spans="1:13" ht="15.75" customHeight="1" x14ac:dyDescent="0.15">
      <c r="A99" s="14"/>
      <c r="J99" s="14"/>
      <c r="K99" s="14"/>
      <c r="L99" s="14"/>
      <c r="M99" s="14"/>
    </row>
    <row r="100" spans="1:13" ht="15.75" customHeight="1" x14ac:dyDescent="0.15">
      <c r="A100" s="14"/>
      <c r="J100" s="14"/>
      <c r="K100" s="14"/>
      <c r="L100" s="14"/>
      <c r="M100" s="14"/>
    </row>
    <row r="101" spans="1:13" ht="15.75" customHeight="1" x14ac:dyDescent="0.15">
      <c r="A101" s="14"/>
      <c r="J101" s="14"/>
      <c r="K101" s="14"/>
      <c r="L101" s="14"/>
      <c r="M101" s="14"/>
    </row>
    <row r="102" spans="1:13" ht="15.75" customHeight="1" x14ac:dyDescent="0.15">
      <c r="A102" s="14"/>
      <c r="J102" s="14"/>
      <c r="K102" s="14"/>
      <c r="L102" s="14"/>
      <c r="M102" s="14"/>
    </row>
    <row r="103" spans="1:13" ht="15.75" customHeight="1" x14ac:dyDescent="0.15">
      <c r="A103" s="14"/>
      <c r="J103" s="14"/>
      <c r="K103" s="14"/>
      <c r="L103" s="14"/>
      <c r="M103" s="14"/>
    </row>
    <row r="104" spans="1:13" ht="15.75" customHeight="1" x14ac:dyDescent="0.15">
      <c r="A104" s="14"/>
      <c r="J104" s="14"/>
      <c r="K104" s="14"/>
      <c r="L104" s="14"/>
      <c r="M104" s="14"/>
    </row>
    <row r="105" spans="1:13" ht="15.75" customHeight="1" x14ac:dyDescent="0.15">
      <c r="A105" s="14"/>
      <c r="J105" s="14"/>
      <c r="K105" s="14"/>
      <c r="L105" s="14"/>
      <c r="M105" s="14"/>
    </row>
    <row r="106" spans="1:13" ht="15.75" customHeight="1" x14ac:dyDescent="0.15">
      <c r="A106" s="14"/>
      <c r="J106" s="14"/>
      <c r="K106" s="14"/>
      <c r="L106" s="14"/>
      <c r="M106" s="14"/>
    </row>
    <row r="107" spans="1:13" ht="15.75" customHeight="1" x14ac:dyDescent="0.15">
      <c r="A107" s="14"/>
      <c r="J107" s="14"/>
      <c r="K107" s="14"/>
      <c r="L107" s="14"/>
      <c r="M107" s="14"/>
    </row>
    <row r="108" spans="1:13" ht="15.75" customHeight="1" x14ac:dyDescent="0.15">
      <c r="A108" s="14"/>
      <c r="J108" s="14"/>
      <c r="K108" s="14"/>
      <c r="L108" s="14"/>
      <c r="M108" s="14"/>
    </row>
    <row r="109" spans="1:13" ht="15.75" customHeight="1" x14ac:dyDescent="0.15">
      <c r="A109" s="14"/>
      <c r="J109" s="14"/>
      <c r="K109" s="14"/>
      <c r="L109" s="14"/>
      <c r="M109" s="14"/>
    </row>
    <row r="110" spans="1:13" ht="15.75" customHeight="1" x14ac:dyDescent="0.15">
      <c r="A110" s="14"/>
      <c r="J110" s="14"/>
      <c r="K110" s="14"/>
      <c r="L110" s="14"/>
      <c r="M110" s="14"/>
    </row>
    <row r="111" spans="1:13" ht="15.75" customHeight="1" x14ac:dyDescent="0.15">
      <c r="A111" s="14"/>
      <c r="J111" s="14"/>
      <c r="K111" s="14"/>
      <c r="L111" s="14"/>
      <c r="M111" s="14"/>
    </row>
    <row r="112" spans="1:13" ht="15.75" customHeight="1" x14ac:dyDescent="0.15">
      <c r="A112" s="14"/>
      <c r="J112" s="14"/>
      <c r="K112" s="14"/>
      <c r="L112" s="14"/>
      <c r="M112" s="14"/>
    </row>
    <row r="113" spans="1:13" ht="15.75" customHeight="1" x14ac:dyDescent="0.15">
      <c r="A113" s="14"/>
      <c r="J113" s="14"/>
      <c r="K113" s="14"/>
      <c r="L113" s="14"/>
      <c r="M113" s="14"/>
    </row>
    <row r="114" spans="1:13" ht="15.75" customHeight="1" x14ac:dyDescent="0.15">
      <c r="A114" s="14"/>
      <c r="J114" s="14"/>
      <c r="K114" s="14"/>
      <c r="L114" s="14"/>
      <c r="M114" s="14"/>
    </row>
    <row r="115" spans="1:13" ht="15.75" customHeight="1" x14ac:dyDescent="0.15">
      <c r="A115" s="14"/>
      <c r="J115" s="14"/>
      <c r="K115" s="14"/>
      <c r="L115" s="14"/>
      <c r="M115" s="14"/>
    </row>
    <row r="116" spans="1:13" ht="15.75" customHeight="1" x14ac:dyDescent="0.15">
      <c r="A116" s="14"/>
      <c r="J116" s="14"/>
      <c r="K116" s="14"/>
      <c r="L116" s="14"/>
      <c r="M116" s="14"/>
    </row>
    <row r="117" spans="1:13" ht="15.75" customHeight="1" x14ac:dyDescent="0.15">
      <c r="A117" s="14"/>
      <c r="J117" s="14"/>
      <c r="K117" s="14"/>
      <c r="L117" s="14"/>
      <c r="M117" s="14"/>
    </row>
    <row r="118" spans="1:13" ht="15.75" customHeight="1" x14ac:dyDescent="0.15">
      <c r="A118" s="14"/>
      <c r="J118" s="14"/>
      <c r="K118" s="14"/>
      <c r="L118" s="14"/>
      <c r="M118" s="14"/>
    </row>
    <row r="119" spans="1:13" ht="15.75" customHeight="1" x14ac:dyDescent="0.15">
      <c r="A119" s="14"/>
      <c r="J119" s="14"/>
      <c r="K119" s="14"/>
      <c r="L119" s="14"/>
      <c r="M119" s="14"/>
    </row>
    <row r="120" spans="1:13" ht="15.75" customHeight="1" x14ac:dyDescent="0.15">
      <c r="A120" s="14"/>
      <c r="J120" s="14"/>
      <c r="K120" s="14"/>
      <c r="L120" s="14"/>
      <c r="M120" s="14"/>
    </row>
    <row r="121" spans="1:13" ht="15.75" customHeight="1" x14ac:dyDescent="0.15">
      <c r="A121" s="14"/>
      <c r="J121" s="14"/>
      <c r="K121" s="14"/>
      <c r="L121" s="14"/>
      <c r="M121" s="14"/>
    </row>
    <row r="122" spans="1:13" ht="15.75" customHeight="1" x14ac:dyDescent="0.15">
      <c r="A122" s="14"/>
      <c r="J122" s="14"/>
      <c r="K122" s="14"/>
      <c r="L122" s="14"/>
      <c r="M122" s="14"/>
    </row>
    <row r="123" spans="1:13" ht="15.75" customHeight="1" x14ac:dyDescent="0.15">
      <c r="A123" s="14"/>
      <c r="J123" s="14"/>
      <c r="K123" s="14"/>
      <c r="L123" s="14"/>
      <c r="M123" s="14"/>
    </row>
    <row r="124" spans="1:13" ht="15.75" customHeight="1" x14ac:dyDescent="0.15">
      <c r="A124" s="14"/>
      <c r="J124" s="14"/>
      <c r="K124" s="14"/>
      <c r="L124" s="14"/>
      <c r="M124" s="14"/>
    </row>
    <row r="125" spans="1:13" ht="15.75" customHeight="1" x14ac:dyDescent="0.15">
      <c r="A125" s="14"/>
      <c r="J125" s="14"/>
      <c r="K125" s="14"/>
      <c r="L125" s="14"/>
      <c r="M125" s="14"/>
    </row>
    <row r="126" spans="1:13" ht="15.75" customHeight="1" x14ac:dyDescent="0.15">
      <c r="A126" s="14"/>
      <c r="J126" s="14"/>
      <c r="K126" s="14"/>
      <c r="L126" s="14"/>
      <c r="M126" s="14"/>
    </row>
    <row r="127" spans="1:13" ht="15.75" customHeight="1" x14ac:dyDescent="0.15">
      <c r="A127" s="14"/>
      <c r="J127" s="14"/>
      <c r="K127" s="14"/>
      <c r="L127" s="14"/>
      <c r="M127" s="14"/>
    </row>
    <row r="128" spans="1:13" ht="15.75" customHeight="1" x14ac:dyDescent="0.15">
      <c r="A128" s="14"/>
      <c r="J128" s="14"/>
      <c r="K128" s="14"/>
      <c r="L128" s="14"/>
      <c r="M128" s="14"/>
    </row>
    <row r="129" spans="1:13" ht="15.75" customHeight="1" x14ac:dyDescent="0.15">
      <c r="A129" s="14"/>
      <c r="J129" s="14"/>
      <c r="K129" s="14"/>
      <c r="L129" s="14"/>
      <c r="M129" s="14"/>
    </row>
    <row r="130" spans="1:13" ht="15.75" customHeight="1" x14ac:dyDescent="0.15">
      <c r="A130" s="14"/>
      <c r="J130" s="14"/>
      <c r="K130" s="14"/>
      <c r="L130" s="14"/>
      <c r="M130" s="14"/>
    </row>
    <row r="131" spans="1:13" ht="15.75" customHeight="1" x14ac:dyDescent="0.15">
      <c r="A131" s="14"/>
      <c r="J131" s="14"/>
      <c r="K131" s="14"/>
      <c r="L131" s="14"/>
      <c r="M131" s="14"/>
    </row>
    <row r="132" spans="1:13" ht="15.75" customHeight="1" x14ac:dyDescent="0.15">
      <c r="A132" s="14"/>
      <c r="J132" s="14"/>
      <c r="K132" s="14"/>
      <c r="L132" s="14"/>
      <c r="M132" s="14"/>
    </row>
    <row r="133" spans="1:13" ht="15.75" customHeight="1" x14ac:dyDescent="0.15">
      <c r="A133" s="14"/>
      <c r="J133" s="14"/>
      <c r="K133" s="14"/>
      <c r="L133" s="14"/>
      <c r="M133" s="14"/>
    </row>
    <row r="134" spans="1:13" ht="15.75" customHeight="1" x14ac:dyDescent="0.15">
      <c r="A134" s="14"/>
      <c r="J134" s="14"/>
      <c r="K134" s="14"/>
      <c r="L134" s="14"/>
      <c r="M134" s="14"/>
    </row>
    <row r="135" spans="1:13" ht="15.75" customHeight="1" x14ac:dyDescent="0.15">
      <c r="A135" s="14"/>
      <c r="J135" s="14"/>
      <c r="K135" s="14"/>
      <c r="L135" s="14"/>
      <c r="M135" s="14"/>
    </row>
    <row r="136" spans="1:13" ht="15.75" customHeight="1" x14ac:dyDescent="0.15">
      <c r="A136" s="14"/>
      <c r="J136" s="14"/>
      <c r="K136" s="14"/>
      <c r="L136" s="14"/>
      <c r="M136" s="14"/>
    </row>
    <row r="137" spans="1:13" ht="15.75" customHeight="1" x14ac:dyDescent="0.15">
      <c r="A137" s="14"/>
      <c r="J137" s="14"/>
      <c r="K137" s="14"/>
      <c r="L137" s="14"/>
      <c r="M137" s="14"/>
    </row>
    <row r="138" spans="1:13" ht="15.75" customHeight="1" x14ac:dyDescent="0.15">
      <c r="A138" s="14"/>
      <c r="J138" s="14"/>
      <c r="K138" s="14"/>
      <c r="L138" s="14"/>
      <c r="M138" s="14"/>
    </row>
    <row r="139" spans="1:13" ht="15.75" customHeight="1" x14ac:dyDescent="0.15">
      <c r="A139" s="14"/>
      <c r="J139" s="14"/>
      <c r="K139" s="14"/>
      <c r="L139" s="14"/>
      <c r="M139" s="14"/>
    </row>
    <row r="140" spans="1:13" ht="15.75" customHeight="1" x14ac:dyDescent="0.15">
      <c r="A140" s="14"/>
      <c r="J140" s="14"/>
      <c r="K140" s="14"/>
      <c r="L140" s="14"/>
      <c r="M140" s="14"/>
    </row>
    <row r="141" spans="1:13" ht="15.75" customHeight="1" x14ac:dyDescent="0.15">
      <c r="A141" s="14"/>
      <c r="J141" s="14"/>
      <c r="K141" s="14"/>
      <c r="L141" s="14"/>
      <c r="M141" s="14"/>
    </row>
    <row r="142" spans="1:13" ht="15.75" customHeight="1" x14ac:dyDescent="0.15">
      <c r="A142" s="14"/>
      <c r="J142" s="14"/>
      <c r="K142" s="14"/>
      <c r="L142" s="14"/>
      <c r="M142" s="14"/>
    </row>
    <row r="143" spans="1:13" ht="15.75" customHeight="1" x14ac:dyDescent="0.15">
      <c r="A143" s="14"/>
      <c r="J143" s="14"/>
      <c r="K143" s="14"/>
      <c r="L143" s="14"/>
      <c r="M143" s="14"/>
    </row>
    <row r="144" spans="1:13" ht="15.75" customHeight="1" x14ac:dyDescent="0.15">
      <c r="A144" s="14"/>
      <c r="J144" s="14"/>
      <c r="K144" s="14"/>
      <c r="L144" s="14"/>
      <c r="M144" s="14"/>
    </row>
    <row r="145" spans="1:13" ht="15.75" customHeight="1" x14ac:dyDescent="0.15">
      <c r="A145" s="14"/>
      <c r="J145" s="14"/>
      <c r="K145" s="14"/>
      <c r="L145" s="14"/>
      <c r="M145" s="14"/>
    </row>
    <row r="146" spans="1:13" ht="15.75" customHeight="1" x14ac:dyDescent="0.15">
      <c r="A146" s="14"/>
      <c r="J146" s="14"/>
      <c r="K146" s="14"/>
      <c r="L146" s="14"/>
      <c r="M146" s="14"/>
    </row>
    <row r="147" spans="1:13" ht="15.75" customHeight="1" x14ac:dyDescent="0.15">
      <c r="A147" s="14"/>
      <c r="J147" s="14"/>
      <c r="K147" s="14"/>
      <c r="L147" s="14"/>
      <c r="M147" s="14"/>
    </row>
    <row r="148" spans="1:13" ht="15.75" customHeight="1" x14ac:dyDescent="0.15">
      <c r="A148" s="14"/>
      <c r="J148" s="14"/>
      <c r="K148" s="14"/>
      <c r="L148" s="14"/>
      <c r="M148" s="14"/>
    </row>
    <row r="149" spans="1:13" ht="15.75" customHeight="1" x14ac:dyDescent="0.15">
      <c r="A149" s="14"/>
      <c r="J149" s="14"/>
      <c r="K149" s="14"/>
      <c r="L149" s="14"/>
      <c r="M149" s="14"/>
    </row>
    <row r="150" spans="1:13" ht="15.75" customHeight="1" x14ac:dyDescent="0.15">
      <c r="A150" s="14"/>
      <c r="J150" s="14"/>
      <c r="K150" s="14"/>
      <c r="L150" s="14"/>
      <c r="M150" s="14"/>
    </row>
    <row r="151" spans="1:13" ht="15.75" customHeight="1" x14ac:dyDescent="0.15">
      <c r="A151" s="14"/>
      <c r="J151" s="14"/>
      <c r="K151" s="14"/>
      <c r="L151" s="14"/>
      <c r="M151" s="14"/>
    </row>
    <row r="152" spans="1:13" ht="15.75" customHeight="1" x14ac:dyDescent="0.15">
      <c r="A152" s="14"/>
      <c r="J152" s="14"/>
      <c r="K152" s="14"/>
      <c r="L152" s="14"/>
      <c r="M152" s="14"/>
    </row>
    <row r="153" spans="1:13" ht="15.75" customHeight="1" x14ac:dyDescent="0.15">
      <c r="A153" s="14"/>
      <c r="J153" s="14"/>
      <c r="K153" s="14"/>
      <c r="L153" s="14"/>
      <c r="M153" s="14"/>
    </row>
    <row r="154" spans="1:13" ht="15.75" customHeight="1" x14ac:dyDescent="0.15">
      <c r="A154" s="14"/>
      <c r="J154" s="14"/>
      <c r="K154" s="14"/>
      <c r="L154" s="14"/>
      <c r="M154" s="14"/>
    </row>
    <row r="155" spans="1:13" ht="15.75" customHeight="1" x14ac:dyDescent="0.15">
      <c r="A155" s="14"/>
      <c r="J155" s="14"/>
      <c r="K155" s="14"/>
      <c r="L155" s="14"/>
      <c r="M155" s="14"/>
    </row>
    <row r="156" spans="1:13" ht="15.75" customHeight="1" x14ac:dyDescent="0.15">
      <c r="A156" s="14"/>
      <c r="J156" s="14"/>
      <c r="K156" s="14"/>
      <c r="L156" s="14"/>
      <c r="M156" s="14"/>
    </row>
    <row r="157" spans="1:13" ht="15.75" customHeight="1" x14ac:dyDescent="0.15">
      <c r="A157" s="14"/>
      <c r="J157" s="14"/>
      <c r="K157" s="14"/>
      <c r="L157" s="14"/>
      <c r="M157" s="14"/>
    </row>
    <row r="158" spans="1:13" ht="15.75" customHeight="1" x14ac:dyDescent="0.15">
      <c r="A158" s="14"/>
      <c r="J158" s="14"/>
      <c r="K158" s="14"/>
      <c r="L158" s="14"/>
      <c r="M158" s="14"/>
    </row>
    <row r="159" spans="1:13" ht="15.75" customHeight="1" x14ac:dyDescent="0.15">
      <c r="A159" s="14"/>
      <c r="J159" s="14"/>
      <c r="K159" s="14"/>
      <c r="L159" s="14"/>
      <c r="M159" s="14"/>
    </row>
    <row r="160" spans="1:13" ht="15.75" customHeight="1" x14ac:dyDescent="0.15">
      <c r="A160" s="14"/>
      <c r="J160" s="14"/>
      <c r="K160" s="14"/>
      <c r="L160" s="14"/>
      <c r="M160" s="14"/>
    </row>
    <row r="161" spans="1:13" ht="15.75" customHeight="1" x14ac:dyDescent="0.15">
      <c r="A161" s="14"/>
      <c r="J161" s="14"/>
      <c r="K161" s="14"/>
      <c r="L161" s="14"/>
      <c r="M161" s="14"/>
    </row>
    <row r="162" spans="1:13" ht="15.75" customHeight="1" x14ac:dyDescent="0.15">
      <c r="A162" s="14"/>
      <c r="J162" s="14"/>
      <c r="K162" s="14"/>
      <c r="L162" s="14"/>
      <c r="M162" s="14"/>
    </row>
    <row r="163" spans="1:13" ht="15.75" customHeight="1" x14ac:dyDescent="0.15">
      <c r="A163" s="14"/>
      <c r="J163" s="14"/>
      <c r="K163" s="14"/>
      <c r="L163" s="14"/>
      <c r="M163" s="14"/>
    </row>
    <row r="164" spans="1:13" ht="15.75" customHeight="1" x14ac:dyDescent="0.15">
      <c r="A164" s="14"/>
      <c r="J164" s="14"/>
      <c r="K164" s="14"/>
      <c r="L164" s="14"/>
      <c r="M164" s="14"/>
    </row>
    <row r="165" spans="1:13" ht="15.75" customHeight="1" x14ac:dyDescent="0.15">
      <c r="A165" s="14"/>
      <c r="J165" s="14"/>
      <c r="K165" s="14"/>
      <c r="L165" s="14"/>
      <c r="M165" s="14"/>
    </row>
    <row r="166" spans="1:13" ht="15.75" customHeight="1" x14ac:dyDescent="0.15">
      <c r="A166" s="14"/>
      <c r="J166" s="14"/>
      <c r="K166" s="14"/>
      <c r="L166" s="14"/>
      <c r="M166" s="14"/>
    </row>
    <row r="167" spans="1:13" ht="15.75" customHeight="1" x14ac:dyDescent="0.15">
      <c r="A167" s="14"/>
      <c r="J167" s="14"/>
      <c r="K167" s="14"/>
      <c r="L167" s="14"/>
      <c r="M167" s="14"/>
    </row>
    <row r="168" spans="1:13" ht="15.75" customHeight="1" x14ac:dyDescent="0.15">
      <c r="A168" s="14"/>
      <c r="J168" s="14"/>
      <c r="K168" s="14"/>
      <c r="L168" s="14"/>
      <c r="M168" s="14"/>
    </row>
    <row r="169" spans="1:13" ht="15.75" customHeight="1" x14ac:dyDescent="0.15">
      <c r="A169" s="14"/>
      <c r="J169" s="14"/>
      <c r="K169" s="14"/>
      <c r="L169" s="14"/>
      <c r="M169" s="14"/>
    </row>
    <row r="170" spans="1:13" ht="15.75" customHeight="1" x14ac:dyDescent="0.15">
      <c r="A170" s="14"/>
      <c r="J170" s="14"/>
      <c r="K170" s="14"/>
      <c r="L170" s="14"/>
      <c r="M170" s="14"/>
    </row>
    <row r="171" spans="1:13" ht="15.75" customHeight="1" x14ac:dyDescent="0.15">
      <c r="A171" s="14"/>
      <c r="J171" s="14"/>
      <c r="K171" s="14"/>
      <c r="L171" s="14"/>
      <c r="M171" s="14"/>
    </row>
    <row r="172" spans="1:13" ht="15.75" customHeight="1" x14ac:dyDescent="0.15">
      <c r="A172" s="14"/>
      <c r="J172" s="14"/>
      <c r="K172" s="14"/>
      <c r="L172" s="14"/>
      <c r="M172" s="14"/>
    </row>
    <row r="173" spans="1:13" ht="15.75" customHeight="1" x14ac:dyDescent="0.15">
      <c r="A173" s="14"/>
      <c r="J173" s="14"/>
      <c r="K173" s="14"/>
      <c r="L173" s="14"/>
      <c r="M173" s="14"/>
    </row>
    <row r="174" spans="1:13" ht="15.75" customHeight="1" x14ac:dyDescent="0.15">
      <c r="A174" s="14"/>
      <c r="J174" s="14"/>
      <c r="K174" s="14"/>
      <c r="L174" s="14"/>
      <c r="M174" s="14"/>
    </row>
    <row r="175" spans="1:13" ht="15.75" customHeight="1" x14ac:dyDescent="0.15">
      <c r="A175" s="14"/>
      <c r="J175" s="14"/>
      <c r="K175" s="14"/>
      <c r="L175" s="14"/>
      <c r="M175" s="14"/>
    </row>
    <row r="176" spans="1:13" ht="15.75" customHeight="1" x14ac:dyDescent="0.15">
      <c r="A176" s="14"/>
      <c r="J176" s="14"/>
      <c r="K176" s="14"/>
      <c r="L176" s="14"/>
      <c r="M176" s="14"/>
    </row>
    <row r="177" spans="1:13" ht="15.75" customHeight="1" x14ac:dyDescent="0.15">
      <c r="A177" s="14"/>
      <c r="J177" s="14"/>
      <c r="K177" s="14"/>
      <c r="L177" s="14"/>
      <c r="M177" s="14"/>
    </row>
    <row r="178" spans="1:13" ht="15.75" customHeight="1" x14ac:dyDescent="0.15">
      <c r="A178" s="14"/>
      <c r="J178" s="14"/>
      <c r="K178" s="14"/>
      <c r="L178" s="14"/>
      <c r="M178" s="14"/>
    </row>
    <row r="179" spans="1:13" ht="15.75" customHeight="1" x14ac:dyDescent="0.15">
      <c r="A179" s="14"/>
      <c r="J179" s="14"/>
      <c r="K179" s="14"/>
      <c r="L179" s="14"/>
      <c r="M179" s="14"/>
    </row>
    <row r="180" spans="1:13" ht="15.75" customHeight="1" x14ac:dyDescent="0.15">
      <c r="A180" s="14"/>
      <c r="J180" s="14"/>
      <c r="K180" s="14"/>
      <c r="L180" s="14"/>
      <c r="M180" s="14"/>
    </row>
    <row r="181" spans="1:13" ht="15.75" customHeight="1" x14ac:dyDescent="0.15">
      <c r="A181" s="14"/>
      <c r="J181" s="14"/>
      <c r="K181" s="14"/>
      <c r="L181" s="14"/>
      <c r="M181" s="14"/>
    </row>
    <row r="182" spans="1:13" ht="15.75" customHeight="1" x14ac:dyDescent="0.15">
      <c r="A182" s="14"/>
      <c r="J182" s="14"/>
      <c r="K182" s="14"/>
      <c r="L182" s="14"/>
      <c r="M182" s="14"/>
    </row>
    <row r="183" spans="1:13" ht="15.75" customHeight="1" x14ac:dyDescent="0.15">
      <c r="A183" s="14"/>
      <c r="J183" s="14"/>
      <c r="K183" s="14"/>
      <c r="L183" s="14"/>
      <c r="M183" s="14"/>
    </row>
    <row r="184" spans="1:13" ht="15.75" customHeight="1" x14ac:dyDescent="0.15">
      <c r="A184" s="14"/>
      <c r="J184" s="14"/>
      <c r="K184" s="14"/>
      <c r="L184" s="14"/>
      <c r="M184" s="14"/>
    </row>
    <row r="185" spans="1:13" ht="15.75" customHeight="1" x14ac:dyDescent="0.15">
      <c r="A185" s="14"/>
      <c r="J185" s="14"/>
      <c r="K185" s="14"/>
      <c r="L185" s="14"/>
      <c r="M185" s="14"/>
    </row>
    <row r="186" spans="1:13" ht="15.75" customHeight="1" x14ac:dyDescent="0.15">
      <c r="A186" s="14"/>
      <c r="J186" s="14"/>
      <c r="K186" s="14"/>
      <c r="L186" s="14"/>
      <c r="M186" s="14"/>
    </row>
    <row r="187" spans="1:13" ht="15.75" customHeight="1" x14ac:dyDescent="0.15">
      <c r="A187" s="14"/>
      <c r="J187" s="14"/>
      <c r="K187" s="14"/>
      <c r="L187" s="14"/>
      <c r="M187" s="14"/>
    </row>
    <row r="188" spans="1:13" ht="15.75" customHeight="1" x14ac:dyDescent="0.15">
      <c r="A188" s="14"/>
      <c r="J188" s="14"/>
      <c r="K188" s="14"/>
      <c r="L188" s="14"/>
      <c r="M188" s="14"/>
    </row>
    <row r="189" spans="1:13" ht="15.75" customHeight="1" x14ac:dyDescent="0.15">
      <c r="A189" s="14"/>
      <c r="J189" s="14"/>
      <c r="K189" s="14"/>
      <c r="L189" s="14"/>
      <c r="M189" s="14"/>
    </row>
    <row r="190" spans="1:13" ht="15.75" customHeight="1" x14ac:dyDescent="0.15">
      <c r="A190" s="14"/>
      <c r="J190" s="14"/>
      <c r="K190" s="14"/>
      <c r="L190" s="14"/>
      <c r="M190" s="14"/>
    </row>
    <row r="191" spans="1:13" ht="15.75" customHeight="1" x14ac:dyDescent="0.15">
      <c r="A191" s="14"/>
      <c r="J191" s="14"/>
      <c r="K191" s="14"/>
      <c r="L191" s="14"/>
      <c r="M191" s="14"/>
    </row>
    <row r="192" spans="1:13" ht="15.75" customHeight="1" x14ac:dyDescent="0.15">
      <c r="A192" s="14"/>
      <c r="J192" s="14"/>
      <c r="K192" s="14"/>
      <c r="L192" s="14"/>
      <c r="M192" s="14"/>
    </row>
    <row r="193" spans="1:13" ht="15.75" customHeight="1" x14ac:dyDescent="0.15">
      <c r="A193" s="14"/>
      <c r="J193" s="14"/>
      <c r="K193" s="14"/>
      <c r="L193" s="14"/>
      <c r="M193" s="14"/>
    </row>
    <row r="194" spans="1:13" ht="15.75" customHeight="1" x14ac:dyDescent="0.15">
      <c r="A194" s="14"/>
      <c r="J194" s="14"/>
      <c r="K194" s="14"/>
      <c r="L194" s="14"/>
      <c r="M194" s="14"/>
    </row>
    <row r="195" spans="1:13" ht="15.75" customHeight="1" x14ac:dyDescent="0.15">
      <c r="A195" s="14"/>
      <c r="J195" s="14"/>
      <c r="K195" s="14"/>
      <c r="L195" s="14"/>
      <c r="M195" s="14"/>
    </row>
    <row r="196" spans="1:13" ht="15.75" customHeight="1" x14ac:dyDescent="0.15">
      <c r="A196" s="14"/>
      <c r="J196" s="14"/>
      <c r="K196" s="14"/>
      <c r="L196" s="14"/>
      <c r="M196" s="14"/>
    </row>
    <row r="197" spans="1:13" ht="15.75" customHeight="1" x14ac:dyDescent="0.15">
      <c r="A197" s="14"/>
      <c r="J197" s="14"/>
      <c r="K197" s="14"/>
      <c r="L197" s="14"/>
      <c r="M197" s="14"/>
    </row>
    <row r="198" spans="1:13" ht="15.75" customHeight="1" x14ac:dyDescent="0.15">
      <c r="A198" s="14"/>
      <c r="J198" s="14"/>
      <c r="K198" s="14"/>
      <c r="L198" s="14"/>
      <c r="M198" s="14"/>
    </row>
    <row r="199" spans="1:13" ht="15.75" customHeight="1" x14ac:dyDescent="0.15">
      <c r="A199" s="14"/>
      <c r="J199" s="14"/>
      <c r="K199" s="14"/>
      <c r="L199" s="14"/>
      <c r="M199" s="14"/>
    </row>
    <row r="200" spans="1:13" ht="15.75" customHeight="1" x14ac:dyDescent="0.15">
      <c r="A200" s="14"/>
      <c r="J200" s="14"/>
      <c r="K200" s="14"/>
      <c r="L200" s="14"/>
      <c r="M200" s="14"/>
    </row>
    <row r="201" spans="1:13" ht="15.75" customHeight="1" x14ac:dyDescent="0.15">
      <c r="A201" s="14"/>
      <c r="J201" s="14"/>
      <c r="K201" s="14"/>
      <c r="L201" s="14"/>
      <c r="M201" s="14"/>
    </row>
    <row r="202" spans="1:13" ht="15.75" customHeight="1" x14ac:dyDescent="0.15">
      <c r="A202" s="14"/>
      <c r="J202" s="14"/>
      <c r="K202" s="14"/>
      <c r="L202" s="14"/>
      <c r="M202" s="14"/>
    </row>
    <row r="203" spans="1:13" ht="15.75" customHeight="1" x14ac:dyDescent="0.15">
      <c r="A203" s="14"/>
      <c r="J203" s="14"/>
      <c r="K203" s="14"/>
      <c r="L203" s="14"/>
      <c r="M203" s="14"/>
    </row>
    <row r="204" spans="1:13" ht="15.75" customHeight="1" x14ac:dyDescent="0.15">
      <c r="A204" s="14"/>
      <c r="J204" s="14"/>
      <c r="K204" s="14"/>
      <c r="L204" s="14"/>
      <c r="M204" s="14"/>
    </row>
    <row r="205" spans="1:13" ht="15.75" customHeight="1" x14ac:dyDescent="0.15">
      <c r="A205" s="14"/>
      <c r="J205" s="14"/>
      <c r="K205" s="14"/>
      <c r="L205" s="14"/>
      <c r="M205" s="14"/>
    </row>
    <row r="206" spans="1:13" ht="15.75" customHeight="1" x14ac:dyDescent="0.15">
      <c r="A206" s="14"/>
      <c r="J206" s="14"/>
      <c r="K206" s="14"/>
      <c r="L206" s="14"/>
      <c r="M206" s="14"/>
    </row>
    <row r="207" spans="1:13" ht="15.75" customHeight="1" x14ac:dyDescent="0.15">
      <c r="A207" s="14"/>
      <c r="J207" s="14"/>
      <c r="K207" s="14"/>
      <c r="L207" s="14"/>
      <c r="M207" s="14"/>
    </row>
    <row r="208" spans="1:13" ht="15.75" customHeight="1" x14ac:dyDescent="0.15">
      <c r="A208" s="14"/>
      <c r="J208" s="14"/>
      <c r="K208" s="14"/>
      <c r="L208" s="14"/>
      <c r="M208" s="14"/>
    </row>
    <row r="209" spans="1:13" ht="15.75" customHeight="1" x14ac:dyDescent="0.15">
      <c r="A209" s="14"/>
      <c r="J209" s="14"/>
      <c r="K209" s="14"/>
      <c r="L209" s="14"/>
      <c r="M209" s="14"/>
    </row>
    <row r="210" spans="1:13" ht="15.75" customHeight="1" x14ac:dyDescent="0.15">
      <c r="A210" s="14"/>
      <c r="J210" s="14"/>
      <c r="K210" s="14"/>
      <c r="L210" s="14"/>
      <c r="M210" s="14"/>
    </row>
    <row r="211" spans="1:13" ht="15.75" customHeight="1" x14ac:dyDescent="0.15">
      <c r="A211" s="14"/>
      <c r="J211" s="14"/>
      <c r="K211" s="14"/>
      <c r="L211" s="14"/>
      <c r="M211" s="14"/>
    </row>
    <row r="212" spans="1:13" ht="15.75" customHeight="1" x14ac:dyDescent="0.15">
      <c r="A212" s="14"/>
      <c r="J212" s="14"/>
      <c r="K212" s="14"/>
      <c r="L212" s="14"/>
      <c r="M212" s="14"/>
    </row>
    <row r="213" spans="1:13" ht="15.75" customHeight="1" x14ac:dyDescent="0.15">
      <c r="A213" s="14"/>
      <c r="J213" s="14"/>
      <c r="K213" s="14"/>
      <c r="L213" s="14"/>
      <c r="M213" s="14"/>
    </row>
    <row r="214" spans="1:13" ht="15.75" customHeight="1" x14ac:dyDescent="0.15">
      <c r="A214" s="14"/>
      <c r="J214" s="14"/>
      <c r="K214" s="14"/>
      <c r="L214" s="14"/>
      <c r="M214" s="14"/>
    </row>
    <row r="215" spans="1:13" ht="15.75" customHeight="1" x14ac:dyDescent="0.15">
      <c r="A215" s="14"/>
      <c r="J215" s="14"/>
      <c r="K215" s="14"/>
      <c r="L215" s="14"/>
      <c r="M215" s="14"/>
    </row>
    <row r="216" spans="1:13" ht="15.75" customHeight="1" x14ac:dyDescent="0.15">
      <c r="A216" s="14"/>
      <c r="J216" s="14"/>
      <c r="K216" s="14"/>
      <c r="L216" s="14"/>
      <c r="M216" s="14"/>
    </row>
    <row r="217" spans="1:13" ht="15.75" customHeight="1" x14ac:dyDescent="0.15">
      <c r="A217" s="14"/>
      <c r="J217" s="14"/>
      <c r="K217" s="14"/>
      <c r="L217" s="14"/>
      <c r="M217" s="14"/>
    </row>
    <row r="218" spans="1:13" ht="15.75" customHeight="1" x14ac:dyDescent="0.15">
      <c r="A218" s="14"/>
      <c r="J218" s="14"/>
      <c r="K218" s="14"/>
      <c r="L218" s="14"/>
      <c r="M218" s="14"/>
    </row>
    <row r="219" spans="1:13" ht="15.75" customHeight="1" x14ac:dyDescent="0.15">
      <c r="A219" s="14"/>
      <c r="J219" s="14"/>
      <c r="K219" s="14"/>
      <c r="L219" s="14"/>
      <c r="M219" s="14"/>
    </row>
    <row r="220" spans="1:13" ht="15.75" customHeight="1" x14ac:dyDescent="0.15">
      <c r="A220" s="14"/>
      <c r="J220" s="14"/>
      <c r="K220" s="14"/>
      <c r="L220" s="14"/>
      <c r="M220" s="14"/>
    </row>
    <row r="221" spans="1:13" ht="15.75" customHeight="1" x14ac:dyDescent="0.15">
      <c r="A221" s="14"/>
      <c r="J221" s="14"/>
      <c r="K221" s="14"/>
      <c r="L221" s="14"/>
      <c r="M221" s="14"/>
    </row>
    <row r="222" spans="1:13" ht="15.75" customHeight="1" x14ac:dyDescent="0.15">
      <c r="A222" s="14"/>
      <c r="J222" s="14"/>
      <c r="K222" s="14"/>
      <c r="L222" s="14"/>
      <c r="M222" s="14"/>
    </row>
    <row r="223" spans="1:13" ht="15.75" customHeight="1" x14ac:dyDescent="0.15">
      <c r="A223" s="14"/>
      <c r="J223" s="14"/>
      <c r="K223" s="14"/>
      <c r="L223" s="14"/>
      <c r="M223" s="14"/>
    </row>
    <row r="224" spans="1:13" ht="15.75" customHeight="1" x14ac:dyDescent="0.15">
      <c r="A224" s="14"/>
      <c r="J224" s="14"/>
      <c r="K224" s="14"/>
      <c r="L224" s="14"/>
      <c r="M224" s="14"/>
    </row>
    <row r="225" spans="1:13" ht="15.75" customHeight="1" x14ac:dyDescent="0.15">
      <c r="A225" s="14"/>
      <c r="J225" s="14"/>
      <c r="K225" s="14"/>
      <c r="L225" s="14"/>
      <c r="M225" s="14"/>
    </row>
    <row r="226" spans="1:13" ht="15.75" customHeight="1" x14ac:dyDescent="0.15">
      <c r="A226" s="14"/>
      <c r="J226" s="14"/>
      <c r="K226" s="14"/>
      <c r="L226" s="14"/>
      <c r="M226" s="14"/>
    </row>
    <row r="227" spans="1:13" ht="15.75" customHeight="1" x14ac:dyDescent="0.15">
      <c r="A227" s="14"/>
      <c r="J227" s="14"/>
      <c r="K227" s="14"/>
      <c r="L227" s="14"/>
      <c r="M227" s="14"/>
    </row>
    <row r="228" spans="1:13" ht="15.75" customHeight="1" x14ac:dyDescent="0.15">
      <c r="A228" s="14"/>
      <c r="J228" s="14"/>
      <c r="K228" s="14"/>
      <c r="L228" s="14"/>
      <c r="M228" s="14"/>
    </row>
    <row r="229" spans="1:13" ht="15.75" customHeight="1" x14ac:dyDescent="0.15">
      <c r="A229" s="14"/>
      <c r="J229" s="14"/>
      <c r="K229" s="14"/>
      <c r="L229" s="14"/>
      <c r="M229" s="14"/>
    </row>
    <row r="230" spans="1:13" ht="15.75" customHeight="1" x14ac:dyDescent="0.15">
      <c r="A230" s="14"/>
      <c r="J230" s="14"/>
      <c r="K230" s="14"/>
      <c r="L230" s="14"/>
      <c r="M230" s="14"/>
    </row>
    <row r="231" spans="1:13" ht="15.75" customHeight="1" x14ac:dyDescent="0.15">
      <c r="A231" s="14"/>
      <c r="J231" s="14"/>
      <c r="K231" s="14"/>
      <c r="L231" s="14"/>
      <c r="M231" s="14"/>
    </row>
    <row r="232" spans="1:13" ht="15.75" customHeight="1" x14ac:dyDescent="0.15">
      <c r="A232" s="14"/>
      <c r="J232" s="14"/>
      <c r="K232" s="14"/>
      <c r="L232" s="14"/>
      <c r="M232" s="14"/>
    </row>
    <row r="233" spans="1:13" ht="15.75" customHeight="1" x14ac:dyDescent="0.15">
      <c r="A233" s="14"/>
      <c r="J233" s="14"/>
      <c r="K233" s="14"/>
      <c r="L233" s="14"/>
      <c r="M233" s="14"/>
    </row>
    <row r="234" spans="1:13" ht="15.75" customHeight="1" x14ac:dyDescent="0.15">
      <c r="A234" s="14"/>
      <c r="J234" s="14"/>
      <c r="K234" s="14"/>
      <c r="L234" s="14"/>
      <c r="M234" s="14"/>
    </row>
    <row r="235" spans="1:13" ht="15.75" customHeight="1" x14ac:dyDescent="0.15">
      <c r="A235" s="14"/>
      <c r="J235" s="14"/>
      <c r="K235" s="14"/>
      <c r="L235" s="14"/>
      <c r="M235" s="14"/>
    </row>
    <row r="236" spans="1:13" ht="15.75" customHeight="1" x14ac:dyDescent="0.15">
      <c r="A236" s="14"/>
      <c r="J236" s="14"/>
      <c r="K236" s="14"/>
      <c r="L236" s="14"/>
      <c r="M236" s="14"/>
    </row>
    <row r="237" spans="1:13" ht="15.75" customHeight="1" x14ac:dyDescent="0.15">
      <c r="A237" s="14"/>
      <c r="J237" s="14"/>
      <c r="K237" s="14"/>
      <c r="L237" s="14"/>
      <c r="M237" s="14"/>
    </row>
    <row r="238" spans="1:13" ht="15.75" customHeight="1" x14ac:dyDescent="0.15">
      <c r="A238" s="14"/>
      <c r="J238" s="14"/>
      <c r="K238" s="14"/>
      <c r="L238" s="14"/>
      <c r="M238" s="14"/>
    </row>
    <row r="239" spans="1:13" ht="15.75" customHeight="1" x14ac:dyDescent="0.15">
      <c r="A239" s="14"/>
      <c r="J239" s="14"/>
      <c r="K239" s="14"/>
      <c r="L239" s="14"/>
      <c r="M239" s="14"/>
    </row>
    <row r="240" spans="1:13" ht="15.75" customHeight="1" x14ac:dyDescent="0.15">
      <c r="A240" s="14"/>
      <c r="J240" s="14"/>
      <c r="K240" s="14"/>
      <c r="L240" s="14"/>
      <c r="M240" s="14"/>
    </row>
    <row r="241" spans="1:13" ht="15.75" customHeight="1" x14ac:dyDescent="0.15">
      <c r="A241" s="14"/>
      <c r="J241" s="14"/>
      <c r="K241" s="14"/>
      <c r="L241" s="14"/>
      <c r="M241" s="14"/>
    </row>
    <row r="242" spans="1:13" ht="15.75" customHeight="1" x14ac:dyDescent="0.15">
      <c r="A242" s="14"/>
      <c r="J242" s="14"/>
      <c r="K242" s="14"/>
      <c r="L242" s="14"/>
      <c r="M242" s="14"/>
    </row>
    <row r="243" spans="1:13" ht="15.75" customHeight="1" x14ac:dyDescent="0.15">
      <c r="A243" s="14"/>
      <c r="J243" s="14"/>
      <c r="K243" s="14"/>
      <c r="L243" s="14"/>
      <c r="M243" s="14"/>
    </row>
    <row r="244" spans="1:13" ht="15.75" customHeight="1" x14ac:dyDescent="0.15">
      <c r="A244" s="14"/>
      <c r="J244" s="14"/>
      <c r="K244" s="14"/>
      <c r="L244" s="14"/>
      <c r="M244" s="14"/>
    </row>
    <row r="245" spans="1:13" ht="15.75" customHeight="1" x14ac:dyDescent="0.15">
      <c r="A245" s="14"/>
      <c r="J245" s="14"/>
      <c r="K245" s="14"/>
      <c r="L245" s="14"/>
      <c r="M245" s="14"/>
    </row>
    <row r="246" spans="1:13" ht="15.75" customHeight="1" x14ac:dyDescent="0.15">
      <c r="A246" s="14"/>
      <c r="J246" s="14"/>
      <c r="K246" s="14"/>
      <c r="L246" s="14"/>
      <c r="M246" s="14"/>
    </row>
    <row r="247" spans="1:13" ht="15.75" customHeight="1" x14ac:dyDescent="0.15">
      <c r="A247" s="14"/>
      <c r="J247" s="14"/>
      <c r="K247" s="14"/>
      <c r="L247" s="14"/>
      <c r="M247" s="14"/>
    </row>
    <row r="248" spans="1:13" ht="15.75" customHeight="1" x14ac:dyDescent="0.15">
      <c r="A248" s="14"/>
      <c r="J248" s="14"/>
      <c r="K248" s="14"/>
      <c r="L248" s="14"/>
      <c r="M248" s="14"/>
    </row>
    <row r="249" spans="1:13" ht="15.75" customHeight="1" x14ac:dyDescent="0.15">
      <c r="A249" s="14"/>
      <c r="J249" s="14"/>
      <c r="K249" s="14"/>
      <c r="L249" s="14"/>
      <c r="M249" s="14"/>
    </row>
    <row r="250" spans="1:13" ht="15.75" customHeight="1" x14ac:dyDescent="0.15">
      <c r="A250" s="14"/>
      <c r="J250" s="14"/>
      <c r="K250" s="14"/>
      <c r="L250" s="14"/>
      <c r="M250" s="14"/>
    </row>
    <row r="251" spans="1:13" ht="15.75" customHeight="1" x14ac:dyDescent="0.15">
      <c r="A251" s="14"/>
      <c r="J251" s="14"/>
      <c r="K251" s="14"/>
      <c r="L251" s="14"/>
      <c r="M251" s="14"/>
    </row>
    <row r="252" spans="1:13" ht="15.75" customHeight="1" x14ac:dyDescent="0.15">
      <c r="A252" s="14"/>
      <c r="J252" s="14"/>
      <c r="K252" s="14"/>
      <c r="L252" s="14"/>
      <c r="M252" s="14"/>
    </row>
    <row r="253" spans="1:13" ht="15.75" customHeight="1" x14ac:dyDescent="0.15">
      <c r="A253" s="14"/>
      <c r="J253" s="14"/>
      <c r="K253" s="14"/>
      <c r="L253" s="14"/>
      <c r="M253" s="14"/>
    </row>
    <row r="254" spans="1:13" ht="15.75" customHeight="1" x14ac:dyDescent="0.15">
      <c r="A254" s="14"/>
      <c r="J254" s="14"/>
      <c r="K254" s="14"/>
      <c r="L254" s="14"/>
      <c r="M254" s="14"/>
    </row>
    <row r="255" spans="1:13" ht="15.75" customHeight="1" x14ac:dyDescent="0.15">
      <c r="A255" s="14"/>
      <c r="J255" s="14"/>
      <c r="K255" s="14"/>
      <c r="L255" s="14"/>
      <c r="M255" s="14"/>
    </row>
    <row r="256" spans="1:13" ht="15.75" customHeight="1" x14ac:dyDescent="0.15">
      <c r="A256" s="14"/>
      <c r="J256" s="14"/>
      <c r="K256" s="14"/>
      <c r="L256" s="14"/>
      <c r="M256" s="14"/>
    </row>
    <row r="257" spans="1:13" ht="15.75" customHeight="1" x14ac:dyDescent="0.15">
      <c r="A257" s="14"/>
      <c r="J257" s="14"/>
      <c r="K257" s="14"/>
      <c r="L257" s="14"/>
      <c r="M257" s="14"/>
    </row>
    <row r="258" spans="1:13" ht="15.75" customHeight="1" x14ac:dyDescent="0.15">
      <c r="A258" s="14"/>
      <c r="J258" s="14"/>
      <c r="K258" s="14"/>
      <c r="L258" s="14"/>
      <c r="M258" s="14"/>
    </row>
    <row r="259" spans="1:13" ht="15.75" customHeight="1" x14ac:dyDescent="0.15">
      <c r="A259" s="14"/>
      <c r="J259" s="14"/>
      <c r="K259" s="14"/>
      <c r="L259" s="14"/>
      <c r="M259" s="14"/>
    </row>
    <row r="260" spans="1:13" ht="15.75" customHeight="1" x14ac:dyDescent="0.15">
      <c r="A260" s="14"/>
      <c r="J260" s="14"/>
      <c r="K260" s="14"/>
      <c r="L260" s="14"/>
      <c r="M260" s="14"/>
    </row>
    <row r="261" spans="1:13" ht="15.75" customHeight="1" x14ac:dyDescent="0.15">
      <c r="A261" s="14"/>
      <c r="J261" s="14"/>
      <c r="K261" s="14"/>
      <c r="L261" s="14"/>
      <c r="M261" s="14"/>
    </row>
    <row r="262" spans="1:13" ht="15.75" customHeight="1" x14ac:dyDescent="0.15">
      <c r="A262" s="14"/>
      <c r="J262" s="14"/>
      <c r="K262" s="14"/>
      <c r="L262" s="14"/>
      <c r="M262" s="14"/>
    </row>
    <row r="263" spans="1:13" ht="15.75" customHeight="1" x14ac:dyDescent="0.15">
      <c r="A263" s="14"/>
      <c r="J263" s="14"/>
      <c r="K263" s="14"/>
      <c r="L263" s="14"/>
      <c r="M263" s="14"/>
    </row>
    <row r="264" spans="1:13" ht="15.75" customHeight="1" x14ac:dyDescent="0.15">
      <c r="A264" s="14"/>
      <c r="J264" s="14"/>
      <c r="K264" s="14"/>
      <c r="L264" s="14"/>
      <c r="M264" s="14"/>
    </row>
    <row r="265" spans="1:13" ht="15.75" customHeight="1" x14ac:dyDescent="0.15">
      <c r="A265" s="14"/>
      <c r="J265" s="14"/>
      <c r="K265" s="14"/>
      <c r="L265" s="14"/>
      <c r="M265" s="14"/>
    </row>
    <row r="266" spans="1:13" ht="15.75" customHeight="1" x14ac:dyDescent="0.15">
      <c r="A266" s="14"/>
      <c r="J266" s="14"/>
      <c r="K266" s="14"/>
      <c r="L266" s="14"/>
      <c r="M266" s="14"/>
    </row>
    <row r="267" spans="1:13" ht="15.75" customHeight="1" x14ac:dyDescent="0.15">
      <c r="A267" s="14"/>
      <c r="J267" s="14"/>
      <c r="K267" s="14"/>
      <c r="L267" s="14"/>
      <c r="M267" s="14"/>
    </row>
    <row r="268" spans="1:13" ht="15.75" customHeight="1" x14ac:dyDescent="0.15">
      <c r="A268" s="14"/>
      <c r="J268" s="14"/>
      <c r="K268" s="14"/>
      <c r="L268" s="14"/>
      <c r="M268" s="14"/>
    </row>
    <row r="269" spans="1:13" ht="15.75" customHeight="1" x14ac:dyDescent="0.15">
      <c r="A269" s="14"/>
      <c r="J269" s="14"/>
      <c r="K269" s="14"/>
      <c r="L269" s="14"/>
      <c r="M269" s="14"/>
    </row>
    <row r="270" spans="1:13" ht="15.75" customHeight="1" x14ac:dyDescent="0.15">
      <c r="A270" s="14"/>
      <c r="J270" s="14"/>
      <c r="K270" s="14"/>
      <c r="L270" s="14"/>
      <c r="M270" s="14"/>
    </row>
    <row r="271" spans="1:13" ht="15.75" customHeight="1" x14ac:dyDescent="0.15">
      <c r="A271" s="14"/>
      <c r="J271" s="14"/>
      <c r="K271" s="14"/>
      <c r="L271" s="14"/>
      <c r="M271" s="14"/>
    </row>
    <row r="272" spans="1:13" ht="15.75" customHeight="1" x14ac:dyDescent="0.15">
      <c r="A272" s="14"/>
      <c r="J272" s="14"/>
      <c r="K272" s="14"/>
      <c r="L272" s="14"/>
      <c r="M272" s="14"/>
    </row>
    <row r="273" spans="1:13" ht="15.75" customHeight="1" x14ac:dyDescent="0.15">
      <c r="A273" s="14"/>
      <c r="J273" s="14"/>
      <c r="K273" s="14"/>
      <c r="L273" s="14"/>
      <c r="M273" s="14"/>
    </row>
    <row r="274" spans="1:13" ht="15.75" customHeight="1" x14ac:dyDescent="0.15">
      <c r="A274" s="14"/>
      <c r="J274" s="14"/>
      <c r="K274" s="14"/>
      <c r="L274" s="14"/>
      <c r="M274" s="14"/>
    </row>
    <row r="275" spans="1:13" ht="15.75" customHeight="1" x14ac:dyDescent="0.15">
      <c r="A275" s="14"/>
      <c r="J275" s="14"/>
      <c r="K275" s="14"/>
      <c r="L275" s="14"/>
      <c r="M275" s="14"/>
    </row>
    <row r="276" spans="1:13" ht="15.75" customHeight="1" x14ac:dyDescent="0.15">
      <c r="A276" s="14"/>
      <c r="J276" s="14"/>
      <c r="K276" s="14"/>
      <c r="L276" s="14"/>
      <c r="M276" s="14"/>
    </row>
    <row r="277" spans="1:13" ht="15.75" customHeight="1" x14ac:dyDescent="0.15">
      <c r="A277" s="14"/>
      <c r="J277" s="14"/>
      <c r="K277" s="14"/>
      <c r="L277" s="14"/>
      <c r="M277" s="14"/>
    </row>
    <row r="278" spans="1:13" ht="15.75" customHeight="1" x14ac:dyDescent="0.15">
      <c r="A278" s="14"/>
      <c r="J278" s="14"/>
      <c r="K278" s="14"/>
      <c r="L278" s="14"/>
      <c r="M278" s="14"/>
    </row>
    <row r="279" spans="1:13" ht="15.75" customHeight="1" x14ac:dyDescent="0.15">
      <c r="A279" s="14"/>
      <c r="J279" s="14"/>
      <c r="K279" s="14"/>
      <c r="L279" s="14"/>
      <c r="M279" s="14"/>
    </row>
    <row r="280" spans="1:13" ht="15.75" customHeight="1" x14ac:dyDescent="0.15">
      <c r="A280" s="14"/>
      <c r="J280" s="14"/>
      <c r="K280" s="14"/>
      <c r="L280" s="14"/>
      <c r="M280" s="14"/>
    </row>
    <row r="281" spans="1:13" ht="15.75" customHeight="1" x14ac:dyDescent="0.15">
      <c r="A281" s="14"/>
      <c r="J281" s="14"/>
      <c r="K281" s="14"/>
      <c r="L281" s="14"/>
      <c r="M281" s="14"/>
    </row>
    <row r="282" spans="1:13" ht="15.75" customHeight="1" x14ac:dyDescent="0.15">
      <c r="A282" s="14"/>
      <c r="J282" s="14"/>
      <c r="K282" s="14"/>
      <c r="L282" s="14"/>
      <c r="M282" s="14"/>
    </row>
    <row r="283" spans="1:13" ht="15.75" customHeight="1" x14ac:dyDescent="0.15">
      <c r="A283" s="14"/>
      <c r="J283" s="14"/>
      <c r="K283" s="14"/>
      <c r="L283" s="14"/>
      <c r="M283" s="14"/>
    </row>
    <row r="284" spans="1:13" ht="15.75" customHeight="1" x14ac:dyDescent="0.15">
      <c r="A284" s="14"/>
      <c r="J284" s="14"/>
      <c r="K284" s="14"/>
      <c r="L284" s="14"/>
      <c r="M284" s="14"/>
    </row>
    <row r="285" spans="1:13" ht="15.75" customHeight="1" x14ac:dyDescent="0.15">
      <c r="A285" s="14"/>
      <c r="J285" s="14"/>
      <c r="K285" s="14"/>
      <c r="L285" s="14"/>
      <c r="M285" s="14"/>
    </row>
    <row r="286" spans="1:13" ht="15.75" customHeight="1" x14ac:dyDescent="0.15">
      <c r="A286" s="14"/>
      <c r="J286" s="14"/>
      <c r="K286" s="14"/>
      <c r="L286" s="14"/>
      <c r="M286" s="14"/>
    </row>
    <row r="287" spans="1:13" ht="15.75" customHeight="1" x14ac:dyDescent="0.15">
      <c r="A287" s="14"/>
      <c r="J287" s="14"/>
      <c r="K287" s="14"/>
      <c r="L287" s="14"/>
      <c r="M287" s="14"/>
    </row>
    <row r="288" spans="1:13" ht="15.75" customHeight="1" x14ac:dyDescent="0.15">
      <c r="A288" s="14"/>
      <c r="J288" s="14"/>
      <c r="K288" s="14"/>
      <c r="L288" s="14"/>
      <c r="M288" s="14"/>
    </row>
    <row r="289" spans="1:13" ht="15.75" customHeight="1" x14ac:dyDescent="0.15">
      <c r="A289" s="14"/>
      <c r="J289" s="14"/>
      <c r="K289" s="14"/>
      <c r="L289" s="14"/>
      <c r="M289" s="14"/>
    </row>
    <row r="290" spans="1:13" ht="15.75" customHeight="1" x14ac:dyDescent="0.15">
      <c r="A290" s="14"/>
      <c r="J290" s="14"/>
      <c r="K290" s="14"/>
      <c r="L290" s="14"/>
      <c r="M290" s="14"/>
    </row>
    <row r="291" spans="1:13" ht="15.75" customHeight="1" x14ac:dyDescent="0.15">
      <c r="A291" s="14"/>
      <c r="J291" s="14"/>
      <c r="K291" s="14"/>
      <c r="L291" s="14"/>
      <c r="M291" s="14"/>
    </row>
    <row r="292" spans="1:13" ht="15.75" customHeight="1" x14ac:dyDescent="0.15">
      <c r="A292" s="14"/>
      <c r="J292" s="14"/>
      <c r="K292" s="14"/>
      <c r="L292" s="14"/>
      <c r="M292" s="14"/>
    </row>
    <row r="293" spans="1:13" ht="15.75" customHeight="1" x14ac:dyDescent="0.15">
      <c r="A293" s="14"/>
      <c r="J293" s="14"/>
      <c r="K293" s="14"/>
      <c r="L293" s="14"/>
      <c r="M293" s="14"/>
    </row>
    <row r="294" spans="1:13" ht="15.75" customHeight="1" x14ac:dyDescent="0.15">
      <c r="A294" s="14"/>
      <c r="J294" s="14"/>
      <c r="K294" s="14"/>
      <c r="L294" s="14"/>
      <c r="M294" s="14"/>
    </row>
    <row r="295" spans="1:13" ht="15.75" customHeight="1" x14ac:dyDescent="0.15">
      <c r="A295" s="14"/>
      <c r="J295" s="14"/>
      <c r="K295" s="14"/>
      <c r="L295" s="14"/>
      <c r="M295" s="14"/>
    </row>
    <row r="296" spans="1:13" ht="15.75" customHeight="1" x14ac:dyDescent="0.15">
      <c r="A296" s="14"/>
      <c r="J296" s="14"/>
      <c r="K296" s="14"/>
      <c r="L296" s="14"/>
      <c r="M296" s="14"/>
    </row>
    <row r="297" spans="1:13" ht="15.75" customHeight="1" x14ac:dyDescent="0.15">
      <c r="A297" s="14"/>
      <c r="J297" s="14"/>
      <c r="K297" s="14"/>
      <c r="L297" s="14"/>
      <c r="M297" s="14"/>
    </row>
    <row r="298" spans="1:13" ht="15.75" customHeight="1" x14ac:dyDescent="0.15">
      <c r="A298" s="14"/>
      <c r="J298" s="14"/>
      <c r="K298" s="14"/>
      <c r="L298" s="14"/>
      <c r="M298" s="14"/>
    </row>
    <row r="299" spans="1:13" ht="15.75" customHeight="1" x14ac:dyDescent="0.15">
      <c r="A299" s="14"/>
      <c r="J299" s="14"/>
      <c r="K299" s="14"/>
      <c r="L299" s="14"/>
      <c r="M299" s="14"/>
    </row>
    <row r="300" spans="1:13" ht="15.75" customHeight="1" x14ac:dyDescent="0.15">
      <c r="A300" s="14"/>
      <c r="J300" s="14"/>
      <c r="K300" s="14"/>
      <c r="L300" s="14"/>
      <c r="M300" s="14"/>
    </row>
    <row r="301" spans="1:13" ht="15.75" customHeight="1" x14ac:dyDescent="0.15">
      <c r="A301" s="14"/>
      <c r="J301" s="14"/>
      <c r="K301" s="14"/>
      <c r="L301" s="14"/>
      <c r="M301" s="14"/>
    </row>
    <row r="302" spans="1:13" ht="15.75" customHeight="1" x14ac:dyDescent="0.15">
      <c r="A302" s="14"/>
      <c r="J302" s="14"/>
      <c r="K302" s="14"/>
      <c r="L302" s="14"/>
      <c r="M302" s="14"/>
    </row>
    <row r="303" spans="1:13" ht="15.75" customHeight="1" x14ac:dyDescent="0.15">
      <c r="A303" s="14"/>
      <c r="J303" s="14"/>
      <c r="K303" s="14"/>
      <c r="L303" s="14"/>
      <c r="M303" s="14"/>
    </row>
    <row r="304" spans="1:13" ht="15.75" customHeight="1" x14ac:dyDescent="0.15">
      <c r="A304" s="14"/>
      <c r="J304" s="14"/>
      <c r="K304" s="14"/>
      <c r="L304" s="14"/>
      <c r="M304" s="14"/>
    </row>
    <row r="305" spans="1:13" ht="15.75" customHeight="1" x14ac:dyDescent="0.15">
      <c r="A305" s="14"/>
      <c r="J305" s="14"/>
      <c r="K305" s="14"/>
      <c r="L305" s="14"/>
      <c r="M305" s="14"/>
    </row>
    <row r="306" spans="1:13" ht="15.75" customHeight="1" x14ac:dyDescent="0.15">
      <c r="A306" s="14"/>
      <c r="J306" s="14"/>
      <c r="K306" s="14"/>
      <c r="L306" s="14"/>
      <c r="M306" s="14"/>
    </row>
    <row r="307" spans="1:13" ht="15.75" customHeight="1" x14ac:dyDescent="0.15">
      <c r="A307" s="14"/>
      <c r="J307" s="14"/>
      <c r="K307" s="14"/>
      <c r="L307" s="14"/>
      <c r="M307" s="14"/>
    </row>
    <row r="308" spans="1:13" ht="15.75" customHeight="1" x14ac:dyDescent="0.15">
      <c r="A308" s="14"/>
      <c r="J308" s="14"/>
      <c r="K308" s="14"/>
      <c r="L308" s="14"/>
      <c r="M308" s="14"/>
    </row>
    <row r="309" spans="1:13" ht="15.75" customHeight="1" x14ac:dyDescent="0.15">
      <c r="A309" s="14"/>
      <c r="J309" s="14"/>
      <c r="K309" s="14"/>
      <c r="L309" s="14"/>
      <c r="M309" s="14"/>
    </row>
    <row r="310" spans="1:13" ht="15.75" customHeight="1" x14ac:dyDescent="0.15">
      <c r="A310" s="14"/>
      <c r="J310" s="14"/>
      <c r="K310" s="14"/>
      <c r="L310" s="14"/>
      <c r="M310" s="14"/>
    </row>
    <row r="311" spans="1:13" ht="15.75" customHeight="1" x14ac:dyDescent="0.15">
      <c r="A311" s="14"/>
      <c r="J311" s="14"/>
      <c r="K311" s="14"/>
      <c r="L311" s="14"/>
      <c r="M311" s="14"/>
    </row>
    <row r="312" spans="1:13" ht="15.75" customHeight="1" x14ac:dyDescent="0.15">
      <c r="A312" s="14"/>
      <c r="J312" s="14"/>
      <c r="K312" s="14"/>
      <c r="L312" s="14"/>
      <c r="M312" s="14"/>
    </row>
    <row r="313" spans="1:13" ht="15.75" customHeight="1" x14ac:dyDescent="0.15">
      <c r="A313" s="14"/>
      <c r="J313" s="14"/>
      <c r="K313" s="14"/>
      <c r="L313" s="14"/>
      <c r="M313" s="14"/>
    </row>
    <row r="314" spans="1:13" ht="15.75" customHeight="1" x14ac:dyDescent="0.15">
      <c r="A314" s="14"/>
      <c r="J314" s="14"/>
      <c r="K314" s="14"/>
      <c r="L314" s="14"/>
      <c r="M314" s="14"/>
    </row>
    <row r="315" spans="1:13" ht="15.75" customHeight="1" x14ac:dyDescent="0.15">
      <c r="A315" s="14"/>
      <c r="J315" s="14"/>
      <c r="K315" s="14"/>
      <c r="L315" s="14"/>
      <c r="M315" s="14"/>
    </row>
    <row r="316" spans="1:13" ht="15.75" customHeight="1" x14ac:dyDescent="0.15">
      <c r="A316" s="14"/>
      <c r="J316" s="14"/>
      <c r="K316" s="14"/>
      <c r="L316" s="14"/>
      <c r="M316" s="14"/>
    </row>
    <row r="317" spans="1:13" ht="15.75" customHeight="1" x14ac:dyDescent="0.15">
      <c r="A317" s="14"/>
      <c r="J317" s="14"/>
      <c r="K317" s="14"/>
      <c r="L317" s="14"/>
      <c r="M317" s="14"/>
    </row>
    <row r="318" spans="1:13" ht="15.75" customHeight="1" x14ac:dyDescent="0.15">
      <c r="A318" s="14"/>
      <c r="J318" s="14"/>
      <c r="K318" s="14"/>
      <c r="L318" s="14"/>
      <c r="M318" s="14"/>
    </row>
    <row r="319" spans="1:13" ht="15.75" customHeight="1" x14ac:dyDescent="0.15">
      <c r="A319" s="14"/>
      <c r="J319" s="14"/>
      <c r="K319" s="14"/>
      <c r="L319" s="14"/>
      <c r="M319" s="14"/>
    </row>
    <row r="320" spans="1:13" ht="15.75" customHeight="1" x14ac:dyDescent="0.15">
      <c r="A320" s="14"/>
      <c r="J320" s="14"/>
      <c r="K320" s="14"/>
      <c r="L320" s="14"/>
      <c r="M320" s="14"/>
    </row>
    <row r="321" spans="1:13" ht="15.75" customHeight="1" x14ac:dyDescent="0.15">
      <c r="A321" s="14"/>
      <c r="J321" s="14"/>
      <c r="K321" s="14"/>
      <c r="L321" s="14"/>
      <c r="M321" s="14"/>
    </row>
    <row r="322" spans="1:13" ht="15.75" customHeight="1" x14ac:dyDescent="0.15">
      <c r="A322" s="14"/>
      <c r="J322" s="14"/>
      <c r="K322" s="14"/>
      <c r="L322" s="14"/>
      <c r="M322" s="14"/>
    </row>
    <row r="323" spans="1:13" ht="15.75" customHeight="1" x14ac:dyDescent="0.15">
      <c r="A323" s="14"/>
      <c r="J323" s="14"/>
      <c r="K323" s="14"/>
      <c r="L323" s="14"/>
      <c r="M323" s="14"/>
    </row>
    <row r="324" spans="1:13" ht="15.75" customHeight="1" x14ac:dyDescent="0.15">
      <c r="A324" s="14"/>
      <c r="J324" s="14"/>
      <c r="K324" s="14"/>
      <c r="L324" s="14"/>
      <c r="M324" s="14"/>
    </row>
    <row r="325" spans="1:13" ht="15.75" customHeight="1" x14ac:dyDescent="0.15">
      <c r="A325" s="14"/>
      <c r="J325" s="14"/>
      <c r="K325" s="14"/>
      <c r="L325" s="14"/>
      <c r="M325" s="14"/>
    </row>
    <row r="326" spans="1:13" ht="15.75" customHeight="1" x14ac:dyDescent="0.15">
      <c r="A326" s="14"/>
      <c r="J326" s="14"/>
      <c r="K326" s="14"/>
      <c r="L326" s="14"/>
      <c r="M326" s="14"/>
    </row>
    <row r="327" spans="1:13" ht="15.75" customHeight="1" x14ac:dyDescent="0.15">
      <c r="A327" s="14"/>
      <c r="J327" s="14"/>
      <c r="K327" s="14"/>
      <c r="L327" s="14"/>
      <c r="M327" s="14"/>
    </row>
    <row r="328" spans="1:13" ht="15.75" customHeight="1" x14ac:dyDescent="0.15">
      <c r="A328" s="14"/>
      <c r="J328" s="14"/>
      <c r="K328" s="14"/>
      <c r="L328" s="14"/>
      <c r="M328" s="14"/>
    </row>
    <row r="329" spans="1:13" ht="15.75" customHeight="1" x14ac:dyDescent="0.15">
      <c r="A329" s="14"/>
      <c r="J329" s="14"/>
      <c r="K329" s="14"/>
      <c r="L329" s="14"/>
      <c r="M329" s="14"/>
    </row>
    <row r="330" spans="1:13" ht="15.75" customHeight="1" x14ac:dyDescent="0.15">
      <c r="A330" s="14"/>
      <c r="J330" s="14"/>
      <c r="K330" s="14"/>
      <c r="L330" s="14"/>
      <c r="M330" s="14"/>
    </row>
    <row r="331" spans="1:13" ht="15.75" customHeight="1" x14ac:dyDescent="0.15">
      <c r="A331" s="14"/>
      <c r="J331" s="14"/>
      <c r="K331" s="14"/>
      <c r="L331" s="14"/>
      <c r="M331" s="14"/>
    </row>
    <row r="332" spans="1:13" ht="15.75" customHeight="1" x14ac:dyDescent="0.15">
      <c r="A332" s="14"/>
      <c r="J332" s="14"/>
      <c r="K332" s="14"/>
      <c r="L332" s="14"/>
      <c r="M332" s="14"/>
    </row>
    <row r="333" spans="1:13" ht="15.75" customHeight="1" x14ac:dyDescent="0.15">
      <c r="A333" s="14"/>
      <c r="J333" s="14"/>
      <c r="K333" s="14"/>
      <c r="L333" s="14"/>
      <c r="M333" s="14"/>
    </row>
    <row r="334" spans="1:13" ht="15.75" customHeight="1" x14ac:dyDescent="0.15">
      <c r="A334" s="14"/>
      <c r="J334" s="14"/>
      <c r="K334" s="14"/>
      <c r="L334" s="14"/>
      <c r="M334" s="14"/>
    </row>
    <row r="335" spans="1:13" ht="15.75" customHeight="1" x14ac:dyDescent="0.15">
      <c r="A335" s="14"/>
      <c r="J335" s="14"/>
      <c r="K335" s="14"/>
      <c r="L335" s="14"/>
      <c r="M335" s="14"/>
    </row>
    <row r="336" spans="1:13" ht="15.75" customHeight="1" x14ac:dyDescent="0.15">
      <c r="A336" s="14"/>
      <c r="J336" s="14"/>
      <c r="K336" s="14"/>
      <c r="L336" s="14"/>
      <c r="M336" s="14"/>
    </row>
    <row r="337" spans="1:13" ht="15.75" customHeight="1" x14ac:dyDescent="0.15">
      <c r="A337" s="14"/>
      <c r="J337" s="14"/>
      <c r="K337" s="14"/>
      <c r="L337" s="14"/>
      <c r="M337" s="14"/>
    </row>
    <row r="338" spans="1:13" ht="15.75" customHeight="1" x14ac:dyDescent="0.15">
      <c r="A338" s="14"/>
      <c r="J338" s="14"/>
      <c r="K338" s="14"/>
      <c r="L338" s="14"/>
      <c r="M338" s="14"/>
    </row>
    <row r="339" spans="1:13" ht="15.75" customHeight="1" x14ac:dyDescent="0.15">
      <c r="A339" s="14"/>
      <c r="J339" s="14"/>
      <c r="K339" s="14"/>
      <c r="L339" s="14"/>
      <c r="M339" s="14"/>
    </row>
    <row r="340" spans="1:13" ht="15.75" customHeight="1" x14ac:dyDescent="0.15">
      <c r="A340" s="14"/>
      <c r="J340" s="14"/>
      <c r="K340" s="14"/>
      <c r="L340" s="14"/>
      <c r="M340" s="14"/>
    </row>
    <row r="341" spans="1:13" ht="15.75" customHeight="1" x14ac:dyDescent="0.15">
      <c r="A341" s="14"/>
      <c r="J341" s="14"/>
      <c r="K341" s="14"/>
      <c r="L341" s="14"/>
      <c r="M341" s="14"/>
    </row>
    <row r="342" spans="1:13" ht="15.75" customHeight="1" x14ac:dyDescent="0.15">
      <c r="A342" s="14"/>
      <c r="J342" s="14"/>
      <c r="K342" s="14"/>
      <c r="L342" s="14"/>
      <c r="M342" s="14"/>
    </row>
    <row r="343" spans="1:13" ht="15.75" customHeight="1" x14ac:dyDescent="0.15">
      <c r="A343" s="14"/>
      <c r="J343" s="14"/>
      <c r="K343" s="14"/>
      <c r="L343" s="14"/>
      <c r="M343" s="14"/>
    </row>
    <row r="344" spans="1:13" ht="15.75" customHeight="1" x14ac:dyDescent="0.15">
      <c r="A344" s="14"/>
      <c r="J344" s="14"/>
      <c r="K344" s="14"/>
      <c r="L344" s="14"/>
      <c r="M344" s="14"/>
    </row>
    <row r="345" spans="1:13" ht="15.75" customHeight="1" x14ac:dyDescent="0.15">
      <c r="A345" s="14"/>
      <c r="J345" s="14"/>
      <c r="K345" s="14"/>
      <c r="L345" s="14"/>
      <c r="M345" s="14"/>
    </row>
    <row r="346" spans="1:13" ht="15.75" customHeight="1" x14ac:dyDescent="0.15">
      <c r="A346" s="14"/>
      <c r="J346" s="14"/>
      <c r="K346" s="14"/>
      <c r="L346" s="14"/>
      <c r="M346" s="14"/>
    </row>
    <row r="347" spans="1:13" ht="15.75" customHeight="1" x14ac:dyDescent="0.15">
      <c r="A347" s="14"/>
      <c r="J347" s="14"/>
      <c r="K347" s="14"/>
      <c r="L347" s="14"/>
      <c r="M347" s="14"/>
    </row>
    <row r="348" spans="1:13" ht="15.75" customHeight="1" x14ac:dyDescent="0.15">
      <c r="A348" s="14"/>
      <c r="J348" s="14"/>
      <c r="K348" s="14"/>
      <c r="L348" s="14"/>
      <c r="M348" s="14"/>
    </row>
    <row r="349" spans="1:13" ht="15.75" customHeight="1" x14ac:dyDescent="0.15">
      <c r="A349" s="14"/>
      <c r="J349" s="14"/>
      <c r="K349" s="14"/>
      <c r="L349" s="14"/>
      <c r="M349" s="14"/>
    </row>
    <row r="350" spans="1:13" ht="15.75" customHeight="1" x14ac:dyDescent="0.15">
      <c r="A350" s="14"/>
      <c r="J350" s="14"/>
      <c r="K350" s="14"/>
      <c r="L350" s="14"/>
      <c r="M350" s="14"/>
    </row>
    <row r="351" spans="1:13" ht="15.75" customHeight="1" x14ac:dyDescent="0.15">
      <c r="A351" s="14"/>
      <c r="J351" s="14"/>
      <c r="K351" s="14"/>
      <c r="L351" s="14"/>
      <c r="M351" s="14"/>
    </row>
    <row r="352" spans="1:13" ht="15.75" customHeight="1" x14ac:dyDescent="0.15">
      <c r="A352" s="14"/>
      <c r="J352" s="14"/>
      <c r="K352" s="14"/>
      <c r="L352" s="14"/>
      <c r="M352" s="14"/>
    </row>
    <row r="353" spans="1:13" ht="15.75" customHeight="1" x14ac:dyDescent="0.15">
      <c r="A353" s="14"/>
      <c r="J353" s="14"/>
      <c r="K353" s="14"/>
      <c r="L353" s="14"/>
      <c r="M353" s="14"/>
    </row>
    <row r="354" spans="1:13" ht="15.75" customHeight="1" x14ac:dyDescent="0.15">
      <c r="A354" s="14"/>
      <c r="J354" s="14"/>
      <c r="K354" s="14"/>
      <c r="L354" s="14"/>
      <c r="M354" s="14"/>
    </row>
    <row r="355" spans="1:13" ht="15.75" customHeight="1" x14ac:dyDescent="0.15">
      <c r="A355" s="14"/>
      <c r="J355" s="14"/>
      <c r="K355" s="14"/>
      <c r="L355" s="14"/>
      <c r="M355" s="14"/>
    </row>
    <row r="356" spans="1:13" ht="15.75" customHeight="1" x14ac:dyDescent="0.15">
      <c r="A356" s="14"/>
      <c r="J356" s="14"/>
      <c r="K356" s="14"/>
      <c r="L356" s="14"/>
      <c r="M356" s="14"/>
    </row>
    <row r="357" spans="1:13" ht="15.75" customHeight="1" x14ac:dyDescent="0.15">
      <c r="A357" s="14"/>
      <c r="J357" s="14"/>
      <c r="K357" s="14"/>
      <c r="L357" s="14"/>
      <c r="M357" s="14"/>
    </row>
    <row r="358" spans="1:13" ht="15.75" customHeight="1" x14ac:dyDescent="0.15">
      <c r="A358" s="14"/>
      <c r="J358" s="14"/>
      <c r="K358" s="14"/>
      <c r="L358" s="14"/>
      <c r="M358" s="14"/>
    </row>
    <row r="359" spans="1:13" ht="15.75" customHeight="1" x14ac:dyDescent="0.15">
      <c r="A359" s="14"/>
      <c r="J359" s="14"/>
      <c r="K359" s="14"/>
      <c r="L359" s="14"/>
      <c r="M359" s="14"/>
    </row>
    <row r="360" spans="1:13" ht="15.75" customHeight="1" x14ac:dyDescent="0.15">
      <c r="A360" s="14"/>
      <c r="J360" s="14"/>
      <c r="K360" s="14"/>
      <c r="L360" s="14"/>
      <c r="M360" s="14"/>
    </row>
    <row r="361" spans="1:13" ht="15.75" customHeight="1" x14ac:dyDescent="0.15">
      <c r="A361" s="14"/>
      <c r="J361" s="14"/>
      <c r="K361" s="14"/>
      <c r="L361" s="14"/>
      <c r="M361" s="14"/>
    </row>
    <row r="362" spans="1:13" ht="15.75" customHeight="1" x14ac:dyDescent="0.15">
      <c r="A362" s="14"/>
      <c r="J362" s="14"/>
      <c r="K362" s="14"/>
      <c r="L362" s="14"/>
      <c r="M362" s="14"/>
    </row>
    <row r="363" spans="1:13" ht="15.75" customHeight="1" x14ac:dyDescent="0.15">
      <c r="A363" s="14"/>
      <c r="J363" s="14"/>
      <c r="K363" s="14"/>
      <c r="L363" s="14"/>
      <c r="M363" s="14"/>
    </row>
    <row r="364" spans="1:13" ht="15.75" customHeight="1" x14ac:dyDescent="0.15">
      <c r="A364" s="14"/>
      <c r="J364" s="14"/>
      <c r="K364" s="14"/>
      <c r="L364" s="14"/>
      <c r="M364" s="14"/>
    </row>
    <row r="365" spans="1:13" ht="15.75" customHeight="1" x14ac:dyDescent="0.15">
      <c r="A365" s="14"/>
      <c r="J365" s="14"/>
      <c r="K365" s="14"/>
      <c r="L365" s="14"/>
      <c r="M365" s="14"/>
    </row>
    <row r="366" spans="1:13" ht="15.75" customHeight="1" x14ac:dyDescent="0.15">
      <c r="A366" s="14"/>
      <c r="J366" s="14"/>
      <c r="K366" s="14"/>
      <c r="L366" s="14"/>
      <c r="M366" s="14"/>
    </row>
    <row r="367" spans="1:13" ht="15.75" customHeight="1" x14ac:dyDescent="0.15">
      <c r="A367" s="14"/>
      <c r="J367" s="14"/>
      <c r="K367" s="14"/>
      <c r="L367" s="14"/>
      <c r="M367" s="14"/>
    </row>
    <row r="368" spans="1:13" ht="15.75" customHeight="1" x14ac:dyDescent="0.15">
      <c r="A368" s="14"/>
      <c r="J368" s="14"/>
      <c r="K368" s="14"/>
      <c r="L368" s="14"/>
      <c r="M368" s="14"/>
    </row>
    <row r="369" spans="1:13" ht="15.75" customHeight="1" x14ac:dyDescent="0.15">
      <c r="A369" s="14"/>
      <c r="J369" s="14"/>
      <c r="K369" s="14"/>
      <c r="L369" s="14"/>
      <c r="M369" s="14"/>
    </row>
    <row r="370" spans="1:13" ht="15.75" customHeight="1" x14ac:dyDescent="0.15">
      <c r="A370" s="14"/>
      <c r="J370" s="14"/>
      <c r="K370" s="14"/>
      <c r="L370" s="14"/>
      <c r="M370" s="14"/>
    </row>
    <row r="371" spans="1:13" ht="15.75" customHeight="1" x14ac:dyDescent="0.15">
      <c r="A371" s="14"/>
      <c r="J371" s="14"/>
      <c r="K371" s="14"/>
      <c r="L371" s="14"/>
      <c r="M371" s="14"/>
    </row>
    <row r="372" spans="1:13" ht="15.75" customHeight="1" x14ac:dyDescent="0.15">
      <c r="A372" s="14"/>
      <c r="J372" s="14"/>
      <c r="K372" s="14"/>
      <c r="L372" s="14"/>
      <c r="M372" s="14"/>
    </row>
    <row r="373" spans="1:13" ht="15.75" customHeight="1" x14ac:dyDescent="0.15">
      <c r="A373" s="14"/>
      <c r="J373" s="14"/>
      <c r="K373" s="14"/>
      <c r="L373" s="14"/>
      <c r="M373" s="14"/>
    </row>
    <row r="374" spans="1:13" ht="15.75" customHeight="1" x14ac:dyDescent="0.15">
      <c r="A374" s="14"/>
      <c r="J374" s="14"/>
      <c r="K374" s="14"/>
      <c r="L374" s="14"/>
      <c r="M374" s="14"/>
    </row>
    <row r="375" spans="1:13" ht="15.75" customHeight="1" x14ac:dyDescent="0.15">
      <c r="A375" s="14"/>
      <c r="J375" s="14"/>
      <c r="K375" s="14"/>
      <c r="L375" s="14"/>
      <c r="M375" s="14"/>
    </row>
    <row r="376" spans="1:13" ht="15.75" customHeight="1" x14ac:dyDescent="0.15">
      <c r="A376" s="14"/>
      <c r="J376" s="14"/>
      <c r="K376" s="14"/>
      <c r="L376" s="14"/>
      <c r="M376" s="14"/>
    </row>
    <row r="377" spans="1:13" ht="15.75" customHeight="1" x14ac:dyDescent="0.15">
      <c r="A377" s="14"/>
      <c r="J377" s="14"/>
      <c r="K377" s="14"/>
      <c r="L377" s="14"/>
      <c r="M377" s="14"/>
    </row>
    <row r="378" spans="1:13" ht="15.75" customHeight="1" x14ac:dyDescent="0.15">
      <c r="A378" s="14"/>
      <c r="J378" s="14"/>
      <c r="K378" s="14"/>
      <c r="L378" s="14"/>
      <c r="M378" s="14"/>
    </row>
    <row r="379" spans="1:13" ht="15.75" customHeight="1" x14ac:dyDescent="0.15">
      <c r="A379" s="14"/>
      <c r="J379" s="14"/>
      <c r="K379" s="14"/>
      <c r="L379" s="14"/>
      <c r="M379" s="14"/>
    </row>
    <row r="380" spans="1:13" ht="15.75" customHeight="1" x14ac:dyDescent="0.15">
      <c r="A380" s="14"/>
      <c r="J380" s="14"/>
      <c r="K380" s="14"/>
      <c r="L380" s="14"/>
      <c r="M380" s="14"/>
    </row>
    <row r="381" spans="1:13" ht="15.75" customHeight="1" x14ac:dyDescent="0.15">
      <c r="A381" s="14"/>
      <c r="J381" s="14"/>
      <c r="K381" s="14"/>
      <c r="L381" s="14"/>
      <c r="M381" s="14"/>
    </row>
    <row r="382" spans="1:13" ht="15.75" customHeight="1" x14ac:dyDescent="0.15">
      <c r="A382" s="14"/>
      <c r="J382" s="14"/>
      <c r="K382" s="14"/>
      <c r="L382" s="14"/>
      <c r="M382" s="14"/>
    </row>
    <row r="383" spans="1:13" ht="15.75" customHeight="1" x14ac:dyDescent="0.15">
      <c r="A383" s="14"/>
      <c r="J383" s="14"/>
      <c r="K383" s="14"/>
      <c r="L383" s="14"/>
      <c r="M383" s="14"/>
    </row>
    <row r="384" spans="1:13" ht="15.75" customHeight="1" x14ac:dyDescent="0.15">
      <c r="A384" s="14"/>
      <c r="J384" s="14"/>
      <c r="K384" s="14"/>
      <c r="L384" s="14"/>
      <c r="M384" s="14"/>
    </row>
    <row r="385" spans="1:13" ht="15.75" customHeight="1" x14ac:dyDescent="0.15">
      <c r="A385" s="14"/>
      <c r="J385" s="14"/>
      <c r="K385" s="14"/>
      <c r="L385" s="14"/>
      <c r="M385" s="14"/>
    </row>
    <row r="386" spans="1:13" ht="15.75" customHeight="1" x14ac:dyDescent="0.15">
      <c r="A386" s="14"/>
      <c r="J386" s="14"/>
      <c r="K386" s="14"/>
      <c r="L386" s="14"/>
      <c r="M386" s="14"/>
    </row>
    <row r="387" spans="1:13" ht="15.75" customHeight="1" x14ac:dyDescent="0.15">
      <c r="A387" s="14"/>
      <c r="J387" s="14"/>
      <c r="K387" s="14"/>
      <c r="L387" s="14"/>
      <c r="M387" s="14"/>
    </row>
    <row r="388" spans="1:13" ht="15.75" customHeight="1" x14ac:dyDescent="0.15">
      <c r="A388" s="14"/>
      <c r="J388" s="14"/>
      <c r="K388" s="14"/>
      <c r="L388" s="14"/>
      <c r="M388" s="14"/>
    </row>
    <row r="389" spans="1:13" ht="15.75" customHeight="1" x14ac:dyDescent="0.15">
      <c r="A389" s="14"/>
      <c r="J389" s="14"/>
      <c r="K389" s="14"/>
      <c r="L389" s="14"/>
      <c r="M389" s="14"/>
    </row>
    <row r="390" spans="1:13" ht="15.75" customHeight="1" x14ac:dyDescent="0.15">
      <c r="A390" s="14"/>
      <c r="J390" s="14"/>
      <c r="K390" s="14"/>
      <c r="L390" s="14"/>
      <c r="M390" s="14"/>
    </row>
    <row r="391" spans="1:13" ht="15.75" customHeight="1" x14ac:dyDescent="0.15">
      <c r="A391" s="14"/>
      <c r="J391" s="14"/>
      <c r="K391" s="14"/>
      <c r="L391" s="14"/>
      <c r="M391" s="14"/>
    </row>
    <row r="392" spans="1:13" ht="15.75" customHeight="1" x14ac:dyDescent="0.15">
      <c r="A392" s="14"/>
      <c r="J392" s="14"/>
      <c r="K392" s="14"/>
      <c r="L392" s="14"/>
      <c r="M392" s="14"/>
    </row>
    <row r="393" spans="1:13" ht="15.75" customHeight="1" x14ac:dyDescent="0.15">
      <c r="A393" s="14"/>
      <c r="J393" s="14"/>
      <c r="K393" s="14"/>
      <c r="L393" s="14"/>
      <c r="M393" s="14"/>
    </row>
    <row r="394" spans="1:13" ht="15.75" customHeight="1" x14ac:dyDescent="0.15">
      <c r="A394" s="14"/>
      <c r="J394" s="14"/>
      <c r="K394" s="14"/>
      <c r="L394" s="14"/>
      <c r="M394" s="14"/>
    </row>
    <row r="395" spans="1:13" ht="15.75" customHeight="1" x14ac:dyDescent="0.15">
      <c r="A395" s="14"/>
      <c r="J395" s="14"/>
      <c r="K395" s="14"/>
      <c r="L395" s="14"/>
      <c r="M395" s="14"/>
    </row>
    <row r="396" spans="1:13" ht="15.75" customHeight="1" x14ac:dyDescent="0.15">
      <c r="A396" s="14"/>
      <c r="J396" s="14"/>
      <c r="K396" s="14"/>
      <c r="L396" s="14"/>
      <c r="M396" s="14"/>
    </row>
    <row r="397" spans="1:13" ht="15.75" customHeight="1" x14ac:dyDescent="0.15">
      <c r="A397" s="14"/>
      <c r="J397" s="14"/>
      <c r="K397" s="14"/>
      <c r="L397" s="14"/>
      <c r="M397" s="14"/>
    </row>
    <row r="398" spans="1:13" ht="15.75" customHeight="1" x14ac:dyDescent="0.15">
      <c r="A398" s="14"/>
      <c r="J398" s="14"/>
      <c r="K398" s="14"/>
      <c r="L398" s="14"/>
      <c r="M398" s="14"/>
    </row>
    <row r="399" spans="1:13" ht="15.75" customHeight="1" x14ac:dyDescent="0.15">
      <c r="A399" s="14"/>
      <c r="J399" s="14"/>
      <c r="K399" s="14"/>
      <c r="L399" s="14"/>
      <c r="M399" s="14"/>
    </row>
    <row r="400" spans="1:13" ht="15.75" customHeight="1" x14ac:dyDescent="0.15">
      <c r="A400" s="14"/>
      <c r="J400" s="14"/>
      <c r="K400" s="14"/>
      <c r="L400" s="14"/>
      <c r="M400" s="14"/>
    </row>
    <row r="401" spans="1:13" ht="15.75" customHeight="1" x14ac:dyDescent="0.15">
      <c r="A401" s="14"/>
      <c r="J401" s="14"/>
      <c r="K401" s="14"/>
      <c r="L401" s="14"/>
      <c r="M401" s="14"/>
    </row>
    <row r="402" spans="1:13" ht="15.75" customHeight="1" x14ac:dyDescent="0.15">
      <c r="A402" s="14"/>
      <c r="J402" s="14"/>
      <c r="K402" s="14"/>
      <c r="L402" s="14"/>
      <c r="M402" s="14"/>
    </row>
    <row r="403" spans="1:13" ht="15.75" customHeight="1" x14ac:dyDescent="0.15">
      <c r="A403" s="14"/>
      <c r="J403" s="14"/>
      <c r="K403" s="14"/>
      <c r="L403" s="14"/>
      <c r="M403" s="14"/>
    </row>
    <row r="404" spans="1:13" ht="15.75" customHeight="1" x14ac:dyDescent="0.15">
      <c r="A404" s="14"/>
      <c r="J404" s="14"/>
      <c r="K404" s="14"/>
      <c r="L404" s="14"/>
      <c r="M404" s="14"/>
    </row>
    <row r="405" spans="1:13" ht="15.75" customHeight="1" x14ac:dyDescent="0.15">
      <c r="A405" s="14"/>
      <c r="J405" s="14"/>
      <c r="K405" s="14"/>
      <c r="L405" s="14"/>
      <c r="M405" s="14"/>
    </row>
    <row r="406" spans="1:13" ht="15.75" customHeight="1" x14ac:dyDescent="0.15">
      <c r="A406" s="14"/>
      <c r="J406" s="14"/>
      <c r="K406" s="14"/>
      <c r="L406" s="14"/>
      <c r="M406" s="14"/>
    </row>
    <row r="407" spans="1:13" ht="15.75" customHeight="1" x14ac:dyDescent="0.15">
      <c r="A407" s="14"/>
      <c r="J407" s="14"/>
      <c r="K407" s="14"/>
      <c r="L407" s="14"/>
      <c r="M407" s="14"/>
    </row>
    <row r="408" spans="1:13" ht="15.75" customHeight="1" x14ac:dyDescent="0.15">
      <c r="A408" s="14"/>
      <c r="J408" s="14"/>
      <c r="K408" s="14"/>
      <c r="L408" s="14"/>
      <c r="M408" s="14"/>
    </row>
    <row r="409" spans="1:13" ht="15.75" customHeight="1" x14ac:dyDescent="0.15">
      <c r="A409" s="14"/>
      <c r="J409" s="14"/>
      <c r="K409" s="14"/>
      <c r="L409" s="14"/>
      <c r="M409" s="14"/>
    </row>
    <row r="410" spans="1:13" ht="15.75" customHeight="1" x14ac:dyDescent="0.15">
      <c r="A410" s="14"/>
      <c r="J410" s="14"/>
      <c r="K410" s="14"/>
      <c r="L410" s="14"/>
      <c r="M410" s="14"/>
    </row>
    <row r="411" spans="1:13" ht="15.75" customHeight="1" x14ac:dyDescent="0.15">
      <c r="A411" s="14"/>
      <c r="J411" s="14"/>
      <c r="K411" s="14"/>
      <c r="L411" s="14"/>
      <c r="M411" s="14"/>
    </row>
    <row r="412" spans="1:13" ht="15.75" customHeight="1" x14ac:dyDescent="0.15">
      <c r="A412" s="14"/>
      <c r="J412" s="14"/>
      <c r="K412" s="14"/>
      <c r="L412" s="14"/>
      <c r="M412" s="14"/>
    </row>
    <row r="413" spans="1:13" ht="15.75" customHeight="1" x14ac:dyDescent="0.15">
      <c r="A413" s="14"/>
      <c r="J413" s="14"/>
      <c r="K413" s="14"/>
      <c r="L413" s="14"/>
      <c r="M413" s="14"/>
    </row>
    <row r="414" spans="1:13" ht="15.75" customHeight="1" x14ac:dyDescent="0.15">
      <c r="A414" s="14"/>
      <c r="J414" s="14"/>
      <c r="K414" s="14"/>
      <c r="L414" s="14"/>
      <c r="M414" s="14"/>
    </row>
    <row r="415" spans="1:13" ht="15.75" customHeight="1" x14ac:dyDescent="0.15">
      <c r="A415" s="14"/>
      <c r="J415" s="14"/>
      <c r="K415" s="14"/>
      <c r="L415" s="14"/>
      <c r="M415" s="14"/>
    </row>
    <row r="416" spans="1:13" ht="15.75" customHeight="1" x14ac:dyDescent="0.15">
      <c r="A416" s="14"/>
      <c r="J416" s="14"/>
      <c r="K416" s="14"/>
      <c r="L416" s="14"/>
      <c r="M416" s="14"/>
    </row>
    <row r="417" spans="1:13" ht="15.75" customHeight="1" x14ac:dyDescent="0.15">
      <c r="A417" s="14"/>
      <c r="J417" s="14"/>
      <c r="K417" s="14"/>
      <c r="L417" s="14"/>
      <c r="M417" s="14"/>
    </row>
    <row r="418" spans="1:13" ht="15.75" customHeight="1" x14ac:dyDescent="0.15">
      <c r="A418" s="14"/>
      <c r="J418" s="14"/>
      <c r="K418" s="14"/>
      <c r="L418" s="14"/>
      <c r="M418" s="14"/>
    </row>
    <row r="419" spans="1:13" ht="15.75" customHeight="1" x14ac:dyDescent="0.15">
      <c r="A419" s="14"/>
      <c r="J419" s="14"/>
      <c r="K419" s="14"/>
      <c r="L419" s="14"/>
      <c r="M419" s="14"/>
    </row>
    <row r="420" spans="1:13" ht="15.75" customHeight="1" x14ac:dyDescent="0.15">
      <c r="A420" s="14"/>
      <c r="J420" s="14"/>
      <c r="K420" s="14"/>
      <c r="L420" s="14"/>
      <c r="M420" s="14"/>
    </row>
    <row r="421" spans="1:13" ht="15.75" customHeight="1" x14ac:dyDescent="0.15">
      <c r="A421" s="14"/>
      <c r="J421" s="14"/>
      <c r="K421" s="14"/>
      <c r="L421" s="14"/>
      <c r="M421" s="14"/>
    </row>
    <row r="422" spans="1:13" ht="15.75" customHeight="1" x14ac:dyDescent="0.15">
      <c r="A422" s="14"/>
      <c r="J422" s="14"/>
      <c r="K422" s="14"/>
      <c r="L422" s="14"/>
      <c r="M422" s="14"/>
    </row>
    <row r="423" spans="1:13" ht="15.75" customHeight="1" x14ac:dyDescent="0.15">
      <c r="A423" s="14"/>
      <c r="J423" s="14"/>
      <c r="K423" s="14"/>
      <c r="L423" s="14"/>
      <c r="M423" s="14"/>
    </row>
    <row r="424" spans="1:13" ht="15.75" customHeight="1" x14ac:dyDescent="0.15">
      <c r="A424" s="14"/>
      <c r="J424" s="14"/>
      <c r="K424" s="14"/>
      <c r="L424" s="14"/>
      <c r="M424" s="14"/>
    </row>
    <row r="425" spans="1:13" ht="15.75" customHeight="1" x14ac:dyDescent="0.15">
      <c r="A425" s="14"/>
      <c r="J425" s="14"/>
      <c r="K425" s="14"/>
      <c r="L425" s="14"/>
      <c r="M425" s="14"/>
    </row>
    <row r="426" spans="1:13" ht="15.75" customHeight="1" x14ac:dyDescent="0.15">
      <c r="A426" s="14"/>
      <c r="J426" s="14"/>
      <c r="K426" s="14"/>
      <c r="L426" s="14"/>
      <c r="M426" s="14"/>
    </row>
    <row r="427" spans="1:13" ht="15.75" customHeight="1" x14ac:dyDescent="0.15">
      <c r="A427" s="14"/>
      <c r="J427" s="14"/>
      <c r="K427" s="14"/>
      <c r="L427" s="14"/>
      <c r="M427" s="14"/>
    </row>
    <row r="428" spans="1:13" ht="15.75" customHeight="1" x14ac:dyDescent="0.15">
      <c r="A428" s="14"/>
      <c r="J428" s="14"/>
      <c r="K428" s="14"/>
      <c r="L428" s="14"/>
      <c r="M428" s="14"/>
    </row>
    <row r="429" spans="1:13" ht="15.75" customHeight="1" x14ac:dyDescent="0.15">
      <c r="A429" s="14"/>
      <c r="J429" s="14"/>
      <c r="K429" s="14"/>
      <c r="L429" s="14"/>
      <c r="M429" s="14"/>
    </row>
    <row r="430" spans="1:13" ht="15.75" customHeight="1" x14ac:dyDescent="0.15">
      <c r="A430" s="14"/>
      <c r="J430" s="14"/>
      <c r="K430" s="14"/>
      <c r="L430" s="14"/>
      <c r="M430" s="14"/>
    </row>
    <row r="431" spans="1:13" ht="15.75" customHeight="1" x14ac:dyDescent="0.15">
      <c r="A431" s="14"/>
      <c r="J431" s="14"/>
      <c r="K431" s="14"/>
      <c r="L431" s="14"/>
      <c r="M431" s="14"/>
    </row>
    <row r="432" spans="1:13" ht="15.75" customHeight="1" x14ac:dyDescent="0.15">
      <c r="A432" s="14"/>
      <c r="J432" s="14"/>
      <c r="K432" s="14"/>
      <c r="L432" s="14"/>
      <c r="M432" s="14"/>
    </row>
    <row r="433" spans="1:13" ht="15.75" customHeight="1" x14ac:dyDescent="0.15">
      <c r="A433" s="14"/>
      <c r="J433" s="14"/>
      <c r="K433" s="14"/>
      <c r="L433" s="14"/>
      <c r="M433" s="14"/>
    </row>
    <row r="434" spans="1:13" ht="15.75" customHeight="1" x14ac:dyDescent="0.15">
      <c r="A434" s="14"/>
      <c r="J434" s="14"/>
      <c r="K434" s="14"/>
      <c r="L434" s="14"/>
      <c r="M434" s="14"/>
    </row>
    <row r="435" spans="1:13" ht="15.75" customHeight="1" x14ac:dyDescent="0.15">
      <c r="A435" s="14"/>
      <c r="J435" s="14"/>
      <c r="K435" s="14"/>
      <c r="L435" s="14"/>
      <c r="M435" s="14"/>
    </row>
    <row r="436" spans="1:13" ht="15.75" customHeight="1" x14ac:dyDescent="0.15">
      <c r="A436" s="14"/>
      <c r="J436" s="14"/>
      <c r="K436" s="14"/>
      <c r="L436" s="14"/>
      <c r="M436" s="14"/>
    </row>
    <row r="437" spans="1:13" ht="15.75" customHeight="1" x14ac:dyDescent="0.15">
      <c r="A437" s="14"/>
      <c r="J437" s="14"/>
      <c r="K437" s="14"/>
      <c r="L437" s="14"/>
      <c r="M437" s="14"/>
    </row>
    <row r="438" spans="1:13" ht="15.75" customHeight="1" x14ac:dyDescent="0.15">
      <c r="A438" s="14"/>
      <c r="J438" s="14"/>
      <c r="K438" s="14"/>
      <c r="L438" s="14"/>
      <c r="M438" s="14"/>
    </row>
    <row r="439" spans="1:13" ht="15.75" customHeight="1" x14ac:dyDescent="0.15">
      <c r="A439" s="14"/>
      <c r="J439" s="14"/>
      <c r="K439" s="14"/>
      <c r="L439" s="14"/>
      <c r="M439" s="14"/>
    </row>
    <row r="440" spans="1:13" ht="15.75" customHeight="1" x14ac:dyDescent="0.15">
      <c r="A440" s="14"/>
      <c r="J440" s="14"/>
      <c r="K440" s="14"/>
      <c r="L440" s="14"/>
      <c r="M440" s="14"/>
    </row>
    <row r="441" spans="1:13" ht="15.75" customHeight="1" x14ac:dyDescent="0.15">
      <c r="A441" s="14"/>
      <c r="J441" s="14"/>
      <c r="K441" s="14"/>
      <c r="L441" s="14"/>
      <c r="M441" s="14"/>
    </row>
    <row r="442" spans="1:13" ht="15.75" customHeight="1" x14ac:dyDescent="0.15">
      <c r="A442" s="14"/>
      <c r="J442" s="14"/>
      <c r="K442" s="14"/>
      <c r="L442" s="14"/>
      <c r="M442" s="14"/>
    </row>
    <row r="443" spans="1:13" ht="15.75" customHeight="1" x14ac:dyDescent="0.15">
      <c r="A443" s="14"/>
      <c r="J443" s="14"/>
      <c r="K443" s="14"/>
      <c r="L443" s="14"/>
      <c r="M443" s="14"/>
    </row>
    <row r="444" spans="1:13" ht="15.75" customHeight="1" x14ac:dyDescent="0.15">
      <c r="A444" s="14"/>
      <c r="J444" s="14"/>
      <c r="K444" s="14"/>
      <c r="L444" s="14"/>
      <c r="M444" s="14"/>
    </row>
    <row r="445" spans="1:13" ht="15.75" customHeight="1" x14ac:dyDescent="0.15">
      <c r="A445" s="14"/>
      <c r="J445" s="14"/>
      <c r="K445" s="14"/>
      <c r="L445" s="14"/>
      <c r="M445" s="14"/>
    </row>
    <row r="446" spans="1:13" ht="15.75" customHeight="1" x14ac:dyDescent="0.15">
      <c r="A446" s="14"/>
      <c r="J446" s="14"/>
      <c r="K446" s="14"/>
      <c r="L446" s="14"/>
      <c r="M446" s="14"/>
    </row>
    <row r="447" spans="1:13" ht="15.75" customHeight="1" x14ac:dyDescent="0.15">
      <c r="A447" s="14"/>
      <c r="J447" s="14"/>
      <c r="K447" s="14"/>
      <c r="L447" s="14"/>
      <c r="M447" s="14"/>
    </row>
    <row r="448" spans="1:13" ht="15.75" customHeight="1" x14ac:dyDescent="0.15">
      <c r="A448" s="14"/>
      <c r="J448" s="14"/>
      <c r="K448" s="14"/>
      <c r="L448" s="14"/>
      <c r="M448" s="14"/>
    </row>
    <row r="449" spans="1:13" ht="15.75" customHeight="1" x14ac:dyDescent="0.15">
      <c r="A449" s="14"/>
      <c r="J449" s="14"/>
      <c r="K449" s="14"/>
      <c r="L449" s="14"/>
      <c r="M449" s="14"/>
    </row>
    <row r="450" spans="1:13" ht="15.75" customHeight="1" x14ac:dyDescent="0.15">
      <c r="A450" s="14"/>
      <c r="J450" s="14"/>
      <c r="K450" s="14"/>
      <c r="L450" s="14"/>
      <c r="M450" s="14"/>
    </row>
    <row r="451" spans="1:13" ht="15.75" customHeight="1" x14ac:dyDescent="0.15">
      <c r="A451" s="14"/>
      <c r="J451" s="14"/>
      <c r="K451" s="14"/>
      <c r="L451" s="14"/>
      <c r="M451" s="14"/>
    </row>
    <row r="452" spans="1:13" ht="15.75" customHeight="1" x14ac:dyDescent="0.15">
      <c r="A452" s="14"/>
      <c r="J452" s="14"/>
      <c r="K452" s="14"/>
      <c r="L452" s="14"/>
      <c r="M452" s="14"/>
    </row>
    <row r="453" spans="1:13" ht="15.75" customHeight="1" x14ac:dyDescent="0.15">
      <c r="A453" s="14"/>
      <c r="J453" s="14"/>
      <c r="K453" s="14"/>
      <c r="L453" s="14"/>
      <c r="M453" s="14"/>
    </row>
    <row r="454" spans="1:13" ht="15.75" customHeight="1" x14ac:dyDescent="0.15">
      <c r="A454" s="14"/>
      <c r="J454" s="14"/>
      <c r="K454" s="14"/>
      <c r="L454" s="14"/>
      <c r="M454" s="14"/>
    </row>
    <row r="455" spans="1:13" ht="15.75" customHeight="1" x14ac:dyDescent="0.15">
      <c r="A455" s="14"/>
      <c r="J455" s="14"/>
      <c r="K455" s="14"/>
      <c r="L455" s="14"/>
      <c r="M455" s="14"/>
    </row>
    <row r="456" spans="1:13" ht="15.75" customHeight="1" x14ac:dyDescent="0.15">
      <c r="A456" s="14"/>
      <c r="J456" s="14"/>
      <c r="K456" s="14"/>
      <c r="L456" s="14"/>
      <c r="M456" s="14"/>
    </row>
    <row r="457" spans="1:13" ht="15.75" customHeight="1" x14ac:dyDescent="0.15">
      <c r="A457" s="14"/>
      <c r="J457" s="14"/>
      <c r="K457" s="14"/>
      <c r="L457" s="14"/>
      <c r="M457" s="14"/>
    </row>
    <row r="458" spans="1:13" ht="15.75" customHeight="1" x14ac:dyDescent="0.15">
      <c r="A458" s="14"/>
      <c r="J458" s="14"/>
      <c r="K458" s="14"/>
      <c r="L458" s="14"/>
      <c r="M458" s="14"/>
    </row>
    <row r="459" spans="1:13" ht="15.75" customHeight="1" x14ac:dyDescent="0.15">
      <c r="A459" s="14"/>
      <c r="J459" s="14"/>
      <c r="K459" s="14"/>
      <c r="L459" s="14"/>
      <c r="M459" s="14"/>
    </row>
    <row r="460" spans="1:13" ht="15.75" customHeight="1" x14ac:dyDescent="0.15">
      <c r="A460" s="14"/>
      <c r="J460" s="14"/>
      <c r="K460" s="14"/>
      <c r="L460" s="14"/>
      <c r="M460" s="14"/>
    </row>
    <row r="461" spans="1:13" ht="15.75" customHeight="1" x14ac:dyDescent="0.15">
      <c r="A461" s="14"/>
      <c r="J461" s="14"/>
      <c r="K461" s="14"/>
      <c r="L461" s="14"/>
      <c r="M461" s="14"/>
    </row>
    <row r="462" spans="1:13" ht="15.75" customHeight="1" x14ac:dyDescent="0.15">
      <c r="A462" s="14"/>
      <c r="J462" s="14"/>
      <c r="K462" s="14"/>
      <c r="L462" s="14"/>
      <c r="M462" s="14"/>
    </row>
    <row r="463" spans="1:13" ht="15.75" customHeight="1" x14ac:dyDescent="0.15">
      <c r="A463" s="14"/>
      <c r="J463" s="14"/>
      <c r="K463" s="14"/>
      <c r="L463" s="14"/>
      <c r="M463" s="14"/>
    </row>
    <row r="464" spans="1:13" ht="15.75" customHeight="1" x14ac:dyDescent="0.15">
      <c r="A464" s="14"/>
      <c r="J464" s="14"/>
      <c r="K464" s="14"/>
      <c r="L464" s="14"/>
      <c r="M464" s="14"/>
    </row>
    <row r="465" spans="1:13" ht="15.75" customHeight="1" x14ac:dyDescent="0.15">
      <c r="A465" s="14"/>
      <c r="J465" s="14"/>
      <c r="K465" s="14"/>
      <c r="L465" s="14"/>
      <c r="M465" s="14"/>
    </row>
    <row r="466" spans="1:13" ht="15.75" customHeight="1" x14ac:dyDescent="0.15">
      <c r="A466" s="14"/>
      <c r="J466" s="14"/>
      <c r="K466" s="14"/>
      <c r="L466" s="14"/>
      <c r="M466" s="14"/>
    </row>
    <row r="467" spans="1:13" ht="15.75" customHeight="1" x14ac:dyDescent="0.15">
      <c r="A467" s="14"/>
      <c r="J467" s="14"/>
      <c r="K467" s="14"/>
      <c r="L467" s="14"/>
      <c r="M467" s="14"/>
    </row>
    <row r="468" spans="1:13" ht="15.75" customHeight="1" x14ac:dyDescent="0.15">
      <c r="A468" s="14"/>
      <c r="J468" s="14"/>
      <c r="K468" s="14"/>
      <c r="L468" s="14"/>
      <c r="M468" s="14"/>
    </row>
    <row r="469" spans="1:13" ht="15.75" customHeight="1" x14ac:dyDescent="0.15">
      <c r="A469" s="14"/>
      <c r="J469" s="14"/>
      <c r="K469" s="14"/>
      <c r="L469" s="14"/>
      <c r="M469" s="14"/>
    </row>
    <row r="470" spans="1:13" ht="15.75" customHeight="1" x14ac:dyDescent="0.15">
      <c r="A470" s="14"/>
      <c r="J470" s="14"/>
      <c r="K470" s="14"/>
      <c r="L470" s="14"/>
      <c r="M470" s="14"/>
    </row>
    <row r="471" spans="1:13" ht="15.75" customHeight="1" x14ac:dyDescent="0.15">
      <c r="A471" s="14"/>
      <c r="J471" s="14"/>
      <c r="K471" s="14"/>
      <c r="L471" s="14"/>
      <c r="M471" s="14"/>
    </row>
    <row r="472" spans="1:13" ht="15.75" customHeight="1" x14ac:dyDescent="0.15">
      <c r="A472" s="14"/>
      <c r="J472" s="14"/>
      <c r="K472" s="14"/>
      <c r="L472" s="14"/>
      <c r="M472" s="14"/>
    </row>
    <row r="473" spans="1:13" ht="15.75" customHeight="1" x14ac:dyDescent="0.15">
      <c r="A473" s="14"/>
      <c r="J473" s="14"/>
      <c r="K473" s="14"/>
      <c r="L473" s="14"/>
      <c r="M473" s="14"/>
    </row>
    <row r="474" spans="1:13" ht="15.75" customHeight="1" x14ac:dyDescent="0.15">
      <c r="A474" s="14"/>
      <c r="J474" s="14"/>
      <c r="K474" s="14"/>
      <c r="L474" s="14"/>
      <c r="M474" s="14"/>
    </row>
    <row r="475" spans="1:13" ht="15.75" customHeight="1" x14ac:dyDescent="0.15">
      <c r="A475" s="14"/>
      <c r="J475" s="14"/>
      <c r="K475" s="14"/>
      <c r="L475" s="14"/>
      <c r="M475" s="14"/>
    </row>
    <row r="476" spans="1:13" ht="15.75" customHeight="1" x14ac:dyDescent="0.15">
      <c r="A476" s="14"/>
      <c r="J476" s="14"/>
      <c r="K476" s="14"/>
      <c r="L476" s="14"/>
      <c r="M476" s="14"/>
    </row>
    <row r="477" spans="1:13" ht="15.75" customHeight="1" x14ac:dyDescent="0.15">
      <c r="A477" s="14"/>
      <c r="J477" s="14"/>
      <c r="K477" s="14"/>
      <c r="L477" s="14"/>
      <c r="M477" s="14"/>
    </row>
    <row r="478" spans="1:13" ht="15.75" customHeight="1" x14ac:dyDescent="0.15">
      <c r="A478" s="14"/>
      <c r="J478" s="14"/>
      <c r="K478" s="14"/>
      <c r="L478" s="14"/>
      <c r="M478" s="14"/>
    </row>
    <row r="479" spans="1:13" ht="15.75" customHeight="1" x14ac:dyDescent="0.15">
      <c r="A479" s="14"/>
      <c r="J479" s="14"/>
      <c r="K479" s="14"/>
      <c r="L479" s="14"/>
      <c r="M479" s="14"/>
    </row>
    <row r="480" spans="1:13" ht="15.75" customHeight="1" x14ac:dyDescent="0.15">
      <c r="A480" s="14"/>
      <c r="J480" s="14"/>
      <c r="K480" s="14"/>
      <c r="L480" s="14"/>
      <c r="M480" s="14"/>
    </row>
    <row r="481" spans="1:13" ht="15.75" customHeight="1" x14ac:dyDescent="0.15">
      <c r="A481" s="14"/>
      <c r="J481" s="14"/>
      <c r="K481" s="14"/>
      <c r="L481" s="14"/>
      <c r="M481" s="14"/>
    </row>
    <row r="482" spans="1:13" ht="15.75" customHeight="1" x14ac:dyDescent="0.15">
      <c r="A482" s="14"/>
      <c r="J482" s="14"/>
      <c r="K482" s="14"/>
      <c r="L482" s="14"/>
      <c r="M482" s="14"/>
    </row>
    <row r="483" spans="1:13" ht="15.75" customHeight="1" x14ac:dyDescent="0.15">
      <c r="A483" s="14"/>
      <c r="J483" s="14"/>
      <c r="K483" s="14"/>
      <c r="L483" s="14"/>
      <c r="M483" s="14"/>
    </row>
    <row r="484" spans="1:13" ht="15.75" customHeight="1" x14ac:dyDescent="0.15">
      <c r="A484" s="14"/>
      <c r="J484" s="14"/>
      <c r="K484" s="14"/>
      <c r="L484" s="14"/>
      <c r="M484" s="14"/>
    </row>
    <row r="485" spans="1:13" ht="15.75" customHeight="1" x14ac:dyDescent="0.15">
      <c r="A485" s="14"/>
      <c r="J485" s="14"/>
      <c r="K485" s="14"/>
      <c r="L485" s="14"/>
      <c r="M485" s="14"/>
    </row>
    <row r="486" spans="1:13" ht="15.75" customHeight="1" x14ac:dyDescent="0.15">
      <c r="A486" s="14"/>
      <c r="J486" s="14"/>
      <c r="K486" s="14"/>
      <c r="L486" s="14"/>
      <c r="M486" s="14"/>
    </row>
    <row r="487" spans="1:13" ht="15.75" customHeight="1" x14ac:dyDescent="0.15">
      <c r="A487" s="14"/>
      <c r="J487" s="14"/>
      <c r="K487" s="14"/>
      <c r="L487" s="14"/>
      <c r="M487" s="14"/>
    </row>
    <row r="488" spans="1:13" ht="15.75" customHeight="1" x14ac:dyDescent="0.15">
      <c r="A488" s="14"/>
      <c r="J488" s="14"/>
      <c r="K488" s="14"/>
      <c r="L488" s="14"/>
      <c r="M488" s="14"/>
    </row>
    <row r="489" spans="1:13" ht="15.75" customHeight="1" x14ac:dyDescent="0.15">
      <c r="A489" s="14"/>
      <c r="J489" s="14"/>
      <c r="K489" s="14"/>
      <c r="L489" s="14"/>
      <c r="M489" s="14"/>
    </row>
    <row r="490" spans="1:13" ht="15.75" customHeight="1" x14ac:dyDescent="0.15">
      <c r="A490" s="14"/>
      <c r="J490" s="14"/>
      <c r="K490" s="14"/>
      <c r="L490" s="14"/>
      <c r="M490" s="14"/>
    </row>
    <row r="491" spans="1:13" ht="15.75" customHeight="1" x14ac:dyDescent="0.15">
      <c r="A491" s="14"/>
      <c r="J491" s="14"/>
      <c r="K491" s="14"/>
      <c r="L491" s="14"/>
      <c r="M491" s="14"/>
    </row>
    <row r="492" spans="1:13" ht="15.75" customHeight="1" x14ac:dyDescent="0.15">
      <c r="A492" s="14"/>
      <c r="J492" s="14"/>
      <c r="K492" s="14"/>
      <c r="L492" s="14"/>
      <c r="M492" s="14"/>
    </row>
    <row r="493" spans="1:13" ht="15.75" customHeight="1" x14ac:dyDescent="0.15">
      <c r="A493" s="14"/>
      <c r="J493" s="14"/>
      <c r="K493" s="14"/>
      <c r="L493" s="14"/>
      <c r="M493" s="14"/>
    </row>
    <row r="494" spans="1:13" ht="15.75" customHeight="1" x14ac:dyDescent="0.15">
      <c r="A494" s="14"/>
      <c r="J494" s="14"/>
      <c r="K494" s="14"/>
      <c r="L494" s="14"/>
      <c r="M494" s="14"/>
    </row>
    <row r="495" spans="1:13" ht="15.75" customHeight="1" x14ac:dyDescent="0.15">
      <c r="A495" s="14"/>
      <c r="J495" s="14"/>
      <c r="K495" s="14"/>
      <c r="L495" s="14"/>
      <c r="M495" s="14"/>
    </row>
    <row r="496" spans="1:13" ht="15.75" customHeight="1" x14ac:dyDescent="0.15">
      <c r="A496" s="14"/>
      <c r="J496" s="14"/>
      <c r="K496" s="14"/>
      <c r="L496" s="14"/>
      <c r="M496" s="14"/>
    </row>
    <row r="497" spans="1:13" ht="15.75" customHeight="1" x14ac:dyDescent="0.15">
      <c r="A497" s="14"/>
      <c r="J497" s="14"/>
      <c r="K497" s="14"/>
      <c r="L497" s="14"/>
      <c r="M497" s="14"/>
    </row>
    <row r="498" spans="1:13" ht="15.75" customHeight="1" x14ac:dyDescent="0.15">
      <c r="A498" s="14"/>
      <c r="J498" s="14"/>
      <c r="K498" s="14"/>
      <c r="L498" s="14"/>
      <c r="M498" s="14"/>
    </row>
    <row r="499" spans="1:13" ht="15.75" customHeight="1" x14ac:dyDescent="0.15">
      <c r="A499" s="14"/>
      <c r="J499" s="14"/>
      <c r="K499" s="14"/>
      <c r="L499" s="14"/>
      <c r="M499" s="14"/>
    </row>
    <row r="500" spans="1:13" ht="15.75" customHeight="1" x14ac:dyDescent="0.15">
      <c r="A500" s="14"/>
      <c r="J500" s="14"/>
      <c r="K500" s="14"/>
      <c r="L500" s="14"/>
      <c r="M500" s="14"/>
    </row>
    <row r="501" spans="1:13" ht="15.75" customHeight="1" x14ac:dyDescent="0.15">
      <c r="A501" s="14"/>
      <c r="J501" s="14"/>
      <c r="K501" s="14"/>
      <c r="L501" s="14"/>
      <c r="M501" s="14"/>
    </row>
    <row r="502" spans="1:13" ht="15.75" customHeight="1" x14ac:dyDescent="0.15">
      <c r="A502" s="14"/>
      <c r="J502" s="14"/>
      <c r="K502" s="14"/>
      <c r="L502" s="14"/>
      <c r="M502" s="14"/>
    </row>
    <row r="503" spans="1:13" ht="15.75" customHeight="1" x14ac:dyDescent="0.15">
      <c r="A503" s="14"/>
      <c r="J503" s="14"/>
      <c r="K503" s="14"/>
      <c r="L503" s="14"/>
      <c r="M503" s="14"/>
    </row>
    <row r="504" spans="1:13" ht="15.75" customHeight="1" x14ac:dyDescent="0.15">
      <c r="A504" s="14"/>
      <c r="J504" s="14"/>
      <c r="K504" s="14"/>
      <c r="L504" s="14"/>
      <c r="M504" s="14"/>
    </row>
    <row r="505" spans="1:13" ht="15.75" customHeight="1" x14ac:dyDescent="0.15">
      <c r="A505" s="14"/>
      <c r="J505" s="14"/>
      <c r="K505" s="14"/>
      <c r="L505" s="14"/>
      <c r="M505" s="14"/>
    </row>
    <row r="506" spans="1:13" ht="15.75" customHeight="1" x14ac:dyDescent="0.15">
      <c r="A506" s="14"/>
      <c r="J506" s="14"/>
      <c r="K506" s="14"/>
      <c r="L506" s="14"/>
      <c r="M506" s="14"/>
    </row>
    <row r="507" spans="1:13" ht="15.75" customHeight="1" x14ac:dyDescent="0.15">
      <c r="A507" s="14"/>
      <c r="J507" s="14"/>
      <c r="K507" s="14"/>
      <c r="L507" s="14"/>
      <c r="M507" s="14"/>
    </row>
    <row r="508" spans="1:13" ht="15.75" customHeight="1" x14ac:dyDescent="0.15">
      <c r="A508" s="14"/>
      <c r="J508" s="14"/>
      <c r="K508" s="14"/>
      <c r="L508" s="14"/>
      <c r="M508" s="14"/>
    </row>
    <row r="509" spans="1:13" ht="15.75" customHeight="1" x14ac:dyDescent="0.15">
      <c r="A509" s="14"/>
      <c r="J509" s="14"/>
      <c r="K509" s="14"/>
      <c r="L509" s="14"/>
      <c r="M509" s="14"/>
    </row>
    <row r="510" spans="1:13" ht="15.75" customHeight="1" x14ac:dyDescent="0.15">
      <c r="A510" s="14"/>
      <c r="J510" s="14"/>
      <c r="K510" s="14"/>
      <c r="L510" s="14"/>
      <c r="M510" s="14"/>
    </row>
    <row r="511" spans="1:13" ht="15.75" customHeight="1" x14ac:dyDescent="0.15">
      <c r="A511" s="14"/>
      <c r="J511" s="14"/>
      <c r="K511" s="14"/>
      <c r="L511" s="14"/>
      <c r="M511" s="14"/>
    </row>
    <row r="512" spans="1:13" ht="15.75" customHeight="1" x14ac:dyDescent="0.15">
      <c r="A512" s="14"/>
      <c r="J512" s="14"/>
      <c r="K512" s="14"/>
      <c r="L512" s="14"/>
      <c r="M512" s="14"/>
    </row>
    <row r="513" spans="1:13" ht="15.75" customHeight="1" x14ac:dyDescent="0.15">
      <c r="A513" s="14"/>
      <c r="J513" s="14"/>
      <c r="K513" s="14"/>
      <c r="L513" s="14"/>
      <c r="M513" s="14"/>
    </row>
    <row r="514" spans="1:13" ht="15.75" customHeight="1" x14ac:dyDescent="0.15">
      <c r="A514" s="14"/>
      <c r="J514" s="14"/>
      <c r="K514" s="14"/>
      <c r="L514" s="14"/>
      <c r="M514" s="14"/>
    </row>
    <row r="515" spans="1:13" ht="15.75" customHeight="1" x14ac:dyDescent="0.15">
      <c r="A515" s="14"/>
      <c r="J515" s="14"/>
      <c r="K515" s="14"/>
      <c r="L515" s="14"/>
      <c r="M515" s="14"/>
    </row>
    <row r="516" spans="1:13" ht="15.75" customHeight="1" x14ac:dyDescent="0.15">
      <c r="A516" s="14"/>
      <c r="J516" s="14"/>
      <c r="K516" s="14"/>
      <c r="L516" s="14"/>
      <c r="M516" s="14"/>
    </row>
    <row r="517" spans="1:13" ht="15.75" customHeight="1" x14ac:dyDescent="0.15">
      <c r="A517" s="14"/>
      <c r="J517" s="14"/>
      <c r="K517" s="14"/>
      <c r="L517" s="14"/>
      <c r="M517" s="14"/>
    </row>
    <row r="518" spans="1:13" ht="15.75" customHeight="1" x14ac:dyDescent="0.15">
      <c r="A518" s="14"/>
      <c r="J518" s="14"/>
      <c r="K518" s="14"/>
      <c r="L518" s="14"/>
      <c r="M518" s="14"/>
    </row>
    <row r="519" spans="1:13" ht="15.75" customHeight="1" x14ac:dyDescent="0.15">
      <c r="A519" s="14"/>
      <c r="J519" s="14"/>
      <c r="K519" s="14"/>
      <c r="L519" s="14"/>
      <c r="M519" s="14"/>
    </row>
    <row r="520" spans="1:13" ht="15.75" customHeight="1" x14ac:dyDescent="0.15">
      <c r="A520" s="14"/>
      <c r="J520" s="14"/>
      <c r="K520" s="14"/>
      <c r="L520" s="14"/>
      <c r="M520" s="14"/>
    </row>
    <row r="521" spans="1:13" ht="15.75" customHeight="1" x14ac:dyDescent="0.15">
      <c r="A521" s="14"/>
      <c r="J521" s="14"/>
      <c r="K521" s="14"/>
      <c r="L521" s="14"/>
      <c r="M521" s="14"/>
    </row>
    <row r="522" spans="1:13" ht="15.75" customHeight="1" x14ac:dyDescent="0.15">
      <c r="A522" s="14"/>
      <c r="J522" s="14"/>
      <c r="K522" s="14"/>
      <c r="L522" s="14"/>
      <c r="M522" s="14"/>
    </row>
    <row r="523" spans="1:13" ht="15.75" customHeight="1" x14ac:dyDescent="0.15">
      <c r="A523" s="14"/>
      <c r="J523" s="14"/>
      <c r="K523" s="14"/>
      <c r="L523" s="14"/>
      <c r="M523" s="14"/>
    </row>
    <row r="524" spans="1:13" ht="15.75" customHeight="1" x14ac:dyDescent="0.15">
      <c r="A524" s="14"/>
      <c r="J524" s="14"/>
      <c r="K524" s="14"/>
      <c r="L524" s="14"/>
      <c r="M524" s="14"/>
    </row>
    <row r="525" spans="1:13" ht="15.75" customHeight="1" x14ac:dyDescent="0.15">
      <c r="A525" s="14"/>
      <c r="J525" s="14"/>
      <c r="K525" s="14"/>
      <c r="L525" s="14"/>
      <c r="M525" s="14"/>
    </row>
    <row r="526" spans="1:13" ht="15.75" customHeight="1" x14ac:dyDescent="0.15">
      <c r="A526" s="14"/>
      <c r="J526" s="14"/>
      <c r="K526" s="14"/>
      <c r="L526" s="14"/>
      <c r="M526" s="14"/>
    </row>
    <row r="527" spans="1:13" ht="15.75" customHeight="1" x14ac:dyDescent="0.15">
      <c r="A527" s="14"/>
      <c r="J527" s="14"/>
      <c r="K527" s="14"/>
      <c r="L527" s="14"/>
      <c r="M527" s="14"/>
    </row>
    <row r="528" spans="1:13" ht="15.75" customHeight="1" x14ac:dyDescent="0.15">
      <c r="A528" s="14"/>
      <c r="J528" s="14"/>
      <c r="K528" s="14"/>
      <c r="L528" s="14"/>
      <c r="M528" s="14"/>
    </row>
    <row r="529" spans="1:13" ht="15.75" customHeight="1" x14ac:dyDescent="0.15">
      <c r="A529" s="14"/>
      <c r="J529" s="14"/>
      <c r="K529" s="14"/>
      <c r="L529" s="14"/>
      <c r="M529" s="14"/>
    </row>
    <row r="530" spans="1:13" ht="15.75" customHeight="1" x14ac:dyDescent="0.15">
      <c r="A530" s="14"/>
      <c r="J530" s="14"/>
      <c r="K530" s="14"/>
      <c r="L530" s="14"/>
      <c r="M530" s="14"/>
    </row>
    <row r="531" spans="1:13" ht="15.75" customHeight="1" x14ac:dyDescent="0.15">
      <c r="A531" s="14"/>
      <c r="J531" s="14"/>
      <c r="K531" s="14"/>
      <c r="L531" s="14"/>
      <c r="M531" s="14"/>
    </row>
    <row r="532" spans="1:13" ht="15.75" customHeight="1" x14ac:dyDescent="0.15">
      <c r="A532" s="14"/>
      <c r="J532" s="14"/>
      <c r="K532" s="14"/>
      <c r="L532" s="14"/>
      <c r="M532" s="14"/>
    </row>
    <row r="533" spans="1:13" ht="15.75" customHeight="1" x14ac:dyDescent="0.15">
      <c r="A533" s="14"/>
      <c r="J533" s="14"/>
      <c r="K533" s="14"/>
      <c r="L533" s="14"/>
      <c r="M533" s="14"/>
    </row>
    <row r="534" spans="1:13" ht="15.75" customHeight="1" x14ac:dyDescent="0.15">
      <c r="A534" s="14"/>
      <c r="J534" s="14"/>
      <c r="K534" s="14"/>
      <c r="L534" s="14"/>
      <c r="M534" s="14"/>
    </row>
    <row r="535" spans="1:13" ht="15.75" customHeight="1" x14ac:dyDescent="0.15">
      <c r="A535" s="14"/>
      <c r="J535" s="14"/>
      <c r="K535" s="14"/>
      <c r="L535" s="14"/>
      <c r="M535" s="14"/>
    </row>
    <row r="536" spans="1:13" ht="15.75" customHeight="1" x14ac:dyDescent="0.15">
      <c r="A536" s="14"/>
      <c r="J536" s="14"/>
      <c r="K536" s="14"/>
      <c r="L536" s="14"/>
      <c r="M536" s="14"/>
    </row>
    <row r="537" spans="1:13" ht="15.75" customHeight="1" x14ac:dyDescent="0.15">
      <c r="A537" s="14"/>
      <c r="J537" s="14"/>
      <c r="K537" s="14"/>
      <c r="L537" s="14"/>
      <c r="M537" s="14"/>
    </row>
    <row r="538" spans="1:13" ht="15.75" customHeight="1" x14ac:dyDescent="0.15">
      <c r="A538" s="14"/>
      <c r="J538" s="14"/>
      <c r="K538" s="14"/>
      <c r="L538" s="14"/>
      <c r="M538" s="14"/>
    </row>
    <row r="539" spans="1:13" ht="15.75" customHeight="1" x14ac:dyDescent="0.15">
      <c r="A539" s="14"/>
      <c r="J539" s="14"/>
      <c r="K539" s="14"/>
      <c r="L539" s="14"/>
      <c r="M539" s="14"/>
    </row>
    <row r="540" spans="1:13" ht="15.75" customHeight="1" x14ac:dyDescent="0.15">
      <c r="A540" s="14"/>
      <c r="J540" s="14"/>
      <c r="K540" s="14"/>
      <c r="L540" s="14"/>
      <c r="M540" s="14"/>
    </row>
    <row r="541" spans="1:13" ht="15.75" customHeight="1" x14ac:dyDescent="0.15">
      <c r="A541" s="14"/>
      <c r="J541" s="14"/>
      <c r="K541" s="14"/>
      <c r="L541" s="14"/>
      <c r="M541" s="14"/>
    </row>
    <row r="542" spans="1:13" ht="15.75" customHeight="1" x14ac:dyDescent="0.15">
      <c r="A542" s="14"/>
      <c r="J542" s="14"/>
      <c r="K542" s="14"/>
      <c r="L542" s="14"/>
      <c r="M542" s="14"/>
    </row>
    <row r="543" spans="1:13" ht="15.75" customHeight="1" x14ac:dyDescent="0.15">
      <c r="A543" s="14"/>
      <c r="J543" s="14"/>
      <c r="K543" s="14"/>
      <c r="L543" s="14"/>
      <c r="M543" s="14"/>
    </row>
    <row r="544" spans="1:13" ht="15.75" customHeight="1" x14ac:dyDescent="0.15">
      <c r="A544" s="14"/>
      <c r="J544" s="14"/>
      <c r="K544" s="14"/>
      <c r="L544" s="14"/>
      <c r="M544" s="14"/>
    </row>
    <row r="545" spans="1:13" ht="15.75" customHeight="1" x14ac:dyDescent="0.15">
      <c r="A545" s="14"/>
      <c r="J545" s="14"/>
      <c r="K545" s="14"/>
      <c r="L545" s="14"/>
      <c r="M545" s="14"/>
    </row>
    <row r="546" spans="1:13" ht="15.75" customHeight="1" x14ac:dyDescent="0.15">
      <c r="A546" s="14"/>
      <c r="J546" s="14"/>
      <c r="K546" s="14"/>
      <c r="L546" s="14"/>
      <c r="M546" s="14"/>
    </row>
    <row r="547" spans="1:13" ht="15.75" customHeight="1" x14ac:dyDescent="0.15">
      <c r="A547" s="14"/>
      <c r="J547" s="14"/>
      <c r="K547" s="14"/>
      <c r="L547" s="14"/>
      <c r="M547" s="14"/>
    </row>
    <row r="548" spans="1:13" ht="15.75" customHeight="1" x14ac:dyDescent="0.15">
      <c r="A548" s="14"/>
      <c r="J548" s="14"/>
      <c r="K548" s="14"/>
      <c r="L548" s="14"/>
      <c r="M548" s="14"/>
    </row>
    <row r="549" spans="1:13" ht="15.75" customHeight="1" x14ac:dyDescent="0.15">
      <c r="A549" s="14"/>
      <c r="J549" s="14"/>
      <c r="K549" s="14"/>
      <c r="L549" s="14"/>
      <c r="M549" s="14"/>
    </row>
    <row r="550" spans="1:13" ht="15.75" customHeight="1" x14ac:dyDescent="0.15">
      <c r="A550" s="14"/>
      <c r="J550" s="14"/>
      <c r="K550" s="14"/>
      <c r="L550" s="14"/>
      <c r="M550" s="14"/>
    </row>
    <row r="551" spans="1:13" ht="15.75" customHeight="1" x14ac:dyDescent="0.15">
      <c r="A551" s="14"/>
      <c r="J551" s="14"/>
      <c r="K551" s="14"/>
      <c r="L551" s="14"/>
      <c r="M551" s="14"/>
    </row>
    <row r="552" spans="1:13" ht="15.75" customHeight="1" x14ac:dyDescent="0.15">
      <c r="A552" s="14"/>
      <c r="J552" s="14"/>
      <c r="K552" s="14"/>
      <c r="L552" s="14"/>
      <c r="M552" s="14"/>
    </row>
    <row r="553" spans="1:13" ht="15.75" customHeight="1" x14ac:dyDescent="0.15">
      <c r="A553" s="14"/>
      <c r="J553" s="14"/>
      <c r="K553" s="14"/>
      <c r="L553" s="14"/>
      <c r="M553" s="14"/>
    </row>
    <row r="554" spans="1:13" ht="15.75" customHeight="1" x14ac:dyDescent="0.15">
      <c r="A554" s="14"/>
      <c r="J554" s="14"/>
      <c r="K554" s="14"/>
      <c r="L554" s="14"/>
      <c r="M554" s="14"/>
    </row>
    <row r="555" spans="1:13" ht="15.75" customHeight="1" x14ac:dyDescent="0.15">
      <c r="A555" s="14"/>
      <c r="J555" s="14"/>
      <c r="K555" s="14"/>
      <c r="L555" s="14"/>
      <c r="M555" s="14"/>
    </row>
    <row r="556" spans="1:13" ht="15.75" customHeight="1" x14ac:dyDescent="0.15">
      <c r="A556" s="14"/>
      <c r="J556" s="14"/>
      <c r="K556" s="14"/>
      <c r="L556" s="14"/>
      <c r="M556" s="14"/>
    </row>
    <row r="557" spans="1:13" ht="15.75" customHeight="1" x14ac:dyDescent="0.15">
      <c r="A557" s="14"/>
      <c r="J557" s="14"/>
      <c r="K557" s="14"/>
      <c r="L557" s="14"/>
      <c r="M557" s="14"/>
    </row>
    <row r="558" spans="1:13" ht="15.75" customHeight="1" x14ac:dyDescent="0.15">
      <c r="A558" s="14"/>
      <c r="J558" s="14"/>
      <c r="K558" s="14"/>
      <c r="L558" s="14"/>
      <c r="M558" s="14"/>
    </row>
    <row r="559" spans="1:13" ht="15.75" customHeight="1" x14ac:dyDescent="0.15">
      <c r="A559" s="14"/>
      <c r="J559" s="14"/>
      <c r="K559" s="14"/>
      <c r="L559" s="14"/>
      <c r="M559" s="14"/>
    </row>
    <row r="560" spans="1:13" ht="15.75" customHeight="1" x14ac:dyDescent="0.15">
      <c r="A560" s="14"/>
      <c r="J560" s="14"/>
      <c r="K560" s="14"/>
      <c r="L560" s="14"/>
      <c r="M560" s="14"/>
    </row>
    <row r="561" spans="1:13" ht="15.75" customHeight="1" x14ac:dyDescent="0.15">
      <c r="A561" s="14"/>
      <c r="J561" s="14"/>
      <c r="K561" s="14"/>
      <c r="L561" s="14"/>
      <c r="M561" s="14"/>
    </row>
    <row r="562" spans="1:13" ht="15.75" customHeight="1" x14ac:dyDescent="0.15">
      <c r="A562" s="14"/>
      <c r="J562" s="14"/>
      <c r="K562" s="14"/>
      <c r="L562" s="14"/>
      <c r="M562" s="14"/>
    </row>
    <row r="563" spans="1:13" ht="15.75" customHeight="1" x14ac:dyDescent="0.15">
      <c r="A563" s="14"/>
      <c r="J563" s="14"/>
      <c r="K563" s="14"/>
      <c r="L563" s="14"/>
      <c r="M563" s="14"/>
    </row>
    <row r="564" spans="1:13" ht="15.75" customHeight="1" x14ac:dyDescent="0.15">
      <c r="A564" s="14"/>
      <c r="J564" s="14"/>
      <c r="K564" s="14"/>
      <c r="L564" s="14"/>
      <c r="M564" s="14"/>
    </row>
    <row r="565" spans="1:13" ht="15.75" customHeight="1" x14ac:dyDescent="0.15">
      <c r="A565" s="14"/>
      <c r="J565" s="14"/>
      <c r="K565" s="14"/>
      <c r="L565" s="14"/>
      <c r="M565" s="14"/>
    </row>
    <row r="566" spans="1:13" ht="15.75" customHeight="1" x14ac:dyDescent="0.15">
      <c r="A566" s="14"/>
      <c r="J566" s="14"/>
      <c r="K566" s="14"/>
      <c r="L566" s="14"/>
      <c r="M566" s="14"/>
    </row>
    <row r="567" spans="1:13" ht="15.75" customHeight="1" x14ac:dyDescent="0.15">
      <c r="A567" s="14"/>
      <c r="J567" s="14"/>
      <c r="K567" s="14"/>
      <c r="L567" s="14"/>
      <c r="M567" s="14"/>
    </row>
    <row r="568" spans="1:13" ht="15.75" customHeight="1" x14ac:dyDescent="0.15">
      <c r="A568" s="14"/>
      <c r="J568" s="14"/>
      <c r="K568" s="14"/>
      <c r="L568" s="14"/>
      <c r="M568" s="14"/>
    </row>
    <row r="569" spans="1:13" ht="15.75" customHeight="1" x14ac:dyDescent="0.15">
      <c r="A569" s="14"/>
      <c r="J569" s="14"/>
      <c r="K569" s="14"/>
      <c r="L569" s="14"/>
      <c r="M569" s="14"/>
    </row>
    <row r="570" spans="1:13" ht="15.75" customHeight="1" x14ac:dyDescent="0.15">
      <c r="A570" s="14"/>
      <c r="J570" s="14"/>
      <c r="K570" s="14"/>
      <c r="L570" s="14"/>
      <c r="M570" s="14"/>
    </row>
    <row r="571" spans="1:13" ht="15.75" customHeight="1" x14ac:dyDescent="0.15">
      <c r="A571" s="14"/>
      <c r="J571" s="14"/>
      <c r="K571" s="14"/>
      <c r="L571" s="14"/>
      <c r="M571" s="14"/>
    </row>
    <row r="572" spans="1:13" ht="15.75" customHeight="1" x14ac:dyDescent="0.15">
      <c r="A572" s="14"/>
      <c r="J572" s="14"/>
      <c r="K572" s="14"/>
      <c r="L572" s="14"/>
      <c r="M572" s="14"/>
    </row>
    <row r="573" spans="1:13" ht="15.75" customHeight="1" x14ac:dyDescent="0.15">
      <c r="A573" s="14"/>
      <c r="J573" s="14"/>
      <c r="K573" s="14"/>
      <c r="L573" s="14"/>
      <c r="M573" s="14"/>
    </row>
    <row r="574" spans="1:13" ht="15.75" customHeight="1" x14ac:dyDescent="0.15">
      <c r="A574" s="14"/>
      <c r="J574" s="14"/>
      <c r="K574" s="14"/>
      <c r="L574" s="14"/>
      <c r="M574" s="14"/>
    </row>
    <row r="575" spans="1:13" ht="15.75" customHeight="1" x14ac:dyDescent="0.15">
      <c r="A575" s="14"/>
      <c r="J575" s="14"/>
      <c r="K575" s="14"/>
      <c r="L575" s="14"/>
      <c r="M575" s="14"/>
    </row>
    <row r="576" spans="1:13" ht="15.75" customHeight="1" x14ac:dyDescent="0.15">
      <c r="A576" s="14"/>
      <c r="J576" s="14"/>
      <c r="K576" s="14"/>
      <c r="L576" s="14"/>
      <c r="M576" s="14"/>
    </row>
    <row r="577" spans="1:13" ht="15.75" customHeight="1" x14ac:dyDescent="0.15">
      <c r="A577" s="14"/>
      <c r="J577" s="14"/>
      <c r="K577" s="14"/>
      <c r="L577" s="14"/>
      <c r="M577" s="14"/>
    </row>
    <row r="578" spans="1:13" ht="15.75" customHeight="1" x14ac:dyDescent="0.15">
      <c r="A578" s="14"/>
      <c r="J578" s="14"/>
      <c r="K578" s="14"/>
      <c r="L578" s="14"/>
      <c r="M578" s="14"/>
    </row>
    <row r="579" spans="1:13" ht="15.75" customHeight="1" x14ac:dyDescent="0.15">
      <c r="A579" s="14"/>
      <c r="J579" s="14"/>
      <c r="K579" s="14"/>
      <c r="L579" s="14"/>
      <c r="M579" s="14"/>
    </row>
    <row r="580" spans="1:13" ht="15.75" customHeight="1" x14ac:dyDescent="0.15">
      <c r="A580" s="14"/>
      <c r="J580" s="14"/>
      <c r="K580" s="14"/>
      <c r="L580" s="14"/>
      <c r="M580" s="14"/>
    </row>
    <row r="581" spans="1:13" ht="15.75" customHeight="1" x14ac:dyDescent="0.15">
      <c r="A581" s="14"/>
      <c r="J581" s="14"/>
      <c r="K581" s="14"/>
      <c r="L581" s="14"/>
      <c r="M581" s="14"/>
    </row>
    <row r="582" spans="1:13" ht="15.75" customHeight="1" x14ac:dyDescent="0.15">
      <c r="A582" s="14"/>
      <c r="J582" s="14"/>
      <c r="K582" s="14"/>
      <c r="L582" s="14"/>
      <c r="M582" s="14"/>
    </row>
    <row r="583" spans="1:13" ht="15.75" customHeight="1" x14ac:dyDescent="0.15">
      <c r="A583" s="14"/>
      <c r="J583" s="14"/>
      <c r="K583" s="14"/>
      <c r="L583" s="14"/>
      <c r="M583" s="14"/>
    </row>
    <row r="584" spans="1:13" ht="15.75" customHeight="1" x14ac:dyDescent="0.15">
      <c r="A584" s="14"/>
      <c r="J584" s="14"/>
      <c r="K584" s="14"/>
      <c r="L584" s="14"/>
      <c r="M584" s="14"/>
    </row>
    <row r="585" spans="1:13" ht="15.75" customHeight="1" x14ac:dyDescent="0.15">
      <c r="A585" s="14"/>
      <c r="J585" s="14"/>
      <c r="K585" s="14"/>
      <c r="L585" s="14"/>
      <c r="M585" s="14"/>
    </row>
    <row r="586" spans="1:13" ht="15.75" customHeight="1" x14ac:dyDescent="0.15">
      <c r="A586" s="14"/>
      <c r="J586" s="14"/>
      <c r="K586" s="14"/>
      <c r="L586" s="14"/>
      <c r="M586" s="14"/>
    </row>
    <row r="587" spans="1:13" ht="15.75" customHeight="1" x14ac:dyDescent="0.15">
      <c r="A587" s="14"/>
      <c r="J587" s="14"/>
      <c r="K587" s="14"/>
      <c r="L587" s="14"/>
      <c r="M587" s="14"/>
    </row>
    <row r="588" spans="1:13" ht="15.75" customHeight="1" x14ac:dyDescent="0.15">
      <c r="A588" s="14"/>
      <c r="J588" s="14"/>
      <c r="K588" s="14"/>
      <c r="L588" s="14"/>
      <c r="M588" s="14"/>
    </row>
    <row r="589" spans="1:13" ht="15.75" customHeight="1" x14ac:dyDescent="0.15">
      <c r="A589" s="14"/>
      <c r="J589" s="14"/>
      <c r="K589" s="14"/>
      <c r="L589" s="14"/>
      <c r="M589" s="14"/>
    </row>
    <row r="590" spans="1:13" ht="15.75" customHeight="1" x14ac:dyDescent="0.15">
      <c r="A590" s="14"/>
      <c r="J590" s="14"/>
      <c r="K590" s="14"/>
      <c r="L590" s="14"/>
      <c r="M590" s="14"/>
    </row>
    <row r="591" spans="1:13" ht="15.75" customHeight="1" x14ac:dyDescent="0.15">
      <c r="A591" s="14"/>
      <c r="J591" s="14"/>
      <c r="K591" s="14"/>
      <c r="L591" s="14"/>
      <c r="M591" s="14"/>
    </row>
    <row r="592" spans="1:13" ht="15.75" customHeight="1" x14ac:dyDescent="0.15">
      <c r="A592" s="14"/>
      <c r="J592" s="14"/>
      <c r="K592" s="14"/>
      <c r="L592" s="14"/>
      <c r="M592" s="14"/>
    </row>
    <row r="593" spans="1:13" ht="15.75" customHeight="1" x14ac:dyDescent="0.15">
      <c r="A593" s="14"/>
      <c r="J593" s="14"/>
      <c r="K593" s="14"/>
      <c r="L593" s="14"/>
      <c r="M593" s="14"/>
    </row>
    <row r="594" spans="1:13" ht="15.75" customHeight="1" x14ac:dyDescent="0.15">
      <c r="A594" s="14"/>
      <c r="J594" s="14"/>
      <c r="K594" s="14"/>
      <c r="L594" s="14"/>
      <c r="M594" s="14"/>
    </row>
    <row r="595" spans="1:13" ht="15.75" customHeight="1" x14ac:dyDescent="0.15">
      <c r="A595" s="14"/>
      <c r="J595" s="14"/>
      <c r="K595" s="14"/>
      <c r="L595" s="14"/>
      <c r="M595" s="14"/>
    </row>
    <row r="596" spans="1:13" ht="15.75" customHeight="1" x14ac:dyDescent="0.15">
      <c r="A596" s="14"/>
      <c r="J596" s="14"/>
      <c r="K596" s="14"/>
      <c r="L596" s="14"/>
      <c r="M596" s="14"/>
    </row>
    <row r="597" spans="1:13" ht="15.75" customHeight="1" x14ac:dyDescent="0.15">
      <c r="A597" s="14"/>
      <c r="J597" s="14"/>
      <c r="K597" s="14"/>
      <c r="L597" s="14"/>
      <c r="M597" s="14"/>
    </row>
    <row r="598" spans="1:13" ht="15.75" customHeight="1" x14ac:dyDescent="0.15">
      <c r="A598" s="14"/>
      <c r="J598" s="14"/>
      <c r="K598" s="14"/>
      <c r="L598" s="14"/>
      <c r="M598" s="14"/>
    </row>
    <row r="599" spans="1:13" ht="15.75" customHeight="1" x14ac:dyDescent="0.15">
      <c r="A599" s="14"/>
      <c r="J599" s="14"/>
      <c r="K599" s="14"/>
      <c r="L599" s="14"/>
      <c r="M599" s="14"/>
    </row>
    <row r="600" spans="1:13" ht="15.75" customHeight="1" x14ac:dyDescent="0.15">
      <c r="A600" s="14"/>
      <c r="J600" s="14"/>
      <c r="K600" s="14"/>
      <c r="L600" s="14"/>
      <c r="M600" s="14"/>
    </row>
    <row r="601" spans="1:13" ht="15.75" customHeight="1" x14ac:dyDescent="0.15">
      <c r="A601" s="14"/>
      <c r="J601" s="14"/>
      <c r="K601" s="14"/>
      <c r="L601" s="14"/>
      <c r="M601" s="14"/>
    </row>
    <row r="602" spans="1:13" ht="15.75" customHeight="1" x14ac:dyDescent="0.15">
      <c r="A602" s="14"/>
      <c r="J602" s="14"/>
      <c r="K602" s="14"/>
      <c r="L602" s="14"/>
      <c r="M602" s="14"/>
    </row>
    <row r="603" spans="1:13" ht="15.75" customHeight="1" x14ac:dyDescent="0.15">
      <c r="A603" s="14"/>
      <c r="J603" s="14"/>
      <c r="K603" s="14"/>
      <c r="L603" s="14"/>
      <c r="M603" s="14"/>
    </row>
    <row r="604" spans="1:13" ht="15.75" customHeight="1" x14ac:dyDescent="0.15">
      <c r="A604" s="14"/>
      <c r="J604" s="14"/>
      <c r="K604" s="14"/>
      <c r="L604" s="14"/>
      <c r="M604" s="14"/>
    </row>
    <row r="605" spans="1:13" ht="15.75" customHeight="1" x14ac:dyDescent="0.15">
      <c r="A605" s="14"/>
      <c r="J605" s="14"/>
      <c r="K605" s="14"/>
      <c r="L605" s="14"/>
      <c r="M605" s="14"/>
    </row>
    <row r="606" spans="1:13" ht="15.75" customHeight="1" x14ac:dyDescent="0.15">
      <c r="A606" s="14"/>
      <c r="J606" s="14"/>
      <c r="K606" s="14"/>
      <c r="L606" s="14"/>
      <c r="M606" s="14"/>
    </row>
    <row r="607" spans="1:13" ht="15.75" customHeight="1" x14ac:dyDescent="0.15">
      <c r="A607" s="14"/>
      <c r="J607" s="14"/>
      <c r="K607" s="14"/>
      <c r="L607" s="14"/>
      <c r="M607" s="14"/>
    </row>
    <row r="608" spans="1:13" ht="15.75" customHeight="1" x14ac:dyDescent="0.15">
      <c r="A608" s="14"/>
      <c r="J608" s="14"/>
      <c r="K608" s="14"/>
      <c r="L608" s="14"/>
      <c r="M608" s="14"/>
    </row>
    <row r="609" spans="1:13" ht="15.75" customHeight="1" x14ac:dyDescent="0.15">
      <c r="A609" s="14"/>
      <c r="J609" s="14"/>
      <c r="K609" s="14"/>
      <c r="L609" s="14"/>
      <c r="M609" s="14"/>
    </row>
    <row r="610" spans="1:13" ht="15.75" customHeight="1" x14ac:dyDescent="0.15">
      <c r="A610" s="14"/>
      <c r="J610" s="14"/>
      <c r="K610" s="14"/>
      <c r="L610" s="14"/>
      <c r="M610" s="14"/>
    </row>
    <row r="611" spans="1:13" ht="15.75" customHeight="1" x14ac:dyDescent="0.15">
      <c r="A611" s="14"/>
      <c r="J611" s="14"/>
      <c r="K611" s="14"/>
      <c r="L611" s="14"/>
      <c r="M611" s="14"/>
    </row>
    <row r="612" spans="1:13" ht="15.75" customHeight="1" x14ac:dyDescent="0.15">
      <c r="A612" s="14"/>
      <c r="J612" s="14"/>
      <c r="K612" s="14"/>
      <c r="L612" s="14"/>
      <c r="M612" s="14"/>
    </row>
    <row r="613" spans="1:13" ht="15.75" customHeight="1" x14ac:dyDescent="0.15">
      <c r="A613" s="14"/>
      <c r="J613" s="14"/>
      <c r="K613" s="14"/>
      <c r="L613" s="14"/>
      <c r="M613" s="14"/>
    </row>
    <row r="614" spans="1:13" ht="15.75" customHeight="1" x14ac:dyDescent="0.15">
      <c r="A614" s="14"/>
      <c r="J614" s="14"/>
      <c r="K614" s="14"/>
      <c r="L614" s="14"/>
      <c r="M614" s="14"/>
    </row>
    <row r="615" spans="1:13" ht="15.75" customHeight="1" x14ac:dyDescent="0.15">
      <c r="A615" s="14"/>
      <c r="J615" s="14"/>
      <c r="K615" s="14"/>
      <c r="L615" s="14"/>
      <c r="M615" s="14"/>
    </row>
    <row r="616" spans="1:13" ht="15.75" customHeight="1" x14ac:dyDescent="0.15">
      <c r="A616" s="14"/>
      <c r="J616" s="14"/>
      <c r="K616" s="14"/>
      <c r="L616" s="14"/>
      <c r="M616" s="14"/>
    </row>
    <row r="617" spans="1:13" ht="15.75" customHeight="1" x14ac:dyDescent="0.15">
      <c r="A617" s="14"/>
      <c r="J617" s="14"/>
      <c r="K617" s="14"/>
      <c r="L617" s="14"/>
      <c r="M617" s="14"/>
    </row>
    <row r="618" spans="1:13" ht="15.75" customHeight="1" x14ac:dyDescent="0.15">
      <c r="A618" s="14"/>
      <c r="J618" s="14"/>
      <c r="K618" s="14"/>
      <c r="L618" s="14"/>
      <c r="M618" s="14"/>
    </row>
    <row r="619" spans="1:13" ht="15.75" customHeight="1" x14ac:dyDescent="0.15">
      <c r="A619" s="14"/>
      <c r="J619" s="14"/>
      <c r="K619" s="14"/>
      <c r="L619" s="14"/>
      <c r="M619" s="14"/>
    </row>
    <row r="620" spans="1:13" ht="15.75" customHeight="1" x14ac:dyDescent="0.15">
      <c r="A620" s="14"/>
      <c r="J620" s="14"/>
      <c r="K620" s="14"/>
      <c r="L620" s="14"/>
      <c r="M620" s="14"/>
    </row>
    <row r="621" spans="1:13" ht="15.75" customHeight="1" x14ac:dyDescent="0.15">
      <c r="A621" s="14"/>
      <c r="J621" s="14"/>
      <c r="K621" s="14"/>
      <c r="L621" s="14"/>
      <c r="M621" s="14"/>
    </row>
    <row r="622" spans="1:13" ht="15.75" customHeight="1" x14ac:dyDescent="0.15">
      <c r="A622" s="14"/>
      <c r="J622" s="14"/>
      <c r="K622" s="14"/>
      <c r="L622" s="14"/>
      <c r="M622" s="14"/>
    </row>
    <row r="623" spans="1:13" ht="15.75" customHeight="1" x14ac:dyDescent="0.15">
      <c r="A623" s="14"/>
      <c r="J623" s="14"/>
      <c r="K623" s="14"/>
      <c r="L623" s="14"/>
      <c r="M623" s="14"/>
    </row>
    <row r="624" spans="1:13" ht="15.75" customHeight="1" x14ac:dyDescent="0.15">
      <c r="A624" s="14"/>
      <c r="J624" s="14"/>
      <c r="K624" s="14"/>
      <c r="L624" s="14"/>
      <c r="M624" s="14"/>
    </row>
    <row r="625" spans="1:13" ht="15.75" customHeight="1" x14ac:dyDescent="0.15">
      <c r="A625" s="14"/>
      <c r="J625" s="14"/>
      <c r="K625" s="14"/>
      <c r="L625" s="14"/>
      <c r="M625" s="14"/>
    </row>
    <row r="626" spans="1:13" ht="15.75" customHeight="1" x14ac:dyDescent="0.15">
      <c r="A626" s="14"/>
      <c r="J626" s="14"/>
      <c r="K626" s="14"/>
      <c r="L626" s="14"/>
      <c r="M626" s="14"/>
    </row>
    <row r="627" spans="1:13" ht="15.75" customHeight="1" x14ac:dyDescent="0.15">
      <c r="A627" s="14"/>
      <c r="J627" s="14"/>
      <c r="K627" s="14"/>
      <c r="L627" s="14"/>
      <c r="M627" s="14"/>
    </row>
    <row r="628" spans="1:13" ht="15.75" customHeight="1" x14ac:dyDescent="0.15">
      <c r="A628" s="14"/>
      <c r="J628" s="14"/>
      <c r="K628" s="14"/>
      <c r="L628" s="14"/>
      <c r="M628" s="14"/>
    </row>
    <row r="629" spans="1:13" ht="15.75" customHeight="1" x14ac:dyDescent="0.15">
      <c r="A629" s="14"/>
      <c r="J629" s="14"/>
      <c r="K629" s="14"/>
      <c r="L629" s="14"/>
      <c r="M629" s="14"/>
    </row>
    <row r="630" spans="1:13" ht="15.75" customHeight="1" x14ac:dyDescent="0.15">
      <c r="A630" s="14"/>
      <c r="J630" s="14"/>
      <c r="K630" s="14"/>
      <c r="L630" s="14"/>
      <c r="M630" s="14"/>
    </row>
    <row r="631" spans="1:13" ht="15.75" customHeight="1" x14ac:dyDescent="0.15">
      <c r="A631" s="14"/>
      <c r="J631" s="14"/>
      <c r="K631" s="14"/>
      <c r="L631" s="14"/>
      <c r="M631" s="14"/>
    </row>
    <row r="632" spans="1:13" ht="15.75" customHeight="1" x14ac:dyDescent="0.15">
      <c r="A632" s="14"/>
      <c r="J632" s="14"/>
      <c r="K632" s="14"/>
      <c r="L632" s="14"/>
      <c r="M632" s="14"/>
    </row>
    <row r="633" spans="1:13" ht="15.75" customHeight="1" x14ac:dyDescent="0.15">
      <c r="A633" s="14"/>
      <c r="J633" s="14"/>
      <c r="K633" s="14"/>
      <c r="L633" s="14"/>
      <c r="M633" s="14"/>
    </row>
    <row r="634" spans="1:13" ht="15.75" customHeight="1" x14ac:dyDescent="0.15">
      <c r="A634" s="14"/>
      <c r="J634" s="14"/>
      <c r="K634" s="14"/>
      <c r="L634" s="14"/>
      <c r="M634" s="14"/>
    </row>
    <row r="635" spans="1:13" ht="15.75" customHeight="1" x14ac:dyDescent="0.15">
      <c r="A635" s="14"/>
      <c r="J635" s="14"/>
      <c r="K635" s="14"/>
      <c r="L635" s="14"/>
      <c r="M635" s="14"/>
    </row>
    <row r="636" spans="1:13" ht="15.75" customHeight="1" x14ac:dyDescent="0.15">
      <c r="A636" s="14"/>
      <c r="J636" s="14"/>
      <c r="K636" s="14"/>
      <c r="L636" s="14"/>
      <c r="M636" s="14"/>
    </row>
    <row r="637" spans="1:13" ht="15.75" customHeight="1" x14ac:dyDescent="0.15">
      <c r="A637" s="14"/>
      <c r="J637" s="14"/>
      <c r="K637" s="14"/>
      <c r="L637" s="14"/>
      <c r="M637" s="14"/>
    </row>
    <row r="638" spans="1:13" ht="15.75" customHeight="1" x14ac:dyDescent="0.15">
      <c r="A638" s="14"/>
      <c r="J638" s="14"/>
      <c r="K638" s="14"/>
      <c r="L638" s="14"/>
      <c r="M638" s="14"/>
    </row>
    <row r="639" spans="1:13" ht="15.75" customHeight="1" x14ac:dyDescent="0.15">
      <c r="A639" s="14"/>
      <c r="J639" s="14"/>
      <c r="K639" s="14"/>
      <c r="L639" s="14"/>
      <c r="M639" s="14"/>
    </row>
    <row r="640" spans="1:13" ht="15.75" customHeight="1" x14ac:dyDescent="0.15">
      <c r="A640" s="14"/>
      <c r="J640" s="14"/>
      <c r="K640" s="14"/>
      <c r="L640" s="14"/>
      <c r="M640" s="14"/>
    </row>
    <row r="641" spans="1:13" ht="15.75" customHeight="1" x14ac:dyDescent="0.15">
      <c r="A641" s="14"/>
      <c r="J641" s="14"/>
      <c r="K641" s="14"/>
      <c r="L641" s="14"/>
      <c r="M641" s="14"/>
    </row>
    <row r="642" spans="1:13" ht="15.75" customHeight="1" x14ac:dyDescent="0.15">
      <c r="A642" s="14"/>
      <c r="J642" s="14"/>
      <c r="K642" s="14"/>
      <c r="L642" s="14"/>
      <c r="M642" s="14"/>
    </row>
    <row r="643" spans="1:13" ht="15.75" customHeight="1" x14ac:dyDescent="0.15">
      <c r="A643" s="14"/>
      <c r="J643" s="14"/>
      <c r="K643" s="14"/>
      <c r="L643" s="14"/>
      <c r="M643" s="14"/>
    </row>
    <row r="644" spans="1:13" ht="15.75" customHeight="1" x14ac:dyDescent="0.15">
      <c r="A644" s="14"/>
      <c r="J644" s="14"/>
      <c r="K644" s="14"/>
      <c r="L644" s="14"/>
      <c r="M644" s="14"/>
    </row>
    <row r="645" spans="1:13" ht="15.75" customHeight="1" x14ac:dyDescent="0.15">
      <c r="A645" s="14"/>
      <c r="J645" s="14"/>
      <c r="K645" s="14"/>
      <c r="L645" s="14"/>
      <c r="M645" s="14"/>
    </row>
    <row r="646" spans="1:13" ht="15.75" customHeight="1" x14ac:dyDescent="0.15">
      <c r="A646" s="14"/>
      <c r="J646" s="14"/>
      <c r="K646" s="14"/>
      <c r="L646" s="14"/>
      <c r="M646" s="14"/>
    </row>
    <row r="647" spans="1:13" ht="15.75" customHeight="1" x14ac:dyDescent="0.15">
      <c r="A647" s="14"/>
      <c r="J647" s="14"/>
      <c r="K647" s="14"/>
      <c r="L647" s="14"/>
      <c r="M647" s="14"/>
    </row>
    <row r="648" spans="1:13" ht="15.75" customHeight="1" x14ac:dyDescent="0.15">
      <c r="A648" s="14"/>
      <c r="J648" s="14"/>
      <c r="K648" s="14"/>
      <c r="L648" s="14"/>
      <c r="M648" s="14"/>
    </row>
    <row r="649" spans="1:13" ht="15.75" customHeight="1" x14ac:dyDescent="0.15">
      <c r="A649" s="14"/>
      <c r="J649" s="14"/>
      <c r="K649" s="14"/>
      <c r="L649" s="14"/>
      <c r="M649" s="14"/>
    </row>
    <row r="650" spans="1:13" ht="15.75" customHeight="1" x14ac:dyDescent="0.15">
      <c r="A650" s="14"/>
      <c r="J650" s="14"/>
      <c r="K650" s="14"/>
      <c r="L650" s="14"/>
      <c r="M650" s="14"/>
    </row>
    <row r="651" spans="1:13" ht="15.75" customHeight="1" x14ac:dyDescent="0.15">
      <c r="A651" s="14"/>
      <c r="J651" s="14"/>
      <c r="K651" s="14"/>
      <c r="L651" s="14"/>
      <c r="M651" s="14"/>
    </row>
    <row r="652" spans="1:13" ht="15.75" customHeight="1" x14ac:dyDescent="0.15">
      <c r="A652" s="14"/>
      <c r="J652" s="14"/>
      <c r="K652" s="14"/>
      <c r="L652" s="14"/>
      <c r="M652" s="14"/>
    </row>
    <row r="653" spans="1:13" ht="15.75" customHeight="1" x14ac:dyDescent="0.15">
      <c r="A653" s="14"/>
      <c r="J653" s="14"/>
      <c r="K653" s="14"/>
      <c r="L653" s="14"/>
      <c r="M653" s="14"/>
    </row>
    <row r="654" spans="1:13" ht="15.75" customHeight="1" x14ac:dyDescent="0.15">
      <c r="A654" s="14"/>
      <c r="J654" s="14"/>
      <c r="K654" s="14"/>
      <c r="L654" s="14"/>
      <c r="M654" s="14"/>
    </row>
    <row r="655" spans="1:13" ht="15.75" customHeight="1" x14ac:dyDescent="0.15">
      <c r="A655" s="14"/>
      <c r="J655" s="14"/>
      <c r="K655" s="14"/>
      <c r="L655" s="14"/>
      <c r="M655" s="14"/>
    </row>
    <row r="656" spans="1:13" ht="15.75" customHeight="1" x14ac:dyDescent="0.15">
      <c r="A656" s="14"/>
      <c r="J656" s="14"/>
      <c r="K656" s="14"/>
      <c r="L656" s="14"/>
      <c r="M656" s="14"/>
    </row>
    <row r="657" spans="1:13" ht="15.75" customHeight="1" x14ac:dyDescent="0.15">
      <c r="A657" s="14"/>
      <c r="J657" s="14"/>
      <c r="K657" s="14"/>
      <c r="L657" s="14"/>
      <c r="M657" s="14"/>
    </row>
    <row r="658" spans="1:13" ht="15.75" customHeight="1" x14ac:dyDescent="0.15">
      <c r="A658" s="14"/>
      <c r="J658" s="14"/>
      <c r="K658" s="14"/>
      <c r="L658" s="14"/>
      <c r="M658" s="14"/>
    </row>
    <row r="659" spans="1:13" ht="15.75" customHeight="1" x14ac:dyDescent="0.15">
      <c r="A659" s="14"/>
      <c r="J659" s="14"/>
      <c r="K659" s="14"/>
      <c r="L659" s="14"/>
      <c r="M659" s="14"/>
    </row>
    <row r="660" spans="1:13" ht="15.75" customHeight="1" x14ac:dyDescent="0.15">
      <c r="A660" s="14"/>
      <c r="J660" s="14"/>
      <c r="K660" s="14"/>
      <c r="L660" s="14"/>
      <c r="M660" s="14"/>
    </row>
    <row r="661" spans="1:13" ht="15.75" customHeight="1" x14ac:dyDescent="0.15">
      <c r="A661" s="14"/>
      <c r="J661" s="14"/>
      <c r="K661" s="14"/>
      <c r="L661" s="14"/>
      <c r="M661" s="14"/>
    </row>
    <row r="662" spans="1:13" ht="15.75" customHeight="1" x14ac:dyDescent="0.15">
      <c r="A662" s="14"/>
      <c r="J662" s="14"/>
      <c r="K662" s="14"/>
      <c r="L662" s="14"/>
      <c r="M662" s="14"/>
    </row>
    <row r="663" spans="1:13" ht="15.75" customHeight="1" x14ac:dyDescent="0.15">
      <c r="A663" s="14"/>
      <c r="J663" s="14"/>
      <c r="K663" s="14"/>
      <c r="L663" s="14"/>
      <c r="M663" s="14"/>
    </row>
    <row r="664" spans="1:13" ht="15.75" customHeight="1" x14ac:dyDescent="0.15">
      <c r="A664" s="14"/>
      <c r="J664" s="14"/>
      <c r="K664" s="14"/>
      <c r="L664" s="14"/>
      <c r="M664" s="14"/>
    </row>
    <row r="665" spans="1:13" ht="15.75" customHeight="1" x14ac:dyDescent="0.15">
      <c r="A665" s="14"/>
      <c r="J665" s="14"/>
      <c r="K665" s="14"/>
      <c r="L665" s="14"/>
      <c r="M665" s="14"/>
    </row>
    <row r="666" spans="1:13" ht="15.75" customHeight="1" x14ac:dyDescent="0.15">
      <c r="A666" s="14"/>
      <c r="J666" s="14"/>
      <c r="K666" s="14"/>
      <c r="L666" s="14"/>
      <c r="M666" s="14"/>
    </row>
    <row r="667" spans="1:13" ht="15.75" customHeight="1" x14ac:dyDescent="0.15">
      <c r="A667" s="14"/>
      <c r="J667" s="14"/>
      <c r="K667" s="14"/>
      <c r="L667" s="14"/>
      <c r="M667" s="14"/>
    </row>
    <row r="668" spans="1:13" ht="15.75" customHeight="1" x14ac:dyDescent="0.15">
      <c r="A668" s="14"/>
      <c r="J668" s="14"/>
      <c r="K668" s="14"/>
      <c r="L668" s="14"/>
      <c r="M668" s="14"/>
    </row>
    <row r="669" spans="1:13" ht="15.75" customHeight="1" x14ac:dyDescent="0.15">
      <c r="A669" s="14"/>
      <c r="J669" s="14"/>
      <c r="K669" s="14"/>
      <c r="L669" s="14"/>
      <c r="M669" s="14"/>
    </row>
    <row r="670" spans="1:13" ht="15.75" customHeight="1" x14ac:dyDescent="0.15">
      <c r="A670" s="14"/>
      <c r="J670" s="14"/>
      <c r="K670" s="14"/>
      <c r="L670" s="14"/>
      <c r="M670" s="14"/>
    </row>
    <row r="671" spans="1:13" ht="15.75" customHeight="1" x14ac:dyDescent="0.15">
      <c r="A671" s="14"/>
      <c r="J671" s="14"/>
      <c r="K671" s="14"/>
      <c r="L671" s="14"/>
      <c r="M671" s="14"/>
    </row>
    <row r="672" spans="1:13" ht="15.75" customHeight="1" x14ac:dyDescent="0.15">
      <c r="A672" s="14"/>
      <c r="J672" s="14"/>
      <c r="K672" s="14"/>
      <c r="L672" s="14"/>
      <c r="M672" s="14"/>
    </row>
    <row r="673" spans="1:13" ht="15.75" customHeight="1" x14ac:dyDescent="0.15">
      <c r="A673" s="14"/>
      <c r="J673" s="14"/>
      <c r="K673" s="14"/>
      <c r="L673" s="14"/>
      <c r="M673" s="14"/>
    </row>
    <row r="674" spans="1:13" ht="15.75" customHeight="1" x14ac:dyDescent="0.15">
      <c r="A674" s="14"/>
      <c r="J674" s="14"/>
      <c r="K674" s="14"/>
      <c r="L674" s="14"/>
      <c r="M674" s="14"/>
    </row>
    <row r="675" spans="1:13" ht="15.75" customHeight="1" x14ac:dyDescent="0.15">
      <c r="A675" s="14"/>
      <c r="J675" s="14"/>
      <c r="K675" s="14"/>
      <c r="L675" s="14"/>
      <c r="M675" s="14"/>
    </row>
    <row r="676" spans="1:13" ht="15.75" customHeight="1" x14ac:dyDescent="0.15">
      <c r="A676" s="14"/>
      <c r="J676" s="14"/>
      <c r="K676" s="14"/>
      <c r="L676" s="14"/>
      <c r="M676" s="14"/>
    </row>
    <row r="677" spans="1:13" ht="15.75" customHeight="1" x14ac:dyDescent="0.15">
      <c r="A677" s="14"/>
      <c r="J677" s="14"/>
      <c r="K677" s="14"/>
      <c r="L677" s="14"/>
      <c r="M677" s="14"/>
    </row>
    <row r="678" spans="1:13" ht="15.75" customHeight="1" x14ac:dyDescent="0.15">
      <c r="A678" s="14"/>
      <c r="J678" s="14"/>
      <c r="K678" s="14"/>
      <c r="L678" s="14"/>
      <c r="M678" s="14"/>
    </row>
    <row r="679" spans="1:13" ht="15.75" customHeight="1" x14ac:dyDescent="0.15">
      <c r="A679" s="14"/>
      <c r="J679" s="14"/>
      <c r="K679" s="14"/>
      <c r="L679" s="14"/>
      <c r="M679" s="14"/>
    </row>
    <row r="680" spans="1:13" ht="15.75" customHeight="1" x14ac:dyDescent="0.15">
      <c r="A680" s="14"/>
      <c r="J680" s="14"/>
      <c r="K680" s="14"/>
      <c r="L680" s="14"/>
      <c r="M680" s="14"/>
    </row>
    <row r="681" spans="1:13" ht="15.75" customHeight="1" x14ac:dyDescent="0.15">
      <c r="A681" s="14"/>
      <c r="J681" s="14"/>
      <c r="K681" s="14"/>
      <c r="L681" s="14"/>
      <c r="M681" s="14"/>
    </row>
    <row r="682" spans="1:13" ht="15.75" customHeight="1" x14ac:dyDescent="0.15">
      <c r="A682" s="14"/>
      <c r="J682" s="14"/>
      <c r="K682" s="14"/>
      <c r="L682" s="14"/>
      <c r="M682" s="14"/>
    </row>
    <row r="683" spans="1:13" ht="15.75" customHeight="1" x14ac:dyDescent="0.15">
      <c r="A683" s="14"/>
      <c r="J683" s="14"/>
      <c r="K683" s="14"/>
      <c r="L683" s="14"/>
      <c r="M683" s="14"/>
    </row>
    <row r="684" spans="1:13" ht="15.75" customHeight="1" x14ac:dyDescent="0.15">
      <c r="A684" s="14"/>
      <c r="J684" s="14"/>
      <c r="K684" s="14"/>
      <c r="L684" s="14"/>
      <c r="M684" s="14"/>
    </row>
    <row r="685" spans="1:13" ht="15.75" customHeight="1" x14ac:dyDescent="0.15">
      <c r="A685" s="14"/>
      <c r="J685" s="14"/>
      <c r="K685" s="14"/>
      <c r="L685" s="14"/>
      <c r="M685" s="14"/>
    </row>
    <row r="686" spans="1:13" ht="15.75" customHeight="1" x14ac:dyDescent="0.15">
      <c r="A686" s="14"/>
      <c r="J686" s="14"/>
      <c r="K686" s="14"/>
      <c r="L686" s="14"/>
      <c r="M686" s="14"/>
    </row>
    <row r="687" spans="1:13" ht="15.75" customHeight="1" x14ac:dyDescent="0.15">
      <c r="A687" s="14"/>
      <c r="J687" s="14"/>
      <c r="K687" s="14"/>
      <c r="L687" s="14"/>
      <c r="M687" s="14"/>
    </row>
    <row r="688" spans="1:13" ht="15.75" customHeight="1" x14ac:dyDescent="0.15">
      <c r="A688" s="14"/>
      <c r="J688" s="14"/>
      <c r="K688" s="14"/>
      <c r="L688" s="14"/>
      <c r="M688" s="14"/>
    </row>
    <row r="689" spans="1:13" ht="15.75" customHeight="1" x14ac:dyDescent="0.15">
      <c r="A689" s="14"/>
      <c r="J689" s="14"/>
      <c r="K689" s="14"/>
      <c r="L689" s="14"/>
      <c r="M689" s="14"/>
    </row>
    <row r="690" spans="1:13" ht="15.75" customHeight="1" x14ac:dyDescent="0.15">
      <c r="A690" s="14"/>
      <c r="J690" s="14"/>
      <c r="K690" s="14"/>
      <c r="L690" s="14"/>
      <c r="M690" s="14"/>
    </row>
    <row r="691" spans="1:13" ht="15.75" customHeight="1" x14ac:dyDescent="0.15">
      <c r="A691" s="14"/>
      <c r="J691" s="14"/>
      <c r="K691" s="14"/>
      <c r="L691" s="14"/>
      <c r="M691" s="14"/>
    </row>
    <row r="692" spans="1:13" ht="15.75" customHeight="1" x14ac:dyDescent="0.15">
      <c r="A692" s="14"/>
      <c r="J692" s="14"/>
      <c r="K692" s="14"/>
      <c r="L692" s="14"/>
      <c r="M692" s="14"/>
    </row>
    <row r="693" spans="1:13" ht="15.75" customHeight="1" x14ac:dyDescent="0.15">
      <c r="A693" s="14"/>
      <c r="J693" s="14"/>
      <c r="K693" s="14"/>
      <c r="L693" s="14"/>
      <c r="M693" s="14"/>
    </row>
    <row r="694" spans="1:13" ht="15.75" customHeight="1" x14ac:dyDescent="0.15">
      <c r="A694" s="14"/>
      <c r="J694" s="14"/>
      <c r="K694" s="14"/>
      <c r="L694" s="14"/>
      <c r="M694" s="14"/>
    </row>
    <row r="695" spans="1:13" ht="15.75" customHeight="1" x14ac:dyDescent="0.15">
      <c r="A695" s="14"/>
      <c r="J695" s="14"/>
      <c r="K695" s="14"/>
      <c r="L695" s="14"/>
      <c r="M695" s="14"/>
    </row>
    <row r="696" spans="1:13" ht="15.75" customHeight="1" x14ac:dyDescent="0.15">
      <c r="A696" s="14"/>
      <c r="J696" s="14"/>
      <c r="K696" s="14"/>
      <c r="L696" s="14"/>
      <c r="M696" s="14"/>
    </row>
    <row r="697" spans="1:13" ht="15.75" customHeight="1" x14ac:dyDescent="0.15">
      <c r="A697" s="14"/>
      <c r="J697" s="14"/>
      <c r="K697" s="14"/>
      <c r="L697" s="14"/>
      <c r="M697" s="14"/>
    </row>
    <row r="698" spans="1:13" ht="15.75" customHeight="1" x14ac:dyDescent="0.15">
      <c r="A698" s="14"/>
      <c r="J698" s="14"/>
      <c r="K698" s="14"/>
      <c r="L698" s="14"/>
      <c r="M698" s="14"/>
    </row>
    <row r="699" spans="1:13" ht="15.75" customHeight="1" x14ac:dyDescent="0.15">
      <c r="A699" s="14"/>
      <c r="J699" s="14"/>
      <c r="K699" s="14"/>
      <c r="L699" s="14"/>
      <c r="M699" s="14"/>
    </row>
    <row r="700" spans="1:13" ht="15.75" customHeight="1" x14ac:dyDescent="0.15">
      <c r="A700" s="14"/>
      <c r="J700" s="14"/>
      <c r="K700" s="14"/>
      <c r="L700" s="14"/>
      <c r="M700" s="14"/>
    </row>
    <row r="701" spans="1:13" ht="15.75" customHeight="1" x14ac:dyDescent="0.15">
      <c r="A701" s="14"/>
      <c r="J701" s="14"/>
      <c r="K701" s="14"/>
      <c r="L701" s="14"/>
      <c r="M701" s="14"/>
    </row>
    <row r="702" spans="1:13" ht="15.75" customHeight="1" x14ac:dyDescent="0.15">
      <c r="A702" s="14"/>
      <c r="J702" s="14"/>
      <c r="K702" s="14"/>
      <c r="L702" s="14"/>
      <c r="M702" s="14"/>
    </row>
    <row r="703" spans="1:13" ht="15.75" customHeight="1" x14ac:dyDescent="0.15">
      <c r="A703" s="14"/>
      <c r="J703" s="14"/>
      <c r="K703" s="14"/>
      <c r="L703" s="14"/>
      <c r="M703" s="14"/>
    </row>
    <row r="704" spans="1:13" ht="15.75" customHeight="1" x14ac:dyDescent="0.15">
      <c r="A704" s="14"/>
      <c r="J704" s="14"/>
      <c r="K704" s="14"/>
      <c r="L704" s="14"/>
      <c r="M704" s="14"/>
    </row>
    <row r="705" spans="1:13" ht="15.75" customHeight="1" x14ac:dyDescent="0.15">
      <c r="A705" s="14"/>
      <c r="J705" s="14"/>
      <c r="K705" s="14"/>
      <c r="L705" s="14"/>
      <c r="M705" s="14"/>
    </row>
    <row r="706" spans="1:13" ht="15.75" customHeight="1" x14ac:dyDescent="0.15">
      <c r="A706" s="14"/>
      <c r="J706" s="14"/>
      <c r="K706" s="14"/>
      <c r="L706" s="14"/>
      <c r="M706" s="14"/>
    </row>
    <row r="707" spans="1:13" ht="15.75" customHeight="1" x14ac:dyDescent="0.15">
      <c r="A707" s="14"/>
      <c r="J707" s="14"/>
      <c r="K707" s="14"/>
      <c r="L707" s="14"/>
      <c r="M707" s="14"/>
    </row>
    <row r="708" spans="1:13" ht="15.75" customHeight="1" x14ac:dyDescent="0.15">
      <c r="A708" s="14"/>
      <c r="J708" s="14"/>
      <c r="K708" s="14"/>
      <c r="L708" s="14"/>
      <c r="M708" s="14"/>
    </row>
    <row r="709" spans="1:13" ht="15.75" customHeight="1" x14ac:dyDescent="0.15">
      <c r="A709" s="14"/>
      <c r="J709" s="14"/>
      <c r="K709" s="14"/>
      <c r="L709" s="14"/>
      <c r="M709" s="14"/>
    </row>
    <row r="710" spans="1:13" ht="15.75" customHeight="1" x14ac:dyDescent="0.15">
      <c r="A710" s="14"/>
      <c r="J710" s="14"/>
      <c r="K710" s="14"/>
      <c r="L710" s="14"/>
      <c r="M710" s="14"/>
    </row>
    <row r="711" spans="1:13" ht="15.75" customHeight="1" x14ac:dyDescent="0.15">
      <c r="A711" s="14"/>
      <c r="J711" s="14"/>
      <c r="K711" s="14"/>
      <c r="L711" s="14"/>
      <c r="M711" s="14"/>
    </row>
    <row r="712" spans="1:13" ht="15.75" customHeight="1" x14ac:dyDescent="0.15">
      <c r="A712" s="14"/>
      <c r="J712" s="14"/>
      <c r="K712" s="14"/>
      <c r="L712" s="14"/>
      <c r="M712" s="14"/>
    </row>
    <row r="713" spans="1:13" ht="15.75" customHeight="1" x14ac:dyDescent="0.15">
      <c r="A713" s="14"/>
      <c r="J713" s="14"/>
      <c r="K713" s="14"/>
      <c r="L713" s="14"/>
      <c r="M713" s="14"/>
    </row>
    <row r="714" spans="1:13" ht="15.75" customHeight="1" x14ac:dyDescent="0.15">
      <c r="A714" s="14"/>
      <c r="J714" s="14"/>
      <c r="K714" s="14"/>
      <c r="L714" s="14"/>
      <c r="M714" s="14"/>
    </row>
    <row r="715" spans="1:13" ht="15.75" customHeight="1" x14ac:dyDescent="0.15">
      <c r="A715" s="14"/>
      <c r="J715" s="14"/>
      <c r="K715" s="14"/>
      <c r="L715" s="14"/>
      <c r="M715" s="14"/>
    </row>
    <row r="716" spans="1:13" ht="15.75" customHeight="1" x14ac:dyDescent="0.15">
      <c r="A716" s="14"/>
      <c r="J716" s="14"/>
      <c r="K716" s="14"/>
      <c r="L716" s="14"/>
      <c r="M716" s="14"/>
    </row>
    <row r="717" spans="1:13" ht="15.75" customHeight="1" x14ac:dyDescent="0.15">
      <c r="A717" s="14"/>
      <c r="J717" s="14"/>
      <c r="K717" s="14"/>
      <c r="L717" s="14"/>
      <c r="M717" s="14"/>
    </row>
    <row r="718" spans="1:13" ht="15.75" customHeight="1" x14ac:dyDescent="0.15">
      <c r="A718" s="14"/>
      <c r="J718" s="14"/>
      <c r="K718" s="14"/>
      <c r="L718" s="14"/>
      <c r="M718" s="14"/>
    </row>
    <row r="719" spans="1:13" ht="15.75" customHeight="1" x14ac:dyDescent="0.15">
      <c r="A719" s="14"/>
      <c r="J719" s="14"/>
      <c r="K719" s="14"/>
      <c r="L719" s="14"/>
      <c r="M719" s="14"/>
    </row>
    <row r="720" spans="1:13" ht="15.75" customHeight="1" x14ac:dyDescent="0.15">
      <c r="A720" s="14"/>
      <c r="J720" s="14"/>
      <c r="K720" s="14"/>
      <c r="L720" s="14"/>
      <c r="M720" s="14"/>
    </row>
    <row r="721" spans="1:13" ht="15.75" customHeight="1" x14ac:dyDescent="0.15">
      <c r="A721" s="14"/>
      <c r="J721" s="14"/>
      <c r="K721" s="14"/>
      <c r="L721" s="14"/>
      <c r="M721" s="14"/>
    </row>
    <row r="722" spans="1:13" ht="15.75" customHeight="1" x14ac:dyDescent="0.15">
      <c r="A722" s="14"/>
      <c r="J722" s="14"/>
      <c r="K722" s="14"/>
      <c r="L722" s="14"/>
      <c r="M722" s="14"/>
    </row>
    <row r="723" spans="1:13" ht="15.75" customHeight="1" x14ac:dyDescent="0.15">
      <c r="A723" s="14"/>
      <c r="J723" s="14"/>
      <c r="K723" s="14"/>
      <c r="L723" s="14"/>
      <c r="M723" s="14"/>
    </row>
    <row r="724" spans="1:13" ht="15.75" customHeight="1" x14ac:dyDescent="0.15">
      <c r="A724" s="14"/>
      <c r="J724" s="14"/>
      <c r="K724" s="14"/>
      <c r="L724" s="14"/>
      <c r="M724" s="14"/>
    </row>
    <row r="725" spans="1:13" ht="15.75" customHeight="1" x14ac:dyDescent="0.15">
      <c r="A725" s="14"/>
      <c r="J725" s="14"/>
      <c r="K725" s="14"/>
      <c r="L725" s="14"/>
      <c r="M725" s="14"/>
    </row>
    <row r="726" spans="1:13" ht="15.75" customHeight="1" x14ac:dyDescent="0.15">
      <c r="A726" s="14"/>
      <c r="J726" s="14"/>
      <c r="K726" s="14"/>
      <c r="L726" s="14"/>
      <c r="M726" s="14"/>
    </row>
    <row r="727" spans="1:13" ht="15.75" customHeight="1" x14ac:dyDescent="0.15">
      <c r="A727" s="14"/>
      <c r="J727" s="14"/>
      <c r="K727" s="14"/>
      <c r="L727" s="14"/>
      <c r="M727" s="14"/>
    </row>
    <row r="728" spans="1:13" ht="15.75" customHeight="1" x14ac:dyDescent="0.15">
      <c r="A728" s="14"/>
      <c r="J728" s="14"/>
      <c r="K728" s="14"/>
      <c r="L728" s="14"/>
      <c r="M728" s="14"/>
    </row>
    <row r="729" spans="1:13" ht="15.75" customHeight="1" x14ac:dyDescent="0.15">
      <c r="A729" s="14"/>
      <c r="J729" s="14"/>
      <c r="K729" s="14"/>
      <c r="L729" s="14"/>
      <c r="M729" s="14"/>
    </row>
    <row r="730" spans="1:13" ht="15.75" customHeight="1" x14ac:dyDescent="0.15">
      <c r="A730" s="14"/>
      <c r="J730" s="14"/>
      <c r="K730" s="14"/>
      <c r="L730" s="14"/>
      <c r="M730" s="14"/>
    </row>
    <row r="731" spans="1:13" ht="15.75" customHeight="1" x14ac:dyDescent="0.15">
      <c r="A731" s="14"/>
      <c r="J731" s="14"/>
      <c r="K731" s="14"/>
      <c r="L731" s="14"/>
      <c r="M731" s="14"/>
    </row>
    <row r="732" spans="1:13" ht="15.75" customHeight="1" x14ac:dyDescent="0.15">
      <c r="A732" s="14"/>
      <c r="J732" s="14"/>
      <c r="K732" s="14"/>
      <c r="L732" s="14"/>
      <c r="M732" s="14"/>
    </row>
    <row r="733" spans="1:13" ht="15.75" customHeight="1" x14ac:dyDescent="0.15">
      <c r="A733" s="14"/>
      <c r="J733" s="14"/>
      <c r="K733" s="14"/>
      <c r="L733" s="14"/>
      <c r="M733" s="14"/>
    </row>
    <row r="734" spans="1:13" ht="15.75" customHeight="1" x14ac:dyDescent="0.15">
      <c r="A734" s="14"/>
      <c r="J734" s="14"/>
      <c r="K734" s="14"/>
      <c r="L734" s="14"/>
      <c r="M734" s="14"/>
    </row>
    <row r="735" spans="1:13" ht="15.75" customHeight="1" x14ac:dyDescent="0.15">
      <c r="A735" s="14"/>
      <c r="J735" s="14"/>
      <c r="K735" s="14"/>
      <c r="L735" s="14"/>
      <c r="M735" s="14"/>
    </row>
    <row r="736" spans="1:13" ht="15.75" customHeight="1" x14ac:dyDescent="0.15">
      <c r="A736" s="14"/>
      <c r="J736" s="14"/>
      <c r="K736" s="14"/>
      <c r="L736" s="14"/>
      <c r="M736" s="14"/>
    </row>
    <row r="737" spans="1:13" ht="15.75" customHeight="1" x14ac:dyDescent="0.15">
      <c r="A737" s="14"/>
      <c r="J737" s="14"/>
      <c r="K737" s="14"/>
      <c r="L737" s="14"/>
      <c r="M737" s="14"/>
    </row>
    <row r="738" spans="1:13" ht="15.75" customHeight="1" x14ac:dyDescent="0.15">
      <c r="A738" s="14"/>
      <c r="J738" s="14"/>
      <c r="K738" s="14"/>
      <c r="L738" s="14"/>
      <c r="M738" s="14"/>
    </row>
    <row r="739" spans="1:13" ht="15.75" customHeight="1" x14ac:dyDescent="0.15">
      <c r="A739" s="14"/>
      <c r="J739" s="14"/>
      <c r="K739" s="14"/>
      <c r="L739" s="14"/>
      <c r="M739" s="14"/>
    </row>
    <row r="740" spans="1:13" ht="15.75" customHeight="1" x14ac:dyDescent="0.15">
      <c r="A740" s="14"/>
      <c r="J740" s="14"/>
      <c r="K740" s="14"/>
      <c r="L740" s="14"/>
      <c r="M740" s="14"/>
    </row>
    <row r="741" spans="1:13" ht="15.75" customHeight="1" x14ac:dyDescent="0.15">
      <c r="A741" s="14"/>
      <c r="J741" s="14"/>
      <c r="K741" s="14"/>
      <c r="L741" s="14"/>
      <c r="M741" s="14"/>
    </row>
    <row r="742" spans="1:13" ht="15.75" customHeight="1" x14ac:dyDescent="0.15">
      <c r="A742" s="14"/>
      <c r="J742" s="14"/>
      <c r="K742" s="14"/>
      <c r="L742" s="14"/>
      <c r="M742" s="14"/>
    </row>
    <row r="743" spans="1:13" ht="15.75" customHeight="1" x14ac:dyDescent="0.15">
      <c r="A743" s="14"/>
      <c r="J743" s="14"/>
      <c r="K743" s="14"/>
      <c r="L743" s="14"/>
      <c r="M743" s="14"/>
    </row>
    <row r="744" spans="1:13" ht="15.75" customHeight="1" x14ac:dyDescent="0.15">
      <c r="A744" s="14"/>
      <c r="J744" s="14"/>
      <c r="K744" s="14"/>
      <c r="L744" s="14"/>
      <c r="M744" s="14"/>
    </row>
    <row r="745" spans="1:13" ht="15.75" customHeight="1" x14ac:dyDescent="0.15">
      <c r="A745" s="14"/>
      <c r="J745" s="14"/>
      <c r="K745" s="14"/>
      <c r="L745" s="14"/>
      <c r="M745" s="14"/>
    </row>
    <row r="746" spans="1:13" ht="15.75" customHeight="1" x14ac:dyDescent="0.15">
      <c r="A746" s="14"/>
      <c r="J746" s="14"/>
      <c r="K746" s="14"/>
      <c r="L746" s="14"/>
      <c r="M746" s="14"/>
    </row>
    <row r="747" spans="1:13" ht="15.75" customHeight="1" x14ac:dyDescent="0.15">
      <c r="A747" s="14"/>
      <c r="J747" s="14"/>
      <c r="K747" s="14"/>
      <c r="L747" s="14"/>
      <c r="M747" s="14"/>
    </row>
    <row r="748" spans="1:13" ht="15.75" customHeight="1" x14ac:dyDescent="0.15">
      <c r="A748" s="14"/>
      <c r="J748" s="14"/>
      <c r="K748" s="14"/>
      <c r="L748" s="14"/>
      <c r="M748" s="14"/>
    </row>
    <row r="749" spans="1:13" ht="15.75" customHeight="1" x14ac:dyDescent="0.15">
      <c r="A749" s="14"/>
      <c r="J749" s="14"/>
      <c r="K749" s="14"/>
      <c r="L749" s="14"/>
      <c r="M749" s="14"/>
    </row>
    <row r="750" spans="1:13" ht="15.75" customHeight="1" x14ac:dyDescent="0.15">
      <c r="A750" s="14"/>
      <c r="J750" s="14"/>
      <c r="K750" s="14"/>
      <c r="L750" s="14"/>
      <c r="M750" s="14"/>
    </row>
    <row r="751" spans="1:13" ht="15.75" customHeight="1" x14ac:dyDescent="0.15">
      <c r="A751" s="14"/>
      <c r="J751" s="14"/>
      <c r="K751" s="14"/>
      <c r="L751" s="14"/>
      <c r="M751" s="14"/>
    </row>
    <row r="752" spans="1:13" ht="15.75" customHeight="1" x14ac:dyDescent="0.15">
      <c r="A752" s="14"/>
      <c r="J752" s="14"/>
      <c r="K752" s="14"/>
      <c r="L752" s="14"/>
      <c r="M752" s="14"/>
    </row>
    <row r="753" spans="1:13" ht="15.75" customHeight="1" x14ac:dyDescent="0.15">
      <c r="A753" s="14"/>
      <c r="J753" s="14"/>
      <c r="K753" s="14"/>
      <c r="L753" s="14"/>
      <c r="M753" s="14"/>
    </row>
    <row r="754" spans="1:13" ht="15.75" customHeight="1" x14ac:dyDescent="0.15">
      <c r="A754" s="14"/>
      <c r="J754" s="14"/>
      <c r="K754" s="14"/>
      <c r="L754" s="14"/>
      <c r="M754" s="14"/>
    </row>
    <row r="755" spans="1:13" ht="15.75" customHeight="1" x14ac:dyDescent="0.15">
      <c r="A755" s="14"/>
      <c r="J755" s="14"/>
      <c r="K755" s="14"/>
      <c r="L755" s="14"/>
      <c r="M755" s="14"/>
    </row>
    <row r="756" spans="1:13" ht="15.75" customHeight="1" x14ac:dyDescent="0.15">
      <c r="A756" s="14"/>
      <c r="J756" s="14"/>
      <c r="K756" s="14"/>
      <c r="L756" s="14"/>
      <c r="M756" s="14"/>
    </row>
    <row r="757" spans="1:13" ht="15.75" customHeight="1" x14ac:dyDescent="0.15">
      <c r="A757" s="14"/>
      <c r="J757" s="14"/>
      <c r="K757" s="14"/>
      <c r="L757" s="14"/>
      <c r="M757" s="14"/>
    </row>
    <row r="758" spans="1:13" ht="15.75" customHeight="1" x14ac:dyDescent="0.15">
      <c r="A758" s="14"/>
      <c r="J758" s="14"/>
      <c r="K758" s="14"/>
      <c r="L758" s="14"/>
      <c r="M758" s="14"/>
    </row>
    <row r="759" spans="1:13" ht="15.75" customHeight="1" x14ac:dyDescent="0.15">
      <c r="A759" s="14"/>
      <c r="J759" s="14"/>
      <c r="K759" s="14"/>
      <c r="L759" s="14"/>
      <c r="M759" s="14"/>
    </row>
    <row r="760" spans="1:13" ht="15.75" customHeight="1" x14ac:dyDescent="0.15">
      <c r="A760" s="14"/>
      <c r="J760" s="14"/>
      <c r="K760" s="14"/>
      <c r="L760" s="14"/>
      <c r="M760" s="14"/>
    </row>
    <row r="761" spans="1:13" ht="15.75" customHeight="1" x14ac:dyDescent="0.15">
      <c r="A761" s="14"/>
      <c r="J761" s="14"/>
      <c r="K761" s="14"/>
      <c r="L761" s="14"/>
      <c r="M761" s="14"/>
    </row>
    <row r="762" spans="1:13" ht="15.75" customHeight="1" x14ac:dyDescent="0.15">
      <c r="A762" s="14"/>
      <c r="J762" s="14"/>
      <c r="K762" s="14"/>
      <c r="L762" s="14"/>
      <c r="M762" s="14"/>
    </row>
    <row r="763" spans="1:13" ht="15.75" customHeight="1" x14ac:dyDescent="0.15">
      <c r="A763" s="14"/>
      <c r="J763" s="14"/>
      <c r="K763" s="14"/>
      <c r="L763" s="14"/>
      <c r="M763" s="14"/>
    </row>
    <row r="764" spans="1:13" ht="15.75" customHeight="1" x14ac:dyDescent="0.15">
      <c r="A764" s="14"/>
      <c r="J764" s="14"/>
      <c r="K764" s="14"/>
      <c r="L764" s="14"/>
      <c r="M764" s="14"/>
    </row>
    <row r="765" spans="1:13" ht="15.75" customHeight="1" x14ac:dyDescent="0.15">
      <c r="A765" s="14"/>
      <c r="J765" s="14"/>
      <c r="K765" s="14"/>
      <c r="L765" s="14"/>
      <c r="M765" s="14"/>
    </row>
    <row r="766" spans="1:13" ht="15.75" customHeight="1" x14ac:dyDescent="0.15">
      <c r="A766" s="14"/>
      <c r="J766" s="14"/>
      <c r="K766" s="14"/>
      <c r="L766" s="14"/>
      <c r="M766" s="14"/>
    </row>
    <row r="767" spans="1:13" ht="15.75" customHeight="1" x14ac:dyDescent="0.15">
      <c r="A767" s="14"/>
      <c r="J767" s="14"/>
      <c r="K767" s="14"/>
      <c r="L767" s="14"/>
      <c r="M767" s="14"/>
    </row>
    <row r="768" spans="1:13" ht="15.75" customHeight="1" x14ac:dyDescent="0.15">
      <c r="A768" s="14"/>
      <c r="J768" s="14"/>
      <c r="K768" s="14"/>
      <c r="L768" s="14"/>
      <c r="M768" s="14"/>
    </row>
    <row r="769" spans="1:13" ht="15.75" customHeight="1" x14ac:dyDescent="0.15">
      <c r="A769" s="14"/>
      <c r="J769" s="14"/>
      <c r="K769" s="14"/>
      <c r="L769" s="14"/>
      <c r="M769" s="14"/>
    </row>
    <row r="770" spans="1:13" ht="15.75" customHeight="1" x14ac:dyDescent="0.15">
      <c r="A770" s="14"/>
      <c r="J770" s="14"/>
      <c r="K770" s="14"/>
      <c r="L770" s="14"/>
      <c r="M770" s="14"/>
    </row>
    <row r="771" spans="1:13" ht="15.75" customHeight="1" x14ac:dyDescent="0.15">
      <c r="A771" s="14"/>
      <c r="J771" s="14"/>
      <c r="K771" s="14"/>
      <c r="L771" s="14"/>
      <c r="M771" s="14"/>
    </row>
    <row r="772" spans="1:13" ht="15.75" customHeight="1" x14ac:dyDescent="0.15">
      <c r="A772" s="14"/>
      <c r="J772" s="14"/>
      <c r="K772" s="14"/>
      <c r="L772" s="14"/>
      <c r="M772" s="14"/>
    </row>
    <row r="773" spans="1:13" ht="15.75" customHeight="1" x14ac:dyDescent="0.15">
      <c r="A773" s="14"/>
      <c r="J773" s="14"/>
      <c r="K773" s="14"/>
      <c r="L773" s="14"/>
      <c r="M773" s="14"/>
    </row>
    <row r="774" spans="1:13" ht="15.75" customHeight="1" x14ac:dyDescent="0.15">
      <c r="A774" s="14"/>
      <c r="J774" s="14"/>
      <c r="K774" s="14"/>
      <c r="L774" s="14"/>
      <c r="M774" s="14"/>
    </row>
    <row r="775" spans="1:13" ht="15.75" customHeight="1" x14ac:dyDescent="0.15">
      <c r="A775" s="14"/>
      <c r="J775" s="14"/>
      <c r="K775" s="14"/>
      <c r="L775" s="14"/>
      <c r="M775" s="14"/>
    </row>
    <row r="776" spans="1:13" ht="15.75" customHeight="1" x14ac:dyDescent="0.15">
      <c r="A776" s="14"/>
      <c r="J776" s="14"/>
      <c r="K776" s="14"/>
      <c r="L776" s="14"/>
      <c r="M776" s="14"/>
    </row>
    <row r="777" spans="1:13" ht="15.75" customHeight="1" x14ac:dyDescent="0.15">
      <c r="A777" s="14"/>
      <c r="J777" s="14"/>
      <c r="K777" s="14"/>
      <c r="L777" s="14"/>
      <c r="M777" s="14"/>
    </row>
    <row r="778" spans="1:13" ht="15.75" customHeight="1" x14ac:dyDescent="0.15">
      <c r="A778" s="14"/>
      <c r="J778" s="14"/>
      <c r="K778" s="14"/>
      <c r="L778" s="14"/>
      <c r="M778" s="14"/>
    </row>
    <row r="779" spans="1:13" ht="15.75" customHeight="1" x14ac:dyDescent="0.15">
      <c r="A779" s="14"/>
      <c r="J779" s="14"/>
      <c r="K779" s="14"/>
      <c r="L779" s="14"/>
      <c r="M779" s="14"/>
    </row>
    <row r="780" spans="1:13" ht="15.75" customHeight="1" x14ac:dyDescent="0.15">
      <c r="A780" s="14"/>
      <c r="J780" s="14"/>
      <c r="K780" s="14"/>
      <c r="L780" s="14"/>
      <c r="M780" s="14"/>
    </row>
    <row r="781" spans="1:13" ht="15.75" customHeight="1" x14ac:dyDescent="0.15">
      <c r="A781" s="14"/>
      <c r="J781" s="14"/>
      <c r="K781" s="14"/>
      <c r="L781" s="14"/>
      <c r="M781" s="14"/>
    </row>
    <row r="782" spans="1:13" ht="15.75" customHeight="1" x14ac:dyDescent="0.15">
      <c r="A782" s="14"/>
      <c r="J782" s="14"/>
      <c r="K782" s="14"/>
      <c r="L782" s="14"/>
      <c r="M782" s="14"/>
    </row>
    <row r="783" spans="1:13" ht="15.75" customHeight="1" x14ac:dyDescent="0.15">
      <c r="A783" s="14"/>
      <c r="J783" s="14"/>
      <c r="K783" s="14"/>
      <c r="L783" s="14"/>
      <c r="M783" s="14"/>
    </row>
    <row r="784" spans="1:13" ht="15.75" customHeight="1" x14ac:dyDescent="0.15">
      <c r="A784" s="14"/>
      <c r="J784" s="14"/>
      <c r="K784" s="14"/>
      <c r="L784" s="14"/>
      <c r="M784" s="14"/>
    </row>
    <row r="785" spans="1:13" ht="15.75" customHeight="1" x14ac:dyDescent="0.15">
      <c r="A785" s="14"/>
      <c r="J785" s="14"/>
      <c r="K785" s="14"/>
      <c r="L785" s="14"/>
      <c r="M785" s="14"/>
    </row>
    <row r="786" spans="1:13" ht="15.75" customHeight="1" x14ac:dyDescent="0.15">
      <c r="A786" s="14"/>
      <c r="J786" s="14"/>
      <c r="K786" s="14"/>
      <c r="L786" s="14"/>
      <c r="M786" s="14"/>
    </row>
    <row r="787" spans="1:13" ht="15.75" customHeight="1" x14ac:dyDescent="0.15">
      <c r="A787" s="14"/>
      <c r="J787" s="14"/>
      <c r="K787" s="14"/>
      <c r="L787" s="14"/>
      <c r="M787" s="14"/>
    </row>
    <row r="788" spans="1:13" ht="15.75" customHeight="1" x14ac:dyDescent="0.15">
      <c r="A788" s="14"/>
      <c r="J788" s="14"/>
      <c r="K788" s="14"/>
      <c r="L788" s="14"/>
      <c r="M788" s="14"/>
    </row>
    <row r="789" spans="1:13" ht="15.75" customHeight="1" x14ac:dyDescent="0.15">
      <c r="A789" s="14"/>
      <c r="J789" s="14"/>
      <c r="K789" s="14"/>
      <c r="L789" s="14"/>
      <c r="M789" s="14"/>
    </row>
    <row r="790" spans="1:13" ht="15.75" customHeight="1" x14ac:dyDescent="0.15">
      <c r="A790" s="14"/>
      <c r="J790" s="14"/>
      <c r="K790" s="14"/>
      <c r="L790" s="14"/>
      <c r="M790" s="14"/>
    </row>
    <row r="791" spans="1:13" ht="15.75" customHeight="1" x14ac:dyDescent="0.15">
      <c r="A791" s="14"/>
      <c r="J791" s="14"/>
      <c r="K791" s="14"/>
      <c r="L791" s="14"/>
      <c r="M791" s="14"/>
    </row>
    <row r="792" spans="1:13" ht="15.75" customHeight="1" x14ac:dyDescent="0.15">
      <c r="A792" s="14"/>
      <c r="J792" s="14"/>
      <c r="K792" s="14"/>
      <c r="L792" s="14"/>
      <c r="M792" s="14"/>
    </row>
    <row r="793" spans="1:13" ht="15.75" customHeight="1" x14ac:dyDescent="0.15">
      <c r="A793" s="14"/>
      <c r="J793" s="14"/>
      <c r="K793" s="14"/>
      <c r="L793" s="14"/>
      <c r="M793" s="14"/>
    </row>
    <row r="794" spans="1:13" ht="15.75" customHeight="1" x14ac:dyDescent="0.15">
      <c r="A794" s="14"/>
      <c r="J794" s="14"/>
      <c r="K794" s="14"/>
      <c r="L794" s="14"/>
      <c r="M794" s="14"/>
    </row>
    <row r="795" spans="1:13" ht="15.75" customHeight="1" x14ac:dyDescent="0.15">
      <c r="A795" s="14"/>
      <c r="J795" s="14"/>
      <c r="K795" s="14"/>
      <c r="L795" s="14"/>
      <c r="M795" s="14"/>
    </row>
    <row r="796" spans="1:13" ht="15.75" customHeight="1" x14ac:dyDescent="0.15">
      <c r="A796" s="14"/>
      <c r="J796" s="14"/>
      <c r="K796" s="14"/>
      <c r="L796" s="14"/>
      <c r="M796" s="14"/>
    </row>
    <row r="797" spans="1:13" ht="15.75" customHeight="1" x14ac:dyDescent="0.15">
      <c r="A797" s="14"/>
      <c r="J797" s="14"/>
      <c r="K797" s="14"/>
      <c r="L797" s="14"/>
      <c r="M797" s="14"/>
    </row>
    <row r="798" spans="1:13" ht="15.75" customHeight="1" x14ac:dyDescent="0.15">
      <c r="A798" s="14"/>
      <c r="J798" s="14"/>
      <c r="K798" s="14"/>
      <c r="L798" s="14"/>
      <c r="M798" s="14"/>
    </row>
    <row r="799" spans="1:13" ht="15.75" customHeight="1" x14ac:dyDescent="0.15">
      <c r="A799" s="14"/>
      <c r="J799" s="14"/>
      <c r="K799" s="14"/>
      <c r="L799" s="14"/>
      <c r="M799" s="14"/>
    </row>
    <row r="800" spans="1:13" ht="15.75" customHeight="1" x14ac:dyDescent="0.15">
      <c r="A800" s="14"/>
      <c r="J800" s="14"/>
      <c r="K800" s="14"/>
      <c r="L800" s="14"/>
      <c r="M800" s="14"/>
    </row>
    <row r="801" spans="1:13" ht="15.75" customHeight="1" x14ac:dyDescent="0.15">
      <c r="A801" s="14"/>
      <c r="J801" s="14"/>
      <c r="K801" s="14"/>
      <c r="L801" s="14"/>
      <c r="M801" s="14"/>
    </row>
    <row r="802" spans="1:13" ht="15.75" customHeight="1" x14ac:dyDescent="0.15">
      <c r="A802" s="14"/>
      <c r="J802" s="14"/>
      <c r="K802" s="14"/>
      <c r="L802" s="14"/>
      <c r="M802" s="14"/>
    </row>
    <row r="803" spans="1:13" ht="15.75" customHeight="1" x14ac:dyDescent="0.15">
      <c r="A803" s="14"/>
      <c r="J803" s="14"/>
      <c r="K803" s="14"/>
      <c r="L803" s="14"/>
      <c r="M803" s="14"/>
    </row>
    <row r="804" spans="1:13" ht="15.75" customHeight="1" x14ac:dyDescent="0.15">
      <c r="A804" s="14"/>
      <c r="J804" s="14"/>
      <c r="K804" s="14"/>
      <c r="L804" s="14"/>
      <c r="M804" s="14"/>
    </row>
    <row r="805" spans="1:13" ht="15.75" customHeight="1" x14ac:dyDescent="0.15">
      <c r="A805" s="14"/>
      <c r="J805" s="14"/>
      <c r="K805" s="14"/>
      <c r="L805" s="14"/>
      <c r="M805" s="14"/>
    </row>
    <row r="806" spans="1:13" ht="15.75" customHeight="1" x14ac:dyDescent="0.15">
      <c r="A806" s="14"/>
      <c r="J806" s="14"/>
      <c r="K806" s="14"/>
      <c r="L806" s="14"/>
      <c r="M806" s="14"/>
    </row>
    <row r="807" spans="1:13" ht="15.75" customHeight="1" x14ac:dyDescent="0.15">
      <c r="A807" s="14"/>
      <c r="J807" s="14"/>
      <c r="K807" s="14"/>
      <c r="L807" s="14"/>
      <c r="M807" s="14"/>
    </row>
    <row r="808" spans="1:13" ht="15.75" customHeight="1" x14ac:dyDescent="0.15">
      <c r="A808" s="14"/>
      <c r="J808" s="14"/>
      <c r="K808" s="14"/>
      <c r="L808" s="14"/>
      <c r="M808" s="14"/>
    </row>
    <row r="809" spans="1:13" ht="15.75" customHeight="1" x14ac:dyDescent="0.15">
      <c r="A809" s="14"/>
      <c r="J809" s="14"/>
      <c r="K809" s="14"/>
      <c r="L809" s="14"/>
      <c r="M809" s="14"/>
    </row>
    <row r="810" spans="1:13" ht="15.75" customHeight="1" x14ac:dyDescent="0.15">
      <c r="A810" s="14"/>
      <c r="J810" s="14"/>
      <c r="K810" s="14"/>
      <c r="L810" s="14"/>
      <c r="M810" s="14"/>
    </row>
    <row r="811" spans="1:13" ht="15.75" customHeight="1" x14ac:dyDescent="0.15">
      <c r="A811" s="14"/>
      <c r="J811" s="14"/>
      <c r="K811" s="14"/>
      <c r="L811" s="14"/>
      <c r="M811" s="14"/>
    </row>
    <row r="812" spans="1:13" ht="15.75" customHeight="1" x14ac:dyDescent="0.15">
      <c r="A812" s="14"/>
      <c r="J812" s="14"/>
      <c r="K812" s="14"/>
      <c r="L812" s="14"/>
      <c r="M812" s="14"/>
    </row>
    <row r="813" spans="1:13" ht="15.75" customHeight="1" x14ac:dyDescent="0.15">
      <c r="A813" s="14"/>
      <c r="J813" s="14"/>
      <c r="K813" s="14"/>
      <c r="L813" s="14"/>
      <c r="M813" s="14"/>
    </row>
    <row r="814" spans="1:13" ht="15.75" customHeight="1" x14ac:dyDescent="0.15">
      <c r="A814" s="14"/>
      <c r="J814" s="14"/>
      <c r="K814" s="14"/>
      <c r="L814" s="14"/>
      <c r="M814" s="14"/>
    </row>
    <row r="815" spans="1:13" ht="15.75" customHeight="1" x14ac:dyDescent="0.15">
      <c r="A815" s="14"/>
      <c r="J815" s="14"/>
      <c r="K815" s="14"/>
      <c r="L815" s="14"/>
      <c r="M815" s="14"/>
    </row>
    <row r="816" spans="1:13" ht="15.75" customHeight="1" x14ac:dyDescent="0.15">
      <c r="A816" s="14"/>
      <c r="J816" s="14"/>
      <c r="K816" s="14"/>
      <c r="L816" s="14"/>
      <c r="M816" s="14"/>
    </row>
    <row r="817" spans="1:13" ht="15.75" customHeight="1" x14ac:dyDescent="0.15">
      <c r="A817" s="14"/>
      <c r="J817" s="14"/>
      <c r="K817" s="14"/>
      <c r="L817" s="14"/>
      <c r="M817" s="14"/>
    </row>
    <row r="818" spans="1:13" ht="15.75" customHeight="1" x14ac:dyDescent="0.15">
      <c r="A818" s="14"/>
      <c r="J818" s="14"/>
      <c r="K818" s="14"/>
      <c r="L818" s="14"/>
      <c r="M818" s="14"/>
    </row>
    <row r="819" spans="1:13" ht="15.75" customHeight="1" x14ac:dyDescent="0.15">
      <c r="A819" s="14"/>
      <c r="J819" s="14"/>
      <c r="K819" s="14"/>
      <c r="L819" s="14"/>
      <c r="M819" s="14"/>
    </row>
    <row r="820" spans="1:13" ht="15.75" customHeight="1" x14ac:dyDescent="0.15">
      <c r="A820" s="14"/>
      <c r="J820" s="14"/>
      <c r="K820" s="14"/>
      <c r="L820" s="14"/>
      <c r="M820" s="14"/>
    </row>
    <row r="821" spans="1:13" ht="15.75" customHeight="1" x14ac:dyDescent="0.15">
      <c r="A821" s="14"/>
      <c r="J821" s="14"/>
      <c r="K821" s="14"/>
      <c r="L821" s="14"/>
      <c r="M821" s="14"/>
    </row>
    <row r="822" spans="1:13" ht="15.75" customHeight="1" x14ac:dyDescent="0.15">
      <c r="A822" s="14"/>
      <c r="J822" s="14"/>
      <c r="K822" s="14"/>
      <c r="L822" s="14"/>
      <c r="M822" s="14"/>
    </row>
    <row r="823" spans="1:13" ht="15.75" customHeight="1" x14ac:dyDescent="0.15">
      <c r="A823" s="14"/>
      <c r="J823" s="14"/>
      <c r="K823" s="14"/>
      <c r="L823" s="14"/>
      <c r="M823" s="14"/>
    </row>
    <row r="824" spans="1:13" ht="15.75" customHeight="1" x14ac:dyDescent="0.15">
      <c r="A824" s="14"/>
      <c r="J824" s="14"/>
      <c r="K824" s="14"/>
      <c r="L824" s="14"/>
      <c r="M824" s="14"/>
    </row>
    <row r="825" spans="1:13" ht="15.75" customHeight="1" x14ac:dyDescent="0.15">
      <c r="A825" s="14"/>
      <c r="J825" s="14"/>
      <c r="K825" s="14"/>
      <c r="L825" s="14"/>
      <c r="M825" s="14"/>
    </row>
    <row r="826" spans="1:13" ht="15.75" customHeight="1" x14ac:dyDescent="0.15">
      <c r="A826" s="14"/>
      <c r="J826" s="14"/>
      <c r="K826" s="14"/>
      <c r="L826" s="14"/>
      <c r="M826" s="14"/>
    </row>
    <row r="827" spans="1:13" ht="15.75" customHeight="1" x14ac:dyDescent="0.15">
      <c r="A827" s="14"/>
      <c r="J827" s="14"/>
      <c r="K827" s="14"/>
      <c r="L827" s="14"/>
      <c r="M827" s="14"/>
    </row>
    <row r="828" spans="1:13" ht="15.75" customHeight="1" x14ac:dyDescent="0.15">
      <c r="A828" s="14"/>
      <c r="J828" s="14"/>
      <c r="K828" s="14"/>
      <c r="L828" s="14"/>
      <c r="M828" s="14"/>
    </row>
    <row r="829" spans="1:13" ht="15.75" customHeight="1" x14ac:dyDescent="0.15">
      <c r="A829" s="14"/>
      <c r="J829" s="14"/>
      <c r="K829" s="14"/>
      <c r="L829" s="14"/>
      <c r="M829" s="14"/>
    </row>
    <row r="830" spans="1:13" ht="15.75" customHeight="1" x14ac:dyDescent="0.15">
      <c r="A830" s="14"/>
      <c r="J830" s="14"/>
      <c r="K830" s="14"/>
      <c r="L830" s="14"/>
      <c r="M830" s="14"/>
    </row>
    <row r="831" spans="1:13" ht="15.75" customHeight="1" x14ac:dyDescent="0.15">
      <c r="A831" s="14"/>
      <c r="J831" s="14"/>
      <c r="K831" s="14"/>
      <c r="L831" s="14"/>
      <c r="M831" s="14"/>
    </row>
    <row r="832" spans="1:13" ht="15.75" customHeight="1" x14ac:dyDescent="0.15">
      <c r="A832" s="14"/>
      <c r="J832" s="14"/>
      <c r="K832" s="14"/>
      <c r="L832" s="14"/>
      <c r="M832" s="14"/>
    </row>
    <row r="833" spans="1:13" ht="15.75" customHeight="1" x14ac:dyDescent="0.15">
      <c r="A833" s="14"/>
      <c r="J833" s="14"/>
      <c r="K833" s="14"/>
      <c r="L833" s="14"/>
      <c r="M833" s="14"/>
    </row>
    <row r="834" spans="1:13" ht="15.75" customHeight="1" x14ac:dyDescent="0.15">
      <c r="A834" s="14"/>
      <c r="J834" s="14"/>
      <c r="K834" s="14"/>
      <c r="L834" s="14"/>
      <c r="M834" s="14"/>
    </row>
    <row r="835" spans="1:13" ht="15.75" customHeight="1" x14ac:dyDescent="0.15">
      <c r="A835" s="14"/>
      <c r="J835" s="14"/>
      <c r="K835" s="14"/>
      <c r="L835" s="14"/>
      <c r="M835" s="14"/>
    </row>
    <row r="836" spans="1:13" ht="15.75" customHeight="1" x14ac:dyDescent="0.15">
      <c r="A836" s="14"/>
      <c r="J836" s="14"/>
      <c r="K836" s="14"/>
      <c r="L836" s="14"/>
      <c r="M836" s="14"/>
    </row>
    <row r="837" spans="1:13" ht="15.75" customHeight="1" x14ac:dyDescent="0.15">
      <c r="A837" s="14"/>
      <c r="J837" s="14"/>
      <c r="K837" s="14"/>
      <c r="L837" s="14"/>
      <c r="M837" s="14"/>
    </row>
    <row r="838" spans="1:13" ht="15.75" customHeight="1" x14ac:dyDescent="0.15">
      <c r="A838" s="14"/>
      <c r="J838" s="14"/>
      <c r="K838" s="14"/>
      <c r="L838" s="14"/>
      <c r="M838" s="14"/>
    </row>
    <row r="839" spans="1:13" ht="15.75" customHeight="1" x14ac:dyDescent="0.15">
      <c r="A839" s="14"/>
      <c r="J839" s="14"/>
      <c r="K839" s="14"/>
      <c r="L839" s="14"/>
      <c r="M839" s="14"/>
    </row>
    <row r="840" spans="1:13" ht="15.75" customHeight="1" x14ac:dyDescent="0.15">
      <c r="A840" s="14"/>
      <c r="J840" s="14"/>
      <c r="K840" s="14"/>
      <c r="L840" s="14"/>
      <c r="M840" s="14"/>
    </row>
    <row r="841" spans="1:13" ht="15.75" customHeight="1" x14ac:dyDescent="0.15">
      <c r="A841" s="14"/>
      <c r="J841" s="14"/>
      <c r="K841" s="14"/>
      <c r="L841" s="14"/>
      <c r="M841" s="14"/>
    </row>
    <row r="842" spans="1:13" ht="15.75" customHeight="1" x14ac:dyDescent="0.15">
      <c r="A842" s="14"/>
      <c r="J842" s="14"/>
      <c r="K842" s="14"/>
      <c r="L842" s="14"/>
      <c r="M842" s="14"/>
    </row>
    <row r="843" spans="1:13" ht="15.75" customHeight="1" x14ac:dyDescent="0.15">
      <c r="A843" s="14"/>
      <c r="J843" s="14"/>
      <c r="K843" s="14"/>
      <c r="L843" s="14"/>
      <c r="M843" s="14"/>
    </row>
    <row r="844" spans="1:13" ht="15.75" customHeight="1" x14ac:dyDescent="0.15">
      <c r="A844" s="14"/>
      <c r="J844" s="14"/>
      <c r="K844" s="14"/>
      <c r="L844" s="14"/>
      <c r="M844" s="14"/>
    </row>
    <row r="845" spans="1:13" ht="15.75" customHeight="1" x14ac:dyDescent="0.15">
      <c r="A845" s="14"/>
      <c r="J845" s="14"/>
      <c r="K845" s="14"/>
      <c r="L845" s="14"/>
      <c r="M845" s="14"/>
    </row>
    <row r="846" spans="1:13" ht="15.75" customHeight="1" x14ac:dyDescent="0.15">
      <c r="A846" s="14"/>
      <c r="J846" s="14"/>
      <c r="K846" s="14"/>
      <c r="L846" s="14"/>
      <c r="M846" s="14"/>
    </row>
    <row r="847" spans="1:13" ht="15.75" customHeight="1" x14ac:dyDescent="0.15">
      <c r="A847" s="14"/>
      <c r="J847" s="14"/>
      <c r="K847" s="14"/>
      <c r="L847" s="14"/>
      <c r="M847" s="14"/>
    </row>
    <row r="848" spans="1:13" ht="15.75" customHeight="1" x14ac:dyDescent="0.15">
      <c r="A848" s="14"/>
      <c r="J848" s="14"/>
      <c r="K848" s="14"/>
      <c r="L848" s="14"/>
      <c r="M848" s="14"/>
    </row>
    <row r="849" spans="1:13" ht="15.75" customHeight="1" x14ac:dyDescent="0.15">
      <c r="A849" s="14"/>
      <c r="J849" s="14"/>
      <c r="K849" s="14"/>
      <c r="L849" s="14"/>
      <c r="M849" s="14"/>
    </row>
    <row r="850" spans="1:13" ht="15.75" customHeight="1" x14ac:dyDescent="0.15">
      <c r="A850" s="14"/>
      <c r="J850" s="14"/>
      <c r="K850" s="14"/>
      <c r="L850" s="14"/>
      <c r="M850" s="14"/>
    </row>
    <row r="851" spans="1:13" ht="15.75" customHeight="1" x14ac:dyDescent="0.15">
      <c r="A851" s="14"/>
      <c r="J851" s="14"/>
      <c r="K851" s="14"/>
      <c r="L851" s="14"/>
      <c r="M851" s="14"/>
    </row>
    <row r="852" spans="1:13" ht="15.75" customHeight="1" x14ac:dyDescent="0.15">
      <c r="A852" s="14"/>
      <c r="J852" s="14"/>
      <c r="K852" s="14"/>
      <c r="L852" s="14"/>
      <c r="M852" s="14"/>
    </row>
    <row r="853" spans="1:13" ht="15.75" customHeight="1" x14ac:dyDescent="0.15">
      <c r="A853" s="14"/>
      <c r="J853" s="14"/>
      <c r="K853" s="14"/>
      <c r="L853" s="14"/>
      <c r="M853" s="14"/>
    </row>
    <row r="854" spans="1:13" ht="15.75" customHeight="1" x14ac:dyDescent="0.15">
      <c r="A854" s="14"/>
      <c r="J854" s="14"/>
      <c r="K854" s="14"/>
      <c r="L854" s="14"/>
      <c r="M854" s="14"/>
    </row>
    <row r="855" spans="1:13" ht="15.75" customHeight="1" x14ac:dyDescent="0.15">
      <c r="A855" s="14"/>
      <c r="J855" s="14"/>
      <c r="K855" s="14"/>
      <c r="L855" s="14"/>
      <c r="M855" s="14"/>
    </row>
    <row r="856" spans="1:13" ht="15.75" customHeight="1" x14ac:dyDescent="0.15">
      <c r="A856" s="14"/>
      <c r="J856" s="14"/>
      <c r="K856" s="14"/>
      <c r="L856" s="14"/>
      <c r="M856" s="14"/>
    </row>
    <row r="857" spans="1:13" ht="15.75" customHeight="1" x14ac:dyDescent="0.15">
      <c r="A857" s="14"/>
      <c r="J857" s="14"/>
      <c r="K857" s="14"/>
      <c r="L857" s="14"/>
      <c r="M857" s="14"/>
    </row>
    <row r="858" spans="1:13" ht="15.75" customHeight="1" x14ac:dyDescent="0.15">
      <c r="A858" s="14"/>
      <c r="J858" s="14"/>
      <c r="K858" s="14"/>
      <c r="L858" s="14"/>
      <c r="M858" s="14"/>
    </row>
    <row r="859" spans="1:13" ht="15.75" customHeight="1" x14ac:dyDescent="0.15">
      <c r="A859" s="14"/>
      <c r="J859" s="14"/>
      <c r="K859" s="14"/>
      <c r="L859" s="14"/>
      <c r="M859" s="14"/>
    </row>
    <row r="860" spans="1:13" ht="15.75" customHeight="1" x14ac:dyDescent="0.15">
      <c r="A860" s="14"/>
      <c r="J860" s="14"/>
      <c r="K860" s="14"/>
      <c r="L860" s="14"/>
      <c r="M860" s="14"/>
    </row>
    <row r="861" spans="1:13" ht="15.75" customHeight="1" x14ac:dyDescent="0.15">
      <c r="A861" s="14"/>
      <c r="J861" s="14"/>
      <c r="K861" s="14"/>
      <c r="L861" s="14"/>
      <c r="M861" s="14"/>
    </row>
    <row r="862" spans="1:13" ht="15.75" customHeight="1" x14ac:dyDescent="0.15">
      <c r="A862" s="14"/>
      <c r="J862" s="14"/>
      <c r="K862" s="14"/>
      <c r="L862" s="14"/>
      <c r="M862" s="14"/>
    </row>
    <row r="863" spans="1:13" ht="15.75" customHeight="1" x14ac:dyDescent="0.15">
      <c r="A863" s="14"/>
      <c r="J863" s="14"/>
      <c r="K863" s="14"/>
      <c r="L863" s="14"/>
      <c r="M863" s="14"/>
    </row>
    <row r="864" spans="1:13" ht="15.75" customHeight="1" x14ac:dyDescent="0.15">
      <c r="A864" s="14"/>
      <c r="J864" s="14"/>
      <c r="K864" s="14"/>
      <c r="L864" s="14"/>
      <c r="M864" s="14"/>
    </row>
    <row r="865" spans="1:13" ht="15.75" customHeight="1" x14ac:dyDescent="0.15">
      <c r="A865" s="14"/>
      <c r="J865" s="14"/>
      <c r="K865" s="14"/>
      <c r="L865" s="14"/>
      <c r="M865" s="14"/>
    </row>
    <row r="866" spans="1:13" ht="15.75" customHeight="1" x14ac:dyDescent="0.15">
      <c r="A866" s="14"/>
      <c r="J866" s="14"/>
      <c r="K866" s="14"/>
      <c r="L866" s="14"/>
      <c r="M866" s="14"/>
    </row>
    <row r="867" spans="1:13" ht="15.75" customHeight="1" x14ac:dyDescent="0.15">
      <c r="A867" s="14"/>
      <c r="J867" s="14"/>
      <c r="K867" s="14"/>
      <c r="L867" s="14"/>
      <c r="M867" s="14"/>
    </row>
    <row r="868" spans="1:13" ht="15.75" customHeight="1" x14ac:dyDescent="0.15">
      <c r="A868" s="14"/>
      <c r="J868" s="14"/>
      <c r="K868" s="14"/>
      <c r="L868" s="14"/>
      <c r="M868" s="14"/>
    </row>
    <row r="869" spans="1:13" ht="15.75" customHeight="1" x14ac:dyDescent="0.15">
      <c r="A869" s="14"/>
      <c r="J869" s="14"/>
      <c r="K869" s="14"/>
      <c r="L869" s="14"/>
      <c r="M869" s="14"/>
    </row>
    <row r="870" spans="1:13" ht="15.75" customHeight="1" x14ac:dyDescent="0.15">
      <c r="A870" s="14"/>
      <c r="J870" s="14"/>
      <c r="K870" s="14"/>
      <c r="L870" s="14"/>
      <c r="M870" s="14"/>
    </row>
    <row r="871" spans="1:13" ht="15.75" customHeight="1" x14ac:dyDescent="0.15">
      <c r="A871" s="14"/>
      <c r="J871" s="14"/>
      <c r="K871" s="14"/>
      <c r="L871" s="14"/>
      <c r="M871" s="14"/>
    </row>
    <row r="872" spans="1:13" ht="15.75" customHeight="1" x14ac:dyDescent="0.15">
      <c r="A872" s="14"/>
      <c r="J872" s="14"/>
      <c r="K872" s="14"/>
      <c r="L872" s="14"/>
      <c r="M872" s="14"/>
    </row>
    <row r="873" spans="1:13" ht="15.75" customHeight="1" x14ac:dyDescent="0.15">
      <c r="A873" s="14"/>
      <c r="J873" s="14"/>
      <c r="K873" s="14"/>
      <c r="L873" s="14"/>
      <c r="M873" s="14"/>
    </row>
    <row r="874" spans="1:13" ht="15.75" customHeight="1" x14ac:dyDescent="0.15">
      <c r="A874" s="14"/>
      <c r="J874" s="14"/>
      <c r="K874" s="14"/>
      <c r="L874" s="14"/>
      <c r="M874" s="14"/>
    </row>
    <row r="875" spans="1:13" ht="15.75" customHeight="1" x14ac:dyDescent="0.15">
      <c r="A875" s="14"/>
      <c r="J875" s="14"/>
      <c r="K875" s="14"/>
      <c r="L875" s="14"/>
      <c r="M875" s="14"/>
    </row>
    <row r="876" spans="1:13" ht="15.75" customHeight="1" x14ac:dyDescent="0.15">
      <c r="A876" s="14"/>
      <c r="J876" s="14"/>
      <c r="K876" s="14"/>
      <c r="L876" s="14"/>
      <c r="M876" s="14"/>
    </row>
    <row r="877" spans="1:13" ht="15.75" customHeight="1" x14ac:dyDescent="0.15">
      <c r="A877" s="14"/>
      <c r="J877" s="14"/>
      <c r="K877" s="14"/>
      <c r="L877" s="14"/>
      <c r="M877" s="14"/>
    </row>
    <row r="878" spans="1:13" ht="15.75" customHeight="1" x14ac:dyDescent="0.15">
      <c r="A878" s="14"/>
      <c r="J878" s="14"/>
      <c r="K878" s="14"/>
      <c r="L878" s="14"/>
      <c r="M878" s="14"/>
    </row>
    <row r="879" spans="1:13" ht="15.75" customHeight="1" x14ac:dyDescent="0.15">
      <c r="A879" s="14"/>
      <c r="J879" s="14"/>
      <c r="K879" s="14"/>
      <c r="L879" s="14"/>
      <c r="M879" s="14"/>
    </row>
    <row r="880" spans="1:13" ht="15.75" customHeight="1" x14ac:dyDescent="0.15">
      <c r="A880" s="14"/>
      <c r="J880" s="14"/>
      <c r="K880" s="14"/>
      <c r="L880" s="14"/>
      <c r="M880" s="14"/>
    </row>
    <row r="881" spans="1:13" ht="15.75" customHeight="1" x14ac:dyDescent="0.15">
      <c r="A881" s="14"/>
      <c r="J881" s="14"/>
      <c r="K881" s="14"/>
      <c r="L881" s="14"/>
      <c r="M881" s="14"/>
    </row>
    <row r="882" spans="1:13" ht="15.75" customHeight="1" x14ac:dyDescent="0.15">
      <c r="A882" s="14"/>
      <c r="J882" s="14"/>
      <c r="K882" s="14"/>
      <c r="L882" s="14"/>
      <c r="M882" s="14"/>
    </row>
    <row r="883" spans="1:13" ht="15.75" customHeight="1" x14ac:dyDescent="0.15">
      <c r="A883" s="14"/>
      <c r="J883" s="14"/>
      <c r="K883" s="14"/>
      <c r="L883" s="14"/>
      <c r="M883" s="14"/>
    </row>
    <row r="884" spans="1:13" ht="15.75" customHeight="1" x14ac:dyDescent="0.15">
      <c r="A884" s="14"/>
      <c r="J884" s="14"/>
      <c r="K884" s="14"/>
      <c r="L884" s="14"/>
      <c r="M884" s="14"/>
    </row>
    <row r="885" spans="1:13" ht="15.75" customHeight="1" x14ac:dyDescent="0.15">
      <c r="A885" s="14"/>
      <c r="J885" s="14"/>
      <c r="K885" s="14"/>
      <c r="L885" s="14"/>
      <c r="M885" s="14"/>
    </row>
    <row r="886" spans="1:13" ht="15.75" customHeight="1" x14ac:dyDescent="0.15">
      <c r="A886" s="14"/>
      <c r="J886" s="14"/>
      <c r="K886" s="14"/>
      <c r="L886" s="14"/>
      <c r="M886" s="14"/>
    </row>
    <row r="887" spans="1:13" ht="15.75" customHeight="1" x14ac:dyDescent="0.15">
      <c r="A887" s="14"/>
      <c r="J887" s="14"/>
      <c r="K887" s="14"/>
      <c r="L887" s="14"/>
      <c r="M887" s="14"/>
    </row>
    <row r="888" spans="1:13" ht="15.75" customHeight="1" x14ac:dyDescent="0.15">
      <c r="A888" s="14"/>
      <c r="J888" s="14"/>
      <c r="K888" s="14"/>
      <c r="L888" s="14"/>
      <c r="M888" s="14"/>
    </row>
    <row r="889" spans="1:13" ht="15.75" customHeight="1" x14ac:dyDescent="0.15">
      <c r="A889" s="14"/>
      <c r="J889" s="14"/>
      <c r="K889" s="14"/>
      <c r="L889" s="14"/>
      <c r="M889" s="14"/>
    </row>
    <row r="890" spans="1:13" ht="15.75" customHeight="1" x14ac:dyDescent="0.15">
      <c r="A890" s="14"/>
      <c r="J890" s="14"/>
      <c r="K890" s="14"/>
      <c r="L890" s="14"/>
      <c r="M890" s="14"/>
    </row>
    <row r="891" spans="1:13" ht="15.75" customHeight="1" x14ac:dyDescent="0.15">
      <c r="A891" s="14"/>
      <c r="J891" s="14"/>
      <c r="K891" s="14"/>
      <c r="L891" s="14"/>
      <c r="M891" s="14"/>
    </row>
    <row r="892" spans="1:13" ht="15.75" customHeight="1" x14ac:dyDescent="0.15">
      <c r="A892" s="14"/>
      <c r="J892" s="14"/>
      <c r="K892" s="14"/>
      <c r="L892" s="14"/>
      <c r="M892" s="14"/>
    </row>
    <row r="893" spans="1:13" ht="15.75" customHeight="1" x14ac:dyDescent="0.15">
      <c r="A893" s="14"/>
      <c r="J893" s="14"/>
      <c r="K893" s="14"/>
      <c r="L893" s="14"/>
      <c r="M893" s="14"/>
    </row>
    <row r="894" spans="1:13" ht="15.75" customHeight="1" x14ac:dyDescent="0.15">
      <c r="A894" s="14"/>
      <c r="J894" s="14"/>
      <c r="K894" s="14"/>
      <c r="L894" s="14"/>
      <c r="M894" s="14"/>
    </row>
    <row r="895" spans="1:13" ht="15.75" customHeight="1" x14ac:dyDescent="0.15">
      <c r="A895" s="14"/>
      <c r="J895" s="14"/>
      <c r="K895" s="14"/>
      <c r="L895" s="14"/>
      <c r="M895" s="14"/>
    </row>
    <row r="896" spans="1:13" ht="15.75" customHeight="1" x14ac:dyDescent="0.15">
      <c r="A896" s="14"/>
      <c r="J896" s="14"/>
      <c r="K896" s="14"/>
      <c r="L896" s="14"/>
      <c r="M896" s="14"/>
    </row>
    <row r="897" spans="1:13" ht="15.75" customHeight="1" x14ac:dyDescent="0.15">
      <c r="A897" s="14"/>
      <c r="J897" s="14"/>
      <c r="K897" s="14"/>
      <c r="L897" s="14"/>
      <c r="M897" s="14"/>
    </row>
    <row r="898" spans="1:13" ht="15.75" customHeight="1" x14ac:dyDescent="0.15">
      <c r="A898" s="14"/>
      <c r="J898" s="14"/>
      <c r="K898" s="14"/>
      <c r="L898" s="14"/>
      <c r="M898" s="14"/>
    </row>
    <row r="899" spans="1:13" ht="15.75" customHeight="1" x14ac:dyDescent="0.15">
      <c r="A899" s="14"/>
      <c r="J899" s="14"/>
      <c r="K899" s="14"/>
      <c r="L899" s="14"/>
      <c r="M899" s="14"/>
    </row>
    <row r="900" spans="1:13" ht="15.75" customHeight="1" x14ac:dyDescent="0.15">
      <c r="A900" s="14"/>
      <c r="J900" s="14"/>
      <c r="K900" s="14"/>
      <c r="L900" s="14"/>
      <c r="M900" s="14"/>
    </row>
    <row r="901" spans="1:13" ht="15.75" customHeight="1" x14ac:dyDescent="0.15">
      <c r="A901" s="14"/>
      <c r="J901" s="14"/>
      <c r="K901" s="14"/>
      <c r="L901" s="14"/>
      <c r="M901" s="14"/>
    </row>
    <row r="902" spans="1:13" ht="15.75" customHeight="1" x14ac:dyDescent="0.15">
      <c r="A902" s="14"/>
      <c r="J902" s="14"/>
      <c r="K902" s="14"/>
      <c r="L902" s="14"/>
      <c r="M902" s="14"/>
    </row>
    <row r="903" spans="1:13" ht="15.75" customHeight="1" x14ac:dyDescent="0.15">
      <c r="A903" s="14"/>
      <c r="J903" s="14"/>
      <c r="K903" s="14"/>
      <c r="L903" s="14"/>
      <c r="M903" s="14"/>
    </row>
    <row r="904" spans="1:13" ht="15.75" customHeight="1" x14ac:dyDescent="0.15">
      <c r="A904" s="14"/>
      <c r="J904" s="14"/>
      <c r="K904" s="14"/>
      <c r="L904" s="14"/>
      <c r="M904" s="14"/>
    </row>
    <row r="905" spans="1:13" ht="15.75" customHeight="1" x14ac:dyDescent="0.15">
      <c r="A905" s="14"/>
      <c r="J905" s="14"/>
      <c r="K905" s="14"/>
      <c r="L905" s="14"/>
      <c r="M905" s="14"/>
    </row>
    <row r="906" spans="1:13" ht="15.75" customHeight="1" x14ac:dyDescent="0.15">
      <c r="A906" s="14"/>
      <c r="J906" s="14"/>
      <c r="K906" s="14"/>
      <c r="L906" s="14"/>
      <c r="M906" s="14"/>
    </row>
    <row r="907" spans="1:13" ht="15.75" customHeight="1" x14ac:dyDescent="0.15">
      <c r="A907" s="14"/>
      <c r="J907" s="14"/>
      <c r="K907" s="14"/>
      <c r="L907" s="14"/>
      <c r="M907" s="14"/>
    </row>
    <row r="908" spans="1:13" ht="15.75" customHeight="1" x14ac:dyDescent="0.15">
      <c r="A908" s="14"/>
      <c r="J908" s="14"/>
      <c r="K908" s="14"/>
      <c r="L908" s="14"/>
      <c r="M908" s="14"/>
    </row>
    <row r="909" spans="1:13" ht="15.75" customHeight="1" x14ac:dyDescent="0.15">
      <c r="A909" s="14"/>
      <c r="J909" s="14"/>
      <c r="K909" s="14"/>
      <c r="L909" s="14"/>
      <c r="M909" s="14"/>
    </row>
    <row r="910" spans="1:13" ht="15.75" customHeight="1" x14ac:dyDescent="0.15">
      <c r="A910" s="14"/>
      <c r="J910" s="14"/>
      <c r="K910" s="14"/>
      <c r="L910" s="14"/>
      <c r="M910" s="14"/>
    </row>
    <row r="911" spans="1:13" ht="15.75" customHeight="1" x14ac:dyDescent="0.15">
      <c r="A911" s="14"/>
      <c r="J911" s="14"/>
      <c r="K911" s="14"/>
      <c r="L911" s="14"/>
      <c r="M911" s="14"/>
    </row>
    <row r="912" spans="1:13" ht="15.75" customHeight="1" x14ac:dyDescent="0.15">
      <c r="A912" s="14"/>
      <c r="J912" s="14"/>
      <c r="K912" s="14"/>
      <c r="L912" s="14"/>
      <c r="M912" s="14"/>
    </row>
    <row r="913" spans="1:13" ht="15.75" customHeight="1" x14ac:dyDescent="0.15">
      <c r="A913" s="14"/>
      <c r="J913" s="14"/>
      <c r="K913" s="14"/>
      <c r="L913" s="14"/>
      <c r="M913" s="14"/>
    </row>
    <row r="914" spans="1:13" ht="15.75" customHeight="1" x14ac:dyDescent="0.15">
      <c r="A914" s="14"/>
      <c r="J914" s="14"/>
      <c r="K914" s="14"/>
      <c r="L914" s="14"/>
      <c r="M914" s="14"/>
    </row>
    <row r="915" spans="1:13" ht="15.75" customHeight="1" x14ac:dyDescent="0.15">
      <c r="A915" s="14"/>
      <c r="J915" s="14"/>
      <c r="K915" s="14"/>
      <c r="L915" s="14"/>
      <c r="M915" s="14"/>
    </row>
    <row r="916" spans="1:13" ht="15.75" customHeight="1" x14ac:dyDescent="0.15">
      <c r="A916" s="14"/>
      <c r="J916" s="14"/>
      <c r="K916" s="14"/>
      <c r="L916" s="14"/>
      <c r="M916" s="14"/>
    </row>
    <row r="917" spans="1:13" ht="15.75" customHeight="1" x14ac:dyDescent="0.15">
      <c r="A917" s="14"/>
      <c r="J917" s="14"/>
      <c r="K917" s="14"/>
      <c r="L917" s="14"/>
      <c r="M917" s="14"/>
    </row>
    <row r="918" spans="1:13" ht="15.75" customHeight="1" x14ac:dyDescent="0.15">
      <c r="A918" s="14"/>
      <c r="J918" s="14"/>
      <c r="K918" s="14"/>
      <c r="L918" s="14"/>
      <c r="M918" s="14"/>
    </row>
    <row r="919" spans="1:13" ht="15.75" customHeight="1" x14ac:dyDescent="0.15">
      <c r="A919" s="14"/>
      <c r="J919" s="14"/>
      <c r="K919" s="14"/>
      <c r="L919" s="14"/>
      <c r="M919" s="14"/>
    </row>
    <row r="920" spans="1:13" ht="15.75" customHeight="1" x14ac:dyDescent="0.15">
      <c r="A920" s="14"/>
      <c r="J920" s="14"/>
      <c r="K920" s="14"/>
      <c r="L920" s="14"/>
      <c r="M920" s="14"/>
    </row>
    <row r="921" spans="1:13" ht="15.75" customHeight="1" x14ac:dyDescent="0.15">
      <c r="A921" s="14"/>
      <c r="J921" s="14"/>
      <c r="K921" s="14"/>
      <c r="L921" s="14"/>
      <c r="M921" s="14"/>
    </row>
    <row r="922" spans="1:13" ht="15.75" customHeight="1" x14ac:dyDescent="0.15">
      <c r="A922" s="14"/>
      <c r="J922" s="14"/>
      <c r="K922" s="14"/>
      <c r="L922" s="14"/>
      <c r="M922" s="14"/>
    </row>
    <row r="923" spans="1:13" ht="15.75" customHeight="1" x14ac:dyDescent="0.15">
      <c r="A923" s="14"/>
      <c r="J923" s="14"/>
      <c r="K923" s="14"/>
      <c r="L923" s="14"/>
      <c r="M923" s="14"/>
    </row>
    <row r="924" spans="1:13" ht="15.75" customHeight="1" x14ac:dyDescent="0.15">
      <c r="A924" s="14"/>
      <c r="J924" s="14"/>
      <c r="K924" s="14"/>
      <c r="L924" s="14"/>
      <c r="M924" s="14"/>
    </row>
    <row r="925" spans="1:13" ht="15.75" customHeight="1" x14ac:dyDescent="0.15">
      <c r="A925" s="14"/>
      <c r="J925" s="14"/>
      <c r="K925" s="14"/>
      <c r="L925" s="14"/>
      <c r="M925" s="14"/>
    </row>
    <row r="926" spans="1:13" ht="15.75" customHeight="1" x14ac:dyDescent="0.15">
      <c r="A926" s="14"/>
      <c r="J926" s="14"/>
      <c r="K926" s="14"/>
      <c r="L926" s="14"/>
      <c r="M926" s="14"/>
    </row>
    <row r="927" spans="1:13" ht="15.75" customHeight="1" x14ac:dyDescent="0.15">
      <c r="A927" s="14"/>
      <c r="J927" s="14"/>
      <c r="K927" s="14"/>
      <c r="L927" s="14"/>
      <c r="M927" s="14"/>
    </row>
    <row r="928" spans="1:13" ht="15.75" customHeight="1" x14ac:dyDescent="0.15">
      <c r="A928" s="14"/>
      <c r="J928" s="14"/>
      <c r="K928" s="14"/>
      <c r="L928" s="14"/>
      <c r="M928" s="14"/>
    </row>
    <row r="929" spans="1:13" ht="15.75" customHeight="1" x14ac:dyDescent="0.15">
      <c r="A929" s="14"/>
      <c r="J929" s="14"/>
      <c r="K929" s="14"/>
      <c r="L929" s="14"/>
      <c r="M929" s="14"/>
    </row>
    <row r="930" spans="1:13" ht="15.75" customHeight="1" x14ac:dyDescent="0.15">
      <c r="A930" s="14"/>
      <c r="J930" s="14"/>
      <c r="K930" s="14"/>
      <c r="L930" s="14"/>
      <c r="M930" s="14"/>
    </row>
    <row r="931" spans="1:13" ht="15.75" customHeight="1" x14ac:dyDescent="0.15">
      <c r="A931" s="14"/>
      <c r="J931" s="14"/>
      <c r="K931" s="14"/>
      <c r="L931" s="14"/>
      <c r="M931" s="14"/>
    </row>
    <row r="932" spans="1:13" ht="15.75" customHeight="1" x14ac:dyDescent="0.15">
      <c r="A932" s="14"/>
      <c r="J932" s="14"/>
      <c r="K932" s="14"/>
      <c r="L932" s="14"/>
      <c r="M932" s="14"/>
    </row>
    <row r="933" spans="1:13" ht="15.75" customHeight="1" x14ac:dyDescent="0.15">
      <c r="A933" s="14"/>
      <c r="J933" s="14"/>
      <c r="K933" s="14"/>
      <c r="L933" s="14"/>
      <c r="M933" s="14"/>
    </row>
    <row r="934" spans="1:13" ht="15.75" customHeight="1" x14ac:dyDescent="0.15">
      <c r="A934" s="14"/>
      <c r="J934" s="14"/>
      <c r="K934" s="14"/>
      <c r="L934" s="14"/>
      <c r="M934" s="14"/>
    </row>
    <row r="935" spans="1:13" ht="15.75" customHeight="1" x14ac:dyDescent="0.15">
      <c r="A935" s="14"/>
      <c r="J935" s="14"/>
      <c r="K935" s="14"/>
      <c r="L935" s="14"/>
      <c r="M935" s="14"/>
    </row>
    <row r="936" spans="1:13" ht="15.75" customHeight="1" x14ac:dyDescent="0.15">
      <c r="A936" s="14"/>
      <c r="J936" s="14"/>
      <c r="K936" s="14"/>
      <c r="L936" s="14"/>
      <c r="M936" s="14"/>
    </row>
    <row r="937" spans="1:13" ht="15.75" customHeight="1" x14ac:dyDescent="0.15">
      <c r="A937" s="14"/>
      <c r="J937" s="14"/>
      <c r="K937" s="14"/>
      <c r="L937" s="14"/>
      <c r="M937" s="14"/>
    </row>
    <row r="938" spans="1:13" ht="15.75" customHeight="1" x14ac:dyDescent="0.15">
      <c r="A938" s="14"/>
      <c r="J938" s="14"/>
      <c r="K938" s="14"/>
      <c r="L938" s="14"/>
      <c r="M938" s="14"/>
    </row>
    <row r="939" spans="1:13" ht="15.75" customHeight="1" x14ac:dyDescent="0.15">
      <c r="A939" s="14"/>
      <c r="J939" s="14"/>
      <c r="K939" s="14"/>
      <c r="L939" s="14"/>
      <c r="M939" s="14"/>
    </row>
    <row r="940" spans="1:13" ht="15.75" customHeight="1" x14ac:dyDescent="0.15">
      <c r="A940" s="14"/>
      <c r="J940" s="14"/>
      <c r="K940" s="14"/>
      <c r="L940" s="14"/>
      <c r="M940" s="14"/>
    </row>
    <row r="941" spans="1:13" ht="15.75" customHeight="1" x14ac:dyDescent="0.15">
      <c r="A941" s="14"/>
      <c r="J941" s="14"/>
      <c r="K941" s="14"/>
      <c r="L941" s="14"/>
      <c r="M941" s="14"/>
    </row>
    <row r="942" spans="1:13" ht="15.75" customHeight="1" x14ac:dyDescent="0.15">
      <c r="A942" s="14"/>
      <c r="J942" s="14"/>
      <c r="K942" s="14"/>
      <c r="L942" s="14"/>
      <c r="M942" s="14"/>
    </row>
    <row r="943" spans="1:13" ht="15.75" customHeight="1" x14ac:dyDescent="0.15">
      <c r="A943" s="14"/>
      <c r="J943" s="14"/>
      <c r="K943" s="14"/>
      <c r="L943" s="14"/>
      <c r="M943" s="14"/>
    </row>
    <row r="944" spans="1:13" ht="15.75" customHeight="1" x14ac:dyDescent="0.15">
      <c r="A944" s="14"/>
      <c r="J944" s="14"/>
      <c r="K944" s="14"/>
      <c r="L944" s="14"/>
      <c r="M944" s="14"/>
    </row>
    <row r="945" spans="1:13" ht="15.75" customHeight="1" x14ac:dyDescent="0.15">
      <c r="A945" s="14"/>
      <c r="J945" s="14"/>
      <c r="K945" s="14"/>
      <c r="L945" s="14"/>
      <c r="M945" s="14"/>
    </row>
    <row r="946" spans="1:13" ht="15.75" customHeight="1" x14ac:dyDescent="0.15">
      <c r="A946" s="14"/>
      <c r="J946" s="14"/>
      <c r="K946" s="14"/>
      <c r="L946" s="14"/>
      <c r="M946" s="14"/>
    </row>
    <row r="947" spans="1:13" ht="15.75" customHeight="1" x14ac:dyDescent="0.15">
      <c r="A947" s="14"/>
      <c r="J947" s="14"/>
      <c r="K947" s="14"/>
      <c r="L947" s="14"/>
      <c r="M947" s="14"/>
    </row>
    <row r="948" spans="1:13" ht="15.75" customHeight="1" x14ac:dyDescent="0.15">
      <c r="A948" s="14"/>
      <c r="J948" s="14"/>
      <c r="K948" s="14"/>
      <c r="L948" s="14"/>
      <c r="M948" s="14"/>
    </row>
    <row r="949" spans="1:13" ht="15.75" customHeight="1" x14ac:dyDescent="0.15">
      <c r="A949" s="14"/>
      <c r="J949" s="14"/>
      <c r="K949" s="14"/>
      <c r="L949" s="14"/>
      <c r="M949" s="14"/>
    </row>
    <row r="950" spans="1:13" ht="15.75" customHeight="1" x14ac:dyDescent="0.15">
      <c r="A950" s="14"/>
      <c r="J950" s="14"/>
      <c r="K950" s="14"/>
      <c r="L950" s="14"/>
      <c r="M950" s="14"/>
    </row>
    <row r="951" spans="1:13" ht="15.75" customHeight="1" x14ac:dyDescent="0.15">
      <c r="A951" s="14"/>
      <c r="J951" s="14"/>
      <c r="K951" s="14"/>
      <c r="L951" s="14"/>
      <c r="M951" s="14"/>
    </row>
    <row r="952" spans="1:13" ht="15.75" customHeight="1" x14ac:dyDescent="0.15">
      <c r="A952" s="14"/>
      <c r="J952" s="14"/>
      <c r="K952" s="14"/>
      <c r="L952" s="14"/>
      <c r="M952" s="14"/>
    </row>
    <row r="953" spans="1:13" ht="15.75" customHeight="1" x14ac:dyDescent="0.15">
      <c r="A953" s="14"/>
      <c r="J953" s="14"/>
      <c r="K953" s="14"/>
      <c r="L953" s="14"/>
      <c r="M953" s="14"/>
    </row>
    <row r="954" spans="1:13" ht="15.75" customHeight="1" x14ac:dyDescent="0.15">
      <c r="A954" s="14"/>
      <c r="J954" s="14"/>
      <c r="K954" s="14"/>
      <c r="L954" s="14"/>
      <c r="M954" s="14"/>
    </row>
    <row r="955" spans="1:13" ht="15.75" customHeight="1" x14ac:dyDescent="0.15">
      <c r="A955" s="14"/>
      <c r="J955" s="14"/>
      <c r="K955" s="14"/>
      <c r="L955" s="14"/>
      <c r="M955" s="14"/>
    </row>
    <row r="956" spans="1:13" ht="15.75" customHeight="1" x14ac:dyDescent="0.15">
      <c r="A956" s="14"/>
      <c r="J956" s="14"/>
      <c r="K956" s="14"/>
      <c r="L956" s="14"/>
      <c r="M956" s="14"/>
    </row>
    <row r="957" spans="1:13" ht="15.75" customHeight="1" x14ac:dyDescent="0.15">
      <c r="A957" s="14"/>
      <c r="J957" s="14"/>
      <c r="K957" s="14"/>
      <c r="L957" s="14"/>
      <c r="M957" s="14"/>
    </row>
    <row r="958" spans="1:13" ht="15.75" customHeight="1" x14ac:dyDescent="0.15">
      <c r="A958" s="14"/>
      <c r="J958" s="14"/>
      <c r="K958" s="14"/>
      <c r="L958" s="14"/>
      <c r="M958" s="14"/>
    </row>
    <row r="959" spans="1:13" ht="15.75" customHeight="1" x14ac:dyDescent="0.15">
      <c r="A959" s="14"/>
      <c r="J959" s="14"/>
      <c r="K959" s="14"/>
      <c r="L959" s="14"/>
      <c r="M959" s="14"/>
    </row>
    <row r="960" spans="1:13" ht="15.75" customHeight="1" x14ac:dyDescent="0.15">
      <c r="A960" s="14"/>
      <c r="J960" s="14"/>
      <c r="K960" s="14"/>
      <c r="L960" s="14"/>
      <c r="M960" s="14"/>
    </row>
    <row r="961" spans="1:13" ht="15.75" customHeight="1" x14ac:dyDescent="0.15">
      <c r="A961" s="14"/>
      <c r="J961" s="14"/>
      <c r="K961" s="14"/>
      <c r="L961" s="14"/>
      <c r="M961" s="14"/>
    </row>
    <row r="962" spans="1:13" ht="15.75" customHeight="1" x14ac:dyDescent="0.15">
      <c r="A962" s="14"/>
      <c r="J962" s="14"/>
      <c r="K962" s="14"/>
      <c r="L962" s="14"/>
      <c r="M962" s="14"/>
    </row>
    <row r="963" spans="1:13" ht="15.75" customHeight="1" x14ac:dyDescent="0.15">
      <c r="A963" s="14"/>
      <c r="J963" s="14"/>
      <c r="K963" s="14"/>
      <c r="L963" s="14"/>
      <c r="M963" s="14"/>
    </row>
    <row r="964" spans="1:13" ht="15.75" customHeight="1" x14ac:dyDescent="0.15">
      <c r="A964" s="14"/>
      <c r="J964" s="14"/>
      <c r="K964" s="14"/>
      <c r="L964" s="14"/>
      <c r="M964" s="14"/>
    </row>
    <row r="965" spans="1:13" ht="15.75" customHeight="1" x14ac:dyDescent="0.15">
      <c r="A965" s="14"/>
      <c r="J965" s="14"/>
      <c r="K965" s="14"/>
      <c r="L965" s="14"/>
      <c r="M965" s="14"/>
    </row>
    <row r="966" spans="1:13" ht="15.75" customHeight="1" x14ac:dyDescent="0.15">
      <c r="A966" s="14"/>
      <c r="J966" s="14"/>
      <c r="K966" s="14"/>
      <c r="L966" s="14"/>
      <c r="M966" s="14"/>
    </row>
    <row r="967" spans="1:13" ht="15.75" customHeight="1" x14ac:dyDescent="0.15">
      <c r="A967" s="14"/>
      <c r="J967" s="14"/>
      <c r="K967" s="14"/>
      <c r="L967" s="14"/>
      <c r="M967" s="14"/>
    </row>
    <row r="968" spans="1:13" ht="15.75" customHeight="1" x14ac:dyDescent="0.15">
      <c r="A968" s="14"/>
      <c r="J968" s="14"/>
      <c r="K968" s="14"/>
      <c r="L968" s="14"/>
      <c r="M968" s="14"/>
    </row>
    <row r="969" spans="1:13" ht="15.75" customHeight="1" x14ac:dyDescent="0.15">
      <c r="A969" s="14"/>
      <c r="J969" s="14"/>
      <c r="K969" s="14"/>
      <c r="L969" s="14"/>
      <c r="M969" s="14"/>
    </row>
    <row r="970" spans="1:13" ht="15.75" customHeight="1" x14ac:dyDescent="0.15">
      <c r="A970" s="14"/>
      <c r="J970" s="14"/>
      <c r="K970" s="14"/>
      <c r="L970" s="14"/>
      <c r="M970" s="14"/>
    </row>
    <row r="971" spans="1:13" ht="15.75" customHeight="1" x14ac:dyDescent="0.15">
      <c r="A971" s="14"/>
      <c r="J971" s="14"/>
      <c r="K971" s="14"/>
      <c r="L971" s="14"/>
      <c r="M971" s="14"/>
    </row>
    <row r="972" spans="1:13" ht="15.75" customHeight="1" x14ac:dyDescent="0.15">
      <c r="A972" s="14"/>
      <c r="J972" s="14"/>
      <c r="K972" s="14"/>
      <c r="L972" s="14"/>
      <c r="M972" s="14"/>
    </row>
    <row r="973" spans="1:13" ht="15.75" customHeight="1" x14ac:dyDescent="0.15">
      <c r="A973" s="14"/>
      <c r="J973" s="14"/>
      <c r="K973" s="14"/>
      <c r="L973" s="14"/>
      <c r="M973" s="14"/>
    </row>
    <row r="974" spans="1:13" ht="15.75" customHeight="1" x14ac:dyDescent="0.15">
      <c r="A974" s="14"/>
      <c r="J974" s="14"/>
      <c r="K974" s="14"/>
      <c r="L974" s="14"/>
      <c r="M974" s="14"/>
    </row>
    <row r="975" spans="1:13" ht="15.75" customHeight="1" x14ac:dyDescent="0.15">
      <c r="A975" s="14"/>
      <c r="J975" s="14"/>
      <c r="K975" s="14"/>
      <c r="L975" s="14"/>
      <c r="M975" s="14"/>
    </row>
    <row r="976" spans="1:13" ht="15.75" customHeight="1" x14ac:dyDescent="0.15">
      <c r="A976" s="14"/>
      <c r="J976" s="14"/>
      <c r="K976" s="14"/>
      <c r="L976" s="14"/>
      <c r="M976" s="14"/>
    </row>
    <row r="977" spans="1:13" ht="15.75" customHeight="1" x14ac:dyDescent="0.15">
      <c r="A977" s="14"/>
      <c r="J977" s="14"/>
      <c r="K977" s="14"/>
      <c r="L977" s="14"/>
      <c r="M977" s="14"/>
    </row>
    <row r="978" spans="1:13" ht="15.75" customHeight="1" x14ac:dyDescent="0.15">
      <c r="A978" s="14"/>
      <c r="J978" s="14"/>
      <c r="K978" s="14"/>
      <c r="L978" s="14"/>
      <c r="M978" s="14"/>
    </row>
    <row r="979" spans="1:13" ht="15.75" customHeight="1" x14ac:dyDescent="0.15">
      <c r="A979" s="14"/>
      <c r="J979" s="14"/>
      <c r="K979" s="14"/>
      <c r="L979" s="14"/>
      <c r="M979" s="14"/>
    </row>
    <row r="980" spans="1:13" ht="15.75" customHeight="1" x14ac:dyDescent="0.15">
      <c r="A980" s="14"/>
      <c r="J980" s="14"/>
      <c r="K980" s="14"/>
      <c r="L980" s="14"/>
      <c r="M980" s="14"/>
    </row>
    <row r="981" spans="1:13" ht="15.75" customHeight="1" x14ac:dyDescent="0.15">
      <c r="A981" s="14"/>
      <c r="J981" s="14"/>
      <c r="K981" s="14"/>
      <c r="L981" s="14"/>
      <c r="M981" s="14"/>
    </row>
    <row r="982" spans="1:13" ht="15.75" customHeight="1" x14ac:dyDescent="0.15">
      <c r="A982" s="14"/>
      <c r="J982" s="14"/>
      <c r="K982" s="14"/>
      <c r="L982" s="14"/>
      <c r="M982" s="14"/>
    </row>
    <row r="983" spans="1:13" ht="15.75" customHeight="1" x14ac:dyDescent="0.15">
      <c r="A983" s="14"/>
      <c r="J983" s="14"/>
      <c r="K983" s="14"/>
      <c r="L983" s="14"/>
      <c r="M983" s="14"/>
    </row>
    <row r="984" spans="1:13" ht="15.75" customHeight="1" x14ac:dyDescent="0.15">
      <c r="A984" s="14"/>
      <c r="J984" s="14"/>
      <c r="K984" s="14"/>
      <c r="L984" s="14"/>
      <c r="M984" s="14"/>
    </row>
    <row r="985" spans="1:13" ht="15.75" customHeight="1" x14ac:dyDescent="0.15">
      <c r="A985" s="14"/>
      <c r="J985" s="14"/>
      <c r="K985" s="14"/>
      <c r="L985" s="14"/>
      <c r="M985" s="14"/>
    </row>
    <row r="986" spans="1:13" ht="15.75" customHeight="1" x14ac:dyDescent="0.15">
      <c r="A986" s="14"/>
      <c r="J986" s="14"/>
      <c r="K986" s="14"/>
      <c r="L986" s="14"/>
      <c r="M986" s="14"/>
    </row>
    <row r="987" spans="1:13" ht="15.75" customHeight="1" x14ac:dyDescent="0.15">
      <c r="A987" s="14"/>
      <c r="J987" s="14"/>
      <c r="K987" s="14"/>
      <c r="L987" s="14"/>
      <c r="M987" s="14"/>
    </row>
    <row r="988" spans="1:13" ht="15.75" customHeight="1" x14ac:dyDescent="0.15">
      <c r="A988" s="14"/>
      <c r="J988" s="14"/>
      <c r="K988" s="14"/>
      <c r="L988" s="14"/>
      <c r="M988" s="14"/>
    </row>
    <row r="989" spans="1:13" ht="15.75" customHeight="1" x14ac:dyDescent="0.15">
      <c r="A989" s="14"/>
      <c r="J989" s="14"/>
      <c r="K989" s="14"/>
      <c r="L989" s="14"/>
      <c r="M989" s="14"/>
    </row>
    <row r="990" spans="1:13" ht="15.75" customHeight="1" x14ac:dyDescent="0.15">
      <c r="A990" s="14"/>
      <c r="J990" s="14"/>
      <c r="K990" s="14"/>
      <c r="L990" s="14"/>
      <c r="M990" s="14"/>
    </row>
    <row r="991" spans="1:13" ht="15.75" customHeight="1" x14ac:dyDescent="0.15">
      <c r="A991" s="14"/>
      <c r="J991" s="14"/>
      <c r="K991" s="14"/>
      <c r="L991" s="14"/>
      <c r="M991" s="14"/>
    </row>
    <row r="992" spans="1:13" ht="15.75" customHeight="1" x14ac:dyDescent="0.15">
      <c r="A992" s="14"/>
      <c r="J992" s="14"/>
      <c r="K992" s="14"/>
      <c r="L992" s="14"/>
      <c r="M992" s="14"/>
    </row>
    <row r="993" spans="1:13" ht="15.75" customHeight="1" x14ac:dyDescent="0.15">
      <c r="A993" s="14"/>
      <c r="J993" s="14"/>
      <c r="K993" s="14"/>
      <c r="L993" s="14"/>
      <c r="M993" s="14"/>
    </row>
    <row r="994" spans="1:13" ht="15.75" customHeight="1" x14ac:dyDescent="0.15">
      <c r="A994" s="14"/>
      <c r="J994" s="14"/>
      <c r="K994" s="14"/>
      <c r="L994" s="14"/>
      <c r="M994" s="14"/>
    </row>
    <row r="995" spans="1:13" ht="15.75" customHeight="1" x14ac:dyDescent="0.15">
      <c r="A995" s="14"/>
      <c r="J995" s="14"/>
      <c r="K995" s="14"/>
      <c r="L995" s="14"/>
      <c r="M995" s="14"/>
    </row>
    <row r="996" spans="1:13" ht="15.75" customHeight="1" x14ac:dyDescent="0.15">
      <c r="A996" s="14"/>
      <c r="J996" s="14"/>
      <c r="K996" s="14"/>
      <c r="L996" s="14"/>
      <c r="M996" s="14"/>
    </row>
    <row r="997" spans="1:13" ht="15.75" customHeight="1" x14ac:dyDescent="0.15">
      <c r="A997" s="14"/>
      <c r="J997" s="14"/>
      <c r="K997" s="14"/>
      <c r="L997" s="14"/>
      <c r="M997" s="14"/>
    </row>
    <row r="998" spans="1:13" ht="15.75" customHeight="1" x14ac:dyDescent="0.15">
      <c r="A998" s="14"/>
      <c r="J998" s="14"/>
      <c r="K998" s="14"/>
      <c r="L998" s="14"/>
      <c r="M998" s="14"/>
    </row>
    <row r="999" spans="1:13" ht="15.75" customHeight="1" x14ac:dyDescent="0.15">
      <c r="A999" s="14"/>
      <c r="J999" s="14"/>
      <c r="K999" s="14"/>
      <c r="L999" s="14"/>
      <c r="M999" s="14"/>
    </row>
    <row r="1000" spans="1:13" ht="15.75" customHeight="1" x14ac:dyDescent="0.15">
      <c r="A1000" s="14"/>
      <c r="J1000" s="14"/>
      <c r="K1000" s="14"/>
      <c r="L1000" s="14"/>
      <c r="M1000" s="14"/>
    </row>
  </sheetData>
  <autoFilter ref="B1:X1000" xr:uid="{00000000-0009-0000-0000-000000000000}"/>
  <mergeCells count="1">
    <mergeCell ref="J51:M51"/>
  </mergeCells>
  <hyperlinks>
    <hyperlink ref="B15" r:id="rId1" xr:uid="{00000000-0004-0000-0000-000000000000}"/>
    <hyperlink ref="B24" r:id="rId2" xr:uid="{00000000-0004-0000-0000-000001000000}"/>
    <hyperlink ref="B35" r:id="rId3" xr:uid="{00000000-0004-0000-0000-000002000000}"/>
    <hyperlink ref="B38" r:id="rId4" xr:uid="{00000000-0004-0000-0000-000003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1"/>
  <sheetViews>
    <sheetView workbookViewId="0"/>
  </sheetViews>
  <sheetFormatPr baseColWidth="10" defaultColWidth="14.5" defaultRowHeight="15.75" customHeight="1" x14ac:dyDescent="0.15"/>
  <cols>
    <col min="1" max="1" width="29.33203125" customWidth="1"/>
    <col min="2" max="2" width="21" customWidth="1"/>
    <col min="4" max="4" width="20.83203125" customWidth="1"/>
    <col min="5" max="5" width="24" customWidth="1"/>
    <col min="6" max="6" width="29.33203125" customWidth="1"/>
    <col min="7" max="7" width="20" customWidth="1"/>
    <col min="8" max="8" width="21.5" customWidth="1"/>
  </cols>
  <sheetData>
    <row r="1" spans="1:8" ht="15.75" customHeight="1" x14ac:dyDescent="0.15">
      <c r="F1" s="76" t="s">
        <v>153</v>
      </c>
      <c r="G1" s="76" t="s">
        <v>154</v>
      </c>
    </row>
    <row r="2" spans="1:8" x14ac:dyDescent="0.2">
      <c r="A2" s="77" t="s">
        <v>155</v>
      </c>
      <c r="B2" s="76" t="s">
        <v>156</v>
      </c>
      <c r="D2" s="78"/>
      <c r="E2" s="76" t="s">
        <v>157</v>
      </c>
      <c r="F2" s="79">
        <v>20000000000</v>
      </c>
      <c r="G2" s="80">
        <f>SUM(G3:G6)</f>
        <v>1</v>
      </c>
    </row>
    <row r="3" spans="1:8" x14ac:dyDescent="0.2">
      <c r="A3" s="76" t="s">
        <v>158</v>
      </c>
      <c r="B3" s="81">
        <f>1-B4</f>
        <v>0.54259999999999997</v>
      </c>
      <c r="D3" s="78"/>
      <c r="E3" s="76" t="s">
        <v>159</v>
      </c>
      <c r="F3" s="82">
        <f>G3*F2</f>
        <v>4459650000</v>
      </c>
      <c r="G3" s="83">
        <f>(1-G6)*H11*B4</f>
        <v>0.2229825</v>
      </c>
    </row>
    <row r="4" spans="1:8" x14ac:dyDescent="0.2">
      <c r="A4" s="76" t="s">
        <v>160</v>
      </c>
      <c r="B4" s="81">
        <v>0.45739999999999997</v>
      </c>
      <c r="D4" s="84"/>
      <c r="E4" s="76" t="s">
        <v>161</v>
      </c>
      <c r="F4" s="82">
        <f>G4*F2</f>
        <v>3250000000</v>
      </c>
      <c r="G4" s="83">
        <f>(1-G6)*H12</f>
        <v>0.16250000000000001</v>
      </c>
    </row>
    <row r="5" spans="1:8" x14ac:dyDescent="0.2">
      <c r="A5" s="76" t="s">
        <v>162</v>
      </c>
      <c r="B5" s="81">
        <v>0.25</v>
      </c>
      <c r="D5" s="84"/>
      <c r="E5" s="76" t="s">
        <v>163</v>
      </c>
      <c r="F5" s="85">
        <f>G5*F2</f>
        <v>5290350000</v>
      </c>
      <c r="G5" s="86">
        <f>(1-G6)*H11*B3</f>
        <v>0.26451750000000002</v>
      </c>
    </row>
    <row r="6" spans="1:8" x14ac:dyDescent="0.2">
      <c r="A6" s="76" t="s">
        <v>164</v>
      </c>
      <c r="B6" s="87" t="s">
        <v>165</v>
      </c>
      <c r="D6" s="88"/>
      <c r="E6" s="76" t="s">
        <v>166</v>
      </c>
      <c r="F6" s="85">
        <v>7000000000</v>
      </c>
      <c r="G6" s="86">
        <f>F6/F2</f>
        <v>0.35</v>
      </c>
    </row>
    <row r="7" spans="1:8" x14ac:dyDescent="0.2">
      <c r="A7" s="76" t="s">
        <v>167</v>
      </c>
      <c r="B7" s="81">
        <v>0.11</v>
      </c>
      <c r="D7" s="84"/>
    </row>
    <row r="8" spans="1:8" x14ac:dyDescent="0.2">
      <c r="A8" s="76" t="s">
        <v>168</v>
      </c>
      <c r="B8" s="87">
        <v>2.19</v>
      </c>
      <c r="D8" s="84"/>
    </row>
    <row r="9" spans="1:8" x14ac:dyDescent="0.2">
      <c r="A9" s="77" t="s">
        <v>169</v>
      </c>
      <c r="B9" s="76"/>
      <c r="D9" s="72"/>
      <c r="F9" s="76" t="s">
        <v>153</v>
      </c>
      <c r="G9" s="76" t="s">
        <v>154</v>
      </c>
      <c r="H9" s="89" t="s">
        <v>170</v>
      </c>
    </row>
    <row r="10" spans="1:8" x14ac:dyDescent="0.2">
      <c r="A10" s="76" t="s">
        <v>162</v>
      </c>
      <c r="B10" s="81">
        <f ca="1">'Public Equities'!G27</f>
        <v>7.4018395008605799E-3</v>
      </c>
      <c r="D10" s="78"/>
      <c r="E10" s="76" t="s">
        <v>171</v>
      </c>
      <c r="F10" s="90">
        <f t="shared" ref="F10:G10" si="0">SUM(F14:F21)</f>
        <v>48</v>
      </c>
      <c r="G10" s="91">
        <f t="shared" si="0"/>
        <v>1</v>
      </c>
      <c r="H10" s="91">
        <f>H11+H12</f>
        <v>1</v>
      </c>
    </row>
    <row r="11" spans="1:8" x14ac:dyDescent="0.2">
      <c r="A11" s="76" t="s">
        <v>164</v>
      </c>
      <c r="B11" s="87" t="s">
        <v>172</v>
      </c>
      <c r="D11" s="78"/>
      <c r="E11" s="76" t="s">
        <v>14</v>
      </c>
      <c r="F11" s="92">
        <f>F10-F12</f>
        <v>23</v>
      </c>
      <c r="G11" s="93">
        <f>F11/F10</f>
        <v>0.47916666666666669</v>
      </c>
      <c r="H11" s="94">
        <v>0.75</v>
      </c>
    </row>
    <row r="12" spans="1:8" x14ac:dyDescent="0.2">
      <c r="A12" s="77" t="s">
        <v>173</v>
      </c>
      <c r="B12" s="76"/>
      <c r="D12" s="78"/>
      <c r="E12" s="76" t="s">
        <v>33</v>
      </c>
      <c r="F12" s="95">
        <v>25</v>
      </c>
      <c r="G12" s="96">
        <f>F12/F10</f>
        <v>0.52083333333333337</v>
      </c>
      <c r="H12" s="97">
        <v>0.25</v>
      </c>
    </row>
    <row r="13" spans="1:8" x14ac:dyDescent="0.2">
      <c r="A13" s="76" t="s">
        <v>174</v>
      </c>
      <c r="B13" s="81">
        <f ca="1">B10*G4+(1-G4-G6)*B5</f>
        <v>0.12307779891888986</v>
      </c>
      <c r="D13" s="72"/>
    </row>
    <row r="14" spans="1:8" x14ac:dyDescent="0.2">
      <c r="A14" s="76" t="s">
        <v>175</v>
      </c>
      <c r="B14" s="81">
        <f>B7</f>
        <v>0.11</v>
      </c>
      <c r="D14" s="78"/>
      <c r="E14" s="76" t="s">
        <v>56</v>
      </c>
      <c r="F14" s="98">
        <v>6</v>
      </c>
      <c r="G14" s="99">
        <f t="shared" ref="G14:G21" si="1">F14/$F$10</f>
        <v>0.125</v>
      </c>
    </row>
    <row r="15" spans="1:8" x14ac:dyDescent="0.2">
      <c r="A15" s="76" t="s">
        <v>176</v>
      </c>
      <c r="B15" s="81">
        <f>14%*(1-G6-G4)+1.2%*G4</f>
        <v>7.0200000000000012E-2</v>
      </c>
      <c r="D15" s="78"/>
      <c r="E15" s="76" t="s">
        <v>25</v>
      </c>
      <c r="F15" s="100">
        <v>4</v>
      </c>
      <c r="G15" s="93">
        <f t="shared" si="1"/>
        <v>8.3333333333333329E-2</v>
      </c>
    </row>
    <row r="16" spans="1:8" x14ac:dyDescent="0.2">
      <c r="A16" s="76" t="s">
        <v>177</v>
      </c>
      <c r="B16" s="101">
        <f>26%*(1-G6-G4)+2.1%*G4</f>
        <v>0.13016250000000004</v>
      </c>
      <c r="D16" s="78"/>
      <c r="E16" s="76" t="s">
        <v>20</v>
      </c>
      <c r="F16" s="100">
        <v>8</v>
      </c>
      <c r="G16" s="93">
        <f t="shared" si="1"/>
        <v>0.16666666666666666</v>
      </c>
    </row>
    <row r="17" spans="1:7" ht="15.75" customHeight="1" x14ac:dyDescent="0.15">
      <c r="D17" s="78"/>
      <c r="E17" s="76" t="s">
        <v>178</v>
      </c>
      <c r="F17" s="100">
        <v>2</v>
      </c>
      <c r="G17" s="93">
        <f t="shared" si="1"/>
        <v>4.1666666666666664E-2</v>
      </c>
    </row>
    <row r="18" spans="1:7" ht="15.75" customHeight="1" x14ac:dyDescent="0.15">
      <c r="D18" s="78"/>
      <c r="E18" s="76" t="s">
        <v>76</v>
      </c>
      <c r="F18" s="100">
        <v>10</v>
      </c>
      <c r="G18" s="93">
        <f t="shared" si="1"/>
        <v>0.20833333333333334</v>
      </c>
    </row>
    <row r="19" spans="1:7" ht="15.75" customHeight="1" x14ac:dyDescent="0.15">
      <c r="D19" s="78"/>
      <c r="E19" s="76" t="s">
        <v>179</v>
      </c>
      <c r="F19" s="100">
        <v>10</v>
      </c>
      <c r="G19" s="93">
        <f t="shared" si="1"/>
        <v>0.20833333333333334</v>
      </c>
    </row>
    <row r="20" spans="1:7" ht="15.75" customHeight="1" x14ac:dyDescent="0.15">
      <c r="D20" s="78"/>
      <c r="E20" s="76" t="s">
        <v>40</v>
      </c>
      <c r="F20" s="100">
        <v>2</v>
      </c>
      <c r="G20" s="93">
        <f t="shared" si="1"/>
        <v>4.1666666666666664E-2</v>
      </c>
    </row>
    <row r="21" spans="1:7" ht="15.75" customHeight="1" x14ac:dyDescent="0.15">
      <c r="D21" s="78"/>
      <c r="E21" s="76" t="s">
        <v>180</v>
      </c>
      <c r="F21" s="102">
        <v>6</v>
      </c>
      <c r="G21" s="96">
        <f t="shared" si="1"/>
        <v>0.125</v>
      </c>
    </row>
    <row r="22" spans="1:7" ht="15.75" customHeight="1" x14ac:dyDescent="0.15">
      <c r="D22" s="72"/>
    </row>
    <row r="23" spans="1:7" ht="15.75" customHeight="1" x14ac:dyDescent="0.15">
      <c r="D23" s="72"/>
    </row>
    <row r="24" spans="1:7" ht="15.75" customHeight="1" x14ac:dyDescent="0.15">
      <c r="A24" s="76" t="s">
        <v>181</v>
      </c>
      <c r="B24" s="103">
        <f>(1-G6-G4)*B5</f>
        <v>0.12187500000000001</v>
      </c>
      <c r="D24" s="104" t="s">
        <v>182</v>
      </c>
      <c r="E24" s="104" t="s">
        <v>183</v>
      </c>
      <c r="F24" s="104" t="s">
        <v>181</v>
      </c>
      <c r="G24" s="104" t="s">
        <v>184</v>
      </c>
    </row>
    <row r="25" spans="1:7" ht="15.75" customHeight="1" x14ac:dyDescent="0.15">
      <c r="A25" s="76" t="s">
        <v>184</v>
      </c>
      <c r="B25" s="103">
        <f ca="1">B10*G4</f>
        <v>1.2027989188898444E-3</v>
      </c>
      <c r="D25" s="104" t="s">
        <v>185</v>
      </c>
      <c r="E25" s="105">
        <f t="shared" ref="E25:E27" ca="1" si="2">$G$3*F25+$G$4*G25</f>
        <v>2.7789448358889843E-2</v>
      </c>
      <c r="F25" s="106">
        <f>11.9232%</f>
        <v>0.11923199999999999</v>
      </c>
      <c r="G25" s="83">
        <f t="shared" ref="G25:G27" ca="1" si="3">$B$10</f>
        <v>7.4018395008605799E-3</v>
      </c>
    </row>
    <row r="26" spans="1:7" ht="15.75" customHeight="1" x14ac:dyDescent="0.15">
      <c r="D26" s="104" t="s">
        <v>186</v>
      </c>
      <c r="E26" s="105">
        <f t="shared" ca="1" si="2"/>
        <v>2.7533018483889841E-2</v>
      </c>
      <c r="F26" s="105">
        <f>11.8082%</f>
        <v>0.11808199999999999</v>
      </c>
      <c r="G26" s="83">
        <f t="shared" ca="1" si="3"/>
        <v>7.4018395008605799E-3</v>
      </c>
    </row>
    <row r="27" spans="1:7" ht="15.75" customHeight="1" x14ac:dyDescent="0.15">
      <c r="D27" s="104" t="s">
        <v>187</v>
      </c>
      <c r="E27" s="107">
        <f t="shared" ca="1" si="2"/>
        <v>2.7354186518889843E-2</v>
      </c>
      <c r="F27" s="107">
        <f>11.728%</f>
        <v>0.11728</v>
      </c>
      <c r="G27" s="86">
        <f t="shared" ca="1" si="3"/>
        <v>7.4018395008605799E-3</v>
      </c>
    </row>
    <row r="28" spans="1:7" ht="15.75" customHeight="1" x14ac:dyDescent="0.15">
      <c r="D28" s="72"/>
    </row>
    <row r="29" spans="1:7" ht="15.75" customHeight="1" x14ac:dyDescent="0.15">
      <c r="D29" s="72"/>
    </row>
    <row r="30" spans="1:7" ht="15.75" customHeight="1" x14ac:dyDescent="0.15">
      <c r="D30" s="72"/>
    </row>
    <row r="31" spans="1:7" ht="15.75" customHeight="1" x14ac:dyDescent="0.15">
      <c r="D31" s="72"/>
    </row>
    <row r="32" spans="1:7" ht="15.75" customHeight="1" x14ac:dyDescent="0.15">
      <c r="D32" s="72"/>
    </row>
    <row r="33" spans="4:4" ht="15.75" customHeight="1" x14ac:dyDescent="0.15">
      <c r="D33" s="72"/>
    </row>
    <row r="34" spans="4:4" ht="15.75" customHeight="1" x14ac:dyDescent="0.15">
      <c r="D34" s="72"/>
    </row>
    <row r="35" spans="4:4" ht="15.75" customHeight="1" x14ac:dyDescent="0.15">
      <c r="D35" s="72"/>
    </row>
    <row r="36" spans="4:4" ht="15.75" customHeight="1" x14ac:dyDescent="0.15">
      <c r="D36" s="72"/>
    </row>
    <row r="37" spans="4:4" ht="15.75" customHeight="1" x14ac:dyDescent="0.15">
      <c r="D37" s="72"/>
    </row>
    <row r="38" spans="4:4" ht="15.75" customHeight="1" x14ac:dyDescent="0.15">
      <c r="D38" s="72"/>
    </row>
    <row r="39" spans="4:4" ht="15.75" customHeight="1" x14ac:dyDescent="0.15">
      <c r="D39" s="72"/>
    </row>
    <row r="40" spans="4:4" ht="15.75" customHeight="1" x14ac:dyDescent="0.15">
      <c r="D40" s="72"/>
    </row>
    <row r="41" spans="4:4" ht="15.75" customHeight="1" x14ac:dyDescent="0.15">
      <c r="D41" s="72"/>
    </row>
    <row r="42" spans="4:4" ht="15.75" customHeight="1" x14ac:dyDescent="0.15">
      <c r="D42" s="72"/>
    </row>
    <row r="43" spans="4:4" ht="15.75" customHeight="1" x14ac:dyDescent="0.15">
      <c r="D43" s="72"/>
    </row>
    <row r="44" spans="4:4" ht="15.75" customHeight="1" x14ac:dyDescent="0.15">
      <c r="D44" s="72"/>
    </row>
    <row r="45" spans="4:4" ht="15.75" customHeight="1" x14ac:dyDescent="0.15">
      <c r="D45" s="72"/>
    </row>
    <row r="46" spans="4:4" ht="15.75" customHeight="1" x14ac:dyDescent="0.15">
      <c r="D46" s="72"/>
    </row>
    <row r="47" spans="4:4" ht="15.75" customHeight="1" x14ac:dyDescent="0.15">
      <c r="D47" s="72"/>
    </row>
    <row r="48" spans="4:4" ht="15.75" customHeight="1" x14ac:dyDescent="0.15">
      <c r="D48" s="72"/>
    </row>
    <row r="49" spans="4:4" ht="15.75" customHeight="1" x14ac:dyDescent="0.15">
      <c r="D49" s="72"/>
    </row>
    <row r="50" spans="4:4" ht="15.75" customHeight="1" x14ac:dyDescent="0.15">
      <c r="D50" s="72"/>
    </row>
    <row r="51" spans="4:4" ht="15.75" customHeight="1" x14ac:dyDescent="0.15">
      <c r="D51" s="72"/>
    </row>
    <row r="52" spans="4:4" ht="13" x14ac:dyDescent="0.15">
      <c r="D52" s="72"/>
    </row>
    <row r="53" spans="4:4" ht="13" x14ac:dyDescent="0.15">
      <c r="D53" s="72"/>
    </row>
    <row r="54" spans="4:4" ht="13" x14ac:dyDescent="0.15">
      <c r="D54" s="72"/>
    </row>
    <row r="55" spans="4:4" ht="13" x14ac:dyDescent="0.15">
      <c r="D55" s="72"/>
    </row>
    <row r="56" spans="4:4" ht="13" x14ac:dyDescent="0.15">
      <c r="D56" s="72"/>
    </row>
    <row r="57" spans="4:4" ht="13" x14ac:dyDescent="0.15">
      <c r="D57" s="72"/>
    </row>
    <row r="58" spans="4:4" ht="13" x14ac:dyDescent="0.15">
      <c r="D58" s="72"/>
    </row>
    <row r="59" spans="4:4" ht="13" x14ac:dyDescent="0.15">
      <c r="D59" s="72"/>
    </row>
    <row r="60" spans="4:4" ht="13" x14ac:dyDescent="0.15">
      <c r="D60" s="72"/>
    </row>
    <row r="61" spans="4:4" ht="13" x14ac:dyDescent="0.15">
      <c r="D61" s="72"/>
    </row>
    <row r="62" spans="4:4" ht="13" x14ac:dyDescent="0.15">
      <c r="D62" s="72"/>
    </row>
    <row r="63" spans="4:4" ht="13" x14ac:dyDescent="0.15">
      <c r="D63" s="72"/>
    </row>
    <row r="64" spans="4:4" ht="13" x14ac:dyDescent="0.15">
      <c r="D64" s="72"/>
    </row>
    <row r="65" spans="4:4" ht="13" x14ac:dyDescent="0.15">
      <c r="D65" s="72"/>
    </row>
    <row r="66" spans="4:4" ht="13" x14ac:dyDescent="0.15">
      <c r="D66" s="72"/>
    </row>
    <row r="67" spans="4:4" ht="13" x14ac:dyDescent="0.15">
      <c r="D67" s="72"/>
    </row>
    <row r="68" spans="4:4" ht="13" x14ac:dyDescent="0.15">
      <c r="D68" s="72"/>
    </row>
    <row r="69" spans="4:4" ht="13" x14ac:dyDescent="0.15">
      <c r="D69" s="72"/>
    </row>
    <row r="70" spans="4:4" ht="13" x14ac:dyDescent="0.15">
      <c r="D70" s="72"/>
    </row>
    <row r="71" spans="4:4" ht="13" x14ac:dyDescent="0.15">
      <c r="D71" s="72"/>
    </row>
    <row r="72" spans="4:4" ht="13" x14ac:dyDescent="0.15">
      <c r="D72" s="72"/>
    </row>
    <row r="73" spans="4:4" ht="13" x14ac:dyDescent="0.15">
      <c r="D73" s="72"/>
    </row>
    <row r="74" spans="4:4" ht="13" x14ac:dyDescent="0.15">
      <c r="D74" s="72"/>
    </row>
    <row r="75" spans="4:4" ht="13" x14ac:dyDescent="0.15">
      <c r="D75" s="72"/>
    </row>
    <row r="76" spans="4:4" ht="13" x14ac:dyDescent="0.15">
      <c r="D76" s="72"/>
    </row>
    <row r="77" spans="4:4" ht="13" x14ac:dyDescent="0.15">
      <c r="D77" s="72"/>
    </row>
    <row r="78" spans="4:4" ht="13" x14ac:dyDescent="0.15">
      <c r="D78" s="72"/>
    </row>
    <row r="79" spans="4:4" ht="13" x14ac:dyDescent="0.15">
      <c r="D79" s="72"/>
    </row>
    <row r="80" spans="4:4" ht="13" x14ac:dyDescent="0.15">
      <c r="D80" s="72"/>
    </row>
    <row r="81" spans="4:4" ht="13" x14ac:dyDescent="0.15">
      <c r="D81" s="72"/>
    </row>
    <row r="82" spans="4:4" ht="13" x14ac:dyDescent="0.15">
      <c r="D82" s="72"/>
    </row>
    <row r="83" spans="4:4" ht="13" x14ac:dyDescent="0.15">
      <c r="D83" s="72"/>
    </row>
    <row r="84" spans="4:4" ht="13" x14ac:dyDescent="0.15">
      <c r="D84" s="72"/>
    </row>
    <row r="85" spans="4:4" ht="13" x14ac:dyDescent="0.15">
      <c r="D85" s="72"/>
    </row>
    <row r="86" spans="4:4" ht="13" x14ac:dyDescent="0.15">
      <c r="D86" s="72"/>
    </row>
    <row r="87" spans="4:4" ht="13" x14ac:dyDescent="0.15">
      <c r="D87" s="72"/>
    </row>
    <row r="88" spans="4:4" ht="13" x14ac:dyDescent="0.15">
      <c r="D88" s="72"/>
    </row>
    <row r="89" spans="4:4" ht="13" x14ac:dyDescent="0.15">
      <c r="D89" s="72"/>
    </row>
    <row r="90" spans="4:4" ht="13" x14ac:dyDescent="0.15">
      <c r="D90" s="72"/>
    </row>
    <row r="91" spans="4:4" ht="13" x14ac:dyDescent="0.15">
      <c r="D91" s="72"/>
    </row>
    <row r="92" spans="4:4" ht="13" x14ac:dyDescent="0.15">
      <c r="D92" s="72"/>
    </row>
    <row r="93" spans="4:4" ht="13" x14ac:dyDescent="0.15">
      <c r="D93" s="72"/>
    </row>
    <row r="94" spans="4:4" ht="13" x14ac:dyDescent="0.15">
      <c r="D94" s="72"/>
    </row>
    <row r="95" spans="4:4" ht="13" x14ac:dyDescent="0.15">
      <c r="D95" s="72"/>
    </row>
    <row r="96" spans="4:4" ht="13" x14ac:dyDescent="0.15">
      <c r="D96" s="72"/>
    </row>
    <row r="97" spans="4:4" ht="13" x14ac:dyDescent="0.15">
      <c r="D97" s="72"/>
    </row>
    <row r="98" spans="4:4" ht="13" x14ac:dyDescent="0.15">
      <c r="D98" s="72"/>
    </row>
    <row r="99" spans="4:4" ht="13" x14ac:dyDescent="0.15">
      <c r="D99" s="72"/>
    </row>
    <row r="100" spans="4:4" ht="13" x14ac:dyDescent="0.15">
      <c r="D100" s="72"/>
    </row>
    <row r="101" spans="4:4" ht="13" x14ac:dyDescent="0.15">
      <c r="D101" s="72"/>
    </row>
    <row r="102" spans="4:4" ht="13" x14ac:dyDescent="0.15">
      <c r="D102" s="72"/>
    </row>
    <row r="103" spans="4:4" ht="13" x14ac:dyDescent="0.15">
      <c r="D103" s="72"/>
    </row>
    <row r="104" spans="4:4" ht="13" x14ac:dyDescent="0.15">
      <c r="D104" s="72"/>
    </row>
    <row r="105" spans="4:4" ht="13" x14ac:dyDescent="0.15">
      <c r="D105" s="72"/>
    </row>
    <row r="106" spans="4:4" ht="13" x14ac:dyDescent="0.15">
      <c r="D106" s="72"/>
    </row>
    <row r="107" spans="4:4" ht="13" x14ac:dyDescent="0.15">
      <c r="D107" s="72"/>
    </row>
    <row r="108" spans="4:4" ht="13" x14ac:dyDescent="0.15">
      <c r="D108" s="72"/>
    </row>
    <row r="109" spans="4:4" ht="13" x14ac:dyDescent="0.15">
      <c r="D109" s="72"/>
    </row>
    <row r="110" spans="4:4" ht="13" x14ac:dyDescent="0.15">
      <c r="D110" s="72"/>
    </row>
    <row r="111" spans="4:4" ht="13" x14ac:dyDescent="0.15">
      <c r="D111" s="72"/>
    </row>
    <row r="112" spans="4:4" ht="13" x14ac:dyDescent="0.15">
      <c r="D112" s="72"/>
    </row>
    <row r="113" spans="4:4" ht="13" x14ac:dyDescent="0.15">
      <c r="D113" s="72"/>
    </row>
    <row r="114" spans="4:4" ht="13" x14ac:dyDescent="0.15">
      <c r="D114" s="72"/>
    </row>
    <row r="115" spans="4:4" ht="13" x14ac:dyDescent="0.15">
      <c r="D115" s="72"/>
    </row>
    <row r="116" spans="4:4" ht="13" x14ac:dyDescent="0.15">
      <c r="D116" s="72"/>
    </row>
    <row r="117" spans="4:4" ht="13" x14ac:dyDescent="0.15">
      <c r="D117" s="72"/>
    </row>
    <row r="118" spans="4:4" ht="13" x14ac:dyDescent="0.15">
      <c r="D118" s="72"/>
    </row>
    <row r="119" spans="4:4" ht="13" x14ac:dyDescent="0.15">
      <c r="D119" s="72"/>
    </row>
    <row r="120" spans="4:4" ht="13" x14ac:dyDescent="0.15">
      <c r="D120" s="72"/>
    </row>
    <row r="121" spans="4:4" ht="13" x14ac:dyDescent="0.15">
      <c r="D121" s="72"/>
    </row>
    <row r="122" spans="4:4" ht="13" x14ac:dyDescent="0.15">
      <c r="D122" s="72"/>
    </row>
    <row r="123" spans="4:4" ht="13" x14ac:dyDescent="0.15">
      <c r="D123" s="72"/>
    </row>
    <row r="124" spans="4:4" ht="13" x14ac:dyDescent="0.15">
      <c r="D124" s="72"/>
    </row>
    <row r="125" spans="4:4" ht="13" x14ac:dyDescent="0.15">
      <c r="D125" s="72"/>
    </row>
    <row r="126" spans="4:4" ht="13" x14ac:dyDescent="0.15">
      <c r="D126" s="72"/>
    </row>
    <row r="127" spans="4:4" ht="13" x14ac:dyDescent="0.15">
      <c r="D127" s="72"/>
    </row>
    <row r="128" spans="4:4" ht="13" x14ac:dyDescent="0.15">
      <c r="D128" s="72"/>
    </row>
    <row r="129" spans="4:4" ht="13" x14ac:dyDescent="0.15">
      <c r="D129" s="72"/>
    </row>
    <row r="130" spans="4:4" ht="13" x14ac:dyDescent="0.15">
      <c r="D130" s="72"/>
    </row>
    <row r="131" spans="4:4" ht="13" x14ac:dyDescent="0.15">
      <c r="D131" s="72"/>
    </row>
    <row r="132" spans="4:4" ht="13" x14ac:dyDescent="0.15">
      <c r="D132" s="72"/>
    </row>
    <row r="133" spans="4:4" ht="13" x14ac:dyDescent="0.15">
      <c r="D133" s="72"/>
    </row>
    <row r="134" spans="4:4" ht="13" x14ac:dyDescent="0.15">
      <c r="D134" s="72"/>
    </row>
    <row r="135" spans="4:4" ht="13" x14ac:dyDescent="0.15">
      <c r="D135" s="72"/>
    </row>
    <row r="136" spans="4:4" ht="13" x14ac:dyDescent="0.15">
      <c r="D136" s="72"/>
    </row>
    <row r="137" spans="4:4" ht="13" x14ac:dyDescent="0.15">
      <c r="D137" s="72"/>
    </row>
    <row r="138" spans="4:4" ht="13" x14ac:dyDescent="0.15">
      <c r="D138" s="72"/>
    </row>
    <row r="139" spans="4:4" ht="13" x14ac:dyDescent="0.15">
      <c r="D139" s="72"/>
    </row>
    <row r="140" spans="4:4" ht="13" x14ac:dyDescent="0.15">
      <c r="D140" s="72"/>
    </row>
    <row r="141" spans="4:4" ht="13" x14ac:dyDescent="0.15">
      <c r="D141" s="72"/>
    </row>
    <row r="142" spans="4:4" ht="13" x14ac:dyDescent="0.15">
      <c r="D142" s="72"/>
    </row>
    <row r="143" spans="4:4" ht="13" x14ac:dyDescent="0.15">
      <c r="D143" s="72"/>
    </row>
    <row r="144" spans="4:4" ht="13" x14ac:dyDescent="0.15">
      <c r="D144" s="72"/>
    </row>
    <row r="145" spans="4:4" ht="13" x14ac:dyDescent="0.15">
      <c r="D145" s="72"/>
    </row>
    <row r="146" spans="4:4" ht="13" x14ac:dyDescent="0.15">
      <c r="D146" s="72"/>
    </row>
    <row r="147" spans="4:4" ht="13" x14ac:dyDescent="0.15">
      <c r="D147" s="72"/>
    </row>
    <row r="148" spans="4:4" ht="13" x14ac:dyDescent="0.15">
      <c r="D148" s="72"/>
    </row>
    <row r="149" spans="4:4" ht="13" x14ac:dyDescent="0.15">
      <c r="D149" s="72"/>
    </row>
    <row r="150" spans="4:4" ht="13" x14ac:dyDescent="0.15">
      <c r="D150" s="72"/>
    </row>
    <row r="151" spans="4:4" ht="13" x14ac:dyDescent="0.15">
      <c r="D151" s="72"/>
    </row>
    <row r="152" spans="4:4" ht="13" x14ac:dyDescent="0.15">
      <c r="D152" s="72"/>
    </row>
    <row r="153" spans="4:4" ht="13" x14ac:dyDescent="0.15">
      <c r="D153" s="72"/>
    </row>
    <row r="154" spans="4:4" ht="13" x14ac:dyDescent="0.15">
      <c r="D154" s="72"/>
    </row>
    <row r="155" spans="4:4" ht="13" x14ac:dyDescent="0.15">
      <c r="D155" s="72"/>
    </row>
    <row r="156" spans="4:4" ht="13" x14ac:dyDescent="0.15">
      <c r="D156" s="72"/>
    </row>
    <row r="157" spans="4:4" ht="13" x14ac:dyDescent="0.15">
      <c r="D157" s="72"/>
    </row>
    <row r="158" spans="4:4" ht="13" x14ac:dyDescent="0.15">
      <c r="D158" s="72"/>
    </row>
    <row r="159" spans="4:4" ht="13" x14ac:dyDescent="0.15">
      <c r="D159" s="72"/>
    </row>
    <row r="160" spans="4:4" ht="13" x14ac:dyDescent="0.15">
      <c r="D160" s="72"/>
    </row>
    <row r="161" spans="4:4" ht="13" x14ac:dyDescent="0.15">
      <c r="D161" s="72"/>
    </row>
    <row r="162" spans="4:4" ht="13" x14ac:dyDescent="0.15">
      <c r="D162" s="72"/>
    </row>
    <row r="163" spans="4:4" ht="13" x14ac:dyDescent="0.15">
      <c r="D163" s="72"/>
    </row>
    <row r="164" spans="4:4" ht="13" x14ac:dyDescent="0.15">
      <c r="D164" s="72"/>
    </row>
    <row r="165" spans="4:4" ht="13" x14ac:dyDescent="0.15">
      <c r="D165" s="72"/>
    </row>
    <row r="166" spans="4:4" ht="13" x14ac:dyDescent="0.15">
      <c r="D166" s="72"/>
    </row>
    <row r="167" spans="4:4" ht="13" x14ac:dyDescent="0.15">
      <c r="D167" s="72"/>
    </row>
    <row r="168" spans="4:4" ht="13" x14ac:dyDescent="0.15">
      <c r="D168" s="72"/>
    </row>
    <row r="169" spans="4:4" ht="13" x14ac:dyDescent="0.15">
      <c r="D169" s="72"/>
    </row>
    <row r="170" spans="4:4" ht="13" x14ac:dyDescent="0.15">
      <c r="D170" s="72"/>
    </row>
    <row r="171" spans="4:4" ht="13" x14ac:dyDescent="0.15">
      <c r="D171" s="72"/>
    </row>
    <row r="172" spans="4:4" ht="13" x14ac:dyDescent="0.15">
      <c r="D172" s="72"/>
    </row>
    <row r="173" spans="4:4" ht="13" x14ac:dyDescent="0.15">
      <c r="D173" s="72"/>
    </row>
    <row r="174" spans="4:4" ht="13" x14ac:dyDescent="0.15">
      <c r="D174" s="72"/>
    </row>
    <row r="175" spans="4:4" ht="13" x14ac:dyDescent="0.15">
      <c r="D175" s="72"/>
    </row>
    <row r="176" spans="4:4" ht="13" x14ac:dyDescent="0.15">
      <c r="D176" s="72"/>
    </row>
    <row r="177" spans="4:4" ht="13" x14ac:dyDescent="0.15">
      <c r="D177" s="72"/>
    </row>
    <row r="178" spans="4:4" ht="13" x14ac:dyDescent="0.15">
      <c r="D178" s="72"/>
    </row>
    <row r="179" spans="4:4" ht="13" x14ac:dyDescent="0.15">
      <c r="D179" s="72"/>
    </row>
    <row r="180" spans="4:4" ht="13" x14ac:dyDescent="0.15">
      <c r="D180" s="72"/>
    </row>
    <row r="181" spans="4:4" ht="13" x14ac:dyDescent="0.15">
      <c r="D181" s="72"/>
    </row>
    <row r="182" spans="4:4" ht="13" x14ac:dyDescent="0.15">
      <c r="D182" s="72"/>
    </row>
    <row r="183" spans="4:4" ht="13" x14ac:dyDescent="0.15">
      <c r="D183" s="72"/>
    </row>
    <row r="184" spans="4:4" ht="13" x14ac:dyDescent="0.15">
      <c r="D184" s="72"/>
    </row>
    <row r="185" spans="4:4" ht="13" x14ac:dyDescent="0.15">
      <c r="D185" s="72"/>
    </row>
    <row r="186" spans="4:4" ht="13" x14ac:dyDescent="0.15">
      <c r="D186" s="72"/>
    </row>
    <row r="187" spans="4:4" ht="13" x14ac:dyDescent="0.15">
      <c r="D187" s="72"/>
    </row>
    <row r="188" spans="4:4" ht="13" x14ac:dyDescent="0.15">
      <c r="D188" s="72"/>
    </row>
    <row r="189" spans="4:4" ht="13" x14ac:dyDescent="0.15">
      <c r="D189" s="72"/>
    </row>
    <row r="190" spans="4:4" ht="13" x14ac:dyDescent="0.15">
      <c r="D190" s="72"/>
    </row>
    <row r="191" spans="4:4" ht="13" x14ac:dyDescent="0.15">
      <c r="D191" s="72"/>
    </row>
    <row r="192" spans="4:4" ht="13" x14ac:dyDescent="0.15">
      <c r="D192" s="72"/>
    </row>
    <row r="193" spans="4:4" ht="13" x14ac:dyDescent="0.15">
      <c r="D193" s="72"/>
    </row>
    <row r="194" spans="4:4" ht="13" x14ac:dyDescent="0.15">
      <c r="D194" s="72"/>
    </row>
    <row r="195" spans="4:4" ht="13" x14ac:dyDescent="0.15">
      <c r="D195" s="72"/>
    </row>
    <row r="196" spans="4:4" ht="13" x14ac:dyDescent="0.15">
      <c r="D196" s="72"/>
    </row>
    <row r="197" spans="4:4" ht="13" x14ac:dyDescent="0.15">
      <c r="D197" s="72"/>
    </row>
    <row r="198" spans="4:4" ht="13" x14ac:dyDescent="0.15">
      <c r="D198" s="72"/>
    </row>
    <row r="199" spans="4:4" ht="13" x14ac:dyDescent="0.15">
      <c r="D199" s="72"/>
    </row>
    <row r="200" spans="4:4" ht="13" x14ac:dyDescent="0.15">
      <c r="D200" s="72"/>
    </row>
    <row r="201" spans="4:4" ht="13" x14ac:dyDescent="0.15">
      <c r="D201" s="72"/>
    </row>
    <row r="202" spans="4:4" ht="13" x14ac:dyDescent="0.15">
      <c r="D202" s="72"/>
    </row>
    <row r="203" spans="4:4" ht="13" x14ac:dyDescent="0.15">
      <c r="D203" s="72"/>
    </row>
    <row r="204" spans="4:4" ht="13" x14ac:dyDescent="0.15">
      <c r="D204" s="72"/>
    </row>
    <row r="205" spans="4:4" ht="13" x14ac:dyDescent="0.15">
      <c r="D205" s="72"/>
    </row>
    <row r="206" spans="4:4" ht="13" x14ac:dyDescent="0.15">
      <c r="D206" s="72"/>
    </row>
    <row r="207" spans="4:4" ht="13" x14ac:dyDescent="0.15">
      <c r="D207" s="72"/>
    </row>
    <row r="208" spans="4:4" ht="13" x14ac:dyDescent="0.15">
      <c r="D208" s="72"/>
    </row>
    <row r="209" spans="4:4" ht="13" x14ac:dyDescent="0.15">
      <c r="D209" s="72"/>
    </row>
    <row r="210" spans="4:4" ht="13" x14ac:dyDescent="0.15">
      <c r="D210" s="72"/>
    </row>
    <row r="211" spans="4:4" ht="13" x14ac:dyDescent="0.15">
      <c r="D211" s="72"/>
    </row>
    <row r="212" spans="4:4" ht="13" x14ac:dyDescent="0.15">
      <c r="D212" s="72"/>
    </row>
    <row r="213" spans="4:4" ht="13" x14ac:dyDescent="0.15">
      <c r="D213" s="72"/>
    </row>
    <row r="214" spans="4:4" ht="13" x14ac:dyDescent="0.15">
      <c r="D214" s="72"/>
    </row>
    <row r="215" spans="4:4" ht="13" x14ac:dyDescent="0.15">
      <c r="D215" s="72"/>
    </row>
    <row r="216" spans="4:4" ht="13" x14ac:dyDescent="0.15">
      <c r="D216" s="72"/>
    </row>
    <row r="217" spans="4:4" ht="13" x14ac:dyDescent="0.15">
      <c r="D217" s="72"/>
    </row>
    <row r="218" spans="4:4" ht="13" x14ac:dyDescent="0.15">
      <c r="D218" s="72"/>
    </row>
    <row r="219" spans="4:4" ht="13" x14ac:dyDescent="0.15">
      <c r="D219" s="72"/>
    </row>
    <row r="220" spans="4:4" ht="13" x14ac:dyDescent="0.15">
      <c r="D220" s="72"/>
    </row>
    <row r="221" spans="4:4" ht="13" x14ac:dyDescent="0.15">
      <c r="D221" s="72"/>
    </row>
    <row r="222" spans="4:4" ht="13" x14ac:dyDescent="0.15">
      <c r="D222" s="72"/>
    </row>
    <row r="223" spans="4:4" ht="13" x14ac:dyDescent="0.15">
      <c r="D223" s="72"/>
    </row>
    <row r="224" spans="4:4" ht="13" x14ac:dyDescent="0.15">
      <c r="D224" s="72"/>
    </row>
    <row r="225" spans="4:4" ht="13" x14ac:dyDescent="0.15">
      <c r="D225" s="72"/>
    </row>
    <row r="226" spans="4:4" ht="13" x14ac:dyDescent="0.15">
      <c r="D226" s="72"/>
    </row>
    <row r="227" spans="4:4" ht="13" x14ac:dyDescent="0.15">
      <c r="D227" s="72"/>
    </row>
    <row r="228" spans="4:4" ht="13" x14ac:dyDescent="0.15">
      <c r="D228" s="72"/>
    </row>
    <row r="229" spans="4:4" ht="13" x14ac:dyDescent="0.15">
      <c r="D229" s="72"/>
    </row>
    <row r="230" spans="4:4" ht="13" x14ac:dyDescent="0.15">
      <c r="D230" s="72"/>
    </row>
    <row r="231" spans="4:4" ht="13" x14ac:dyDescent="0.15">
      <c r="D231" s="72"/>
    </row>
    <row r="232" spans="4:4" ht="13" x14ac:dyDescent="0.15">
      <c r="D232" s="72"/>
    </row>
    <row r="233" spans="4:4" ht="13" x14ac:dyDescent="0.15">
      <c r="D233" s="72"/>
    </row>
    <row r="234" spans="4:4" ht="13" x14ac:dyDescent="0.15">
      <c r="D234" s="72"/>
    </row>
    <row r="235" spans="4:4" ht="13" x14ac:dyDescent="0.15">
      <c r="D235" s="72"/>
    </row>
    <row r="236" spans="4:4" ht="13" x14ac:dyDescent="0.15">
      <c r="D236" s="72"/>
    </row>
    <row r="237" spans="4:4" ht="13" x14ac:dyDescent="0.15">
      <c r="D237" s="72"/>
    </row>
    <row r="238" spans="4:4" ht="13" x14ac:dyDescent="0.15">
      <c r="D238" s="72"/>
    </row>
    <row r="239" spans="4:4" ht="13" x14ac:dyDescent="0.15">
      <c r="D239" s="72"/>
    </row>
    <row r="240" spans="4:4" ht="13" x14ac:dyDescent="0.15">
      <c r="D240" s="72"/>
    </row>
    <row r="241" spans="4:4" ht="13" x14ac:dyDescent="0.15">
      <c r="D241" s="72"/>
    </row>
    <row r="242" spans="4:4" ht="13" x14ac:dyDescent="0.15">
      <c r="D242" s="72"/>
    </row>
    <row r="243" spans="4:4" ht="13" x14ac:dyDescent="0.15">
      <c r="D243" s="72"/>
    </row>
    <row r="244" spans="4:4" ht="13" x14ac:dyDescent="0.15">
      <c r="D244" s="72"/>
    </row>
    <row r="245" spans="4:4" ht="13" x14ac:dyDescent="0.15">
      <c r="D245" s="72"/>
    </row>
    <row r="246" spans="4:4" ht="13" x14ac:dyDescent="0.15">
      <c r="D246" s="72"/>
    </row>
    <row r="247" spans="4:4" ht="13" x14ac:dyDescent="0.15">
      <c r="D247" s="72"/>
    </row>
    <row r="248" spans="4:4" ht="13" x14ac:dyDescent="0.15">
      <c r="D248" s="72"/>
    </row>
    <row r="249" spans="4:4" ht="13" x14ac:dyDescent="0.15">
      <c r="D249" s="72"/>
    </row>
    <row r="250" spans="4:4" ht="13" x14ac:dyDescent="0.15">
      <c r="D250" s="72"/>
    </row>
    <row r="251" spans="4:4" ht="13" x14ac:dyDescent="0.15">
      <c r="D251" s="72"/>
    </row>
    <row r="252" spans="4:4" ht="13" x14ac:dyDescent="0.15">
      <c r="D252" s="72"/>
    </row>
    <row r="253" spans="4:4" ht="13" x14ac:dyDescent="0.15">
      <c r="D253" s="72"/>
    </row>
    <row r="254" spans="4:4" ht="13" x14ac:dyDescent="0.15">
      <c r="D254" s="72"/>
    </row>
    <row r="255" spans="4:4" ht="13" x14ac:dyDescent="0.15">
      <c r="D255" s="72"/>
    </row>
    <row r="256" spans="4:4" ht="13" x14ac:dyDescent="0.15">
      <c r="D256" s="72"/>
    </row>
    <row r="257" spans="4:4" ht="13" x14ac:dyDescent="0.15">
      <c r="D257" s="72"/>
    </row>
    <row r="258" spans="4:4" ht="13" x14ac:dyDescent="0.15">
      <c r="D258" s="72"/>
    </row>
    <row r="259" spans="4:4" ht="13" x14ac:dyDescent="0.15">
      <c r="D259" s="72"/>
    </row>
    <row r="260" spans="4:4" ht="13" x14ac:dyDescent="0.15">
      <c r="D260" s="72"/>
    </row>
    <row r="261" spans="4:4" ht="13" x14ac:dyDescent="0.15">
      <c r="D261" s="72"/>
    </row>
    <row r="262" spans="4:4" ht="13" x14ac:dyDescent="0.15">
      <c r="D262" s="72"/>
    </row>
    <row r="263" spans="4:4" ht="13" x14ac:dyDescent="0.15">
      <c r="D263" s="72"/>
    </row>
    <row r="264" spans="4:4" ht="13" x14ac:dyDescent="0.15">
      <c r="D264" s="72"/>
    </row>
    <row r="265" spans="4:4" ht="13" x14ac:dyDescent="0.15">
      <c r="D265" s="72"/>
    </row>
    <row r="266" spans="4:4" ht="13" x14ac:dyDescent="0.15">
      <c r="D266" s="72"/>
    </row>
    <row r="267" spans="4:4" ht="13" x14ac:dyDescent="0.15">
      <c r="D267" s="72"/>
    </row>
    <row r="268" spans="4:4" ht="13" x14ac:dyDescent="0.15">
      <c r="D268" s="72"/>
    </row>
    <row r="269" spans="4:4" ht="13" x14ac:dyDescent="0.15">
      <c r="D269" s="72"/>
    </row>
    <row r="270" spans="4:4" ht="13" x14ac:dyDescent="0.15">
      <c r="D270" s="72"/>
    </row>
    <row r="271" spans="4:4" ht="13" x14ac:dyDescent="0.15">
      <c r="D271" s="72"/>
    </row>
    <row r="272" spans="4:4" ht="13" x14ac:dyDescent="0.15">
      <c r="D272" s="72"/>
    </row>
    <row r="273" spans="4:4" ht="13" x14ac:dyDescent="0.15">
      <c r="D273" s="72"/>
    </row>
    <row r="274" spans="4:4" ht="13" x14ac:dyDescent="0.15">
      <c r="D274" s="72"/>
    </row>
    <row r="275" spans="4:4" ht="13" x14ac:dyDescent="0.15">
      <c r="D275" s="72"/>
    </row>
    <row r="276" spans="4:4" ht="13" x14ac:dyDescent="0.15">
      <c r="D276" s="72"/>
    </row>
    <row r="277" spans="4:4" ht="13" x14ac:dyDescent="0.15">
      <c r="D277" s="72"/>
    </row>
    <row r="278" spans="4:4" ht="13" x14ac:dyDescent="0.15">
      <c r="D278" s="72"/>
    </row>
    <row r="279" spans="4:4" ht="13" x14ac:dyDescent="0.15">
      <c r="D279" s="72"/>
    </row>
    <row r="280" spans="4:4" ht="13" x14ac:dyDescent="0.15">
      <c r="D280" s="72"/>
    </row>
    <row r="281" spans="4:4" ht="13" x14ac:dyDescent="0.15">
      <c r="D281" s="72"/>
    </row>
    <row r="282" spans="4:4" ht="13" x14ac:dyDescent="0.15">
      <c r="D282" s="72"/>
    </row>
    <row r="283" spans="4:4" ht="13" x14ac:dyDescent="0.15">
      <c r="D283" s="72"/>
    </row>
    <row r="284" spans="4:4" ht="13" x14ac:dyDescent="0.15">
      <c r="D284" s="72"/>
    </row>
    <row r="285" spans="4:4" ht="13" x14ac:dyDescent="0.15">
      <c r="D285" s="72"/>
    </row>
    <row r="286" spans="4:4" ht="13" x14ac:dyDescent="0.15">
      <c r="D286" s="72"/>
    </row>
    <row r="287" spans="4:4" ht="13" x14ac:dyDescent="0.15">
      <c r="D287" s="72"/>
    </row>
    <row r="288" spans="4:4" ht="13" x14ac:dyDescent="0.15">
      <c r="D288" s="72"/>
    </row>
    <row r="289" spans="4:4" ht="13" x14ac:dyDescent="0.15">
      <c r="D289" s="72"/>
    </row>
    <row r="290" spans="4:4" ht="13" x14ac:dyDescent="0.15">
      <c r="D290" s="72"/>
    </row>
    <row r="291" spans="4:4" ht="13" x14ac:dyDescent="0.15">
      <c r="D291" s="72"/>
    </row>
    <row r="292" spans="4:4" ht="13" x14ac:dyDescent="0.15">
      <c r="D292" s="72"/>
    </row>
    <row r="293" spans="4:4" ht="13" x14ac:dyDescent="0.15">
      <c r="D293" s="72"/>
    </row>
    <row r="294" spans="4:4" ht="13" x14ac:dyDescent="0.15">
      <c r="D294" s="72"/>
    </row>
    <row r="295" spans="4:4" ht="13" x14ac:dyDescent="0.15">
      <c r="D295" s="72"/>
    </row>
    <row r="296" spans="4:4" ht="13" x14ac:dyDescent="0.15">
      <c r="D296" s="72"/>
    </row>
    <row r="297" spans="4:4" ht="13" x14ac:dyDescent="0.15">
      <c r="D297" s="72"/>
    </row>
    <row r="298" spans="4:4" ht="13" x14ac:dyDescent="0.15">
      <c r="D298" s="72"/>
    </row>
    <row r="299" spans="4:4" ht="13" x14ac:dyDescent="0.15">
      <c r="D299" s="72"/>
    </row>
    <row r="300" spans="4:4" ht="13" x14ac:dyDescent="0.15">
      <c r="D300" s="72"/>
    </row>
    <row r="301" spans="4:4" ht="13" x14ac:dyDescent="0.15">
      <c r="D301" s="72"/>
    </row>
    <row r="302" spans="4:4" ht="13" x14ac:dyDescent="0.15">
      <c r="D302" s="72"/>
    </row>
    <row r="303" spans="4:4" ht="13" x14ac:dyDescent="0.15">
      <c r="D303" s="72"/>
    </row>
    <row r="304" spans="4:4" ht="13" x14ac:dyDescent="0.15">
      <c r="D304" s="72"/>
    </row>
    <row r="305" spans="4:4" ht="13" x14ac:dyDescent="0.15">
      <c r="D305" s="72"/>
    </row>
    <row r="306" spans="4:4" ht="13" x14ac:dyDescent="0.15">
      <c r="D306" s="72"/>
    </row>
    <row r="307" spans="4:4" ht="13" x14ac:dyDescent="0.15">
      <c r="D307" s="72"/>
    </row>
    <row r="308" spans="4:4" ht="13" x14ac:dyDescent="0.15">
      <c r="D308" s="72"/>
    </row>
    <row r="309" spans="4:4" ht="13" x14ac:dyDescent="0.15">
      <c r="D309" s="72"/>
    </row>
    <row r="310" spans="4:4" ht="13" x14ac:dyDescent="0.15">
      <c r="D310" s="72"/>
    </row>
    <row r="311" spans="4:4" ht="13" x14ac:dyDescent="0.15">
      <c r="D311" s="72"/>
    </row>
    <row r="312" spans="4:4" ht="13" x14ac:dyDescent="0.15">
      <c r="D312" s="72"/>
    </row>
    <row r="313" spans="4:4" ht="13" x14ac:dyDescent="0.15">
      <c r="D313" s="72"/>
    </row>
    <row r="314" spans="4:4" ht="13" x14ac:dyDescent="0.15">
      <c r="D314" s="72"/>
    </row>
    <row r="315" spans="4:4" ht="13" x14ac:dyDescent="0.15">
      <c r="D315" s="72"/>
    </row>
    <row r="316" spans="4:4" ht="13" x14ac:dyDescent="0.15">
      <c r="D316" s="72"/>
    </row>
    <row r="317" spans="4:4" ht="13" x14ac:dyDescent="0.15">
      <c r="D317" s="72"/>
    </row>
    <row r="318" spans="4:4" ht="13" x14ac:dyDescent="0.15">
      <c r="D318" s="72"/>
    </row>
    <row r="319" spans="4:4" ht="13" x14ac:dyDescent="0.15">
      <c r="D319" s="72"/>
    </row>
    <row r="320" spans="4:4" ht="13" x14ac:dyDescent="0.15">
      <c r="D320" s="72"/>
    </row>
    <row r="321" spans="4:4" ht="13" x14ac:dyDescent="0.15">
      <c r="D321" s="72"/>
    </row>
    <row r="322" spans="4:4" ht="13" x14ac:dyDescent="0.15">
      <c r="D322" s="72"/>
    </row>
    <row r="323" spans="4:4" ht="13" x14ac:dyDescent="0.15">
      <c r="D323" s="72"/>
    </row>
    <row r="324" spans="4:4" ht="13" x14ac:dyDescent="0.15">
      <c r="D324" s="72"/>
    </row>
    <row r="325" spans="4:4" ht="13" x14ac:dyDescent="0.15">
      <c r="D325" s="72"/>
    </row>
    <row r="326" spans="4:4" ht="13" x14ac:dyDescent="0.15">
      <c r="D326" s="72"/>
    </row>
    <row r="327" spans="4:4" ht="13" x14ac:dyDescent="0.15">
      <c r="D327" s="72"/>
    </row>
    <row r="328" spans="4:4" ht="13" x14ac:dyDescent="0.15">
      <c r="D328" s="72"/>
    </row>
    <row r="329" spans="4:4" ht="13" x14ac:dyDescent="0.15">
      <c r="D329" s="72"/>
    </row>
    <row r="330" spans="4:4" ht="13" x14ac:dyDescent="0.15">
      <c r="D330" s="72"/>
    </row>
    <row r="331" spans="4:4" ht="13" x14ac:dyDescent="0.15">
      <c r="D331" s="72"/>
    </row>
    <row r="332" spans="4:4" ht="13" x14ac:dyDescent="0.15">
      <c r="D332" s="72"/>
    </row>
    <row r="333" spans="4:4" ht="13" x14ac:dyDescent="0.15">
      <c r="D333" s="72"/>
    </row>
    <row r="334" spans="4:4" ht="13" x14ac:dyDescent="0.15">
      <c r="D334" s="72"/>
    </row>
    <row r="335" spans="4:4" ht="13" x14ac:dyDescent="0.15">
      <c r="D335" s="72"/>
    </row>
    <row r="336" spans="4:4" ht="13" x14ac:dyDescent="0.15">
      <c r="D336" s="72"/>
    </row>
    <row r="337" spans="4:4" ht="13" x14ac:dyDescent="0.15">
      <c r="D337" s="72"/>
    </row>
    <row r="338" spans="4:4" ht="13" x14ac:dyDescent="0.15">
      <c r="D338" s="72"/>
    </row>
    <row r="339" spans="4:4" ht="13" x14ac:dyDescent="0.15">
      <c r="D339" s="72"/>
    </row>
    <row r="340" spans="4:4" ht="13" x14ac:dyDescent="0.15">
      <c r="D340" s="72"/>
    </row>
    <row r="341" spans="4:4" ht="13" x14ac:dyDescent="0.15">
      <c r="D341" s="72"/>
    </row>
    <row r="342" spans="4:4" ht="13" x14ac:dyDescent="0.15">
      <c r="D342" s="72"/>
    </row>
    <row r="343" spans="4:4" ht="13" x14ac:dyDescent="0.15">
      <c r="D343" s="72"/>
    </row>
    <row r="344" spans="4:4" ht="13" x14ac:dyDescent="0.15">
      <c r="D344" s="72"/>
    </row>
    <row r="345" spans="4:4" ht="13" x14ac:dyDescent="0.15">
      <c r="D345" s="72"/>
    </row>
    <row r="346" spans="4:4" ht="13" x14ac:dyDescent="0.15">
      <c r="D346" s="72"/>
    </row>
    <row r="347" spans="4:4" ht="13" x14ac:dyDescent="0.15">
      <c r="D347" s="72"/>
    </row>
    <row r="348" spans="4:4" ht="13" x14ac:dyDescent="0.15">
      <c r="D348" s="72"/>
    </row>
    <row r="349" spans="4:4" ht="13" x14ac:dyDescent="0.15">
      <c r="D349" s="72"/>
    </row>
    <row r="350" spans="4:4" ht="13" x14ac:dyDescent="0.15">
      <c r="D350" s="72"/>
    </row>
    <row r="351" spans="4:4" ht="13" x14ac:dyDescent="0.15">
      <c r="D351" s="72"/>
    </row>
    <row r="352" spans="4:4" ht="13" x14ac:dyDescent="0.15">
      <c r="D352" s="72"/>
    </row>
    <row r="353" spans="4:4" ht="13" x14ac:dyDescent="0.15">
      <c r="D353" s="72"/>
    </row>
    <row r="354" spans="4:4" ht="13" x14ac:dyDescent="0.15">
      <c r="D354" s="72"/>
    </row>
    <row r="355" spans="4:4" ht="13" x14ac:dyDescent="0.15">
      <c r="D355" s="72"/>
    </row>
    <row r="356" spans="4:4" ht="13" x14ac:dyDescent="0.15">
      <c r="D356" s="72"/>
    </row>
    <row r="357" spans="4:4" ht="13" x14ac:dyDescent="0.15">
      <c r="D357" s="72"/>
    </row>
    <row r="358" spans="4:4" ht="13" x14ac:dyDescent="0.15">
      <c r="D358" s="72"/>
    </row>
    <row r="359" spans="4:4" ht="13" x14ac:dyDescent="0.15">
      <c r="D359" s="72"/>
    </row>
    <row r="360" spans="4:4" ht="13" x14ac:dyDescent="0.15">
      <c r="D360" s="72"/>
    </row>
    <row r="361" spans="4:4" ht="13" x14ac:dyDescent="0.15">
      <c r="D361" s="72"/>
    </row>
    <row r="362" spans="4:4" ht="13" x14ac:dyDescent="0.15">
      <c r="D362" s="72"/>
    </row>
    <row r="363" spans="4:4" ht="13" x14ac:dyDescent="0.15">
      <c r="D363" s="72"/>
    </row>
    <row r="364" spans="4:4" ht="13" x14ac:dyDescent="0.15">
      <c r="D364" s="72"/>
    </row>
    <row r="365" spans="4:4" ht="13" x14ac:dyDescent="0.15">
      <c r="D365" s="72"/>
    </row>
    <row r="366" spans="4:4" ht="13" x14ac:dyDescent="0.15">
      <c r="D366" s="72"/>
    </row>
    <row r="367" spans="4:4" ht="13" x14ac:dyDescent="0.15">
      <c r="D367" s="72"/>
    </row>
    <row r="368" spans="4:4" ht="13" x14ac:dyDescent="0.15">
      <c r="D368" s="72"/>
    </row>
    <row r="369" spans="4:4" ht="13" x14ac:dyDescent="0.15">
      <c r="D369" s="72"/>
    </row>
    <row r="370" spans="4:4" ht="13" x14ac:dyDescent="0.15">
      <c r="D370" s="72"/>
    </row>
    <row r="371" spans="4:4" ht="13" x14ac:dyDescent="0.15">
      <c r="D371" s="72"/>
    </row>
    <row r="372" spans="4:4" ht="13" x14ac:dyDescent="0.15">
      <c r="D372" s="72"/>
    </row>
    <row r="373" spans="4:4" ht="13" x14ac:dyDescent="0.15">
      <c r="D373" s="72"/>
    </row>
    <row r="374" spans="4:4" ht="13" x14ac:dyDescent="0.15">
      <c r="D374" s="72"/>
    </row>
    <row r="375" spans="4:4" ht="13" x14ac:dyDescent="0.15">
      <c r="D375" s="72"/>
    </row>
    <row r="376" spans="4:4" ht="13" x14ac:dyDescent="0.15">
      <c r="D376" s="72"/>
    </row>
    <row r="377" spans="4:4" ht="13" x14ac:dyDescent="0.15">
      <c r="D377" s="72"/>
    </row>
    <row r="378" spans="4:4" ht="13" x14ac:dyDescent="0.15">
      <c r="D378" s="72"/>
    </row>
    <row r="379" spans="4:4" ht="13" x14ac:dyDescent="0.15">
      <c r="D379" s="72"/>
    </row>
    <row r="380" spans="4:4" ht="13" x14ac:dyDescent="0.15">
      <c r="D380" s="72"/>
    </row>
    <row r="381" spans="4:4" ht="13" x14ac:dyDescent="0.15">
      <c r="D381" s="72"/>
    </row>
    <row r="382" spans="4:4" ht="13" x14ac:dyDescent="0.15">
      <c r="D382" s="72"/>
    </row>
    <row r="383" spans="4:4" ht="13" x14ac:dyDescent="0.15">
      <c r="D383" s="72"/>
    </row>
    <row r="384" spans="4:4" ht="13" x14ac:dyDescent="0.15">
      <c r="D384" s="72"/>
    </row>
    <row r="385" spans="4:4" ht="13" x14ac:dyDescent="0.15">
      <c r="D385" s="72"/>
    </row>
    <row r="386" spans="4:4" ht="13" x14ac:dyDescent="0.15">
      <c r="D386" s="72"/>
    </row>
    <row r="387" spans="4:4" ht="13" x14ac:dyDescent="0.15">
      <c r="D387" s="72"/>
    </row>
    <row r="388" spans="4:4" ht="13" x14ac:dyDescent="0.15">
      <c r="D388" s="72"/>
    </row>
    <row r="389" spans="4:4" ht="13" x14ac:dyDescent="0.15">
      <c r="D389" s="72"/>
    </row>
    <row r="390" spans="4:4" ht="13" x14ac:dyDescent="0.15">
      <c r="D390" s="72"/>
    </row>
    <row r="391" spans="4:4" ht="13" x14ac:dyDescent="0.15">
      <c r="D391" s="72"/>
    </row>
    <row r="392" spans="4:4" ht="13" x14ac:dyDescent="0.15">
      <c r="D392" s="72"/>
    </row>
    <row r="393" spans="4:4" ht="13" x14ac:dyDescent="0.15">
      <c r="D393" s="72"/>
    </row>
    <row r="394" spans="4:4" ht="13" x14ac:dyDescent="0.15">
      <c r="D394" s="72"/>
    </row>
    <row r="395" spans="4:4" ht="13" x14ac:dyDescent="0.15">
      <c r="D395" s="72"/>
    </row>
    <row r="396" spans="4:4" ht="13" x14ac:dyDescent="0.15">
      <c r="D396" s="72"/>
    </row>
    <row r="397" spans="4:4" ht="13" x14ac:dyDescent="0.15">
      <c r="D397" s="72"/>
    </row>
    <row r="398" spans="4:4" ht="13" x14ac:dyDescent="0.15">
      <c r="D398" s="72"/>
    </row>
    <row r="399" spans="4:4" ht="13" x14ac:dyDescent="0.15">
      <c r="D399" s="72"/>
    </row>
    <row r="400" spans="4:4" ht="13" x14ac:dyDescent="0.15">
      <c r="D400" s="72"/>
    </row>
    <row r="401" spans="4:4" ht="13" x14ac:dyDescent="0.15">
      <c r="D401" s="72"/>
    </row>
    <row r="402" spans="4:4" ht="13" x14ac:dyDescent="0.15">
      <c r="D402" s="72"/>
    </row>
    <row r="403" spans="4:4" ht="13" x14ac:dyDescent="0.15">
      <c r="D403" s="72"/>
    </row>
    <row r="404" spans="4:4" ht="13" x14ac:dyDescent="0.15">
      <c r="D404" s="72"/>
    </row>
    <row r="405" spans="4:4" ht="13" x14ac:dyDescent="0.15">
      <c r="D405" s="72"/>
    </row>
    <row r="406" spans="4:4" ht="13" x14ac:dyDescent="0.15">
      <c r="D406" s="72"/>
    </row>
    <row r="407" spans="4:4" ht="13" x14ac:dyDescent="0.15">
      <c r="D407" s="72"/>
    </row>
    <row r="408" spans="4:4" ht="13" x14ac:dyDescent="0.15">
      <c r="D408" s="72"/>
    </row>
    <row r="409" spans="4:4" ht="13" x14ac:dyDescent="0.15">
      <c r="D409" s="72"/>
    </row>
    <row r="410" spans="4:4" ht="13" x14ac:dyDescent="0.15">
      <c r="D410" s="72"/>
    </row>
    <row r="411" spans="4:4" ht="13" x14ac:dyDescent="0.15">
      <c r="D411" s="72"/>
    </row>
    <row r="412" spans="4:4" ht="13" x14ac:dyDescent="0.15">
      <c r="D412" s="72"/>
    </row>
    <row r="413" spans="4:4" ht="13" x14ac:dyDescent="0.15">
      <c r="D413" s="72"/>
    </row>
    <row r="414" spans="4:4" ht="13" x14ac:dyDescent="0.15">
      <c r="D414" s="72"/>
    </row>
    <row r="415" spans="4:4" ht="13" x14ac:dyDescent="0.15">
      <c r="D415" s="72"/>
    </row>
    <row r="416" spans="4:4" ht="13" x14ac:dyDescent="0.15">
      <c r="D416" s="72"/>
    </row>
    <row r="417" spans="4:4" ht="13" x14ac:dyDescent="0.15">
      <c r="D417" s="72"/>
    </row>
    <row r="418" spans="4:4" ht="13" x14ac:dyDescent="0.15">
      <c r="D418" s="72"/>
    </row>
    <row r="419" spans="4:4" ht="13" x14ac:dyDescent="0.15">
      <c r="D419" s="72"/>
    </row>
    <row r="420" spans="4:4" ht="13" x14ac:dyDescent="0.15">
      <c r="D420" s="72"/>
    </row>
    <row r="421" spans="4:4" ht="13" x14ac:dyDescent="0.15">
      <c r="D421" s="72"/>
    </row>
    <row r="422" spans="4:4" ht="13" x14ac:dyDescent="0.15">
      <c r="D422" s="72"/>
    </row>
    <row r="423" spans="4:4" ht="13" x14ac:dyDescent="0.15">
      <c r="D423" s="72"/>
    </row>
    <row r="424" spans="4:4" ht="13" x14ac:dyDescent="0.15">
      <c r="D424" s="72"/>
    </row>
    <row r="425" spans="4:4" ht="13" x14ac:dyDescent="0.15">
      <c r="D425" s="72"/>
    </row>
    <row r="426" spans="4:4" ht="13" x14ac:dyDescent="0.15">
      <c r="D426" s="72"/>
    </row>
    <row r="427" spans="4:4" ht="13" x14ac:dyDescent="0.15">
      <c r="D427" s="72"/>
    </row>
    <row r="428" spans="4:4" ht="13" x14ac:dyDescent="0.15">
      <c r="D428" s="72"/>
    </row>
    <row r="429" spans="4:4" ht="13" x14ac:dyDescent="0.15">
      <c r="D429" s="72"/>
    </row>
    <row r="430" spans="4:4" ht="13" x14ac:dyDescent="0.15">
      <c r="D430" s="72"/>
    </row>
    <row r="431" spans="4:4" ht="13" x14ac:dyDescent="0.15">
      <c r="D431" s="72"/>
    </row>
    <row r="432" spans="4:4" ht="13" x14ac:dyDescent="0.15">
      <c r="D432" s="72"/>
    </row>
    <row r="433" spans="4:4" ht="13" x14ac:dyDescent="0.15">
      <c r="D433" s="72"/>
    </row>
    <row r="434" spans="4:4" ht="13" x14ac:dyDescent="0.15">
      <c r="D434" s="72"/>
    </row>
    <row r="435" spans="4:4" ht="13" x14ac:dyDescent="0.15">
      <c r="D435" s="72"/>
    </row>
    <row r="436" spans="4:4" ht="13" x14ac:dyDescent="0.15">
      <c r="D436" s="72"/>
    </row>
    <row r="437" spans="4:4" ht="13" x14ac:dyDescent="0.15">
      <c r="D437" s="72"/>
    </row>
    <row r="438" spans="4:4" ht="13" x14ac:dyDescent="0.15">
      <c r="D438" s="72"/>
    </row>
    <row r="439" spans="4:4" ht="13" x14ac:dyDescent="0.15">
      <c r="D439" s="72"/>
    </row>
    <row r="440" spans="4:4" ht="13" x14ac:dyDescent="0.15">
      <c r="D440" s="72"/>
    </row>
    <row r="441" spans="4:4" ht="13" x14ac:dyDescent="0.15">
      <c r="D441" s="72"/>
    </row>
    <row r="442" spans="4:4" ht="13" x14ac:dyDescent="0.15">
      <c r="D442" s="72"/>
    </row>
    <row r="443" spans="4:4" ht="13" x14ac:dyDescent="0.15">
      <c r="D443" s="72"/>
    </row>
    <row r="444" spans="4:4" ht="13" x14ac:dyDescent="0.15">
      <c r="D444" s="72"/>
    </row>
    <row r="445" spans="4:4" ht="13" x14ac:dyDescent="0.15">
      <c r="D445" s="72"/>
    </row>
    <row r="446" spans="4:4" ht="13" x14ac:dyDescent="0.15">
      <c r="D446" s="72"/>
    </row>
    <row r="447" spans="4:4" ht="13" x14ac:dyDescent="0.15">
      <c r="D447" s="72"/>
    </row>
    <row r="448" spans="4:4" ht="13" x14ac:dyDescent="0.15">
      <c r="D448" s="72"/>
    </row>
    <row r="449" spans="4:4" ht="13" x14ac:dyDescent="0.15">
      <c r="D449" s="72"/>
    </row>
    <row r="450" spans="4:4" ht="13" x14ac:dyDescent="0.15">
      <c r="D450" s="72"/>
    </row>
    <row r="451" spans="4:4" ht="13" x14ac:dyDescent="0.15">
      <c r="D451" s="72"/>
    </row>
    <row r="452" spans="4:4" ht="13" x14ac:dyDescent="0.15">
      <c r="D452" s="72"/>
    </row>
    <row r="453" spans="4:4" ht="13" x14ac:dyDescent="0.15">
      <c r="D453" s="72"/>
    </row>
    <row r="454" spans="4:4" ht="13" x14ac:dyDescent="0.15">
      <c r="D454" s="72"/>
    </row>
    <row r="455" spans="4:4" ht="13" x14ac:dyDescent="0.15">
      <c r="D455" s="72"/>
    </row>
    <row r="456" spans="4:4" ht="13" x14ac:dyDescent="0.15">
      <c r="D456" s="72"/>
    </row>
    <row r="457" spans="4:4" ht="13" x14ac:dyDescent="0.15">
      <c r="D457" s="72"/>
    </row>
    <row r="458" spans="4:4" ht="13" x14ac:dyDescent="0.15">
      <c r="D458" s="72"/>
    </row>
    <row r="459" spans="4:4" ht="13" x14ac:dyDescent="0.15">
      <c r="D459" s="72"/>
    </row>
    <row r="460" spans="4:4" ht="13" x14ac:dyDescent="0.15">
      <c r="D460" s="72"/>
    </row>
    <row r="461" spans="4:4" ht="13" x14ac:dyDescent="0.15">
      <c r="D461" s="72"/>
    </row>
    <row r="462" spans="4:4" ht="13" x14ac:dyDescent="0.15">
      <c r="D462" s="72"/>
    </row>
    <row r="463" spans="4:4" ht="13" x14ac:dyDescent="0.15">
      <c r="D463" s="72"/>
    </row>
    <row r="464" spans="4:4" ht="13" x14ac:dyDescent="0.15">
      <c r="D464" s="72"/>
    </row>
    <row r="465" spans="4:4" ht="13" x14ac:dyDescent="0.15">
      <c r="D465" s="72"/>
    </row>
    <row r="466" spans="4:4" ht="13" x14ac:dyDescent="0.15">
      <c r="D466" s="72"/>
    </row>
    <row r="467" spans="4:4" ht="13" x14ac:dyDescent="0.15">
      <c r="D467" s="72"/>
    </row>
    <row r="468" spans="4:4" ht="13" x14ac:dyDescent="0.15">
      <c r="D468" s="72"/>
    </row>
    <row r="469" spans="4:4" ht="13" x14ac:dyDescent="0.15">
      <c r="D469" s="72"/>
    </row>
    <row r="470" spans="4:4" ht="13" x14ac:dyDescent="0.15">
      <c r="D470" s="72"/>
    </row>
    <row r="471" spans="4:4" ht="13" x14ac:dyDescent="0.15">
      <c r="D471" s="72"/>
    </row>
    <row r="472" spans="4:4" ht="13" x14ac:dyDescent="0.15">
      <c r="D472" s="72"/>
    </row>
    <row r="473" spans="4:4" ht="13" x14ac:dyDescent="0.15">
      <c r="D473" s="72"/>
    </row>
    <row r="474" spans="4:4" ht="13" x14ac:dyDescent="0.15">
      <c r="D474" s="72"/>
    </row>
    <row r="475" spans="4:4" ht="13" x14ac:dyDescent="0.15">
      <c r="D475" s="72"/>
    </row>
    <row r="476" spans="4:4" ht="13" x14ac:dyDescent="0.15">
      <c r="D476" s="72"/>
    </row>
    <row r="477" spans="4:4" ht="13" x14ac:dyDescent="0.15">
      <c r="D477" s="72"/>
    </row>
    <row r="478" spans="4:4" ht="13" x14ac:dyDescent="0.15">
      <c r="D478" s="72"/>
    </row>
    <row r="479" spans="4:4" ht="13" x14ac:dyDescent="0.15">
      <c r="D479" s="72"/>
    </row>
    <row r="480" spans="4:4" ht="13" x14ac:dyDescent="0.15">
      <c r="D480" s="72"/>
    </row>
    <row r="481" spans="4:4" ht="13" x14ac:dyDescent="0.15">
      <c r="D481" s="72"/>
    </row>
    <row r="482" spans="4:4" ht="13" x14ac:dyDescent="0.15">
      <c r="D482" s="72"/>
    </row>
    <row r="483" spans="4:4" ht="13" x14ac:dyDescent="0.15">
      <c r="D483" s="72"/>
    </row>
    <row r="484" spans="4:4" ht="13" x14ac:dyDescent="0.15">
      <c r="D484" s="72"/>
    </row>
    <row r="485" spans="4:4" ht="13" x14ac:dyDescent="0.15">
      <c r="D485" s="72"/>
    </row>
    <row r="486" spans="4:4" ht="13" x14ac:dyDescent="0.15">
      <c r="D486" s="72"/>
    </row>
    <row r="487" spans="4:4" ht="13" x14ac:dyDescent="0.15">
      <c r="D487" s="72"/>
    </row>
    <row r="488" spans="4:4" ht="13" x14ac:dyDescent="0.15">
      <c r="D488" s="72"/>
    </row>
    <row r="489" spans="4:4" ht="13" x14ac:dyDescent="0.15">
      <c r="D489" s="72"/>
    </row>
    <row r="490" spans="4:4" ht="13" x14ac:dyDescent="0.15">
      <c r="D490" s="72"/>
    </row>
    <row r="491" spans="4:4" ht="13" x14ac:dyDescent="0.15">
      <c r="D491" s="72"/>
    </row>
    <row r="492" spans="4:4" ht="13" x14ac:dyDescent="0.15">
      <c r="D492" s="72"/>
    </row>
    <row r="493" spans="4:4" ht="13" x14ac:dyDescent="0.15">
      <c r="D493" s="72"/>
    </row>
    <row r="494" spans="4:4" ht="13" x14ac:dyDescent="0.15">
      <c r="D494" s="72"/>
    </row>
    <row r="495" spans="4:4" ht="13" x14ac:dyDescent="0.15">
      <c r="D495" s="72"/>
    </row>
    <row r="496" spans="4:4" ht="13" x14ac:dyDescent="0.15">
      <c r="D496" s="72"/>
    </row>
    <row r="497" spans="4:4" ht="13" x14ac:dyDescent="0.15">
      <c r="D497" s="72"/>
    </row>
    <row r="498" spans="4:4" ht="13" x14ac:dyDescent="0.15">
      <c r="D498" s="72"/>
    </row>
    <row r="499" spans="4:4" ht="13" x14ac:dyDescent="0.15">
      <c r="D499" s="72"/>
    </row>
    <row r="500" spans="4:4" ht="13" x14ac:dyDescent="0.15">
      <c r="D500" s="72"/>
    </row>
    <row r="501" spans="4:4" ht="13" x14ac:dyDescent="0.15">
      <c r="D501" s="72"/>
    </row>
    <row r="502" spans="4:4" ht="13" x14ac:dyDescent="0.15">
      <c r="D502" s="72"/>
    </row>
    <row r="503" spans="4:4" ht="13" x14ac:dyDescent="0.15">
      <c r="D503" s="72"/>
    </row>
    <row r="504" spans="4:4" ht="13" x14ac:dyDescent="0.15">
      <c r="D504" s="72"/>
    </row>
    <row r="505" spans="4:4" ht="13" x14ac:dyDescent="0.15">
      <c r="D505" s="72"/>
    </row>
    <row r="506" spans="4:4" ht="13" x14ac:dyDescent="0.15">
      <c r="D506" s="72"/>
    </row>
    <row r="507" spans="4:4" ht="13" x14ac:dyDescent="0.15">
      <c r="D507" s="72"/>
    </row>
    <row r="508" spans="4:4" ht="13" x14ac:dyDescent="0.15">
      <c r="D508" s="72"/>
    </row>
    <row r="509" spans="4:4" ht="13" x14ac:dyDescent="0.15">
      <c r="D509" s="72"/>
    </row>
    <row r="510" spans="4:4" ht="13" x14ac:dyDescent="0.15">
      <c r="D510" s="72"/>
    </row>
    <row r="511" spans="4:4" ht="13" x14ac:dyDescent="0.15">
      <c r="D511" s="72"/>
    </row>
    <row r="512" spans="4:4" ht="13" x14ac:dyDescent="0.15">
      <c r="D512" s="72"/>
    </row>
    <row r="513" spans="4:4" ht="13" x14ac:dyDescent="0.15">
      <c r="D513" s="72"/>
    </row>
    <row r="514" spans="4:4" ht="13" x14ac:dyDescent="0.15">
      <c r="D514" s="72"/>
    </row>
    <row r="515" spans="4:4" ht="13" x14ac:dyDescent="0.15">
      <c r="D515" s="72"/>
    </row>
    <row r="516" spans="4:4" ht="13" x14ac:dyDescent="0.15">
      <c r="D516" s="72"/>
    </row>
    <row r="517" spans="4:4" ht="13" x14ac:dyDescent="0.15">
      <c r="D517" s="72"/>
    </row>
    <row r="518" spans="4:4" ht="13" x14ac:dyDescent="0.15">
      <c r="D518" s="72"/>
    </row>
    <row r="519" spans="4:4" ht="13" x14ac:dyDescent="0.15">
      <c r="D519" s="72"/>
    </row>
    <row r="520" spans="4:4" ht="13" x14ac:dyDescent="0.15">
      <c r="D520" s="72"/>
    </row>
    <row r="521" spans="4:4" ht="13" x14ac:dyDescent="0.15">
      <c r="D521" s="72"/>
    </row>
    <row r="522" spans="4:4" ht="13" x14ac:dyDescent="0.15">
      <c r="D522" s="72"/>
    </row>
    <row r="523" spans="4:4" ht="13" x14ac:dyDescent="0.15">
      <c r="D523" s="72"/>
    </row>
    <row r="524" spans="4:4" ht="13" x14ac:dyDescent="0.15">
      <c r="D524" s="72"/>
    </row>
    <row r="525" spans="4:4" ht="13" x14ac:dyDescent="0.15">
      <c r="D525" s="72"/>
    </row>
    <row r="526" spans="4:4" ht="13" x14ac:dyDescent="0.15">
      <c r="D526" s="72"/>
    </row>
    <row r="527" spans="4:4" ht="13" x14ac:dyDescent="0.15">
      <c r="D527" s="72"/>
    </row>
    <row r="528" spans="4:4" ht="13" x14ac:dyDescent="0.15">
      <c r="D528" s="72"/>
    </row>
    <row r="529" spans="4:4" ht="13" x14ac:dyDescent="0.15">
      <c r="D529" s="72"/>
    </row>
    <row r="530" spans="4:4" ht="13" x14ac:dyDescent="0.15">
      <c r="D530" s="72"/>
    </row>
    <row r="531" spans="4:4" ht="13" x14ac:dyDescent="0.15">
      <c r="D531" s="72"/>
    </row>
    <row r="532" spans="4:4" ht="13" x14ac:dyDescent="0.15">
      <c r="D532" s="72"/>
    </row>
    <row r="533" spans="4:4" ht="13" x14ac:dyDescent="0.15">
      <c r="D533" s="72"/>
    </row>
    <row r="534" spans="4:4" ht="13" x14ac:dyDescent="0.15">
      <c r="D534" s="72"/>
    </row>
    <row r="535" spans="4:4" ht="13" x14ac:dyDescent="0.15">
      <c r="D535" s="72"/>
    </row>
    <row r="536" spans="4:4" ht="13" x14ac:dyDescent="0.15">
      <c r="D536" s="72"/>
    </row>
    <row r="537" spans="4:4" ht="13" x14ac:dyDescent="0.15">
      <c r="D537" s="72"/>
    </row>
    <row r="538" spans="4:4" ht="13" x14ac:dyDescent="0.15">
      <c r="D538" s="72"/>
    </row>
    <row r="539" spans="4:4" ht="13" x14ac:dyDescent="0.15">
      <c r="D539" s="72"/>
    </row>
    <row r="540" spans="4:4" ht="13" x14ac:dyDescent="0.15">
      <c r="D540" s="72"/>
    </row>
    <row r="541" spans="4:4" ht="13" x14ac:dyDescent="0.15">
      <c r="D541" s="72"/>
    </row>
    <row r="542" spans="4:4" ht="13" x14ac:dyDescent="0.15">
      <c r="D542" s="72"/>
    </row>
    <row r="543" spans="4:4" ht="13" x14ac:dyDescent="0.15">
      <c r="D543" s="72"/>
    </row>
    <row r="544" spans="4:4" ht="13" x14ac:dyDescent="0.15">
      <c r="D544" s="72"/>
    </row>
    <row r="545" spans="4:4" ht="13" x14ac:dyDescent="0.15">
      <c r="D545" s="72"/>
    </row>
    <row r="546" spans="4:4" ht="13" x14ac:dyDescent="0.15">
      <c r="D546" s="72"/>
    </row>
    <row r="547" spans="4:4" ht="13" x14ac:dyDescent="0.15">
      <c r="D547" s="72"/>
    </row>
    <row r="548" spans="4:4" ht="13" x14ac:dyDescent="0.15">
      <c r="D548" s="72"/>
    </row>
    <row r="549" spans="4:4" ht="13" x14ac:dyDescent="0.15">
      <c r="D549" s="72"/>
    </row>
    <row r="550" spans="4:4" ht="13" x14ac:dyDescent="0.15">
      <c r="D550" s="72"/>
    </row>
    <row r="551" spans="4:4" ht="13" x14ac:dyDescent="0.15">
      <c r="D551" s="72"/>
    </row>
    <row r="552" spans="4:4" ht="13" x14ac:dyDescent="0.15">
      <c r="D552" s="72"/>
    </row>
    <row r="553" spans="4:4" ht="13" x14ac:dyDescent="0.15">
      <c r="D553" s="72"/>
    </row>
    <row r="554" spans="4:4" ht="13" x14ac:dyDescent="0.15">
      <c r="D554" s="72"/>
    </row>
    <row r="555" spans="4:4" ht="13" x14ac:dyDescent="0.15">
      <c r="D555" s="72"/>
    </row>
    <row r="556" spans="4:4" ht="13" x14ac:dyDescent="0.15">
      <c r="D556" s="72"/>
    </row>
    <row r="557" spans="4:4" ht="13" x14ac:dyDescent="0.15">
      <c r="D557" s="72"/>
    </row>
    <row r="558" spans="4:4" ht="13" x14ac:dyDescent="0.15">
      <c r="D558" s="72"/>
    </row>
    <row r="559" spans="4:4" ht="13" x14ac:dyDescent="0.15">
      <c r="D559" s="72"/>
    </row>
    <row r="560" spans="4:4" ht="13" x14ac:dyDescent="0.15">
      <c r="D560" s="72"/>
    </row>
    <row r="561" spans="4:4" ht="13" x14ac:dyDescent="0.15">
      <c r="D561" s="72"/>
    </row>
    <row r="562" spans="4:4" ht="13" x14ac:dyDescent="0.15">
      <c r="D562" s="72"/>
    </row>
    <row r="563" spans="4:4" ht="13" x14ac:dyDescent="0.15">
      <c r="D563" s="72"/>
    </row>
    <row r="564" spans="4:4" ht="13" x14ac:dyDescent="0.15">
      <c r="D564" s="72"/>
    </row>
    <row r="565" spans="4:4" ht="13" x14ac:dyDescent="0.15">
      <c r="D565" s="72"/>
    </row>
    <row r="566" spans="4:4" ht="13" x14ac:dyDescent="0.15">
      <c r="D566" s="72"/>
    </row>
    <row r="567" spans="4:4" ht="13" x14ac:dyDescent="0.15">
      <c r="D567" s="72"/>
    </row>
    <row r="568" spans="4:4" ht="13" x14ac:dyDescent="0.15">
      <c r="D568" s="72"/>
    </row>
    <row r="569" spans="4:4" ht="13" x14ac:dyDescent="0.15">
      <c r="D569" s="72"/>
    </row>
    <row r="570" spans="4:4" ht="13" x14ac:dyDescent="0.15">
      <c r="D570" s="72"/>
    </row>
    <row r="571" spans="4:4" ht="13" x14ac:dyDescent="0.15">
      <c r="D571" s="72"/>
    </row>
    <row r="572" spans="4:4" ht="13" x14ac:dyDescent="0.15">
      <c r="D572" s="72"/>
    </row>
    <row r="573" spans="4:4" ht="13" x14ac:dyDescent="0.15">
      <c r="D573" s="72"/>
    </row>
    <row r="574" spans="4:4" ht="13" x14ac:dyDescent="0.15">
      <c r="D574" s="72"/>
    </row>
    <row r="575" spans="4:4" ht="13" x14ac:dyDescent="0.15">
      <c r="D575" s="72"/>
    </row>
    <row r="576" spans="4:4" ht="13" x14ac:dyDescent="0.15">
      <c r="D576" s="72"/>
    </row>
    <row r="577" spans="4:4" ht="13" x14ac:dyDescent="0.15">
      <c r="D577" s="72"/>
    </row>
    <row r="578" spans="4:4" ht="13" x14ac:dyDescent="0.15">
      <c r="D578" s="72"/>
    </row>
    <row r="579" spans="4:4" ht="13" x14ac:dyDescent="0.15">
      <c r="D579" s="72"/>
    </row>
    <row r="580" spans="4:4" ht="13" x14ac:dyDescent="0.15">
      <c r="D580" s="72"/>
    </row>
    <row r="581" spans="4:4" ht="13" x14ac:dyDescent="0.15">
      <c r="D581" s="72"/>
    </row>
    <row r="582" spans="4:4" ht="13" x14ac:dyDescent="0.15">
      <c r="D582" s="72"/>
    </row>
    <row r="583" spans="4:4" ht="13" x14ac:dyDescent="0.15">
      <c r="D583" s="72"/>
    </row>
    <row r="584" spans="4:4" ht="13" x14ac:dyDescent="0.15">
      <c r="D584" s="72"/>
    </row>
    <row r="585" spans="4:4" ht="13" x14ac:dyDescent="0.15">
      <c r="D585" s="72"/>
    </row>
    <row r="586" spans="4:4" ht="13" x14ac:dyDescent="0.15">
      <c r="D586" s="72"/>
    </row>
    <row r="587" spans="4:4" ht="13" x14ac:dyDescent="0.15">
      <c r="D587" s="72"/>
    </row>
    <row r="588" spans="4:4" ht="13" x14ac:dyDescent="0.15">
      <c r="D588" s="72"/>
    </row>
    <row r="589" spans="4:4" ht="13" x14ac:dyDescent="0.15">
      <c r="D589" s="72"/>
    </row>
    <row r="590" spans="4:4" ht="13" x14ac:dyDescent="0.15">
      <c r="D590" s="72"/>
    </row>
    <row r="591" spans="4:4" ht="13" x14ac:dyDescent="0.15">
      <c r="D591" s="72"/>
    </row>
    <row r="592" spans="4:4" ht="13" x14ac:dyDescent="0.15">
      <c r="D592" s="72"/>
    </row>
    <row r="593" spans="4:4" ht="13" x14ac:dyDescent="0.15">
      <c r="D593" s="72"/>
    </row>
    <row r="594" spans="4:4" ht="13" x14ac:dyDescent="0.15">
      <c r="D594" s="72"/>
    </row>
    <row r="595" spans="4:4" ht="13" x14ac:dyDescent="0.15">
      <c r="D595" s="72"/>
    </row>
    <row r="596" spans="4:4" ht="13" x14ac:dyDescent="0.15">
      <c r="D596" s="72"/>
    </row>
    <row r="597" spans="4:4" ht="13" x14ac:dyDescent="0.15">
      <c r="D597" s="72"/>
    </row>
    <row r="598" spans="4:4" ht="13" x14ac:dyDescent="0.15">
      <c r="D598" s="72"/>
    </row>
    <row r="599" spans="4:4" ht="13" x14ac:dyDescent="0.15">
      <c r="D599" s="72"/>
    </row>
    <row r="600" spans="4:4" ht="13" x14ac:dyDescent="0.15">
      <c r="D600" s="72"/>
    </row>
    <row r="601" spans="4:4" ht="13" x14ac:dyDescent="0.15">
      <c r="D601" s="72"/>
    </row>
    <row r="602" spans="4:4" ht="13" x14ac:dyDescent="0.15">
      <c r="D602" s="72"/>
    </row>
    <row r="603" spans="4:4" ht="13" x14ac:dyDescent="0.15">
      <c r="D603" s="72"/>
    </row>
    <row r="604" spans="4:4" ht="13" x14ac:dyDescent="0.15">
      <c r="D604" s="72"/>
    </row>
    <row r="605" spans="4:4" ht="13" x14ac:dyDescent="0.15">
      <c r="D605" s="72"/>
    </row>
    <row r="606" spans="4:4" ht="13" x14ac:dyDescent="0.15">
      <c r="D606" s="72"/>
    </row>
    <row r="607" spans="4:4" ht="13" x14ac:dyDescent="0.15">
      <c r="D607" s="72"/>
    </row>
    <row r="608" spans="4:4" ht="13" x14ac:dyDescent="0.15">
      <c r="D608" s="72"/>
    </row>
    <row r="609" spans="4:4" ht="13" x14ac:dyDescent="0.15">
      <c r="D609" s="72"/>
    </row>
    <row r="610" spans="4:4" ht="13" x14ac:dyDescent="0.15">
      <c r="D610" s="72"/>
    </row>
    <row r="611" spans="4:4" ht="13" x14ac:dyDescent="0.15">
      <c r="D611" s="72"/>
    </row>
    <row r="612" spans="4:4" ht="13" x14ac:dyDescent="0.15">
      <c r="D612" s="72"/>
    </row>
    <row r="613" spans="4:4" ht="13" x14ac:dyDescent="0.15">
      <c r="D613" s="72"/>
    </row>
    <row r="614" spans="4:4" ht="13" x14ac:dyDescent="0.15">
      <c r="D614" s="72"/>
    </row>
    <row r="615" spans="4:4" ht="13" x14ac:dyDescent="0.15">
      <c r="D615" s="72"/>
    </row>
    <row r="616" spans="4:4" ht="13" x14ac:dyDescent="0.15">
      <c r="D616" s="72"/>
    </row>
    <row r="617" spans="4:4" ht="13" x14ac:dyDescent="0.15">
      <c r="D617" s="72"/>
    </row>
    <row r="618" spans="4:4" ht="13" x14ac:dyDescent="0.15">
      <c r="D618" s="72"/>
    </row>
    <row r="619" spans="4:4" ht="13" x14ac:dyDescent="0.15">
      <c r="D619" s="72"/>
    </row>
    <row r="620" spans="4:4" ht="13" x14ac:dyDescent="0.15">
      <c r="D620" s="72"/>
    </row>
    <row r="621" spans="4:4" ht="13" x14ac:dyDescent="0.15">
      <c r="D621" s="72"/>
    </row>
    <row r="622" spans="4:4" ht="13" x14ac:dyDescent="0.15">
      <c r="D622" s="72"/>
    </row>
    <row r="623" spans="4:4" ht="13" x14ac:dyDescent="0.15">
      <c r="D623" s="72"/>
    </row>
    <row r="624" spans="4:4" ht="13" x14ac:dyDescent="0.15">
      <c r="D624" s="72"/>
    </row>
    <row r="625" spans="4:4" ht="13" x14ac:dyDescent="0.15">
      <c r="D625" s="72"/>
    </row>
    <row r="626" spans="4:4" ht="13" x14ac:dyDescent="0.15">
      <c r="D626" s="72"/>
    </row>
    <row r="627" spans="4:4" ht="13" x14ac:dyDescent="0.15">
      <c r="D627" s="72"/>
    </row>
    <row r="628" spans="4:4" ht="13" x14ac:dyDescent="0.15">
      <c r="D628" s="72"/>
    </row>
    <row r="629" spans="4:4" ht="13" x14ac:dyDescent="0.15">
      <c r="D629" s="72"/>
    </row>
    <row r="630" spans="4:4" ht="13" x14ac:dyDescent="0.15">
      <c r="D630" s="72"/>
    </row>
    <row r="631" spans="4:4" ht="13" x14ac:dyDescent="0.15">
      <c r="D631" s="72"/>
    </row>
    <row r="632" spans="4:4" ht="13" x14ac:dyDescent="0.15">
      <c r="D632" s="72"/>
    </row>
    <row r="633" spans="4:4" ht="13" x14ac:dyDescent="0.15">
      <c r="D633" s="72"/>
    </row>
    <row r="634" spans="4:4" ht="13" x14ac:dyDescent="0.15">
      <c r="D634" s="72"/>
    </row>
    <row r="635" spans="4:4" ht="13" x14ac:dyDescent="0.15">
      <c r="D635" s="72"/>
    </row>
    <row r="636" spans="4:4" ht="13" x14ac:dyDescent="0.15">
      <c r="D636" s="72"/>
    </row>
    <row r="637" spans="4:4" ht="13" x14ac:dyDescent="0.15">
      <c r="D637" s="72"/>
    </row>
    <row r="638" spans="4:4" ht="13" x14ac:dyDescent="0.15">
      <c r="D638" s="72"/>
    </row>
    <row r="639" spans="4:4" ht="13" x14ac:dyDescent="0.15">
      <c r="D639" s="72"/>
    </row>
    <row r="640" spans="4:4" ht="13" x14ac:dyDescent="0.15">
      <c r="D640" s="72"/>
    </row>
    <row r="641" spans="4:4" ht="13" x14ac:dyDescent="0.15">
      <c r="D641" s="72"/>
    </row>
    <row r="642" spans="4:4" ht="13" x14ac:dyDescent="0.15">
      <c r="D642" s="72"/>
    </row>
    <row r="643" spans="4:4" ht="13" x14ac:dyDescent="0.15">
      <c r="D643" s="72"/>
    </row>
    <row r="644" spans="4:4" ht="13" x14ac:dyDescent="0.15">
      <c r="D644" s="72"/>
    </row>
    <row r="645" spans="4:4" ht="13" x14ac:dyDescent="0.15">
      <c r="D645" s="72"/>
    </row>
    <row r="646" spans="4:4" ht="13" x14ac:dyDescent="0.15">
      <c r="D646" s="72"/>
    </row>
    <row r="647" spans="4:4" ht="13" x14ac:dyDescent="0.15">
      <c r="D647" s="72"/>
    </row>
    <row r="648" spans="4:4" ht="13" x14ac:dyDescent="0.15">
      <c r="D648" s="72"/>
    </row>
    <row r="649" spans="4:4" ht="13" x14ac:dyDescent="0.15">
      <c r="D649" s="72"/>
    </row>
    <row r="650" spans="4:4" ht="13" x14ac:dyDescent="0.15">
      <c r="D650" s="72"/>
    </row>
    <row r="651" spans="4:4" ht="13" x14ac:dyDescent="0.15">
      <c r="D651" s="72"/>
    </row>
    <row r="652" spans="4:4" ht="13" x14ac:dyDescent="0.15">
      <c r="D652" s="72"/>
    </row>
    <row r="653" spans="4:4" ht="13" x14ac:dyDescent="0.15">
      <c r="D653" s="72"/>
    </row>
    <row r="654" spans="4:4" ht="13" x14ac:dyDescent="0.15">
      <c r="D654" s="72"/>
    </row>
    <row r="655" spans="4:4" ht="13" x14ac:dyDescent="0.15">
      <c r="D655" s="72"/>
    </row>
    <row r="656" spans="4:4" ht="13" x14ac:dyDescent="0.15">
      <c r="D656" s="72"/>
    </row>
    <row r="657" spans="4:4" ht="13" x14ac:dyDescent="0.15">
      <c r="D657" s="72"/>
    </row>
    <row r="658" spans="4:4" ht="13" x14ac:dyDescent="0.15">
      <c r="D658" s="72"/>
    </row>
    <row r="659" spans="4:4" ht="13" x14ac:dyDescent="0.15">
      <c r="D659" s="72"/>
    </row>
    <row r="660" spans="4:4" ht="13" x14ac:dyDescent="0.15">
      <c r="D660" s="72"/>
    </row>
    <row r="661" spans="4:4" ht="13" x14ac:dyDescent="0.15">
      <c r="D661" s="72"/>
    </row>
    <row r="662" spans="4:4" ht="13" x14ac:dyDescent="0.15">
      <c r="D662" s="72"/>
    </row>
    <row r="663" spans="4:4" ht="13" x14ac:dyDescent="0.15">
      <c r="D663" s="72"/>
    </row>
    <row r="664" spans="4:4" ht="13" x14ac:dyDescent="0.15">
      <c r="D664" s="72"/>
    </row>
    <row r="665" spans="4:4" ht="13" x14ac:dyDescent="0.15">
      <c r="D665" s="72"/>
    </row>
    <row r="666" spans="4:4" ht="13" x14ac:dyDescent="0.15">
      <c r="D666" s="72"/>
    </row>
    <row r="667" spans="4:4" ht="13" x14ac:dyDescent="0.15">
      <c r="D667" s="72"/>
    </row>
    <row r="668" spans="4:4" ht="13" x14ac:dyDescent="0.15">
      <c r="D668" s="72"/>
    </row>
    <row r="669" spans="4:4" ht="13" x14ac:dyDescent="0.15">
      <c r="D669" s="72"/>
    </row>
    <row r="670" spans="4:4" ht="13" x14ac:dyDescent="0.15">
      <c r="D670" s="72"/>
    </row>
    <row r="671" spans="4:4" ht="13" x14ac:dyDescent="0.15">
      <c r="D671" s="72"/>
    </row>
    <row r="672" spans="4:4" ht="13" x14ac:dyDescent="0.15">
      <c r="D672" s="72"/>
    </row>
    <row r="673" spans="4:4" ht="13" x14ac:dyDescent="0.15">
      <c r="D673" s="72"/>
    </row>
    <row r="674" spans="4:4" ht="13" x14ac:dyDescent="0.15">
      <c r="D674" s="72"/>
    </row>
    <row r="675" spans="4:4" ht="13" x14ac:dyDescent="0.15">
      <c r="D675" s="72"/>
    </row>
    <row r="676" spans="4:4" ht="13" x14ac:dyDescent="0.15">
      <c r="D676" s="72"/>
    </row>
    <row r="677" spans="4:4" ht="13" x14ac:dyDescent="0.15">
      <c r="D677" s="72"/>
    </row>
    <row r="678" spans="4:4" ht="13" x14ac:dyDescent="0.15">
      <c r="D678" s="72"/>
    </row>
    <row r="679" spans="4:4" ht="13" x14ac:dyDescent="0.15">
      <c r="D679" s="72"/>
    </row>
    <row r="680" spans="4:4" ht="13" x14ac:dyDescent="0.15">
      <c r="D680" s="72"/>
    </row>
    <row r="681" spans="4:4" ht="13" x14ac:dyDescent="0.15">
      <c r="D681" s="72"/>
    </row>
    <row r="682" spans="4:4" ht="13" x14ac:dyDescent="0.15">
      <c r="D682" s="72"/>
    </row>
    <row r="683" spans="4:4" ht="13" x14ac:dyDescent="0.15">
      <c r="D683" s="72"/>
    </row>
    <row r="684" spans="4:4" ht="13" x14ac:dyDescent="0.15">
      <c r="D684" s="72"/>
    </row>
    <row r="685" spans="4:4" ht="13" x14ac:dyDescent="0.15">
      <c r="D685" s="72"/>
    </row>
    <row r="686" spans="4:4" ht="13" x14ac:dyDescent="0.15">
      <c r="D686" s="72"/>
    </row>
    <row r="687" spans="4:4" ht="13" x14ac:dyDescent="0.15">
      <c r="D687" s="72"/>
    </row>
    <row r="688" spans="4:4" ht="13" x14ac:dyDescent="0.15">
      <c r="D688" s="72"/>
    </row>
    <row r="689" spans="4:4" ht="13" x14ac:dyDescent="0.15">
      <c r="D689" s="72"/>
    </row>
    <row r="690" spans="4:4" ht="13" x14ac:dyDescent="0.15">
      <c r="D690" s="72"/>
    </row>
    <row r="691" spans="4:4" ht="13" x14ac:dyDescent="0.15">
      <c r="D691" s="72"/>
    </row>
    <row r="692" spans="4:4" ht="13" x14ac:dyDescent="0.15">
      <c r="D692" s="72"/>
    </row>
    <row r="693" spans="4:4" ht="13" x14ac:dyDescent="0.15">
      <c r="D693" s="72"/>
    </row>
    <row r="694" spans="4:4" ht="13" x14ac:dyDescent="0.15">
      <c r="D694" s="72"/>
    </row>
    <row r="695" spans="4:4" ht="13" x14ac:dyDescent="0.15">
      <c r="D695" s="72"/>
    </row>
    <row r="696" spans="4:4" ht="13" x14ac:dyDescent="0.15">
      <c r="D696" s="72"/>
    </row>
    <row r="697" spans="4:4" ht="13" x14ac:dyDescent="0.15">
      <c r="D697" s="72"/>
    </row>
    <row r="698" spans="4:4" ht="13" x14ac:dyDescent="0.15">
      <c r="D698" s="72"/>
    </row>
    <row r="699" spans="4:4" ht="13" x14ac:dyDescent="0.15">
      <c r="D699" s="72"/>
    </row>
    <row r="700" spans="4:4" ht="13" x14ac:dyDescent="0.15">
      <c r="D700" s="72"/>
    </row>
    <row r="701" spans="4:4" ht="13" x14ac:dyDescent="0.15">
      <c r="D701" s="72"/>
    </row>
    <row r="702" spans="4:4" ht="13" x14ac:dyDescent="0.15">
      <c r="D702" s="72"/>
    </row>
    <row r="703" spans="4:4" ht="13" x14ac:dyDescent="0.15">
      <c r="D703" s="72"/>
    </row>
    <row r="704" spans="4:4" ht="13" x14ac:dyDescent="0.15">
      <c r="D704" s="72"/>
    </row>
    <row r="705" spans="4:4" ht="13" x14ac:dyDescent="0.15">
      <c r="D705" s="72"/>
    </row>
    <row r="706" spans="4:4" ht="13" x14ac:dyDescent="0.15">
      <c r="D706" s="72"/>
    </row>
    <row r="707" spans="4:4" ht="13" x14ac:dyDescent="0.15">
      <c r="D707" s="72"/>
    </row>
    <row r="708" spans="4:4" ht="13" x14ac:dyDescent="0.15">
      <c r="D708" s="72"/>
    </row>
    <row r="709" spans="4:4" ht="13" x14ac:dyDescent="0.15">
      <c r="D709" s="72"/>
    </row>
    <row r="710" spans="4:4" ht="13" x14ac:dyDescent="0.15">
      <c r="D710" s="72"/>
    </row>
    <row r="711" spans="4:4" ht="13" x14ac:dyDescent="0.15">
      <c r="D711" s="72"/>
    </row>
    <row r="712" spans="4:4" ht="13" x14ac:dyDescent="0.15">
      <c r="D712" s="72"/>
    </row>
    <row r="713" spans="4:4" ht="13" x14ac:dyDescent="0.15">
      <c r="D713" s="72"/>
    </row>
    <row r="714" spans="4:4" ht="13" x14ac:dyDescent="0.15">
      <c r="D714" s="72"/>
    </row>
    <row r="715" spans="4:4" ht="13" x14ac:dyDescent="0.15">
      <c r="D715" s="72"/>
    </row>
    <row r="716" spans="4:4" ht="13" x14ac:dyDescent="0.15">
      <c r="D716" s="72"/>
    </row>
    <row r="717" spans="4:4" ht="13" x14ac:dyDescent="0.15">
      <c r="D717" s="72"/>
    </row>
    <row r="718" spans="4:4" ht="13" x14ac:dyDescent="0.15">
      <c r="D718" s="72"/>
    </row>
    <row r="719" spans="4:4" ht="13" x14ac:dyDescent="0.15">
      <c r="D719" s="72"/>
    </row>
    <row r="720" spans="4:4" ht="13" x14ac:dyDescent="0.15">
      <c r="D720" s="72"/>
    </row>
    <row r="721" spans="4:4" ht="13" x14ac:dyDescent="0.15">
      <c r="D721" s="72"/>
    </row>
    <row r="722" spans="4:4" ht="13" x14ac:dyDescent="0.15">
      <c r="D722" s="72"/>
    </row>
    <row r="723" spans="4:4" ht="13" x14ac:dyDescent="0.15">
      <c r="D723" s="72"/>
    </row>
    <row r="724" spans="4:4" ht="13" x14ac:dyDescent="0.15">
      <c r="D724" s="72"/>
    </row>
    <row r="725" spans="4:4" ht="13" x14ac:dyDescent="0.15">
      <c r="D725" s="72"/>
    </row>
    <row r="726" spans="4:4" ht="13" x14ac:dyDescent="0.15">
      <c r="D726" s="72"/>
    </row>
    <row r="727" spans="4:4" ht="13" x14ac:dyDescent="0.15">
      <c r="D727" s="72"/>
    </row>
    <row r="728" spans="4:4" ht="13" x14ac:dyDescent="0.15">
      <c r="D728" s="72"/>
    </row>
    <row r="729" spans="4:4" ht="13" x14ac:dyDescent="0.15">
      <c r="D729" s="72"/>
    </row>
    <row r="730" spans="4:4" ht="13" x14ac:dyDescent="0.15">
      <c r="D730" s="72"/>
    </row>
    <row r="731" spans="4:4" ht="13" x14ac:dyDescent="0.15">
      <c r="D731" s="72"/>
    </row>
    <row r="732" spans="4:4" ht="13" x14ac:dyDescent="0.15">
      <c r="D732" s="72"/>
    </row>
    <row r="733" spans="4:4" ht="13" x14ac:dyDescent="0.15">
      <c r="D733" s="72"/>
    </row>
    <row r="734" spans="4:4" ht="13" x14ac:dyDescent="0.15">
      <c r="D734" s="72"/>
    </row>
    <row r="735" spans="4:4" ht="13" x14ac:dyDescent="0.15">
      <c r="D735" s="72"/>
    </row>
    <row r="736" spans="4:4" ht="13" x14ac:dyDescent="0.15">
      <c r="D736" s="72"/>
    </row>
    <row r="737" spans="4:4" ht="13" x14ac:dyDescent="0.15">
      <c r="D737" s="72"/>
    </row>
    <row r="738" spans="4:4" ht="13" x14ac:dyDescent="0.15">
      <c r="D738" s="72"/>
    </row>
    <row r="739" spans="4:4" ht="13" x14ac:dyDescent="0.15">
      <c r="D739" s="72"/>
    </row>
    <row r="740" spans="4:4" ht="13" x14ac:dyDescent="0.15">
      <c r="D740" s="72"/>
    </row>
    <row r="741" spans="4:4" ht="13" x14ac:dyDescent="0.15">
      <c r="D741" s="72"/>
    </row>
    <row r="742" spans="4:4" ht="13" x14ac:dyDescent="0.15">
      <c r="D742" s="72"/>
    </row>
    <row r="743" spans="4:4" ht="13" x14ac:dyDescent="0.15">
      <c r="D743" s="72"/>
    </row>
    <row r="744" spans="4:4" ht="13" x14ac:dyDescent="0.15">
      <c r="D744" s="72"/>
    </row>
    <row r="745" spans="4:4" ht="13" x14ac:dyDescent="0.15">
      <c r="D745" s="72"/>
    </row>
    <row r="746" spans="4:4" ht="13" x14ac:dyDescent="0.15">
      <c r="D746" s="72"/>
    </row>
    <row r="747" spans="4:4" ht="13" x14ac:dyDescent="0.15">
      <c r="D747" s="72"/>
    </row>
    <row r="748" spans="4:4" ht="13" x14ac:dyDescent="0.15">
      <c r="D748" s="72"/>
    </row>
    <row r="749" spans="4:4" ht="13" x14ac:dyDescent="0.15">
      <c r="D749" s="72"/>
    </row>
    <row r="750" spans="4:4" ht="13" x14ac:dyDescent="0.15">
      <c r="D750" s="72"/>
    </row>
    <row r="751" spans="4:4" ht="13" x14ac:dyDescent="0.15">
      <c r="D751" s="72"/>
    </row>
    <row r="752" spans="4:4" ht="13" x14ac:dyDescent="0.15">
      <c r="D752" s="72"/>
    </row>
    <row r="753" spans="4:4" ht="13" x14ac:dyDescent="0.15">
      <c r="D753" s="72"/>
    </row>
    <row r="754" spans="4:4" ht="13" x14ac:dyDescent="0.15">
      <c r="D754" s="72"/>
    </row>
    <row r="755" spans="4:4" ht="13" x14ac:dyDescent="0.15">
      <c r="D755" s="72"/>
    </row>
    <row r="756" spans="4:4" ht="13" x14ac:dyDescent="0.15">
      <c r="D756" s="72"/>
    </row>
    <row r="757" spans="4:4" ht="13" x14ac:dyDescent="0.15">
      <c r="D757" s="72"/>
    </row>
    <row r="758" spans="4:4" ht="13" x14ac:dyDescent="0.15">
      <c r="D758" s="72"/>
    </row>
    <row r="759" spans="4:4" ht="13" x14ac:dyDescent="0.15">
      <c r="D759" s="72"/>
    </row>
    <row r="760" spans="4:4" ht="13" x14ac:dyDescent="0.15">
      <c r="D760" s="72"/>
    </row>
    <row r="761" spans="4:4" ht="13" x14ac:dyDescent="0.15">
      <c r="D761" s="72"/>
    </row>
    <row r="762" spans="4:4" ht="13" x14ac:dyDescent="0.15">
      <c r="D762" s="72"/>
    </row>
    <row r="763" spans="4:4" ht="13" x14ac:dyDescent="0.15">
      <c r="D763" s="72"/>
    </row>
    <row r="764" spans="4:4" ht="13" x14ac:dyDescent="0.15">
      <c r="D764" s="72"/>
    </row>
    <row r="765" spans="4:4" ht="13" x14ac:dyDescent="0.15">
      <c r="D765" s="72"/>
    </row>
    <row r="766" spans="4:4" ht="13" x14ac:dyDescent="0.15">
      <c r="D766" s="72"/>
    </row>
    <row r="767" spans="4:4" ht="13" x14ac:dyDescent="0.15">
      <c r="D767" s="72"/>
    </row>
    <row r="768" spans="4:4" ht="13" x14ac:dyDescent="0.15">
      <c r="D768" s="72"/>
    </row>
    <row r="769" spans="4:4" ht="13" x14ac:dyDescent="0.15">
      <c r="D769" s="72"/>
    </row>
    <row r="770" spans="4:4" ht="13" x14ac:dyDescent="0.15">
      <c r="D770" s="72"/>
    </row>
    <row r="771" spans="4:4" ht="13" x14ac:dyDescent="0.15">
      <c r="D771" s="72"/>
    </row>
    <row r="772" spans="4:4" ht="13" x14ac:dyDescent="0.15">
      <c r="D772" s="72"/>
    </row>
    <row r="773" spans="4:4" ht="13" x14ac:dyDescent="0.15">
      <c r="D773" s="72"/>
    </row>
    <row r="774" spans="4:4" ht="13" x14ac:dyDescent="0.15">
      <c r="D774" s="72"/>
    </row>
    <row r="775" spans="4:4" ht="13" x14ac:dyDescent="0.15">
      <c r="D775" s="72"/>
    </row>
    <row r="776" spans="4:4" ht="13" x14ac:dyDescent="0.15">
      <c r="D776" s="72"/>
    </row>
    <row r="777" spans="4:4" ht="13" x14ac:dyDescent="0.15">
      <c r="D777" s="72"/>
    </row>
    <row r="778" spans="4:4" ht="13" x14ac:dyDescent="0.15">
      <c r="D778" s="72"/>
    </row>
    <row r="779" spans="4:4" ht="13" x14ac:dyDescent="0.15">
      <c r="D779" s="72"/>
    </row>
    <row r="780" spans="4:4" ht="13" x14ac:dyDescent="0.15">
      <c r="D780" s="72"/>
    </row>
    <row r="781" spans="4:4" ht="13" x14ac:dyDescent="0.15">
      <c r="D781" s="72"/>
    </row>
    <row r="782" spans="4:4" ht="13" x14ac:dyDescent="0.15">
      <c r="D782" s="72"/>
    </row>
    <row r="783" spans="4:4" ht="13" x14ac:dyDescent="0.15">
      <c r="D783" s="72"/>
    </row>
    <row r="784" spans="4:4" ht="13" x14ac:dyDescent="0.15">
      <c r="D784" s="72"/>
    </row>
    <row r="785" spans="4:4" ht="13" x14ac:dyDescent="0.15">
      <c r="D785" s="72"/>
    </row>
    <row r="786" spans="4:4" ht="13" x14ac:dyDescent="0.15">
      <c r="D786" s="72"/>
    </row>
    <row r="787" spans="4:4" ht="13" x14ac:dyDescent="0.15">
      <c r="D787" s="72"/>
    </row>
    <row r="788" spans="4:4" ht="13" x14ac:dyDescent="0.15">
      <c r="D788" s="72"/>
    </row>
    <row r="789" spans="4:4" ht="13" x14ac:dyDescent="0.15">
      <c r="D789" s="72"/>
    </row>
    <row r="790" spans="4:4" ht="13" x14ac:dyDescent="0.15">
      <c r="D790" s="72"/>
    </row>
    <row r="791" spans="4:4" ht="13" x14ac:dyDescent="0.15">
      <c r="D791" s="72"/>
    </row>
    <row r="792" spans="4:4" ht="13" x14ac:dyDescent="0.15">
      <c r="D792" s="72"/>
    </row>
    <row r="793" spans="4:4" ht="13" x14ac:dyDescent="0.15">
      <c r="D793" s="72"/>
    </row>
    <row r="794" spans="4:4" ht="13" x14ac:dyDescent="0.15">
      <c r="D794" s="72"/>
    </row>
    <row r="795" spans="4:4" ht="13" x14ac:dyDescent="0.15">
      <c r="D795" s="72"/>
    </row>
    <row r="796" spans="4:4" ht="13" x14ac:dyDescent="0.15">
      <c r="D796" s="72"/>
    </row>
    <row r="797" spans="4:4" ht="13" x14ac:dyDescent="0.15">
      <c r="D797" s="72"/>
    </row>
    <row r="798" spans="4:4" ht="13" x14ac:dyDescent="0.15">
      <c r="D798" s="72"/>
    </row>
    <row r="799" spans="4:4" ht="13" x14ac:dyDescent="0.15">
      <c r="D799" s="72"/>
    </row>
    <row r="800" spans="4:4" ht="13" x14ac:dyDescent="0.15">
      <c r="D800" s="72"/>
    </row>
    <row r="801" spans="4:4" ht="13" x14ac:dyDescent="0.15">
      <c r="D801" s="72"/>
    </row>
    <row r="802" spans="4:4" ht="13" x14ac:dyDescent="0.15">
      <c r="D802" s="72"/>
    </row>
    <row r="803" spans="4:4" ht="13" x14ac:dyDescent="0.15">
      <c r="D803" s="72"/>
    </row>
    <row r="804" spans="4:4" ht="13" x14ac:dyDescent="0.15">
      <c r="D804" s="72"/>
    </row>
    <row r="805" spans="4:4" ht="13" x14ac:dyDescent="0.15">
      <c r="D805" s="72"/>
    </row>
    <row r="806" spans="4:4" ht="13" x14ac:dyDescent="0.15">
      <c r="D806" s="72"/>
    </row>
    <row r="807" spans="4:4" ht="13" x14ac:dyDescent="0.15">
      <c r="D807" s="72"/>
    </row>
    <row r="808" spans="4:4" ht="13" x14ac:dyDescent="0.15">
      <c r="D808" s="72"/>
    </row>
    <row r="809" spans="4:4" ht="13" x14ac:dyDescent="0.15">
      <c r="D809" s="72"/>
    </row>
    <row r="810" spans="4:4" ht="13" x14ac:dyDescent="0.15">
      <c r="D810" s="72"/>
    </row>
    <row r="811" spans="4:4" ht="13" x14ac:dyDescent="0.15">
      <c r="D811" s="72"/>
    </row>
    <row r="812" spans="4:4" ht="13" x14ac:dyDescent="0.15">
      <c r="D812" s="72"/>
    </row>
    <row r="813" spans="4:4" ht="13" x14ac:dyDescent="0.15">
      <c r="D813" s="72"/>
    </row>
    <row r="814" spans="4:4" ht="13" x14ac:dyDescent="0.15">
      <c r="D814" s="72"/>
    </row>
    <row r="815" spans="4:4" ht="13" x14ac:dyDescent="0.15">
      <c r="D815" s="72"/>
    </row>
    <row r="816" spans="4:4" ht="13" x14ac:dyDescent="0.15">
      <c r="D816" s="72"/>
    </row>
    <row r="817" spans="4:4" ht="13" x14ac:dyDescent="0.15">
      <c r="D817" s="72"/>
    </row>
    <row r="818" spans="4:4" ht="13" x14ac:dyDescent="0.15">
      <c r="D818" s="72"/>
    </row>
    <row r="819" spans="4:4" ht="13" x14ac:dyDescent="0.15">
      <c r="D819" s="72"/>
    </row>
    <row r="820" spans="4:4" ht="13" x14ac:dyDescent="0.15">
      <c r="D820" s="72"/>
    </row>
    <row r="821" spans="4:4" ht="13" x14ac:dyDescent="0.15">
      <c r="D821" s="72"/>
    </row>
    <row r="822" spans="4:4" ht="13" x14ac:dyDescent="0.15">
      <c r="D822" s="72"/>
    </row>
    <row r="823" spans="4:4" ht="13" x14ac:dyDescent="0.15">
      <c r="D823" s="72"/>
    </row>
    <row r="824" spans="4:4" ht="13" x14ac:dyDescent="0.15">
      <c r="D824" s="72"/>
    </row>
    <row r="825" spans="4:4" ht="13" x14ac:dyDescent="0.15">
      <c r="D825" s="72"/>
    </row>
    <row r="826" spans="4:4" ht="13" x14ac:dyDescent="0.15">
      <c r="D826" s="72"/>
    </row>
    <row r="827" spans="4:4" ht="13" x14ac:dyDescent="0.15">
      <c r="D827" s="72"/>
    </row>
    <row r="828" spans="4:4" ht="13" x14ac:dyDescent="0.15">
      <c r="D828" s="72"/>
    </row>
    <row r="829" spans="4:4" ht="13" x14ac:dyDescent="0.15">
      <c r="D829" s="72"/>
    </row>
    <row r="830" spans="4:4" ht="13" x14ac:dyDescent="0.15">
      <c r="D830" s="72"/>
    </row>
    <row r="831" spans="4:4" ht="13" x14ac:dyDescent="0.15">
      <c r="D831" s="72"/>
    </row>
    <row r="832" spans="4:4" ht="13" x14ac:dyDescent="0.15">
      <c r="D832" s="72"/>
    </row>
    <row r="833" spans="4:4" ht="13" x14ac:dyDescent="0.15">
      <c r="D833" s="72"/>
    </row>
    <row r="834" spans="4:4" ht="13" x14ac:dyDescent="0.15">
      <c r="D834" s="72"/>
    </row>
    <row r="835" spans="4:4" ht="13" x14ac:dyDescent="0.15">
      <c r="D835" s="72"/>
    </row>
    <row r="836" spans="4:4" ht="13" x14ac:dyDescent="0.15">
      <c r="D836" s="72"/>
    </row>
    <row r="837" spans="4:4" ht="13" x14ac:dyDescent="0.15">
      <c r="D837" s="72"/>
    </row>
    <row r="838" spans="4:4" ht="13" x14ac:dyDescent="0.15">
      <c r="D838" s="72"/>
    </row>
    <row r="839" spans="4:4" ht="13" x14ac:dyDescent="0.15">
      <c r="D839" s="72"/>
    </row>
    <row r="840" spans="4:4" ht="13" x14ac:dyDescent="0.15">
      <c r="D840" s="72"/>
    </row>
    <row r="841" spans="4:4" ht="13" x14ac:dyDescent="0.15">
      <c r="D841" s="72"/>
    </row>
    <row r="842" spans="4:4" ht="13" x14ac:dyDescent="0.15">
      <c r="D842" s="72"/>
    </row>
    <row r="843" spans="4:4" ht="13" x14ac:dyDescent="0.15">
      <c r="D843" s="72"/>
    </row>
    <row r="844" spans="4:4" ht="13" x14ac:dyDescent="0.15">
      <c r="D844" s="72"/>
    </row>
    <row r="845" spans="4:4" ht="13" x14ac:dyDescent="0.15">
      <c r="D845" s="72"/>
    </row>
    <row r="846" spans="4:4" ht="13" x14ac:dyDescent="0.15">
      <c r="D846" s="72"/>
    </row>
    <row r="847" spans="4:4" ht="13" x14ac:dyDescent="0.15">
      <c r="D847" s="72"/>
    </row>
    <row r="848" spans="4:4" ht="13" x14ac:dyDescent="0.15">
      <c r="D848" s="72"/>
    </row>
    <row r="849" spans="4:4" ht="13" x14ac:dyDescent="0.15">
      <c r="D849" s="72"/>
    </row>
    <row r="850" spans="4:4" ht="13" x14ac:dyDescent="0.15">
      <c r="D850" s="72"/>
    </row>
    <row r="851" spans="4:4" ht="13" x14ac:dyDescent="0.15">
      <c r="D851" s="72"/>
    </row>
    <row r="852" spans="4:4" ht="13" x14ac:dyDescent="0.15">
      <c r="D852" s="72"/>
    </row>
    <row r="853" spans="4:4" ht="13" x14ac:dyDescent="0.15">
      <c r="D853" s="72"/>
    </row>
    <row r="854" spans="4:4" ht="13" x14ac:dyDescent="0.15">
      <c r="D854" s="72"/>
    </row>
    <row r="855" spans="4:4" ht="13" x14ac:dyDescent="0.15">
      <c r="D855" s="72"/>
    </row>
    <row r="856" spans="4:4" ht="13" x14ac:dyDescent="0.15">
      <c r="D856" s="72"/>
    </row>
    <row r="857" spans="4:4" ht="13" x14ac:dyDescent="0.15">
      <c r="D857" s="72"/>
    </row>
    <row r="858" spans="4:4" ht="13" x14ac:dyDescent="0.15">
      <c r="D858" s="72"/>
    </row>
    <row r="859" spans="4:4" ht="13" x14ac:dyDescent="0.15">
      <c r="D859" s="72"/>
    </row>
    <row r="860" spans="4:4" ht="13" x14ac:dyDescent="0.15">
      <c r="D860" s="72"/>
    </row>
    <row r="861" spans="4:4" ht="13" x14ac:dyDescent="0.15">
      <c r="D861" s="72"/>
    </row>
    <row r="862" spans="4:4" ht="13" x14ac:dyDescent="0.15">
      <c r="D862" s="72"/>
    </row>
    <row r="863" spans="4:4" ht="13" x14ac:dyDescent="0.15">
      <c r="D863" s="72"/>
    </row>
    <row r="864" spans="4:4" ht="13" x14ac:dyDescent="0.15">
      <c r="D864" s="72"/>
    </row>
    <row r="865" spans="4:4" ht="13" x14ac:dyDescent="0.15">
      <c r="D865" s="72"/>
    </row>
    <row r="866" spans="4:4" ht="13" x14ac:dyDescent="0.15">
      <c r="D866" s="72"/>
    </row>
    <row r="867" spans="4:4" ht="13" x14ac:dyDescent="0.15">
      <c r="D867" s="72"/>
    </row>
    <row r="868" spans="4:4" ht="13" x14ac:dyDescent="0.15">
      <c r="D868" s="72"/>
    </row>
    <row r="869" spans="4:4" ht="13" x14ac:dyDescent="0.15">
      <c r="D869" s="72"/>
    </row>
    <row r="870" spans="4:4" ht="13" x14ac:dyDescent="0.15">
      <c r="D870" s="72"/>
    </row>
    <row r="871" spans="4:4" ht="13" x14ac:dyDescent="0.15">
      <c r="D871" s="72"/>
    </row>
    <row r="872" spans="4:4" ht="13" x14ac:dyDescent="0.15">
      <c r="D872" s="72"/>
    </row>
    <row r="873" spans="4:4" ht="13" x14ac:dyDescent="0.15">
      <c r="D873" s="72"/>
    </row>
    <row r="874" spans="4:4" ht="13" x14ac:dyDescent="0.15">
      <c r="D874" s="72"/>
    </row>
    <row r="875" spans="4:4" ht="13" x14ac:dyDescent="0.15">
      <c r="D875" s="72"/>
    </row>
    <row r="876" spans="4:4" ht="13" x14ac:dyDescent="0.15">
      <c r="D876" s="72"/>
    </row>
    <row r="877" spans="4:4" ht="13" x14ac:dyDescent="0.15">
      <c r="D877" s="72"/>
    </row>
    <row r="878" spans="4:4" ht="13" x14ac:dyDescent="0.15">
      <c r="D878" s="72"/>
    </row>
    <row r="879" spans="4:4" ht="13" x14ac:dyDescent="0.15">
      <c r="D879" s="72"/>
    </row>
    <row r="880" spans="4:4" ht="13" x14ac:dyDescent="0.15">
      <c r="D880" s="72"/>
    </row>
    <row r="881" spans="4:4" ht="13" x14ac:dyDescent="0.15">
      <c r="D881" s="72"/>
    </row>
    <row r="882" spans="4:4" ht="13" x14ac:dyDescent="0.15">
      <c r="D882" s="72"/>
    </row>
    <row r="883" spans="4:4" ht="13" x14ac:dyDescent="0.15">
      <c r="D883" s="72"/>
    </row>
    <row r="884" spans="4:4" ht="13" x14ac:dyDescent="0.15">
      <c r="D884" s="72"/>
    </row>
    <row r="885" spans="4:4" ht="13" x14ac:dyDescent="0.15">
      <c r="D885" s="72"/>
    </row>
    <row r="886" spans="4:4" ht="13" x14ac:dyDescent="0.15">
      <c r="D886" s="72"/>
    </row>
    <row r="887" spans="4:4" ht="13" x14ac:dyDescent="0.15">
      <c r="D887" s="72"/>
    </row>
    <row r="888" spans="4:4" ht="13" x14ac:dyDescent="0.15">
      <c r="D888" s="72"/>
    </row>
    <row r="889" spans="4:4" ht="13" x14ac:dyDescent="0.15">
      <c r="D889" s="72"/>
    </row>
    <row r="890" spans="4:4" ht="13" x14ac:dyDescent="0.15">
      <c r="D890" s="72"/>
    </row>
    <row r="891" spans="4:4" ht="13" x14ac:dyDescent="0.15">
      <c r="D891" s="72"/>
    </row>
    <row r="892" spans="4:4" ht="13" x14ac:dyDescent="0.15">
      <c r="D892" s="72"/>
    </row>
    <row r="893" spans="4:4" ht="13" x14ac:dyDescent="0.15">
      <c r="D893" s="72"/>
    </row>
    <row r="894" spans="4:4" ht="13" x14ac:dyDescent="0.15">
      <c r="D894" s="72"/>
    </row>
    <row r="895" spans="4:4" ht="13" x14ac:dyDescent="0.15">
      <c r="D895" s="72"/>
    </row>
    <row r="896" spans="4:4" ht="13" x14ac:dyDescent="0.15">
      <c r="D896" s="72"/>
    </row>
    <row r="897" spans="4:4" ht="13" x14ac:dyDescent="0.15">
      <c r="D897" s="72"/>
    </row>
    <row r="898" spans="4:4" ht="13" x14ac:dyDescent="0.15">
      <c r="D898" s="72"/>
    </row>
    <row r="899" spans="4:4" ht="13" x14ac:dyDescent="0.15">
      <c r="D899" s="72"/>
    </row>
    <row r="900" spans="4:4" ht="13" x14ac:dyDescent="0.15">
      <c r="D900" s="72"/>
    </row>
    <row r="901" spans="4:4" ht="13" x14ac:dyDescent="0.15">
      <c r="D901" s="72"/>
    </row>
    <row r="902" spans="4:4" ht="13" x14ac:dyDescent="0.15">
      <c r="D902" s="72"/>
    </row>
    <row r="903" spans="4:4" ht="13" x14ac:dyDescent="0.15">
      <c r="D903" s="72"/>
    </row>
    <row r="904" spans="4:4" ht="13" x14ac:dyDescent="0.15">
      <c r="D904" s="72"/>
    </row>
    <row r="905" spans="4:4" ht="13" x14ac:dyDescent="0.15">
      <c r="D905" s="72"/>
    </row>
    <row r="906" spans="4:4" ht="13" x14ac:dyDescent="0.15">
      <c r="D906" s="72"/>
    </row>
    <row r="907" spans="4:4" ht="13" x14ac:dyDescent="0.15">
      <c r="D907" s="72"/>
    </row>
    <row r="908" spans="4:4" ht="13" x14ac:dyDescent="0.15">
      <c r="D908" s="72"/>
    </row>
    <row r="909" spans="4:4" ht="13" x14ac:dyDescent="0.15">
      <c r="D909" s="72"/>
    </row>
    <row r="910" spans="4:4" ht="13" x14ac:dyDescent="0.15">
      <c r="D910" s="72"/>
    </row>
    <row r="911" spans="4:4" ht="13" x14ac:dyDescent="0.15">
      <c r="D911" s="72"/>
    </row>
    <row r="912" spans="4:4" ht="13" x14ac:dyDescent="0.15">
      <c r="D912" s="72"/>
    </row>
    <row r="913" spans="4:4" ht="13" x14ac:dyDescent="0.15">
      <c r="D913" s="72"/>
    </row>
    <row r="914" spans="4:4" ht="13" x14ac:dyDescent="0.15">
      <c r="D914" s="72"/>
    </row>
    <row r="915" spans="4:4" ht="13" x14ac:dyDescent="0.15">
      <c r="D915" s="72"/>
    </row>
    <row r="916" spans="4:4" ht="13" x14ac:dyDescent="0.15">
      <c r="D916" s="72"/>
    </row>
    <row r="917" spans="4:4" ht="13" x14ac:dyDescent="0.15">
      <c r="D917" s="72"/>
    </row>
    <row r="918" spans="4:4" ht="13" x14ac:dyDescent="0.15">
      <c r="D918" s="72"/>
    </row>
    <row r="919" spans="4:4" ht="13" x14ac:dyDescent="0.15">
      <c r="D919" s="72"/>
    </row>
    <row r="920" spans="4:4" ht="13" x14ac:dyDescent="0.15">
      <c r="D920" s="72"/>
    </row>
    <row r="921" spans="4:4" ht="13" x14ac:dyDescent="0.15">
      <c r="D921" s="72"/>
    </row>
    <row r="922" spans="4:4" ht="13" x14ac:dyDescent="0.15">
      <c r="D922" s="72"/>
    </row>
    <row r="923" spans="4:4" ht="13" x14ac:dyDescent="0.15">
      <c r="D923" s="72"/>
    </row>
    <row r="924" spans="4:4" ht="13" x14ac:dyDescent="0.15">
      <c r="D924" s="72"/>
    </row>
    <row r="925" spans="4:4" ht="13" x14ac:dyDescent="0.15">
      <c r="D925" s="72"/>
    </row>
    <row r="926" spans="4:4" ht="13" x14ac:dyDescent="0.15">
      <c r="D926" s="72"/>
    </row>
    <row r="927" spans="4:4" ht="13" x14ac:dyDescent="0.15">
      <c r="D927" s="72"/>
    </row>
    <row r="928" spans="4:4" ht="13" x14ac:dyDescent="0.15">
      <c r="D928" s="72"/>
    </row>
    <row r="929" spans="4:4" ht="13" x14ac:dyDescent="0.15">
      <c r="D929" s="72"/>
    </row>
    <row r="930" spans="4:4" ht="13" x14ac:dyDescent="0.15">
      <c r="D930" s="72"/>
    </row>
    <row r="931" spans="4:4" ht="13" x14ac:dyDescent="0.15">
      <c r="D931" s="72"/>
    </row>
    <row r="932" spans="4:4" ht="13" x14ac:dyDescent="0.15">
      <c r="D932" s="72"/>
    </row>
    <row r="933" spans="4:4" ht="13" x14ac:dyDescent="0.15">
      <c r="D933" s="72"/>
    </row>
    <row r="934" spans="4:4" ht="13" x14ac:dyDescent="0.15">
      <c r="D934" s="72"/>
    </row>
    <row r="935" spans="4:4" ht="13" x14ac:dyDescent="0.15">
      <c r="D935" s="72"/>
    </row>
    <row r="936" spans="4:4" ht="13" x14ac:dyDescent="0.15">
      <c r="D936" s="72"/>
    </row>
    <row r="937" spans="4:4" ht="13" x14ac:dyDescent="0.15">
      <c r="D937" s="72"/>
    </row>
    <row r="938" spans="4:4" ht="13" x14ac:dyDescent="0.15">
      <c r="D938" s="72"/>
    </row>
    <row r="939" spans="4:4" ht="13" x14ac:dyDescent="0.15">
      <c r="D939" s="72"/>
    </row>
    <row r="940" spans="4:4" ht="13" x14ac:dyDescent="0.15">
      <c r="D940" s="72"/>
    </row>
    <row r="941" spans="4:4" ht="13" x14ac:dyDescent="0.15">
      <c r="D941" s="72"/>
    </row>
    <row r="942" spans="4:4" ht="13" x14ac:dyDescent="0.15">
      <c r="D942" s="72"/>
    </row>
    <row r="943" spans="4:4" ht="13" x14ac:dyDescent="0.15">
      <c r="D943" s="72"/>
    </row>
    <row r="944" spans="4:4" ht="13" x14ac:dyDescent="0.15">
      <c r="D944" s="72"/>
    </row>
    <row r="945" spans="4:4" ht="13" x14ac:dyDescent="0.15">
      <c r="D945" s="72"/>
    </row>
    <row r="946" spans="4:4" ht="13" x14ac:dyDescent="0.15">
      <c r="D946" s="72"/>
    </row>
    <row r="947" spans="4:4" ht="13" x14ac:dyDescent="0.15">
      <c r="D947" s="72"/>
    </row>
    <row r="948" spans="4:4" ht="13" x14ac:dyDescent="0.15">
      <c r="D948" s="72"/>
    </row>
    <row r="949" spans="4:4" ht="13" x14ac:dyDescent="0.15">
      <c r="D949" s="72"/>
    </row>
    <row r="950" spans="4:4" ht="13" x14ac:dyDescent="0.15">
      <c r="D950" s="72"/>
    </row>
    <row r="951" spans="4:4" ht="13" x14ac:dyDescent="0.15">
      <c r="D951" s="72"/>
    </row>
    <row r="952" spans="4:4" ht="13" x14ac:dyDescent="0.15">
      <c r="D952" s="72"/>
    </row>
    <row r="953" spans="4:4" ht="13" x14ac:dyDescent="0.15">
      <c r="D953" s="72"/>
    </row>
    <row r="954" spans="4:4" ht="13" x14ac:dyDescent="0.15">
      <c r="D954" s="72"/>
    </row>
    <row r="955" spans="4:4" ht="13" x14ac:dyDescent="0.15">
      <c r="D955" s="72"/>
    </row>
    <row r="956" spans="4:4" ht="13" x14ac:dyDescent="0.15">
      <c r="D956" s="72"/>
    </row>
    <row r="957" spans="4:4" ht="13" x14ac:dyDescent="0.15">
      <c r="D957" s="72"/>
    </row>
    <row r="958" spans="4:4" ht="13" x14ac:dyDescent="0.15">
      <c r="D958" s="72"/>
    </row>
    <row r="959" spans="4:4" ht="13" x14ac:dyDescent="0.15">
      <c r="D959" s="72"/>
    </row>
    <row r="960" spans="4:4" ht="13" x14ac:dyDescent="0.15">
      <c r="D960" s="72"/>
    </row>
    <row r="961" spans="4:4" ht="13" x14ac:dyDescent="0.15">
      <c r="D961" s="72"/>
    </row>
    <row r="962" spans="4:4" ht="13" x14ac:dyDescent="0.15">
      <c r="D962" s="72"/>
    </row>
    <row r="963" spans="4:4" ht="13" x14ac:dyDescent="0.15">
      <c r="D963" s="72"/>
    </row>
    <row r="964" spans="4:4" ht="13" x14ac:dyDescent="0.15">
      <c r="D964" s="72"/>
    </row>
    <row r="965" spans="4:4" ht="13" x14ac:dyDescent="0.15">
      <c r="D965" s="72"/>
    </row>
    <row r="966" spans="4:4" ht="13" x14ac:dyDescent="0.15">
      <c r="D966" s="72"/>
    </row>
    <row r="967" spans="4:4" ht="13" x14ac:dyDescent="0.15">
      <c r="D967" s="72"/>
    </row>
    <row r="968" spans="4:4" ht="13" x14ac:dyDescent="0.15">
      <c r="D968" s="72"/>
    </row>
    <row r="969" spans="4:4" ht="13" x14ac:dyDescent="0.15">
      <c r="D969" s="72"/>
    </row>
    <row r="970" spans="4:4" ht="13" x14ac:dyDescent="0.15">
      <c r="D970" s="72"/>
    </row>
    <row r="971" spans="4:4" ht="13" x14ac:dyDescent="0.15">
      <c r="D971" s="72"/>
    </row>
    <row r="972" spans="4:4" ht="13" x14ac:dyDescent="0.15">
      <c r="D972" s="72"/>
    </row>
    <row r="973" spans="4:4" ht="13" x14ac:dyDescent="0.15">
      <c r="D973" s="72"/>
    </row>
    <row r="974" spans="4:4" ht="13" x14ac:dyDescent="0.15">
      <c r="D974" s="72"/>
    </row>
    <row r="975" spans="4:4" ht="13" x14ac:dyDescent="0.15">
      <c r="D975" s="72"/>
    </row>
    <row r="976" spans="4:4" ht="13" x14ac:dyDescent="0.15">
      <c r="D976" s="72"/>
    </row>
    <row r="977" spans="4:4" ht="13" x14ac:dyDescent="0.15">
      <c r="D977" s="72"/>
    </row>
    <row r="978" spans="4:4" ht="13" x14ac:dyDescent="0.15">
      <c r="D978" s="72"/>
    </row>
    <row r="979" spans="4:4" ht="13" x14ac:dyDescent="0.15">
      <c r="D979" s="72"/>
    </row>
    <row r="980" spans="4:4" ht="13" x14ac:dyDescent="0.15">
      <c r="D980" s="72"/>
    </row>
    <row r="981" spans="4:4" ht="13" x14ac:dyDescent="0.15">
      <c r="D981" s="72"/>
    </row>
    <row r="982" spans="4:4" ht="13" x14ac:dyDescent="0.15">
      <c r="D982" s="72"/>
    </row>
    <row r="983" spans="4:4" ht="13" x14ac:dyDescent="0.15">
      <c r="D983" s="72"/>
    </row>
    <row r="984" spans="4:4" ht="13" x14ac:dyDescent="0.15">
      <c r="D984" s="72"/>
    </row>
    <row r="985" spans="4:4" ht="13" x14ac:dyDescent="0.15">
      <c r="D985" s="72"/>
    </row>
    <row r="986" spans="4:4" ht="13" x14ac:dyDescent="0.15">
      <c r="D986" s="72"/>
    </row>
    <row r="987" spans="4:4" ht="13" x14ac:dyDescent="0.15">
      <c r="D987" s="72"/>
    </row>
    <row r="988" spans="4:4" ht="13" x14ac:dyDescent="0.15">
      <c r="D988" s="72"/>
    </row>
    <row r="989" spans="4:4" ht="13" x14ac:dyDescent="0.15">
      <c r="D989" s="72"/>
    </row>
    <row r="990" spans="4:4" ht="13" x14ac:dyDescent="0.15">
      <c r="D990" s="72"/>
    </row>
    <row r="991" spans="4:4" ht="13" x14ac:dyDescent="0.15">
      <c r="D991" s="72"/>
    </row>
    <row r="992" spans="4:4" ht="13" x14ac:dyDescent="0.15">
      <c r="D992" s="72"/>
    </row>
    <row r="993" spans="4:4" ht="13" x14ac:dyDescent="0.15">
      <c r="D993" s="72"/>
    </row>
    <row r="994" spans="4:4" ht="13" x14ac:dyDescent="0.15">
      <c r="D994" s="72"/>
    </row>
    <row r="995" spans="4:4" ht="13" x14ac:dyDescent="0.15">
      <c r="D995" s="72"/>
    </row>
    <row r="996" spans="4:4" ht="13" x14ac:dyDescent="0.15">
      <c r="D996" s="72"/>
    </row>
    <row r="997" spans="4:4" ht="13" x14ac:dyDescent="0.15">
      <c r="D997" s="72"/>
    </row>
    <row r="998" spans="4:4" ht="13" x14ac:dyDescent="0.15">
      <c r="D998" s="72"/>
    </row>
    <row r="999" spans="4:4" ht="13" x14ac:dyDescent="0.15">
      <c r="D999" s="72"/>
    </row>
    <row r="1000" spans="4:4" ht="13" x14ac:dyDescent="0.15">
      <c r="D1000" s="72"/>
    </row>
    <row r="1001" spans="4:4" ht="13" x14ac:dyDescent="0.15">
      <c r="D1001" s="7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6"/>
  <sheetViews>
    <sheetView workbookViewId="0"/>
  </sheetViews>
  <sheetFormatPr baseColWidth="10" defaultColWidth="14.5" defaultRowHeight="15.75" customHeight="1" x14ac:dyDescent="0.15"/>
  <sheetData>
    <row r="1" spans="1:26" ht="15.75" customHeight="1" x14ac:dyDescent="0.15">
      <c r="A1" s="14"/>
      <c r="B1" s="108" t="s">
        <v>11</v>
      </c>
      <c r="C1" s="108" t="s">
        <v>17</v>
      </c>
      <c r="D1" s="108" t="s">
        <v>22</v>
      </c>
      <c r="E1" s="108" t="s">
        <v>27</v>
      </c>
      <c r="F1" s="108" t="s">
        <v>37</v>
      </c>
      <c r="G1" s="108" t="s">
        <v>46</v>
      </c>
      <c r="H1" s="108" t="s">
        <v>53</v>
      </c>
      <c r="I1" s="108" t="s">
        <v>60</v>
      </c>
      <c r="J1" s="108" t="s">
        <v>63</v>
      </c>
      <c r="K1" s="108" t="s">
        <v>70</v>
      </c>
      <c r="L1" s="108" t="s">
        <v>74</v>
      </c>
      <c r="M1" s="108" t="s">
        <v>80</v>
      </c>
      <c r="N1" s="108" t="s">
        <v>91</v>
      </c>
      <c r="O1" s="108" t="s">
        <v>94</v>
      </c>
      <c r="P1" s="108" t="s">
        <v>97</v>
      </c>
      <c r="Q1" s="108" t="s">
        <v>100</v>
      </c>
      <c r="R1" s="108" t="s">
        <v>103</v>
      </c>
      <c r="S1" s="108" t="s">
        <v>118</v>
      </c>
      <c r="T1" s="108" t="s">
        <v>121</v>
      </c>
      <c r="U1" s="108" t="s">
        <v>124</v>
      </c>
      <c r="V1" s="108" t="s">
        <v>126</v>
      </c>
      <c r="W1" s="108" t="s">
        <v>137</v>
      </c>
      <c r="X1" s="108" t="s">
        <v>141</v>
      </c>
      <c r="Y1" s="108" t="s">
        <v>144</v>
      </c>
      <c r="Z1" s="108" t="s">
        <v>147</v>
      </c>
    </row>
    <row r="2" spans="1:26" x14ac:dyDescent="0.2">
      <c r="A2" s="108" t="s">
        <v>11</v>
      </c>
      <c r="B2" s="109">
        <v>1</v>
      </c>
      <c r="C2" s="110">
        <v>0.19166800000000001</v>
      </c>
      <c r="D2" s="111">
        <v>0.10390000000000001</v>
      </c>
      <c r="E2" s="112">
        <v>0.151392</v>
      </c>
      <c r="F2" s="113">
        <v>8.9802000000000007E-2</v>
      </c>
      <c r="G2" s="114">
        <v>0.15001700000000001</v>
      </c>
      <c r="H2" s="115">
        <v>0.27762300000000001</v>
      </c>
      <c r="I2" s="116">
        <v>0.14486599999999999</v>
      </c>
      <c r="J2" s="117">
        <v>9.0985999999999997E-2</v>
      </c>
      <c r="K2" s="118">
        <v>0.13112099999999999</v>
      </c>
      <c r="L2" s="119">
        <v>0.15568599999999999</v>
      </c>
      <c r="M2" s="120">
        <v>0.12922</v>
      </c>
      <c r="N2" s="121">
        <v>4.1761E-2</v>
      </c>
      <c r="O2" s="122">
        <v>0.16933000000000001</v>
      </c>
      <c r="P2" s="123">
        <v>9.5771999999999996E-2</v>
      </c>
      <c r="Q2" s="124">
        <v>0.19409100000000001</v>
      </c>
      <c r="R2" s="125">
        <v>9.2842999999999995E-2</v>
      </c>
      <c r="S2" s="126">
        <v>0.144233</v>
      </c>
      <c r="T2" s="127">
        <v>0.13323199999999999</v>
      </c>
      <c r="U2" s="128">
        <v>0.36054700000000001</v>
      </c>
      <c r="V2" s="129">
        <v>0.152672</v>
      </c>
      <c r="W2" s="130">
        <v>-6.9699999999999996E-3</v>
      </c>
      <c r="X2" s="131">
        <v>2.8060999999999999E-2</v>
      </c>
      <c r="Y2" s="132">
        <v>0.124581</v>
      </c>
      <c r="Z2" s="133">
        <v>5.6381000000000001E-2</v>
      </c>
    </row>
    <row r="3" spans="1:26" x14ac:dyDescent="0.2">
      <c r="A3" s="108" t="s">
        <v>17</v>
      </c>
      <c r="B3" s="110">
        <v>0.19166800000000001</v>
      </c>
      <c r="C3" s="109">
        <v>1</v>
      </c>
      <c r="D3" s="134">
        <v>0.23286599999999999</v>
      </c>
      <c r="E3" s="135">
        <v>0.18084900000000001</v>
      </c>
      <c r="F3" s="136">
        <v>0.23072599999999999</v>
      </c>
      <c r="G3" s="137">
        <v>0.31153399999999998</v>
      </c>
      <c r="H3" s="138">
        <v>0.49054900000000001</v>
      </c>
      <c r="I3" s="139">
        <v>0.25080999999999998</v>
      </c>
      <c r="J3" s="140">
        <v>0.26497599999999999</v>
      </c>
      <c r="K3" s="140">
        <v>0.26351000000000002</v>
      </c>
      <c r="L3" s="134">
        <v>0.23424800000000001</v>
      </c>
      <c r="M3" s="141">
        <v>0.220388</v>
      </c>
      <c r="N3" s="142">
        <v>9.3118000000000006E-2</v>
      </c>
      <c r="O3" s="143">
        <v>0.348806</v>
      </c>
      <c r="P3" s="144">
        <v>0.17722199999999999</v>
      </c>
      <c r="Q3" s="145">
        <v>0.45855000000000001</v>
      </c>
      <c r="R3" s="146">
        <v>0.18336</v>
      </c>
      <c r="S3" s="147">
        <v>0.30271300000000001</v>
      </c>
      <c r="T3" s="148">
        <v>0.209233</v>
      </c>
      <c r="U3" s="149">
        <v>0.25789400000000001</v>
      </c>
      <c r="V3" s="150">
        <v>0.25980199999999998</v>
      </c>
      <c r="W3" s="131">
        <v>2.8059000000000001E-2</v>
      </c>
      <c r="X3" s="151">
        <v>0.10095700000000001</v>
      </c>
      <c r="Y3" s="152">
        <v>0.29269899999999999</v>
      </c>
      <c r="Z3" s="153">
        <v>5.3150000000000003E-2</v>
      </c>
    </row>
    <row r="4" spans="1:26" x14ac:dyDescent="0.2">
      <c r="A4" s="108" t="s">
        <v>22</v>
      </c>
      <c r="B4" s="111">
        <v>0.10390000000000001</v>
      </c>
      <c r="C4" s="134">
        <v>0.23286599999999999</v>
      </c>
      <c r="D4" s="109">
        <v>1</v>
      </c>
      <c r="E4" s="148">
        <v>0.206507</v>
      </c>
      <c r="F4" s="136">
        <v>0.22850300000000001</v>
      </c>
      <c r="G4" s="154">
        <v>0.29819299999999999</v>
      </c>
      <c r="H4" s="139">
        <v>0.25320999999999999</v>
      </c>
      <c r="I4" s="137">
        <v>0.31233</v>
      </c>
      <c r="J4" s="134">
        <v>0.23679500000000001</v>
      </c>
      <c r="K4" s="155">
        <v>0.41071000000000002</v>
      </c>
      <c r="L4" s="156">
        <v>0.24269499999999999</v>
      </c>
      <c r="M4" s="157">
        <v>0.28915099999999999</v>
      </c>
      <c r="N4" s="158">
        <v>0.14119899999999999</v>
      </c>
      <c r="O4" s="159">
        <v>0.39293800000000001</v>
      </c>
      <c r="P4" s="160">
        <v>0.18962599999999999</v>
      </c>
      <c r="Q4" s="145">
        <v>0.46002399999999999</v>
      </c>
      <c r="R4" s="161">
        <v>0.32479599999999997</v>
      </c>
      <c r="S4" s="149">
        <v>0.25783</v>
      </c>
      <c r="T4" s="162">
        <v>0.37429499999999999</v>
      </c>
      <c r="U4" s="163">
        <v>0.17674899999999999</v>
      </c>
      <c r="V4" s="164">
        <v>0.33352900000000002</v>
      </c>
      <c r="W4" s="165">
        <v>2.9401E-2</v>
      </c>
      <c r="X4" s="166">
        <v>0.109093</v>
      </c>
      <c r="Y4" s="167">
        <v>0.21177000000000001</v>
      </c>
      <c r="Z4" s="168">
        <v>7.5759999999999994E-2</v>
      </c>
    </row>
    <row r="5" spans="1:26" x14ac:dyDescent="0.2">
      <c r="A5" s="108" t="s">
        <v>27</v>
      </c>
      <c r="B5" s="112">
        <v>0.151392</v>
      </c>
      <c r="C5" s="135">
        <v>0.18084900000000001</v>
      </c>
      <c r="D5" s="148">
        <v>0.206507</v>
      </c>
      <c r="E5" s="109">
        <v>1</v>
      </c>
      <c r="F5" s="169">
        <v>0.154054</v>
      </c>
      <c r="G5" s="170">
        <v>0.17114399999999999</v>
      </c>
      <c r="H5" s="171">
        <v>0.17291699999999999</v>
      </c>
      <c r="I5" s="139">
        <v>0.250079</v>
      </c>
      <c r="J5" s="172">
        <v>0.15516199999999999</v>
      </c>
      <c r="K5" s="173">
        <v>0.30914799999999998</v>
      </c>
      <c r="L5" s="174">
        <v>0.19136700000000001</v>
      </c>
      <c r="M5" s="175">
        <v>0.204709</v>
      </c>
      <c r="N5" s="176">
        <v>7.0416000000000006E-2</v>
      </c>
      <c r="O5" s="134">
        <v>0.236822</v>
      </c>
      <c r="P5" s="177">
        <v>0.100651</v>
      </c>
      <c r="Q5" s="178">
        <v>0.244504</v>
      </c>
      <c r="R5" s="179">
        <v>0.354238</v>
      </c>
      <c r="S5" s="148">
        <v>0.20980199999999999</v>
      </c>
      <c r="T5" s="155">
        <v>0.408165</v>
      </c>
      <c r="U5" s="180">
        <v>0.19747999999999999</v>
      </c>
      <c r="V5" s="181">
        <v>0.36888500000000002</v>
      </c>
      <c r="W5" s="182">
        <v>2.5642999999999999E-2</v>
      </c>
      <c r="X5" s="183">
        <v>3.6838999999999997E-2</v>
      </c>
      <c r="Y5" s="184">
        <v>0.11723600000000001</v>
      </c>
      <c r="Z5" s="185">
        <v>9.6418000000000004E-2</v>
      </c>
    </row>
    <row r="6" spans="1:26" x14ac:dyDescent="0.2">
      <c r="A6" s="108" t="s">
        <v>37</v>
      </c>
      <c r="B6" s="113">
        <v>8.9802000000000007E-2</v>
      </c>
      <c r="C6" s="136">
        <v>0.23072599999999999</v>
      </c>
      <c r="D6" s="136">
        <v>0.22850300000000001</v>
      </c>
      <c r="E6" s="169">
        <v>0.154054</v>
      </c>
      <c r="F6" s="109">
        <v>1</v>
      </c>
      <c r="G6" s="178">
        <v>0.244365</v>
      </c>
      <c r="H6" s="137">
        <v>0.31258200000000003</v>
      </c>
      <c r="I6" s="134">
        <v>0.23496</v>
      </c>
      <c r="J6" s="186">
        <v>0.21606500000000001</v>
      </c>
      <c r="K6" s="157">
        <v>0.29190300000000002</v>
      </c>
      <c r="L6" s="115">
        <v>0.27865400000000001</v>
      </c>
      <c r="M6" s="134">
        <v>0.23545099999999999</v>
      </c>
      <c r="N6" s="125">
        <v>9.2462000000000003E-2</v>
      </c>
      <c r="O6" s="187">
        <v>0.34315299999999999</v>
      </c>
      <c r="P6" s="175">
        <v>0.203682</v>
      </c>
      <c r="Q6" s="143">
        <v>0.35024699999999998</v>
      </c>
      <c r="R6" s="188">
        <v>0.120408</v>
      </c>
      <c r="S6" s="189">
        <v>0.175451</v>
      </c>
      <c r="T6" s="190">
        <v>0.150783</v>
      </c>
      <c r="U6" s="191">
        <v>0.13591200000000001</v>
      </c>
      <c r="V6" s="192">
        <v>0.27553499999999997</v>
      </c>
      <c r="W6" s="193">
        <v>9.2530000000000008E-3</v>
      </c>
      <c r="X6" s="194">
        <v>0.148704</v>
      </c>
      <c r="Y6" s="195">
        <v>0.20248099999999999</v>
      </c>
      <c r="Z6" s="196">
        <v>8.3116999999999996E-2</v>
      </c>
    </row>
    <row r="7" spans="1:26" x14ac:dyDescent="0.2">
      <c r="A7" s="108" t="s">
        <v>46</v>
      </c>
      <c r="B7" s="114">
        <v>0.15001700000000001</v>
      </c>
      <c r="C7" s="137">
        <v>0.31153399999999998</v>
      </c>
      <c r="D7" s="154">
        <v>0.29819299999999999</v>
      </c>
      <c r="E7" s="170">
        <v>0.17114399999999999</v>
      </c>
      <c r="F7" s="178">
        <v>0.244365</v>
      </c>
      <c r="G7" s="109">
        <v>1</v>
      </c>
      <c r="H7" s="139">
        <v>0.25190699999999999</v>
      </c>
      <c r="I7" s="197">
        <v>0.31418299999999999</v>
      </c>
      <c r="J7" s="139">
        <v>0.25228200000000001</v>
      </c>
      <c r="K7" s="178">
        <v>0.24713599999999999</v>
      </c>
      <c r="L7" s="198">
        <v>0.27088699999999999</v>
      </c>
      <c r="M7" s="163">
        <v>0.17624799999999999</v>
      </c>
      <c r="N7" s="180">
        <v>0.19438800000000001</v>
      </c>
      <c r="O7" s="128">
        <v>0.36236000000000002</v>
      </c>
      <c r="P7" s="137">
        <v>0.31104100000000001</v>
      </c>
      <c r="Q7" s="199">
        <v>0.46205800000000002</v>
      </c>
      <c r="R7" s="200">
        <v>0.1888</v>
      </c>
      <c r="S7" s="134">
        <v>0.23725099999999999</v>
      </c>
      <c r="T7" s="201">
        <v>0.160745</v>
      </c>
      <c r="U7" s="202">
        <v>0.184748</v>
      </c>
      <c r="V7" s="203">
        <v>0.22691900000000001</v>
      </c>
      <c r="W7" s="204">
        <v>6.8182999999999994E-2</v>
      </c>
      <c r="X7" s="205">
        <v>5.5719999999999999E-2</v>
      </c>
      <c r="Y7" s="167">
        <v>0.21335699999999999</v>
      </c>
      <c r="Z7" s="153">
        <v>5.3115999999999997E-2</v>
      </c>
    </row>
    <row r="8" spans="1:26" x14ac:dyDescent="0.2">
      <c r="A8" s="108" t="s">
        <v>53</v>
      </c>
      <c r="B8" s="115">
        <v>0.27762300000000001</v>
      </c>
      <c r="C8" s="138">
        <v>0.49054900000000001</v>
      </c>
      <c r="D8" s="139">
        <v>0.25320999999999999</v>
      </c>
      <c r="E8" s="171">
        <v>0.17291699999999999</v>
      </c>
      <c r="F8" s="137">
        <v>0.31258200000000003</v>
      </c>
      <c r="G8" s="139">
        <v>0.25190699999999999</v>
      </c>
      <c r="H8" s="109">
        <v>1</v>
      </c>
      <c r="I8" s="206">
        <v>0.30442900000000001</v>
      </c>
      <c r="J8" s="136">
        <v>0.22909599999999999</v>
      </c>
      <c r="K8" s="207">
        <v>0.30382100000000001</v>
      </c>
      <c r="L8" s="141">
        <v>0.21878400000000001</v>
      </c>
      <c r="M8" s="157">
        <v>0.29038999999999998</v>
      </c>
      <c r="N8" s="111">
        <v>0.103729</v>
      </c>
      <c r="O8" s="181">
        <v>0.36949100000000001</v>
      </c>
      <c r="P8" s="208">
        <v>0.168132</v>
      </c>
      <c r="Q8" s="209">
        <v>0.45634799999999998</v>
      </c>
      <c r="R8" s="136">
        <v>0.23047400000000001</v>
      </c>
      <c r="S8" s="178">
        <v>0.246699</v>
      </c>
      <c r="T8" s="180">
        <v>0.19838</v>
      </c>
      <c r="U8" s="210">
        <v>0.38938499999999998</v>
      </c>
      <c r="V8" s="211">
        <v>0.32738499999999998</v>
      </c>
      <c r="W8" s="212">
        <v>1.9400000000000001E-3</v>
      </c>
      <c r="X8" s="213">
        <v>0.122755</v>
      </c>
      <c r="Y8" s="214">
        <v>0.34276499999999999</v>
      </c>
      <c r="Z8" s="215">
        <v>6.8962999999999997E-2</v>
      </c>
    </row>
    <row r="9" spans="1:26" x14ac:dyDescent="0.2">
      <c r="A9" s="108" t="s">
        <v>60</v>
      </c>
      <c r="B9" s="116">
        <v>0.14486599999999999</v>
      </c>
      <c r="C9" s="139">
        <v>0.25080999999999998</v>
      </c>
      <c r="D9" s="137">
        <v>0.31233</v>
      </c>
      <c r="E9" s="139">
        <v>0.250079</v>
      </c>
      <c r="F9" s="134">
        <v>0.23496</v>
      </c>
      <c r="G9" s="197">
        <v>0.31418299999999999</v>
      </c>
      <c r="H9" s="206">
        <v>0.30442900000000001</v>
      </c>
      <c r="I9" s="109">
        <v>1</v>
      </c>
      <c r="J9" s="110">
        <v>0.192242</v>
      </c>
      <c r="K9" s="206">
        <v>0.30710700000000002</v>
      </c>
      <c r="L9" s="115">
        <v>0.27855600000000003</v>
      </c>
      <c r="M9" s="203">
        <v>0.22336300000000001</v>
      </c>
      <c r="N9" s="116">
        <v>0.14444299999999999</v>
      </c>
      <c r="O9" s="216">
        <v>0.37217699999999998</v>
      </c>
      <c r="P9" s="141">
        <v>0.22003200000000001</v>
      </c>
      <c r="Q9" s="217">
        <v>0.45495099999999999</v>
      </c>
      <c r="R9" s="216">
        <v>0.37307600000000002</v>
      </c>
      <c r="S9" s="157">
        <v>0.29145100000000002</v>
      </c>
      <c r="T9" s="206">
        <v>0.30748500000000001</v>
      </c>
      <c r="U9" s="136">
        <v>0.227714</v>
      </c>
      <c r="V9" s="218">
        <v>0.45157700000000001</v>
      </c>
      <c r="W9" s="219">
        <v>4.1333000000000002E-2</v>
      </c>
      <c r="X9" s="177">
        <v>0.10082199999999999</v>
      </c>
      <c r="Y9" s="220">
        <v>0.192805</v>
      </c>
      <c r="Z9" s="221">
        <v>6.9918999999999995E-2</v>
      </c>
    </row>
    <row r="10" spans="1:26" x14ac:dyDescent="0.2">
      <c r="A10" s="108" t="s">
        <v>63</v>
      </c>
      <c r="B10" s="117">
        <v>9.0985999999999997E-2</v>
      </c>
      <c r="C10" s="140">
        <v>0.26497599999999999</v>
      </c>
      <c r="D10" s="134">
        <v>0.23679500000000001</v>
      </c>
      <c r="E10" s="172">
        <v>0.15516199999999999</v>
      </c>
      <c r="F10" s="186">
        <v>0.21606500000000001</v>
      </c>
      <c r="G10" s="139">
        <v>0.25228200000000001</v>
      </c>
      <c r="H10" s="136">
        <v>0.22909599999999999</v>
      </c>
      <c r="I10" s="110">
        <v>0.192242</v>
      </c>
      <c r="J10" s="109">
        <v>1</v>
      </c>
      <c r="K10" s="186">
        <v>0.21534200000000001</v>
      </c>
      <c r="L10" s="175">
        <v>0.202463</v>
      </c>
      <c r="M10" s="222">
        <v>0.17938200000000001</v>
      </c>
      <c r="N10" s="223">
        <v>9.5005999999999993E-2</v>
      </c>
      <c r="O10" s="192">
        <v>0.27166000000000001</v>
      </c>
      <c r="P10" s="224">
        <v>0.15975900000000001</v>
      </c>
      <c r="Q10" s="225">
        <v>0.315633</v>
      </c>
      <c r="R10" s="122">
        <v>0.16964499999999999</v>
      </c>
      <c r="S10" s="226">
        <v>0.18728800000000001</v>
      </c>
      <c r="T10" s="227">
        <v>0.143536</v>
      </c>
      <c r="U10" s="190">
        <v>0.15023700000000001</v>
      </c>
      <c r="V10" s="148">
        <v>0.20729900000000001</v>
      </c>
      <c r="W10" s="228">
        <v>2.1134E-2</v>
      </c>
      <c r="X10" s="229">
        <v>6.6164000000000001E-2</v>
      </c>
      <c r="Y10" s="167">
        <v>0.21187</v>
      </c>
      <c r="Z10" s="230">
        <v>3.7475000000000001E-2</v>
      </c>
    </row>
    <row r="11" spans="1:26" x14ac:dyDescent="0.2">
      <c r="A11" s="108" t="s">
        <v>70</v>
      </c>
      <c r="B11" s="118">
        <v>0.13112099999999999</v>
      </c>
      <c r="C11" s="140">
        <v>0.26351000000000002</v>
      </c>
      <c r="D11" s="155">
        <v>0.41071000000000002</v>
      </c>
      <c r="E11" s="173">
        <v>0.30914799999999998</v>
      </c>
      <c r="F11" s="157">
        <v>0.29190300000000002</v>
      </c>
      <c r="G11" s="178">
        <v>0.24713599999999999</v>
      </c>
      <c r="H11" s="207">
        <v>0.30382100000000001</v>
      </c>
      <c r="I11" s="206">
        <v>0.30710700000000002</v>
      </c>
      <c r="J11" s="186">
        <v>0.21534200000000001</v>
      </c>
      <c r="K11" s="109">
        <v>1</v>
      </c>
      <c r="L11" s="157">
        <v>0.287661</v>
      </c>
      <c r="M11" s="164">
        <v>0.334984</v>
      </c>
      <c r="N11" s="142">
        <v>9.3029000000000001E-2</v>
      </c>
      <c r="O11" s="231">
        <v>0.50854299999999997</v>
      </c>
      <c r="P11" s="190">
        <v>0.15072199999999999</v>
      </c>
      <c r="Q11" s="218">
        <v>0.450567</v>
      </c>
      <c r="R11" s="128">
        <v>0.36263800000000002</v>
      </c>
      <c r="S11" s="156">
        <v>0.242564</v>
      </c>
      <c r="T11" s="155">
        <v>0.41002899999999998</v>
      </c>
      <c r="U11" s="232">
        <v>0.18118200000000001</v>
      </c>
      <c r="V11" s="233">
        <v>0.35840100000000003</v>
      </c>
      <c r="W11" s="234">
        <v>4.5469999999999998E-3</v>
      </c>
      <c r="X11" s="235">
        <v>0.102642</v>
      </c>
      <c r="Y11" s="236">
        <v>0.23871200000000001</v>
      </c>
      <c r="Z11" s="237">
        <v>7.6115000000000002E-2</v>
      </c>
    </row>
    <row r="12" spans="1:26" x14ac:dyDescent="0.2">
      <c r="A12" s="108" t="s">
        <v>74</v>
      </c>
      <c r="B12" s="119">
        <v>0.15568599999999999</v>
      </c>
      <c r="C12" s="134">
        <v>0.23424800000000001</v>
      </c>
      <c r="D12" s="156">
        <v>0.24269499999999999</v>
      </c>
      <c r="E12" s="174">
        <v>0.19136700000000001</v>
      </c>
      <c r="F12" s="115">
        <v>0.27865400000000001</v>
      </c>
      <c r="G12" s="198">
        <v>0.27088699999999999</v>
      </c>
      <c r="H12" s="141">
        <v>0.21878400000000001</v>
      </c>
      <c r="I12" s="115">
        <v>0.27855600000000003</v>
      </c>
      <c r="J12" s="175">
        <v>0.202463</v>
      </c>
      <c r="K12" s="157">
        <v>0.287661</v>
      </c>
      <c r="L12" s="109">
        <v>1</v>
      </c>
      <c r="M12" s="180">
        <v>0.194299</v>
      </c>
      <c r="N12" s="238">
        <v>0.107878</v>
      </c>
      <c r="O12" s="239">
        <v>0.398758</v>
      </c>
      <c r="P12" s="175">
        <v>0.20286399999999999</v>
      </c>
      <c r="Q12" s="240">
        <v>0.3805</v>
      </c>
      <c r="R12" s="169">
        <v>0.15460499999999999</v>
      </c>
      <c r="S12" s="136">
        <v>0.22935900000000001</v>
      </c>
      <c r="T12" s="203">
        <v>0.22489400000000001</v>
      </c>
      <c r="U12" s="224">
        <v>0.15978400000000001</v>
      </c>
      <c r="V12" s="192">
        <v>0.27315400000000001</v>
      </c>
      <c r="W12" s="234">
        <v>4.1749999999999999E-3</v>
      </c>
      <c r="X12" s="241">
        <v>9.1852000000000003E-2</v>
      </c>
      <c r="Y12" s="195">
        <v>0.20294899999999999</v>
      </c>
      <c r="Z12" s="242">
        <v>8.1320000000000003E-2</v>
      </c>
    </row>
    <row r="13" spans="1:26" x14ac:dyDescent="0.2">
      <c r="A13" s="108" t="s">
        <v>80</v>
      </c>
      <c r="B13" s="120">
        <v>0.12922</v>
      </c>
      <c r="C13" s="141">
        <v>0.220388</v>
      </c>
      <c r="D13" s="157">
        <v>0.28915099999999999</v>
      </c>
      <c r="E13" s="175">
        <v>0.204709</v>
      </c>
      <c r="F13" s="134">
        <v>0.23545099999999999</v>
      </c>
      <c r="G13" s="163">
        <v>0.17624799999999999</v>
      </c>
      <c r="H13" s="157">
        <v>0.29038999999999998</v>
      </c>
      <c r="I13" s="203">
        <v>0.22336300000000001</v>
      </c>
      <c r="J13" s="222">
        <v>0.17938200000000001</v>
      </c>
      <c r="K13" s="164">
        <v>0.334984</v>
      </c>
      <c r="L13" s="180">
        <v>0.194299</v>
      </c>
      <c r="M13" s="109">
        <v>1</v>
      </c>
      <c r="N13" s="243">
        <v>5.0188999999999998E-2</v>
      </c>
      <c r="O13" s="244">
        <v>0.29311199999999998</v>
      </c>
      <c r="P13" s="245">
        <v>0.126337</v>
      </c>
      <c r="Q13" s="137">
        <v>0.31248300000000001</v>
      </c>
      <c r="R13" s="246">
        <v>0.25420599999999999</v>
      </c>
      <c r="S13" s="180">
        <v>0.19892099999999999</v>
      </c>
      <c r="T13" s="115">
        <v>0.27910699999999999</v>
      </c>
      <c r="U13" s="247">
        <v>0.16172300000000001</v>
      </c>
      <c r="V13" s="157">
        <v>0.291294</v>
      </c>
      <c r="W13" s="248">
        <v>-4.6800000000000001E-3</v>
      </c>
      <c r="X13" s="238">
        <v>0.108474</v>
      </c>
      <c r="Y13" s="249">
        <v>0.122792</v>
      </c>
      <c r="Z13" s="250">
        <v>4.9091000000000003E-2</v>
      </c>
    </row>
    <row r="14" spans="1:26" x14ac:dyDescent="0.2">
      <c r="A14" s="108" t="s">
        <v>91</v>
      </c>
      <c r="B14" s="121">
        <v>4.1761E-2</v>
      </c>
      <c r="C14" s="142">
        <v>9.3118000000000006E-2</v>
      </c>
      <c r="D14" s="158">
        <v>0.14119899999999999</v>
      </c>
      <c r="E14" s="176">
        <v>7.0416000000000006E-2</v>
      </c>
      <c r="F14" s="125">
        <v>9.2462000000000003E-2</v>
      </c>
      <c r="G14" s="180">
        <v>0.19438800000000001</v>
      </c>
      <c r="H14" s="111">
        <v>0.103729</v>
      </c>
      <c r="I14" s="116">
        <v>0.14444299999999999</v>
      </c>
      <c r="J14" s="223">
        <v>9.5005999999999993E-2</v>
      </c>
      <c r="K14" s="142">
        <v>9.3029000000000001E-2</v>
      </c>
      <c r="L14" s="238">
        <v>0.107878</v>
      </c>
      <c r="M14" s="243">
        <v>5.0188999999999998E-2</v>
      </c>
      <c r="N14" s="109">
        <v>1</v>
      </c>
      <c r="O14" s="251">
        <v>0.13755000000000001</v>
      </c>
      <c r="P14" s="252">
        <v>0.12221600000000001</v>
      </c>
      <c r="Q14" s="175">
        <v>0.20233899999999999</v>
      </c>
      <c r="R14" s="113">
        <v>8.9427000000000006E-2</v>
      </c>
      <c r="S14" s="253">
        <v>0.113064</v>
      </c>
      <c r="T14" s="254">
        <v>7.1428000000000005E-2</v>
      </c>
      <c r="U14" s="255">
        <v>8.2785999999999998E-2</v>
      </c>
      <c r="V14" s="256">
        <v>0.122909</v>
      </c>
      <c r="W14" s="257">
        <v>3.7800000000000003E-4</v>
      </c>
      <c r="X14" s="258">
        <v>2.2925999999999998E-2</v>
      </c>
      <c r="Y14" s="237">
        <v>7.6049000000000005E-2</v>
      </c>
      <c r="Z14" s="259">
        <v>3.5977000000000002E-2</v>
      </c>
    </row>
    <row r="15" spans="1:26" x14ac:dyDescent="0.2">
      <c r="A15" s="108" t="s">
        <v>94</v>
      </c>
      <c r="B15" s="122">
        <v>0.16933000000000001</v>
      </c>
      <c r="C15" s="143">
        <v>0.348806</v>
      </c>
      <c r="D15" s="159">
        <v>0.39293800000000001</v>
      </c>
      <c r="E15" s="134">
        <v>0.236822</v>
      </c>
      <c r="F15" s="187">
        <v>0.34315299999999999</v>
      </c>
      <c r="G15" s="128">
        <v>0.36236000000000002</v>
      </c>
      <c r="H15" s="181">
        <v>0.36949100000000001</v>
      </c>
      <c r="I15" s="216">
        <v>0.37217699999999998</v>
      </c>
      <c r="J15" s="192">
        <v>0.27166000000000001</v>
      </c>
      <c r="K15" s="231">
        <v>0.50854299999999997</v>
      </c>
      <c r="L15" s="239">
        <v>0.398758</v>
      </c>
      <c r="M15" s="244">
        <v>0.29311199999999998</v>
      </c>
      <c r="N15" s="251">
        <v>0.13755000000000001</v>
      </c>
      <c r="O15" s="109">
        <v>1</v>
      </c>
      <c r="P15" s="124">
        <v>0.19372500000000001</v>
      </c>
      <c r="Q15" s="260">
        <v>0.53844099999999995</v>
      </c>
      <c r="R15" s="261">
        <v>0.283362</v>
      </c>
      <c r="S15" s="149">
        <v>0.25600299999999998</v>
      </c>
      <c r="T15" s="262">
        <v>0.28170800000000001</v>
      </c>
      <c r="U15" s="186">
        <v>0.21604200000000001</v>
      </c>
      <c r="V15" s="216">
        <v>0.37024499999999999</v>
      </c>
      <c r="W15" s="263">
        <v>7.2449999999999997E-3</v>
      </c>
      <c r="X15" s="264">
        <v>0.118168</v>
      </c>
      <c r="Y15" s="265">
        <v>0.25476900000000002</v>
      </c>
      <c r="Z15" s="185">
        <v>9.6180000000000002E-2</v>
      </c>
    </row>
    <row r="16" spans="1:26" x14ac:dyDescent="0.2">
      <c r="A16" s="108" t="s">
        <v>97</v>
      </c>
      <c r="B16" s="123">
        <v>9.5771999999999996E-2</v>
      </c>
      <c r="C16" s="144">
        <v>0.17722199999999999</v>
      </c>
      <c r="D16" s="160">
        <v>0.18962599999999999</v>
      </c>
      <c r="E16" s="177">
        <v>0.100651</v>
      </c>
      <c r="F16" s="175">
        <v>0.203682</v>
      </c>
      <c r="G16" s="137">
        <v>0.31104100000000001</v>
      </c>
      <c r="H16" s="208">
        <v>0.168132</v>
      </c>
      <c r="I16" s="141">
        <v>0.22003200000000001</v>
      </c>
      <c r="J16" s="224">
        <v>0.15975900000000001</v>
      </c>
      <c r="K16" s="190">
        <v>0.15072199999999999</v>
      </c>
      <c r="L16" s="175">
        <v>0.20286399999999999</v>
      </c>
      <c r="M16" s="245">
        <v>0.126337</v>
      </c>
      <c r="N16" s="252">
        <v>0.12221600000000001</v>
      </c>
      <c r="O16" s="124">
        <v>0.19372500000000001</v>
      </c>
      <c r="P16" s="109">
        <v>1</v>
      </c>
      <c r="Q16" s="261">
        <v>0.28227799999999997</v>
      </c>
      <c r="R16" s="266">
        <v>9.7030000000000005E-2</v>
      </c>
      <c r="S16" s="267">
        <v>0.156717</v>
      </c>
      <c r="T16" s="268">
        <v>0.116119</v>
      </c>
      <c r="U16" s="223">
        <v>9.4772999999999996E-2</v>
      </c>
      <c r="V16" s="208">
        <v>0.16810700000000001</v>
      </c>
      <c r="W16" s="269">
        <v>3.5431999999999998E-2</v>
      </c>
      <c r="X16" s="270">
        <v>5.9235000000000003E-2</v>
      </c>
      <c r="Y16" s="271">
        <v>0.140678</v>
      </c>
      <c r="Z16" s="272">
        <v>6.0701999999999999E-2</v>
      </c>
    </row>
    <row r="17" spans="1:26" x14ac:dyDescent="0.2">
      <c r="A17" s="108" t="s">
        <v>100</v>
      </c>
      <c r="B17" s="124">
        <v>0.19409100000000001</v>
      </c>
      <c r="C17" s="145">
        <v>0.45855000000000001</v>
      </c>
      <c r="D17" s="145">
        <v>0.46002399999999999</v>
      </c>
      <c r="E17" s="178">
        <v>0.244504</v>
      </c>
      <c r="F17" s="143">
        <v>0.35024699999999998</v>
      </c>
      <c r="G17" s="199">
        <v>0.46205800000000002</v>
      </c>
      <c r="H17" s="209">
        <v>0.45634799999999998</v>
      </c>
      <c r="I17" s="217">
        <v>0.45495099999999999</v>
      </c>
      <c r="J17" s="225">
        <v>0.315633</v>
      </c>
      <c r="K17" s="218">
        <v>0.450567</v>
      </c>
      <c r="L17" s="240">
        <v>0.3805</v>
      </c>
      <c r="M17" s="137">
        <v>0.31248300000000001</v>
      </c>
      <c r="N17" s="175">
        <v>0.20233899999999999</v>
      </c>
      <c r="O17" s="260">
        <v>0.53844099999999995</v>
      </c>
      <c r="P17" s="261">
        <v>0.28227799999999997</v>
      </c>
      <c r="Q17" s="109">
        <v>1</v>
      </c>
      <c r="R17" s="161">
        <v>0.32355</v>
      </c>
      <c r="S17" s="273">
        <v>0.34698299999999999</v>
      </c>
      <c r="T17" s="115">
        <v>0.27795900000000001</v>
      </c>
      <c r="U17" s="206">
        <v>0.30579899999999999</v>
      </c>
      <c r="V17" s="274">
        <v>0.41750399999999999</v>
      </c>
      <c r="W17" s="228">
        <v>2.1870000000000001E-2</v>
      </c>
      <c r="X17" s="256">
        <v>0.123109</v>
      </c>
      <c r="Y17" s="275">
        <v>0.32525700000000002</v>
      </c>
      <c r="Z17" s="276">
        <v>9.8289000000000001E-2</v>
      </c>
    </row>
    <row r="18" spans="1:26" x14ac:dyDescent="0.2">
      <c r="A18" s="108" t="s">
        <v>103</v>
      </c>
      <c r="B18" s="125">
        <v>9.2842999999999995E-2</v>
      </c>
      <c r="C18" s="146">
        <v>0.18336</v>
      </c>
      <c r="D18" s="161">
        <v>0.32479599999999997</v>
      </c>
      <c r="E18" s="179">
        <v>0.354238</v>
      </c>
      <c r="F18" s="188">
        <v>0.120408</v>
      </c>
      <c r="G18" s="200">
        <v>0.1888</v>
      </c>
      <c r="H18" s="136">
        <v>0.23047400000000001</v>
      </c>
      <c r="I18" s="216">
        <v>0.37307600000000002</v>
      </c>
      <c r="J18" s="122">
        <v>0.16964499999999999</v>
      </c>
      <c r="K18" s="128">
        <v>0.36263800000000002</v>
      </c>
      <c r="L18" s="169">
        <v>0.15460499999999999</v>
      </c>
      <c r="M18" s="246">
        <v>0.25420599999999999</v>
      </c>
      <c r="N18" s="113">
        <v>8.9427000000000006E-2</v>
      </c>
      <c r="O18" s="261">
        <v>0.283362</v>
      </c>
      <c r="P18" s="266">
        <v>9.7030000000000005E-2</v>
      </c>
      <c r="Q18" s="161">
        <v>0.32355</v>
      </c>
      <c r="R18" s="109">
        <v>1</v>
      </c>
      <c r="S18" s="140">
        <v>0.26144400000000001</v>
      </c>
      <c r="T18" s="145">
        <v>0.45753899999999997</v>
      </c>
      <c r="U18" s="171">
        <v>0.17219799999999999</v>
      </c>
      <c r="V18" s="277">
        <v>0.40197500000000003</v>
      </c>
      <c r="W18" s="278">
        <v>2.3942999999999999E-2</v>
      </c>
      <c r="X18" s="279">
        <v>4.8571000000000003E-2</v>
      </c>
      <c r="Y18" s="280">
        <v>0.151056</v>
      </c>
      <c r="Z18" s="281">
        <v>5.6078000000000003E-2</v>
      </c>
    </row>
    <row r="19" spans="1:26" x14ac:dyDescent="0.2">
      <c r="A19" s="108" t="s">
        <v>118</v>
      </c>
      <c r="B19" s="126">
        <v>0.144233</v>
      </c>
      <c r="C19" s="147">
        <v>0.30271300000000001</v>
      </c>
      <c r="D19" s="149">
        <v>0.25783</v>
      </c>
      <c r="E19" s="148">
        <v>0.20980199999999999</v>
      </c>
      <c r="F19" s="189">
        <v>0.175451</v>
      </c>
      <c r="G19" s="134">
        <v>0.23725099999999999</v>
      </c>
      <c r="H19" s="178">
        <v>0.246699</v>
      </c>
      <c r="I19" s="157">
        <v>0.29145100000000002</v>
      </c>
      <c r="J19" s="226">
        <v>0.18728800000000001</v>
      </c>
      <c r="K19" s="156">
        <v>0.242564</v>
      </c>
      <c r="L19" s="136">
        <v>0.22935900000000001</v>
      </c>
      <c r="M19" s="180">
        <v>0.19892099999999999</v>
      </c>
      <c r="N19" s="253">
        <v>0.113064</v>
      </c>
      <c r="O19" s="149">
        <v>0.25600299999999998</v>
      </c>
      <c r="P19" s="267">
        <v>0.156717</v>
      </c>
      <c r="Q19" s="273">
        <v>0.34698299999999999</v>
      </c>
      <c r="R19" s="140">
        <v>0.26144400000000001</v>
      </c>
      <c r="S19" s="109">
        <v>1</v>
      </c>
      <c r="T19" s="282">
        <v>0.29250900000000002</v>
      </c>
      <c r="U19" s="160">
        <v>0.189691</v>
      </c>
      <c r="V19" s="137">
        <v>0.31317499999999998</v>
      </c>
      <c r="W19" s="283">
        <v>1.7902999999999999E-2</v>
      </c>
      <c r="X19" s="284">
        <v>5.6443E-2</v>
      </c>
      <c r="Y19" s="285">
        <v>0.16924400000000001</v>
      </c>
      <c r="Z19" s="286">
        <v>6.2678999999999999E-2</v>
      </c>
    </row>
    <row r="20" spans="1:26" x14ac:dyDescent="0.2">
      <c r="A20" s="108" t="s">
        <v>121</v>
      </c>
      <c r="B20" s="127">
        <v>0.13323199999999999</v>
      </c>
      <c r="C20" s="148">
        <v>0.209233</v>
      </c>
      <c r="D20" s="162">
        <v>0.37429499999999999</v>
      </c>
      <c r="E20" s="155">
        <v>0.408165</v>
      </c>
      <c r="F20" s="190">
        <v>0.150783</v>
      </c>
      <c r="G20" s="201">
        <v>0.160745</v>
      </c>
      <c r="H20" s="180">
        <v>0.19838</v>
      </c>
      <c r="I20" s="206">
        <v>0.30748500000000001</v>
      </c>
      <c r="J20" s="227">
        <v>0.143536</v>
      </c>
      <c r="K20" s="155">
        <v>0.41002899999999998</v>
      </c>
      <c r="L20" s="203">
        <v>0.22489400000000001</v>
      </c>
      <c r="M20" s="115">
        <v>0.27910699999999999</v>
      </c>
      <c r="N20" s="254">
        <v>7.1428000000000005E-2</v>
      </c>
      <c r="O20" s="262">
        <v>0.28170800000000001</v>
      </c>
      <c r="P20" s="268">
        <v>0.116119</v>
      </c>
      <c r="Q20" s="115">
        <v>0.27795900000000001</v>
      </c>
      <c r="R20" s="145">
        <v>0.45753899999999997</v>
      </c>
      <c r="S20" s="282">
        <v>0.29250900000000002</v>
      </c>
      <c r="T20" s="109">
        <v>1</v>
      </c>
      <c r="U20" s="224">
        <v>0.16009499999999999</v>
      </c>
      <c r="V20" s="287">
        <v>0.396538</v>
      </c>
      <c r="W20" s="288">
        <v>7.6299999999999996E-3</v>
      </c>
      <c r="X20" s="289">
        <v>9.4123999999999999E-2</v>
      </c>
      <c r="Y20" s="290">
        <v>0.11168400000000001</v>
      </c>
      <c r="Z20" s="291">
        <v>7.7419000000000002E-2</v>
      </c>
    </row>
    <row r="21" spans="1:26" x14ac:dyDescent="0.2">
      <c r="A21" s="108" t="s">
        <v>124</v>
      </c>
      <c r="B21" s="128">
        <v>0.36054700000000001</v>
      </c>
      <c r="C21" s="149">
        <v>0.25789400000000001</v>
      </c>
      <c r="D21" s="163">
        <v>0.17674899999999999</v>
      </c>
      <c r="E21" s="180">
        <v>0.19747999999999999</v>
      </c>
      <c r="F21" s="191">
        <v>0.13591200000000001</v>
      </c>
      <c r="G21" s="202">
        <v>0.184748</v>
      </c>
      <c r="H21" s="210">
        <v>0.38938499999999998</v>
      </c>
      <c r="I21" s="136">
        <v>0.227714</v>
      </c>
      <c r="J21" s="190">
        <v>0.15023700000000001</v>
      </c>
      <c r="K21" s="232">
        <v>0.18118200000000001</v>
      </c>
      <c r="L21" s="224">
        <v>0.15978400000000001</v>
      </c>
      <c r="M21" s="247">
        <v>0.16172300000000001</v>
      </c>
      <c r="N21" s="255">
        <v>8.2785999999999998E-2</v>
      </c>
      <c r="O21" s="186">
        <v>0.21604200000000001</v>
      </c>
      <c r="P21" s="223">
        <v>9.4772999999999996E-2</v>
      </c>
      <c r="Q21" s="206">
        <v>0.30579899999999999</v>
      </c>
      <c r="R21" s="171">
        <v>0.17219799999999999</v>
      </c>
      <c r="S21" s="160">
        <v>0.189691</v>
      </c>
      <c r="T21" s="224">
        <v>0.16009499999999999</v>
      </c>
      <c r="U21" s="109">
        <v>1</v>
      </c>
      <c r="V21" s="178">
        <v>0.245175</v>
      </c>
      <c r="W21" s="288">
        <v>7.6530000000000001E-3</v>
      </c>
      <c r="X21" s="292">
        <v>7.6188000000000006E-2</v>
      </c>
      <c r="Y21" s="280">
        <v>0.15151100000000001</v>
      </c>
      <c r="Z21" s="293">
        <v>5.9471000000000003E-2</v>
      </c>
    </row>
    <row r="22" spans="1:26" x14ac:dyDescent="0.2">
      <c r="A22" s="108" t="s">
        <v>126</v>
      </c>
      <c r="B22" s="129">
        <v>0.152672</v>
      </c>
      <c r="C22" s="150">
        <v>0.25980199999999998</v>
      </c>
      <c r="D22" s="164">
        <v>0.33352900000000002</v>
      </c>
      <c r="E22" s="181">
        <v>0.36888500000000002</v>
      </c>
      <c r="F22" s="192">
        <v>0.27553499999999997</v>
      </c>
      <c r="G22" s="203">
        <v>0.22691900000000001</v>
      </c>
      <c r="H22" s="211">
        <v>0.32738499999999998</v>
      </c>
      <c r="I22" s="218">
        <v>0.45157700000000001</v>
      </c>
      <c r="J22" s="148">
        <v>0.20729900000000001</v>
      </c>
      <c r="K22" s="233">
        <v>0.35840100000000003</v>
      </c>
      <c r="L22" s="192">
        <v>0.27315400000000001</v>
      </c>
      <c r="M22" s="157">
        <v>0.291294</v>
      </c>
      <c r="N22" s="256">
        <v>0.122909</v>
      </c>
      <c r="O22" s="216">
        <v>0.37024499999999999</v>
      </c>
      <c r="P22" s="208">
        <v>0.16810700000000001</v>
      </c>
      <c r="Q22" s="274">
        <v>0.41750399999999999</v>
      </c>
      <c r="R22" s="277">
        <v>0.40197500000000003</v>
      </c>
      <c r="S22" s="137">
        <v>0.31317499999999998</v>
      </c>
      <c r="T22" s="287">
        <v>0.396538</v>
      </c>
      <c r="U22" s="178">
        <v>0.245175</v>
      </c>
      <c r="V22" s="109">
        <v>1</v>
      </c>
      <c r="W22" s="288">
        <v>7.6400000000000001E-3</v>
      </c>
      <c r="X22" s="289">
        <v>9.3944E-2</v>
      </c>
      <c r="Y22" s="294">
        <v>0.209287</v>
      </c>
      <c r="Z22" s="295">
        <v>7.1421999999999999E-2</v>
      </c>
    </row>
    <row r="23" spans="1:26" x14ac:dyDescent="0.2">
      <c r="A23" s="108" t="s">
        <v>137</v>
      </c>
      <c r="B23" s="130">
        <v>-6.9699999999999996E-3</v>
      </c>
      <c r="C23" s="131">
        <v>2.8059000000000001E-2</v>
      </c>
      <c r="D23" s="165">
        <v>2.9401E-2</v>
      </c>
      <c r="E23" s="182">
        <v>2.5642999999999999E-2</v>
      </c>
      <c r="F23" s="193">
        <v>9.2530000000000008E-3</v>
      </c>
      <c r="G23" s="204">
        <v>6.8182999999999994E-2</v>
      </c>
      <c r="H23" s="212">
        <v>1.9400000000000001E-3</v>
      </c>
      <c r="I23" s="219">
        <v>4.1333000000000002E-2</v>
      </c>
      <c r="J23" s="228">
        <v>2.1134E-2</v>
      </c>
      <c r="K23" s="234">
        <v>4.5469999999999998E-3</v>
      </c>
      <c r="L23" s="234">
        <v>4.1749999999999999E-3</v>
      </c>
      <c r="M23" s="248">
        <v>-4.6800000000000001E-3</v>
      </c>
      <c r="N23" s="257">
        <v>3.7800000000000003E-4</v>
      </c>
      <c r="O23" s="263">
        <v>7.2449999999999997E-3</v>
      </c>
      <c r="P23" s="269">
        <v>3.5431999999999998E-2</v>
      </c>
      <c r="Q23" s="228">
        <v>2.1870000000000001E-2</v>
      </c>
      <c r="R23" s="278">
        <v>2.3942999999999999E-2</v>
      </c>
      <c r="S23" s="283">
        <v>1.7902999999999999E-2</v>
      </c>
      <c r="T23" s="288">
        <v>7.6299999999999996E-3</v>
      </c>
      <c r="U23" s="288">
        <v>7.6530000000000001E-3</v>
      </c>
      <c r="V23" s="288">
        <v>7.6400000000000001E-3</v>
      </c>
      <c r="W23" s="109">
        <v>1</v>
      </c>
      <c r="X23" s="296">
        <v>9.5420000000000001E-3</v>
      </c>
      <c r="Y23" s="297">
        <v>2.8273E-2</v>
      </c>
      <c r="Z23" s="298">
        <v>4.0193E-2</v>
      </c>
    </row>
    <row r="24" spans="1:26" x14ac:dyDescent="0.2">
      <c r="A24" s="108" t="s">
        <v>141</v>
      </c>
      <c r="B24" s="131">
        <v>2.8060999999999999E-2</v>
      </c>
      <c r="C24" s="151">
        <v>0.10095700000000001</v>
      </c>
      <c r="D24" s="166">
        <v>0.109093</v>
      </c>
      <c r="E24" s="183">
        <v>3.6838999999999997E-2</v>
      </c>
      <c r="F24" s="194">
        <v>0.148704</v>
      </c>
      <c r="G24" s="205">
        <v>5.5719999999999999E-2</v>
      </c>
      <c r="H24" s="213">
        <v>0.122755</v>
      </c>
      <c r="I24" s="177">
        <v>0.10082199999999999</v>
      </c>
      <c r="J24" s="229">
        <v>6.6164000000000001E-2</v>
      </c>
      <c r="K24" s="235">
        <v>0.102642</v>
      </c>
      <c r="L24" s="241">
        <v>9.1852000000000003E-2</v>
      </c>
      <c r="M24" s="238">
        <v>0.108474</v>
      </c>
      <c r="N24" s="258">
        <v>2.2925999999999998E-2</v>
      </c>
      <c r="O24" s="264">
        <v>0.118168</v>
      </c>
      <c r="P24" s="270">
        <v>5.9235000000000003E-2</v>
      </c>
      <c r="Q24" s="256">
        <v>0.123109</v>
      </c>
      <c r="R24" s="279">
        <v>4.8571000000000003E-2</v>
      </c>
      <c r="S24" s="284">
        <v>5.6443E-2</v>
      </c>
      <c r="T24" s="289">
        <v>9.4123999999999999E-2</v>
      </c>
      <c r="U24" s="292">
        <v>7.6188000000000006E-2</v>
      </c>
      <c r="V24" s="289">
        <v>9.3944E-2</v>
      </c>
      <c r="W24" s="296">
        <v>9.5420000000000001E-3</v>
      </c>
      <c r="X24" s="109">
        <v>1</v>
      </c>
      <c r="Y24" s="299">
        <v>0.11043</v>
      </c>
      <c r="Z24" s="300">
        <v>2.4892999999999998E-2</v>
      </c>
    </row>
    <row r="25" spans="1:26" x14ac:dyDescent="0.2">
      <c r="A25" s="108" t="s">
        <v>144</v>
      </c>
      <c r="B25" s="132">
        <v>0.124581</v>
      </c>
      <c r="C25" s="152">
        <v>0.29269899999999999</v>
      </c>
      <c r="D25" s="167">
        <v>0.21177000000000001</v>
      </c>
      <c r="E25" s="184">
        <v>0.11723600000000001</v>
      </c>
      <c r="F25" s="195">
        <v>0.20248099999999999</v>
      </c>
      <c r="G25" s="167">
        <v>0.21335699999999999</v>
      </c>
      <c r="H25" s="214">
        <v>0.34276499999999999</v>
      </c>
      <c r="I25" s="220">
        <v>0.192805</v>
      </c>
      <c r="J25" s="167">
        <v>0.21187</v>
      </c>
      <c r="K25" s="236">
        <v>0.23871200000000001</v>
      </c>
      <c r="L25" s="195">
        <v>0.20294899999999999</v>
      </c>
      <c r="M25" s="249">
        <v>0.122792</v>
      </c>
      <c r="N25" s="237">
        <v>7.6049000000000005E-2</v>
      </c>
      <c r="O25" s="265">
        <v>0.25476900000000002</v>
      </c>
      <c r="P25" s="271">
        <v>0.140678</v>
      </c>
      <c r="Q25" s="275">
        <v>0.32525700000000002</v>
      </c>
      <c r="R25" s="280">
        <v>0.151056</v>
      </c>
      <c r="S25" s="285">
        <v>0.16924400000000001</v>
      </c>
      <c r="T25" s="290">
        <v>0.11168400000000001</v>
      </c>
      <c r="U25" s="280">
        <v>0.15151100000000001</v>
      </c>
      <c r="V25" s="294">
        <v>0.209287</v>
      </c>
      <c r="W25" s="297">
        <v>2.8273E-2</v>
      </c>
      <c r="X25" s="299">
        <v>0.11043</v>
      </c>
      <c r="Y25" s="301">
        <v>1</v>
      </c>
      <c r="Z25" s="153">
        <v>5.3370000000000001E-2</v>
      </c>
    </row>
    <row r="26" spans="1:26" x14ac:dyDescent="0.2">
      <c r="A26" s="108" t="s">
        <v>147</v>
      </c>
      <c r="B26" s="133">
        <v>5.6381000000000001E-2</v>
      </c>
      <c r="C26" s="153">
        <v>5.3150000000000003E-2</v>
      </c>
      <c r="D26" s="168">
        <v>7.5759999999999994E-2</v>
      </c>
      <c r="E26" s="185">
        <v>9.6418000000000004E-2</v>
      </c>
      <c r="F26" s="196">
        <v>8.3116999999999996E-2</v>
      </c>
      <c r="G26" s="153">
        <v>5.3115999999999997E-2</v>
      </c>
      <c r="H26" s="215">
        <v>6.8962999999999997E-2</v>
      </c>
      <c r="I26" s="221">
        <v>6.9918999999999995E-2</v>
      </c>
      <c r="J26" s="230">
        <v>3.7475000000000001E-2</v>
      </c>
      <c r="K26" s="237">
        <v>7.6115000000000002E-2</v>
      </c>
      <c r="L26" s="242">
        <v>8.1320000000000003E-2</v>
      </c>
      <c r="M26" s="250">
        <v>4.9091000000000003E-2</v>
      </c>
      <c r="N26" s="259">
        <v>3.5977000000000002E-2</v>
      </c>
      <c r="O26" s="185">
        <v>9.6180000000000002E-2</v>
      </c>
      <c r="P26" s="272">
        <v>6.0701999999999999E-2</v>
      </c>
      <c r="Q26" s="276">
        <v>9.8289000000000001E-2</v>
      </c>
      <c r="R26" s="281">
        <v>5.6078000000000003E-2</v>
      </c>
      <c r="S26" s="286">
        <v>6.2678999999999999E-2</v>
      </c>
      <c r="T26" s="291">
        <v>7.7419000000000002E-2</v>
      </c>
      <c r="U26" s="293">
        <v>5.9471000000000003E-2</v>
      </c>
      <c r="V26" s="295">
        <v>7.1421999999999999E-2</v>
      </c>
      <c r="W26" s="298">
        <v>4.0193E-2</v>
      </c>
      <c r="X26" s="300">
        <v>2.4892999999999998E-2</v>
      </c>
      <c r="Y26" s="153">
        <v>5.3370000000000001E-2</v>
      </c>
      <c r="Z26" s="30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0"/>
  <sheetViews>
    <sheetView workbookViewId="0"/>
  </sheetViews>
  <sheetFormatPr baseColWidth="10" defaultColWidth="14.5" defaultRowHeight="15.75" customHeight="1" x14ac:dyDescent="0.15"/>
  <cols>
    <col min="1" max="1" width="18.5" customWidth="1"/>
    <col min="2" max="2" width="33.83203125" customWidth="1"/>
    <col min="3" max="3" width="18" customWidth="1"/>
    <col min="4" max="4" width="20.5" customWidth="1"/>
  </cols>
  <sheetData>
    <row r="1" spans="1:8" x14ac:dyDescent="0.2">
      <c r="A1" s="2" t="s">
        <v>4</v>
      </c>
      <c r="B1" s="2" t="s">
        <v>1</v>
      </c>
      <c r="C1" s="2" t="s">
        <v>5</v>
      </c>
      <c r="D1" s="2" t="s">
        <v>6</v>
      </c>
      <c r="F1" s="11">
        <v>3.9285714285714288E-3</v>
      </c>
      <c r="G1" s="23">
        <v>2.4E-2</v>
      </c>
    </row>
    <row r="2" spans="1:8" x14ac:dyDescent="0.2">
      <c r="A2" s="316" t="s">
        <v>15</v>
      </c>
      <c r="B2" s="302" t="s">
        <v>124</v>
      </c>
      <c r="C2" s="303" t="s">
        <v>115</v>
      </c>
      <c r="D2" s="80">
        <v>-8.3459999999999993E-3</v>
      </c>
      <c r="F2" s="25">
        <v>0.02</v>
      </c>
      <c r="G2" s="26">
        <v>1.7500000000000002E-2</v>
      </c>
      <c r="H2" s="105"/>
    </row>
    <row r="3" spans="1:8" x14ac:dyDescent="0.2">
      <c r="A3" s="317"/>
      <c r="B3" s="302" t="s">
        <v>12</v>
      </c>
      <c r="C3" s="304" t="s">
        <v>16</v>
      </c>
      <c r="D3" s="83">
        <v>4.6332000000000005E-2</v>
      </c>
      <c r="F3" s="11">
        <v>3.9285714285714288E-3</v>
      </c>
      <c r="G3" s="28">
        <v>0.05</v>
      </c>
    </row>
    <row r="4" spans="1:8" x14ac:dyDescent="0.2">
      <c r="A4" s="316" t="s">
        <v>56</v>
      </c>
      <c r="B4" s="302" t="s">
        <v>54</v>
      </c>
      <c r="C4" s="304" t="s">
        <v>57</v>
      </c>
      <c r="D4" s="83">
        <v>-5.2260000000000006E-3</v>
      </c>
      <c r="F4" s="11">
        <v>3.9285714285714288E-3</v>
      </c>
      <c r="G4" s="28">
        <v>0.05</v>
      </c>
    </row>
    <row r="5" spans="1:8" x14ac:dyDescent="0.2">
      <c r="A5" s="318"/>
      <c r="B5" s="302" t="s">
        <v>101</v>
      </c>
      <c r="C5" s="304" t="s">
        <v>102</v>
      </c>
      <c r="D5" s="83">
        <v>4.0014000000000001E-2</v>
      </c>
      <c r="F5" s="11">
        <v>3.9285714285714288E-3</v>
      </c>
      <c r="G5" s="35">
        <v>2.3E-2</v>
      </c>
    </row>
    <row r="6" spans="1:8" x14ac:dyDescent="0.2">
      <c r="A6" s="318"/>
      <c r="B6" s="302" t="s">
        <v>119</v>
      </c>
      <c r="C6" s="304" t="s">
        <v>26</v>
      </c>
      <c r="D6" s="83">
        <v>-3.1668000000000002E-2</v>
      </c>
      <c r="F6" s="11">
        <v>3.9285714285714288E-3</v>
      </c>
      <c r="G6" s="26">
        <v>1.7500000000000002E-2</v>
      </c>
    </row>
    <row r="7" spans="1:8" x14ac:dyDescent="0.2">
      <c r="A7" s="318"/>
      <c r="B7" s="302" t="s">
        <v>122</v>
      </c>
      <c r="C7" s="304" t="s">
        <v>26</v>
      </c>
      <c r="D7" s="83">
        <v>2.2190999999999999E-2</v>
      </c>
      <c r="F7" s="11">
        <v>3.9285714285714288E-3</v>
      </c>
      <c r="G7" s="34">
        <v>3.5000000000000003E-2</v>
      </c>
    </row>
    <row r="8" spans="1:8" x14ac:dyDescent="0.2">
      <c r="A8" s="318"/>
      <c r="B8" s="302" t="s">
        <v>61</v>
      </c>
      <c r="C8" s="304" t="s">
        <v>62</v>
      </c>
      <c r="D8" s="83">
        <v>-1.9109999999999999E-3</v>
      </c>
      <c r="F8" s="11">
        <v>3.9285714285714288E-3</v>
      </c>
      <c r="G8" s="34">
        <v>0.05</v>
      </c>
    </row>
    <row r="9" spans="1:8" x14ac:dyDescent="0.2">
      <c r="A9" s="317"/>
      <c r="B9" s="302" t="s">
        <v>127</v>
      </c>
      <c r="C9" s="304" t="s">
        <v>62</v>
      </c>
      <c r="D9" s="83">
        <v>-2.1021000000000001E-2</v>
      </c>
      <c r="F9" s="11">
        <v>3.9285714285714288E-3</v>
      </c>
      <c r="G9" s="44">
        <v>3.2000000000000001E-2</v>
      </c>
    </row>
    <row r="10" spans="1:8" x14ac:dyDescent="0.2">
      <c r="A10" s="316" t="s">
        <v>76</v>
      </c>
      <c r="B10" s="302" t="s">
        <v>75</v>
      </c>
      <c r="C10" s="304" t="s">
        <v>77</v>
      </c>
      <c r="D10" s="83">
        <v>-4.4850000000000003E-3</v>
      </c>
      <c r="F10" s="11">
        <v>3.9285714285714288E-3</v>
      </c>
      <c r="G10" s="45">
        <v>2.4E-2</v>
      </c>
    </row>
    <row r="11" spans="1:8" x14ac:dyDescent="0.2">
      <c r="A11" s="317"/>
      <c r="B11" s="302" t="s">
        <v>95</v>
      </c>
      <c r="C11" s="304" t="s">
        <v>77</v>
      </c>
      <c r="D11" s="83">
        <v>7.5660000000000007E-3</v>
      </c>
      <c r="F11" s="25">
        <v>0.02</v>
      </c>
      <c r="G11" s="35">
        <v>2.5999999999999999E-2</v>
      </c>
    </row>
    <row r="12" spans="1:8" x14ac:dyDescent="0.2">
      <c r="A12" s="316" t="s">
        <v>25</v>
      </c>
      <c r="B12" s="302" t="s">
        <v>23</v>
      </c>
      <c r="C12" s="304" t="s">
        <v>26</v>
      </c>
      <c r="D12" s="83">
        <v>8.6580000000000008E-3</v>
      </c>
      <c r="F12" s="11">
        <v>3.9285714285714288E-3</v>
      </c>
      <c r="G12" s="47">
        <v>8.0000000000000002E-3</v>
      </c>
    </row>
    <row r="13" spans="1:8" x14ac:dyDescent="0.2">
      <c r="A13" s="317"/>
      <c r="B13" s="302" t="s">
        <v>71</v>
      </c>
      <c r="C13" s="304" t="s">
        <v>73</v>
      </c>
      <c r="D13" s="83">
        <v>3.8727000000000004E-2</v>
      </c>
      <c r="F13" s="25">
        <v>0.02</v>
      </c>
      <c r="G13" s="50">
        <v>0.05</v>
      </c>
    </row>
    <row r="14" spans="1:8" x14ac:dyDescent="0.2">
      <c r="A14" s="316" t="s">
        <v>20</v>
      </c>
      <c r="B14" s="302" t="s">
        <v>81</v>
      </c>
      <c r="C14" s="304" t="s">
        <v>69</v>
      </c>
      <c r="D14" s="83">
        <v>2.7885E-2</v>
      </c>
      <c r="F14" s="11">
        <v>3.9285714285714288E-3</v>
      </c>
      <c r="G14" s="44">
        <v>3.2000000000000001E-2</v>
      </c>
    </row>
    <row r="15" spans="1:8" x14ac:dyDescent="0.2">
      <c r="A15" s="318"/>
      <c r="B15" s="302" t="s">
        <v>104</v>
      </c>
      <c r="C15" s="304" t="s">
        <v>57</v>
      </c>
      <c r="D15" s="83">
        <v>1.3455000000000002E-2</v>
      </c>
      <c r="F15" s="11">
        <v>3.9285714285714288E-3</v>
      </c>
      <c r="G15" s="44">
        <v>3.2000000000000001E-2</v>
      </c>
    </row>
    <row r="16" spans="1:8" x14ac:dyDescent="0.2">
      <c r="A16" s="318"/>
      <c r="B16" s="302" t="s">
        <v>18</v>
      </c>
      <c r="C16" s="304" t="s">
        <v>21</v>
      </c>
      <c r="D16" s="83">
        <v>8.1899999999999996E-4</v>
      </c>
      <c r="F16" s="11">
        <v>3.9285714285714288E-3</v>
      </c>
      <c r="G16" s="54">
        <v>0</v>
      </c>
    </row>
    <row r="17" spans="1:7" x14ac:dyDescent="0.2">
      <c r="A17" s="317"/>
      <c r="B17" s="302" t="s">
        <v>28</v>
      </c>
      <c r="C17" s="304" t="s">
        <v>30</v>
      </c>
      <c r="D17" s="83">
        <v>1.5561E-2</v>
      </c>
      <c r="F17" s="11">
        <v>3.9285714285714288E-3</v>
      </c>
      <c r="G17" s="23">
        <v>0.05</v>
      </c>
    </row>
    <row r="18" spans="1:7" x14ac:dyDescent="0.2">
      <c r="A18" s="316" t="s">
        <v>49</v>
      </c>
      <c r="B18" s="302" t="s">
        <v>47</v>
      </c>
      <c r="C18" s="304" t="s">
        <v>50</v>
      </c>
      <c r="D18" s="83">
        <v>-1.0491E-2</v>
      </c>
      <c r="F18" s="11">
        <v>3.9285714285714288E-3</v>
      </c>
      <c r="G18" s="47">
        <v>8.0000000000000002E-3</v>
      </c>
    </row>
    <row r="19" spans="1:7" x14ac:dyDescent="0.2">
      <c r="A19" s="318"/>
      <c r="B19" s="302" t="s">
        <v>92</v>
      </c>
      <c r="C19" s="304" t="s">
        <v>50</v>
      </c>
      <c r="D19" s="83">
        <v>2.9249999999999998E-2</v>
      </c>
      <c r="F19" s="25">
        <v>0.02</v>
      </c>
      <c r="G19" s="50">
        <v>0.05</v>
      </c>
    </row>
    <row r="20" spans="1:7" x14ac:dyDescent="0.2">
      <c r="A20" s="318"/>
      <c r="B20" s="302" t="s">
        <v>98</v>
      </c>
      <c r="C20" s="304" t="s">
        <v>50</v>
      </c>
      <c r="D20" s="83">
        <v>-1.6965000000000001E-2</v>
      </c>
      <c r="F20" s="11">
        <v>3.9285714285714288E-3</v>
      </c>
      <c r="G20" s="35">
        <v>2.3E-2</v>
      </c>
    </row>
    <row r="21" spans="1:7" x14ac:dyDescent="0.2">
      <c r="A21" s="318"/>
      <c r="B21" s="302" t="s">
        <v>142</v>
      </c>
      <c r="C21" s="304" t="s">
        <v>57</v>
      </c>
      <c r="D21" s="83">
        <v>4.2899999999999995E-3</v>
      </c>
      <c r="F21" s="11">
        <v>3.9285714285714288E-3</v>
      </c>
      <c r="G21" s="54">
        <v>0</v>
      </c>
    </row>
    <row r="22" spans="1:7" x14ac:dyDescent="0.2">
      <c r="A22" s="318"/>
      <c r="B22" s="302" t="s">
        <v>145</v>
      </c>
      <c r="C22" s="304" t="s">
        <v>57</v>
      </c>
      <c r="D22" s="83">
        <v>-1.1738999999999999E-2</v>
      </c>
      <c r="F22" s="11">
        <v>3.9285714285714288E-3</v>
      </c>
      <c r="G22" s="54">
        <v>0</v>
      </c>
    </row>
    <row r="23" spans="1:7" x14ac:dyDescent="0.2">
      <c r="A23" s="318"/>
      <c r="B23" s="302" t="s">
        <v>138</v>
      </c>
      <c r="C23" s="304" t="s">
        <v>140</v>
      </c>
      <c r="D23" s="83">
        <v>-2.7690000000000002E-3</v>
      </c>
      <c r="F23" s="11">
        <v>3.9285714285714288E-3</v>
      </c>
      <c r="G23" s="63">
        <v>1.7000000000000001E-2</v>
      </c>
    </row>
    <row r="24" spans="1:7" x14ac:dyDescent="0.2">
      <c r="A24" s="317"/>
      <c r="B24" s="302" t="s">
        <v>148</v>
      </c>
      <c r="C24" s="305" t="s">
        <v>16</v>
      </c>
      <c r="D24" s="86">
        <v>2.0163E-2</v>
      </c>
      <c r="F24" s="11">
        <v>3.9285714285714288E-3</v>
      </c>
      <c r="G24" s="35">
        <v>2.4E-2</v>
      </c>
    </row>
    <row r="25" spans="1:7" x14ac:dyDescent="0.2">
      <c r="F25" s="11">
        <v>3.9285714285714288E-3</v>
      </c>
      <c r="G25" s="28">
        <v>2.1000000000000001E-2</v>
      </c>
    </row>
    <row r="26" spans="1:7" x14ac:dyDescent="0.2">
      <c r="F26" s="35"/>
    </row>
    <row r="27" spans="1:7" x14ac:dyDescent="0.2">
      <c r="F27" s="28"/>
      <c r="G27" s="105">
        <f ca="1">IFERROR(__xludf.DUMMYFUNCTION("AVERAGE.WEIGHTED(F1:F25,G1:G25)"),0.00740183950086058)</f>
        <v>7.4018395008605799E-3</v>
      </c>
    </row>
    <row r="30" spans="1:7" ht="15.75" customHeight="1" x14ac:dyDescent="0.15">
      <c r="F30" s="92"/>
    </row>
  </sheetData>
  <mergeCells count="6">
    <mergeCell ref="A18:A24"/>
    <mergeCell ref="A2:A3"/>
    <mergeCell ref="A4:A9"/>
    <mergeCell ref="A10:A11"/>
    <mergeCell ref="A12:A13"/>
    <mergeCell ref="A14:A17"/>
  </mergeCells>
  <conditionalFormatting sqref="D2:D24">
    <cfRule type="colorScale" priority="1">
      <colorScale>
        <cfvo type="min"/>
        <cfvo type="percentile" val="50"/>
        <cfvo type="max"/>
        <color rgb="FFE67C73"/>
        <color rgb="FFFFFFFF"/>
        <color rgb="FF57BB8A"/>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6"/>
  <sheetViews>
    <sheetView workbookViewId="0"/>
  </sheetViews>
  <sheetFormatPr baseColWidth="10" defaultColWidth="14.5" defaultRowHeight="15.75" customHeight="1" x14ac:dyDescent="0.15"/>
  <cols>
    <col min="1" max="1" width="39.83203125" customWidth="1"/>
    <col min="2" max="2" width="19.33203125" customWidth="1"/>
  </cols>
  <sheetData>
    <row r="1" spans="1:2" ht="15.75" customHeight="1" x14ac:dyDescent="0.15">
      <c r="A1" s="104" t="s">
        <v>1</v>
      </c>
      <c r="B1" s="104" t="s">
        <v>6</v>
      </c>
    </row>
    <row r="2" spans="1:2" ht="15.75" customHeight="1" x14ac:dyDescent="0.15">
      <c r="A2" s="104" t="s">
        <v>31</v>
      </c>
      <c r="B2" s="306">
        <v>3.9285714285714288E-3</v>
      </c>
    </row>
    <row r="3" spans="1:2" ht="15.75" customHeight="1" x14ac:dyDescent="0.15">
      <c r="A3" s="104" t="s">
        <v>38</v>
      </c>
      <c r="B3" s="306">
        <v>0.02</v>
      </c>
    </row>
    <row r="4" spans="1:2" ht="15.75" customHeight="1" x14ac:dyDescent="0.15">
      <c r="A4" s="104" t="s">
        <v>43</v>
      </c>
      <c r="B4" s="306">
        <v>3.9285714285714288E-3</v>
      </c>
    </row>
    <row r="5" spans="1:2" ht="15.75" customHeight="1" x14ac:dyDescent="0.15">
      <c r="A5" s="104" t="s">
        <v>51</v>
      </c>
      <c r="B5" s="306">
        <v>3.9285714285714288E-3</v>
      </c>
    </row>
    <row r="6" spans="1:2" ht="15.75" customHeight="1" x14ac:dyDescent="0.15">
      <c r="A6" s="104" t="s">
        <v>58</v>
      </c>
      <c r="B6" s="306">
        <v>3.9285714285714288E-3</v>
      </c>
    </row>
    <row r="7" spans="1:2" ht="15.75" customHeight="1" x14ac:dyDescent="0.15">
      <c r="A7" s="104" t="s">
        <v>64</v>
      </c>
      <c r="B7" s="306">
        <v>3.9285714285714288E-3</v>
      </c>
    </row>
    <row r="8" spans="1:2" ht="15.75" customHeight="1" x14ac:dyDescent="0.15">
      <c r="A8" s="104" t="s">
        <v>67</v>
      </c>
      <c r="B8" s="306">
        <v>3.9285714285714288E-3</v>
      </c>
    </row>
    <row r="9" spans="1:2" ht="15.75" customHeight="1" x14ac:dyDescent="0.15">
      <c r="A9" s="104" t="s">
        <v>78</v>
      </c>
      <c r="B9" s="306">
        <v>3.9285714285714288E-3</v>
      </c>
    </row>
    <row r="10" spans="1:2" ht="15.75" customHeight="1" x14ac:dyDescent="0.15">
      <c r="A10" s="104" t="s">
        <v>83</v>
      </c>
      <c r="B10" s="306">
        <v>3.9285714285714288E-3</v>
      </c>
    </row>
    <row r="11" spans="1:2" ht="15.75" customHeight="1" x14ac:dyDescent="0.15">
      <c r="A11" s="104" t="s">
        <v>85</v>
      </c>
      <c r="B11" s="306">
        <v>3.9285714285714288E-3</v>
      </c>
    </row>
    <row r="12" spans="1:2" ht="15.75" customHeight="1" x14ac:dyDescent="0.15">
      <c r="A12" s="104" t="s">
        <v>89</v>
      </c>
      <c r="B12" s="306">
        <v>0.02</v>
      </c>
    </row>
    <row r="13" spans="1:2" ht="15.75" customHeight="1" x14ac:dyDescent="0.15">
      <c r="A13" s="104" t="s">
        <v>93</v>
      </c>
      <c r="B13" s="306">
        <v>3.9285714285714288E-3</v>
      </c>
    </row>
    <row r="14" spans="1:2" ht="15.75" customHeight="1" x14ac:dyDescent="0.15">
      <c r="A14" s="104" t="s">
        <v>96</v>
      </c>
      <c r="B14" s="306">
        <v>0.02</v>
      </c>
    </row>
    <row r="15" spans="1:2" ht="15.75" customHeight="1" x14ac:dyDescent="0.15">
      <c r="A15" s="104" t="s">
        <v>106</v>
      </c>
      <c r="B15" s="306">
        <v>3.9285714285714288E-3</v>
      </c>
    </row>
    <row r="16" spans="1:2" ht="15.75" customHeight="1" x14ac:dyDescent="0.15">
      <c r="A16" s="104" t="s">
        <v>107</v>
      </c>
      <c r="B16" s="306">
        <v>3.9285714285714288E-3</v>
      </c>
    </row>
    <row r="17" spans="1:2" ht="15.75" customHeight="1" x14ac:dyDescent="0.15">
      <c r="A17" s="104" t="s">
        <v>108</v>
      </c>
      <c r="B17" s="306">
        <v>3.9285714285714288E-3</v>
      </c>
    </row>
    <row r="18" spans="1:2" ht="15.75" customHeight="1" x14ac:dyDescent="0.15">
      <c r="A18" s="104" t="s">
        <v>110</v>
      </c>
      <c r="B18" s="306">
        <v>3.9285714285714288E-3</v>
      </c>
    </row>
    <row r="19" spans="1:2" ht="15.75" customHeight="1" x14ac:dyDescent="0.15">
      <c r="A19" s="104" t="s">
        <v>113</v>
      </c>
      <c r="B19" s="306">
        <v>3.9285714285714288E-3</v>
      </c>
    </row>
    <row r="20" spans="1:2" ht="15.75" customHeight="1" x14ac:dyDescent="0.15">
      <c r="A20" s="104" t="s">
        <v>116</v>
      </c>
      <c r="B20" s="306">
        <v>0.02</v>
      </c>
    </row>
    <row r="21" spans="1:2" ht="15.75" customHeight="1" x14ac:dyDescent="0.15">
      <c r="A21" s="104" t="s">
        <v>117</v>
      </c>
      <c r="B21" s="306">
        <v>3.9285714285714288E-3</v>
      </c>
    </row>
    <row r="22" spans="1:2" ht="15.75" customHeight="1" x14ac:dyDescent="0.15">
      <c r="A22" s="104" t="s">
        <v>120</v>
      </c>
      <c r="B22" s="306">
        <v>3.9285714285714288E-3</v>
      </c>
    </row>
    <row r="23" spans="1:2" ht="15.75" customHeight="1" x14ac:dyDescent="0.15">
      <c r="A23" s="104" t="s">
        <v>129</v>
      </c>
      <c r="B23" s="306">
        <v>3.9285714285714288E-3</v>
      </c>
    </row>
    <row r="24" spans="1:2" ht="15.75" customHeight="1" x14ac:dyDescent="0.15">
      <c r="A24" s="104" t="s">
        <v>131</v>
      </c>
      <c r="B24" s="306">
        <v>3.9285714285714288E-3</v>
      </c>
    </row>
    <row r="25" spans="1:2" ht="15.75" customHeight="1" x14ac:dyDescent="0.15">
      <c r="A25" s="104" t="s">
        <v>135</v>
      </c>
      <c r="B25" s="306">
        <v>3.9285714285714288E-3</v>
      </c>
    </row>
    <row r="26" spans="1:2" ht="15.75" customHeight="1" x14ac:dyDescent="0.15">
      <c r="A26" s="104" t="s">
        <v>151</v>
      </c>
      <c r="B26" s="307">
        <v>3.9285714285714288E-3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26"/>
  <sheetViews>
    <sheetView workbookViewId="0"/>
  </sheetViews>
  <sheetFormatPr baseColWidth="10" defaultColWidth="14.5" defaultRowHeight="15.75" customHeight="1" x14ac:dyDescent="0.15"/>
  <cols>
    <col min="1" max="1" width="35.83203125" customWidth="1"/>
    <col min="4" max="4" width="22.5" customWidth="1"/>
  </cols>
  <sheetData>
    <row r="1" spans="1:4" x14ac:dyDescent="0.2">
      <c r="A1" s="308" t="s">
        <v>188</v>
      </c>
      <c r="B1" s="309" t="s">
        <v>0</v>
      </c>
      <c r="C1" s="310" t="s">
        <v>189</v>
      </c>
      <c r="D1" s="310" t="s">
        <v>190</v>
      </c>
    </row>
    <row r="2" spans="1:4" x14ac:dyDescent="0.2">
      <c r="A2" s="311" t="str">
        <f>VLOOKUP(B2,'Company Summary'!A1:B54,2,FALSE)</f>
        <v>Amazon</v>
      </c>
      <c r="B2" s="312" t="s">
        <v>11</v>
      </c>
      <c r="C2" s="313">
        <v>0.16807800000000001</v>
      </c>
      <c r="D2" s="313">
        <v>0.36864599999999997</v>
      </c>
    </row>
    <row r="3" spans="1:4" x14ac:dyDescent="0.2">
      <c r="A3" s="311" t="str">
        <f>VLOOKUP(B3,'Company Summary'!A2:B55,2,FALSE)</f>
        <v>Anglo American plc</v>
      </c>
      <c r="B3" s="312" t="s">
        <v>17</v>
      </c>
      <c r="C3" s="313">
        <v>1.2016000000000001E-2</v>
      </c>
      <c r="D3" s="313">
        <v>9.7507999999999997E-2</v>
      </c>
    </row>
    <row r="4" spans="1:4" x14ac:dyDescent="0.2">
      <c r="A4" s="311" t="str">
        <f>VLOOKUP(B4,'Company Summary'!A3:B56,2,FALSE)</f>
        <v>Associated British Foods plc</v>
      </c>
      <c r="B4" s="312" t="s">
        <v>22</v>
      </c>
      <c r="C4" s="313">
        <v>1.4416E-2</v>
      </c>
      <c r="D4" s="313">
        <v>0.10734</v>
      </c>
    </row>
    <row r="5" spans="1:4" x14ac:dyDescent="0.2">
      <c r="A5" s="311" t="str">
        <f>VLOOKUP(B5,'Company Summary'!A4:B57,2,FALSE)</f>
        <v>AstraZeneca PLC</v>
      </c>
      <c r="B5" s="312" t="s">
        <v>27</v>
      </c>
      <c r="C5" s="313">
        <v>6.7784999999999998E-2</v>
      </c>
      <c r="D5" s="313">
        <v>0.16456799999999999</v>
      </c>
    </row>
    <row r="6" spans="1:4" x14ac:dyDescent="0.2">
      <c r="A6" s="311" t="str">
        <f>VLOOKUP(B6,'Company Summary'!A5:B58,2,FALSE)</f>
        <v>Balfour Beatty</v>
      </c>
      <c r="B6" s="312" t="s">
        <v>46</v>
      </c>
      <c r="C6" s="313">
        <v>-3.7069999999999999E-2</v>
      </c>
      <c r="D6" s="313">
        <v>6.6688999999999998E-2</v>
      </c>
    </row>
    <row r="7" spans="1:4" x14ac:dyDescent="0.2">
      <c r="A7" s="311" t="str">
        <f>VLOOKUP(B7,'Company Summary'!A6:B59,2,FALSE)</f>
        <v>BP plc</v>
      </c>
      <c r="B7" s="312" t="s">
        <v>53</v>
      </c>
      <c r="C7" s="313">
        <v>-7.7450000000000005E-2</v>
      </c>
      <c r="D7" s="313">
        <v>1.0076999999999999E-2</v>
      </c>
    </row>
    <row r="8" spans="1:4" x14ac:dyDescent="0.2">
      <c r="A8" s="311" t="str">
        <f>VLOOKUP(B8,'Company Summary'!A7:B60,2,FALSE)</f>
        <v>BT Group plc</v>
      </c>
      <c r="B8" s="312" t="s">
        <v>60</v>
      </c>
      <c r="C8" s="313">
        <v>-1.142E-2</v>
      </c>
      <c r="D8" s="313">
        <v>4.4192000000000002E-2</v>
      </c>
    </row>
    <row r="9" spans="1:4" x14ac:dyDescent="0.2">
      <c r="A9" s="311" t="str">
        <f>VLOOKUP(B9,'Company Summary'!A8:B61,2,FALSE)</f>
        <v>Compass Group PLC</v>
      </c>
      <c r="B9" s="312" t="s">
        <v>70</v>
      </c>
      <c r="C9" s="313">
        <v>6.5243999999999996E-2</v>
      </c>
      <c r="D9" s="313">
        <v>0.117038</v>
      </c>
    </row>
    <row r="10" spans="1:4" x14ac:dyDescent="0.2">
      <c r="A10" s="311" t="str">
        <f>VLOOKUP(B10,'Company Summary'!A9:B62,2,FALSE)</f>
        <v>Daily Mail and General Trust plc</v>
      </c>
      <c r="B10" s="312" t="s">
        <v>74</v>
      </c>
      <c r="C10" s="313">
        <v>-7.8100000000000001E-3</v>
      </c>
      <c r="D10" s="313">
        <v>0.102381</v>
      </c>
    </row>
    <row r="11" spans="1:4" x14ac:dyDescent="0.2">
      <c r="A11" s="311" t="str">
        <f>VLOOKUP(B11,'Company Summary'!A10:B63,2,FALSE)</f>
        <v>Diageo plc</v>
      </c>
      <c r="B11" s="312" t="s">
        <v>80</v>
      </c>
      <c r="C11" s="313">
        <v>6.7525000000000002E-2</v>
      </c>
      <c r="D11" s="313">
        <v>0.121027</v>
      </c>
    </row>
    <row r="12" spans="1:4" x14ac:dyDescent="0.2">
      <c r="A12" s="311" t="str">
        <f>VLOOKUP(B12,'Company Summary'!A11:B64,2,FALSE)</f>
        <v>Galliford Try PLC</v>
      </c>
      <c r="B12" s="312" t="s">
        <v>91</v>
      </c>
      <c r="C12" s="313">
        <v>9.1990000000000002E-2</v>
      </c>
      <c r="D12" s="313">
        <v>0.96799500000000005</v>
      </c>
    </row>
    <row r="13" spans="1:4" x14ac:dyDescent="0.2">
      <c r="A13" s="311" t="str">
        <f>VLOOKUP(B13,'Company Summary'!A12:B65,2,FALSE)</f>
        <v>Informa plc</v>
      </c>
      <c r="B13" s="312" t="s">
        <v>94</v>
      </c>
      <c r="C13" s="313">
        <v>-1.7010000000000001E-2</v>
      </c>
      <c r="D13" s="313">
        <v>7.8372999999999998E-2</v>
      </c>
    </row>
    <row r="14" spans="1:4" x14ac:dyDescent="0.2">
      <c r="A14" s="311" t="str">
        <f>VLOOKUP(B14,'Company Summary'!A13:B66,2,FALSE)</f>
        <v>Kier Group PLC</v>
      </c>
      <c r="B14" s="312" t="s">
        <v>97</v>
      </c>
      <c r="C14" s="313">
        <v>-7.646E-2</v>
      </c>
      <c r="D14" s="313">
        <v>-0.10446999999999999</v>
      </c>
    </row>
    <row r="15" spans="1:4" x14ac:dyDescent="0.2">
      <c r="A15" s="311" t="str">
        <f>VLOOKUP(B15,'Company Summary'!A14:B67,2,FALSE)</f>
        <v>Legal &amp; General Group Plc</v>
      </c>
      <c r="B15" s="312" t="s">
        <v>100</v>
      </c>
      <c r="C15" s="313">
        <v>0.100387</v>
      </c>
      <c r="D15" s="313">
        <v>0.179369</v>
      </c>
    </row>
    <row r="16" spans="1:4" x14ac:dyDescent="0.2">
      <c r="A16" s="311" t="str">
        <f>VLOOKUP(B16,'Company Summary'!A15:B68,2,FALSE)</f>
        <v>National Grid plc</v>
      </c>
      <c r="B16" s="312" t="s">
        <v>103</v>
      </c>
      <c r="C16" s="313">
        <v>3.4773999999999999E-2</v>
      </c>
      <c r="D16" s="313">
        <v>0.113569</v>
      </c>
    </row>
    <row r="17" spans="1:4" x14ac:dyDescent="0.2">
      <c r="A17" s="311" t="str">
        <f>VLOOKUP(B17,'Company Summary'!A16:B69,2,FALSE)</f>
        <v>Tesco PLC</v>
      </c>
      <c r="B17" s="312" t="s">
        <v>118</v>
      </c>
      <c r="C17" s="313">
        <v>-0.11364</v>
      </c>
      <c r="D17" s="313">
        <v>-6.1599999999999997E-3</v>
      </c>
    </row>
    <row r="18" spans="1:4" x14ac:dyDescent="0.2">
      <c r="A18" s="311" t="str">
        <f>VLOOKUP(B18,'Company Summary'!A17:B70,2,FALSE)</f>
        <v>Unilever</v>
      </c>
      <c r="B18" s="312" t="s">
        <v>121</v>
      </c>
      <c r="C18" s="313">
        <v>0.151306</v>
      </c>
      <c r="D18" s="313">
        <v>0.14977399999999999</v>
      </c>
    </row>
    <row r="19" spans="1:4" x14ac:dyDescent="0.2">
      <c r="A19" s="311" t="str">
        <f>VLOOKUP(B19,'Company Summary'!A18:B71,2,FALSE)</f>
        <v>UPS</v>
      </c>
      <c r="B19" s="312" t="s">
        <v>124</v>
      </c>
      <c r="C19" s="313">
        <v>8.0982999999999999E-2</v>
      </c>
      <c r="D19" s="313">
        <v>0.14380200000000001</v>
      </c>
    </row>
    <row r="20" spans="1:4" x14ac:dyDescent="0.2">
      <c r="A20" s="311" t="str">
        <f>VLOOKUP(B20,'Company Summary'!A19:B72,2,FALSE)</f>
        <v>Vodafone Group Plc</v>
      </c>
      <c r="B20" s="312" t="s">
        <v>126</v>
      </c>
      <c r="C20" s="313">
        <v>-9.7269999999999995E-2</v>
      </c>
      <c r="D20" s="313">
        <v>4.0911000000000003E-2</v>
      </c>
    </row>
    <row r="21" spans="1:4" x14ac:dyDescent="0.2">
      <c r="A21" s="311" t="str">
        <f>VLOOKUP(B21,'Company Summary'!A20:B73,2,FALSE)</f>
        <v>Octagonal Plc</v>
      </c>
      <c r="B21" s="312" t="s">
        <v>137</v>
      </c>
      <c r="C21" s="313">
        <v>-2.2799999999999999E-3</v>
      </c>
      <c r="D21" s="313">
        <v>-5.1229999999999998E-2</v>
      </c>
    </row>
    <row r="22" spans="1:4" x14ac:dyDescent="0.2">
      <c r="A22" s="311" t="str">
        <f>VLOOKUP(B22,'Company Summary'!A21:B74,2,FALSE)</f>
        <v>Phoenix global resource Plc</v>
      </c>
      <c r="B22" s="312" t="s">
        <v>141</v>
      </c>
      <c r="C22" s="313">
        <v>1.6978E-2</v>
      </c>
      <c r="D22" s="313">
        <v>0.13086800000000001</v>
      </c>
    </row>
    <row r="23" spans="1:4" x14ac:dyDescent="0.2">
      <c r="A23" s="311" t="str">
        <f>VLOOKUP(B23,'Company Summary'!A22:B75,2,FALSE)</f>
        <v>Rockhopper Exploration Plc</v>
      </c>
      <c r="B23" s="312" t="s">
        <v>144</v>
      </c>
      <c r="C23" s="313">
        <v>-4.0629999999999999E-2</v>
      </c>
      <c r="D23" s="313">
        <v>-0.20585000000000001</v>
      </c>
    </row>
    <row r="24" spans="1:4" x14ac:dyDescent="0.2">
      <c r="A24" s="311" t="str">
        <f>VLOOKUP(B24,'Company Summary'!A23:B76,2,FALSE)</f>
        <v>Gresham Technologies Plc</v>
      </c>
      <c r="B24" s="312" t="s">
        <v>147</v>
      </c>
      <c r="C24" s="313">
        <v>6.6933000000000006E-2</v>
      </c>
      <c r="D24" s="313">
        <v>0.246505</v>
      </c>
    </row>
    <row r="26" spans="1:4" ht="15.75" customHeight="1" x14ac:dyDescent="0.15">
      <c r="C26" s="105">
        <f>SUM(C2:C24)</f>
        <v>0.45737500000000003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Company Summary</vt:lpstr>
      <vt:lpstr>Portfolio Performance</vt:lpstr>
      <vt:lpstr>Correlation</vt:lpstr>
      <vt:lpstr>Public Equities</vt:lpstr>
      <vt:lpstr>Private Euiquities</vt:lpstr>
      <vt:lpstr>MVP Portfolio Allocation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 Zhuo</cp:lastModifiedBy>
  <dcterms:created xsi:type="dcterms:W3CDTF">2020-10-04T21:50:52Z</dcterms:created>
  <dcterms:modified xsi:type="dcterms:W3CDTF">2020-10-04T21:50:53Z</dcterms:modified>
</cp:coreProperties>
</file>