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\\chm-fs.chm.bris.ac.uk\q\vka\oz15314\shareall\"/>
    </mc:Choice>
  </mc:AlternateContent>
  <bookViews>
    <workbookView xWindow="0" yWindow="0" windowWidth="20490" windowHeight="8670" activeTab="1" xr2:uid="{00000000-000D-0000-FFFF-FFFF00000000}"/>
  </bookViews>
  <sheets>
    <sheet name="Template" sheetId="2" r:id="rId1"/>
    <sheet name="Settings" sheetId="1" r:id="rId2"/>
  </sheets>
  <definedNames>
    <definedName name="_xlnm.Print_Area" localSheetId="0">Template!$A$1:$N$24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5" i="2"/>
  <c r="I7" i="2" l="1"/>
  <c r="D7" i="2" l="1"/>
  <c r="E1" i="2" l="1"/>
  <c r="D5" i="2"/>
  <c r="I9" i="2"/>
  <c r="I11" i="2"/>
  <c r="D11" i="2" s="1"/>
  <c r="I8" i="2"/>
  <c r="D8" i="2" s="1"/>
  <c r="I6" i="2"/>
  <c r="D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5AA52D9E-5905-4EF0-A4B3-A0ECF231FBC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Limiting reagent.</t>
        </r>
      </text>
    </comment>
    <comment ref="C5" authorId="0" shapeId="0" xr:uid="{8518975B-04AA-4249-9D0B-534B7F82605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Keep this "1".</t>
        </r>
      </text>
    </comment>
    <comment ref="E5" authorId="0" shapeId="0" xr:uid="{D47DB0CA-74D3-41FD-A28F-E65D2AF4C72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"g" or "mg".</t>
        </r>
      </text>
    </comment>
    <comment ref="F5" authorId="0" shapeId="0" xr:uid="{E340E3F1-6630-47CB-8BDE-CD398A40003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 based on density.</t>
        </r>
      </text>
    </comment>
    <comment ref="G5" authorId="0" shapeId="0" xr:uid="{55E7CC6C-EE11-45C6-BA90-C87775CDD23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59E8B381-F252-4C75-9AC9-09D09436C7C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Adjust this to arrive at the required scale.</t>
        </r>
      </text>
    </comment>
    <comment ref="J5" authorId="0" shapeId="0" xr:uid="{1808C2C6-2F4C-48A0-B76D-E0028F233CE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If d&gt;0, then V is calculated automatically.</t>
        </r>
      </text>
    </comment>
    <comment ref="K5" authorId="0" shapeId="0" xr:uid="{3452920A-0384-4F7E-A44B-AFBAE654E2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If purity is given, the weight/volume are adjusted automatically.</t>
        </r>
      </text>
    </comment>
    <comment ref="F6" authorId="0" shapeId="0" xr:uid="{77576F36-159B-4F8F-91E2-58BA7C492DE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</t>
        </r>
      </text>
    </comment>
    <comment ref="D7" authorId="0" shapeId="0" xr:uid="{84A286E9-C51E-41F8-A9DA-CD7F097BA6C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F7" authorId="0" shapeId="0" xr:uid="{0CEDEC90-6DEA-45EE-92C3-3E660B4227A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7" authorId="0" shapeId="0" xr:uid="{27B825F4-0912-4A41-AD8D-82473FFB065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D8" authorId="0" shapeId="0" xr:uid="{15FB7145-6B5E-4725-99FC-F5EB78E04E3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F8" authorId="0" shapeId="0" xr:uid="{8AC037E7-0F4E-4FB9-B300-98DF38516EC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E143374B-2E48-41B6-AECA-E8C0626824F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31CF62A1-9816-4FAD-825E-9EDF4401A892}">
      <text>
        <r>
          <rPr>
            <b/>
            <sz val="9"/>
            <color indexed="81"/>
            <rFont val="Tahoma"/>
            <charset val="1"/>
          </rPr>
          <t>O Zhurakovskyi:</t>
        </r>
        <r>
          <rPr>
            <sz val="9"/>
            <color indexed="81"/>
            <rFont val="Tahoma"/>
            <charset val="1"/>
          </rPr>
          <t xml:space="preserve">
Automatic based on solvent 1 + solvent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A1" authorId="0" shapeId="0" xr:uid="{8695D279-6070-48B2-92B8-024CF0720B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  <comment ref="B1" authorId="0" shapeId="0" xr:uid="{BCD5FE79-BEF7-40C2-B28F-903483BE39EB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</commentList>
</comments>
</file>

<file path=xl/sharedStrings.xml><?xml version="1.0" encoding="utf-8"?>
<sst xmlns="http://schemas.openxmlformats.org/spreadsheetml/2006/main" count="46" uniqueCount="35">
  <si>
    <t>volume units</t>
  </si>
  <si>
    <t>mass units</t>
  </si>
  <si>
    <t>mL</t>
  </si>
  <si>
    <t>mg</t>
  </si>
  <si>
    <t>uL</t>
  </si>
  <si>
    <t>g</t>
  </si>
  <si>
    <t>29.01.18</t>
  </si>
  <si>
    <t>Name</t>
  </si>
  <si>
    <t>eq</t>
  </si>
  <si>
    <t>m</t>
  </si>
  <si>
    <t>V</t>
  </si>
  <si>
    <t>MW</t>
  </si>
  <si>
    <t>mmol</t>
  </si>
  <si>
    <t>d, g/mL</t>
  </si>
  <si>
    <t xml:space="preserve">bp 80-81°/75 Torr, </t>
  </si>
  <si>
    <t>Lithium acetylide en complex, 90%</t>
  </si>
  <si>
    <t>M</t>
  </si>
  <si>
    <t>Product</t>
  </si>
  <si>
    <t>m(calc)</t>
  </si>
  <si>
    <t>m =</t>
  </si>
  <si>
    <t>Comments</t>
  </si>
  <si>
    <t>Alkyl bromide</t>
  </si>
  <si>
    <t>DMSO</t>
  </si>
  <si>
    <t>Solvent 2</t>
  </si>
  <si>
    <t>Reagent 3</t>
  </si>
  <si>
    <t>Purity, %</t>
  </si>
  <si>
    <t>Notebool Prefix</t>
  </si>
  <si>
    <t>OZ</t>
  </si>
  <si>
    <t>Reagent 4</t>
  </si>
  <si>
    <t>Ref: Spring, Eur. J. Org. Chem. 2016, 434–437</t>
  </si>
  <si>
    <t>Author:</t>
  </si>
  <si>
    <t>Dr. Oleksandr "Alex" Zhurakovskyi</t>
  </si>
  <si>
    <t>Email:</t>
  </si>
  <si>
    <t>zhorakovsky@gmail.com</t>
  </si>
  <si>
    <t>This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</si>
</sst>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5" xfId="0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0" fontId="0" fillId="0" borderId="9" xfId="0" applyNumberFormat="1" applyFont="1" applyBorder="1" applyAlignment="1">
      <alignment vertical="top"/>
    </xf>
    <xf numFmtId="1" fontId="0" fillId="0" borderId="9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6" xfId="0" applyNumberFormat="1" applyFont="1" applyBorder="1" applyAlignment="1">
      <alignment vertical="top"/>
    </xf>
    <xf numFmtId="0" fontId="1" fillId="0" borderId="14" xfId="0" applyFont="1" applyBorder="1"/>
    <xf numFmtId="0" fontId="0" fillId="0" borderId="15" xfId="0" applyBorder="1"/>
    <xf numFmtId="0" fontId="0" fillId="0" borderId="11" xfId="0" applyNumberForma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1" fontId="0" fillId="0" borderId="11" xfId="0" applyNumberFormat="1" applyFill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5" xfId="0" applyNumberFormat="1" applyFont="1" applyFill="1" applyBorder="1" applyAlignment="1">
      <alignment vertical="top"/>
    </xf>
    <xf numFmtId="1" fontId="0" fillId="2" borderId="5" xfId="0" applyNumberFormat="1" applyFill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0" fontId="1" fillId="2" borderId="5" xfId="0" applyNumberFormat="1" applyFont="1" applyFill="1" applyBorder="1" applyAlignment="1">
      <alignment vertical="top"/>
    </xf>
    <xf numFmtId="164" fontId="0" fillId="2" borderId="5" xfId="0" applyNumberForma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0" fillId="0" borderId="8" xfId="0" applyBorder="1"/>
    <xf numFmtId="0" fontId="0" fillId="0" borderId="23" xfId="0" applyBorder="1"/>
    <xf numFmtId="0" fontId="0" fillId="2" borderId="20" xfId="0" applyFill="1" applyBorder="1"/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1" fillId="0" borderId="0" xfId="0" applyFont="1"/>
    <xf numFmtId="0" fontId="10" fillId="0" borderId="0" xfId="1"/>
    <xf numFmtId="1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1</xdr:row>
          <xdr:rowOff>200025</xdr:rowOff>
        </xdr:from>
        <xdr:to>
          <xdr:col>11</xdr:col>
          <xdr:colOff>171450</xdr:colOff>
          <xdr:row>2</xdr:row>
          <xdr:rowOff>352425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3" totalsRowShown="0">
  <autoFilter ref="A1:A3" xr:uid="{00000000-0009-0000-0100-000001000000}"/>
  <tableColumns count="1">
    <tableColumn id="1" xr3:uid="{00000000-0010-0000-0000-000001000000}" name="volume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1:B3" totalsRowShown="0">
  <autoFilter ref="B1:B3" xr:uid="{00000000-0009-0000-0100-000002000000}"/>
  <tableColumns count="1">
    <tableColumn id="1" xr3:uid="{00000000-0010-0000-0100-000001000000}" name="mass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horakovsky@gmail.com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30" zoomScaleNormal="130" zoomScaleSheetLayoutView="100" workbookViewId="0">
      <selection activeCell="C7" sqref="C7"/>
    </sheetView>
  </sheetViews>
  <sheetFormatPr defaultRowHeight="15" x14ac:dyDescent="0.25"/>
  <cols>
    <col min="1" max="1" width="2.85546875" customWidth="1"/>
    <col min="2" max="2" width="16.85546875" customWidth="1"/>
    <col min="3" max="3" width="7.140625" customWidth="1"/>
    <col min="4" max="4" width="6.5703125" bestFit="1" customWidth="1"/>
    <col min="5" max="5" width="3.7109375" customWidth="1"/>
    <col min="6" max="6" width="6.42578125" customWidth="1"/>
    <col min="7" max="7" width="3.7109375" customWidth="1"/>
    <col min="8" max="8" width="6.7109375" customWidth="1"/>
    <col min="9" max="9" width="6.85546875" customWidth="1"/>
    <col min="10" max="10" width="7.7109375" customWidth="1"/>
    <col min="11" max="11" width="8.85546875" bestFit="1" customWidth="1"/>
    <col min="12" max="12" width="15.42578125" customWidth="1"/>
    <col min="13" max="13" width="8.5703125" customWidth="1"/>
    <col min="14" max="14" width="3.28515625" customWidth="1"/>
  </cols>
  <sheetData>
    <row r="1" spans="1:14" ht="27.75" customHeight="1" x14ac:dyDescent="0.25">
      <c r="E1" s="71" t="str">
        <f ca="1">Settings!A7&amp;"-"&amp;MID(CELL("filename",B1),FIND("]",CELL("filename",B1))+1,256)</f>
        <v>OZ-Template</v>
      </c>
      <c r="F1" s="71"/>
      <c r="G1" s="71"/>
      <c r="H1" s="71"/>
      <c r="I1" s="71"/>
      <c r="J1" s="78" t="s">
        <v>29</v>
      </c>
      <c r="K1" s="78"/>
      <c r="L1" s="78"/>
      <c r="M1" s="72" t="s">
        <v>6</v>
      </c>
      <c r="N1" s="72"/>
    </row>
    <row r="2" spans="1:14" ht="27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 ht="51.75" customHeight="1" thickBo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 x14ac:dyDescent="0.25">
      <c r="A4" s="45"/>
      <c r="B4" s="2" t="s">
        <v>7</v>
      </c>
      <c r="C4" s="1" t="s">
        <v>8</v>
      </c>
      <c r="D4" s="1" t="s">
        <v>9</v>
      </c>
      <c r="E4" s="2"/>
      <c r="F4" s="1" t="s">
        <v>10</v>
      </c>
      <c r="G4" s="2"/>
      <c r="H4" s="1" t="s">
        <v>11</v>
      </c>
      <c r="I4" s="1" t="s">
        <v>12</v>
      </c>
      <c r="J4" s="1" t="s">
        <v>13</v>
      </c>
      <c r="K4" s="1" t="s">
        <v>25</v>
      </c>
      <c r="L4" s="76" t="s">
        <v>20</v>
      </c>
      <c r="M4" s="76"/>
      <c r="N4" s="77"/>
    </row>
    <row r="5" spans="1:14" ht="15" customHeight="1" x14ac:dyDescent="0.25">
      <c r="A5" s="50"/>
      <c r="B5" s="40" t="s">
        <v>21</v>
      </c>
      <c r="C5" s="34">
        <v>1</v>
      </c>
      <c r="D5" s="35">
        <f>IF(E5="mg",H5*I5/IF(K5&gt;0,K5,1),H5*I5/IF(K5&gt;0,K5,1)/1000)</f>
        <v>1.9959183673469387</v>
      </c>
      <c r="E5" s="36" t="s">
        <v>5</v>
      </c>
      <c r="F5" s="11">
        <f>IF(J5&gt;0,
       IF(G5="uL",
            IF(K5&gt;0, H5*I5/K5/J5, H5*I5/J5),
            IF(K5&gt;0, H5*I5/K5/J5/1000, H5*I5/J5/1000)
       ),
""
)</f>
        <v>1.6359986617597861</v>
      </c>
      <c r="G5" s="37" t="s">
        <v>2</v>
      </c>
      <c r="H5" s="34">
        <v>163</v>
      </c>
      <c r="I5" s="38">
        <v>12</v>
      </c>
      <c r="J5" s="34">
        <v>1.22</v>
      </c>
      <c r="K5" s="39">
        <v>0.98</v>
      </c>
      <c r="L5" s="73" t="s">
        <v>14</v>
      </c>
      <c r="M5" s="74"/>
      <c r="N5" s="75"/>
    </row>
    <row r="6" spans="1:14" ht="15" customHeight="1" x14ac:dyDescent="0.25">
      <c r="A6" s="49"/>
      <c r="B6" s="41" t="s">
        <v>15</v>
      </c>
      <c r="C6" s="8">
        <v>1.2</v>
      </c>
      <c r="D6" s="20">
        <f t="shared" ref="D6:D8" si="0">IF(E6="mg",H6*I6/IF(K6&gt;0,K6,1),H6*I6/IF(K6&gt;0,K6,1)/1000)</f>
        <v>1324.8</v>
      </c>
      <c r="E6" s="10" t="s">
        <v>3</v>
      </c>
      <c r="F6" s="11" t="str">
        <f t="shared" ref="F6:F8" si="1">IF(J6&gt;0,
       IF(G6="uL",
            IF(K6&gt;0, H6*I6/K6/J6, H6*I6/J6),
            IF(K6&gt;0, H6*I6/K6/J6/1000, H6*I6/J6/1000)
       ),
""
)</f>
        <v/>
      </c>
      <c r="G6" s="7" t="s">
        <v>2</v>
      </c>
      <c r="H6" s="12">
        <v>92</v>
      </c>
      <c r="I6" s="9">
        <f>I5*C6/C5</f>
        <v>14.399999999999999</v>
      </c>
      <c r="J6" s="12"/>
      <c r="K6" s="18"/>
      <c r="L6" s="62"/>
      <c r="M6" s="62"/>
      <c r="N6" s="63"/>
    </row>
    <row r="7" spans="1:14" x14ac:dyDescent="0.25">
      <c r="A7" s="48"/>
      <c r="B7" s="26" t="s">
        <v>24</v>
      </c>
      <c r="C7" s="23"/>
      <c r="D7" s="20">
        <f t="shared" ref="D7" si="2">IF(E7="mg",H7*I7/IF(K7&gt;0,K7,1),H7*I7/IF(K7&gt;0,K7,1)/1000)</f>
        <v>0</v>
      </c>
      <c r="E7" s="25" t="s">
        <v>3</v>
      </c>
      <c r="F7" s="11" t="str">
        <f t="shared" si="1"/>
        <v/>
      </c>
      <c r="G7" s="25" t="s">
        <v>4</v>
      </c>
      <c r="H7" s="26">
        <v>150</v>
      </c>
      <c r="I7" s="13">
        <f>C7/C5*I5</f>
        <v>0</v>
      </c>
      <c r="J7" s="51"/>
      <c r="K7" s="52"/>
      <c r="L7" s="64"/>
      <c r="M7" s="65"/>
      <c r="N7" s="66"/>
    </row>
    <row r="8" spans="1:14" x14ac:dyDescent="0.25">
      <c r="A8" s="46"/>
      <c r="B8" s="26" t="s">
        <v>28</v>
      </c>
      <c r="C8" s="23"/>
      <c r="D8" s="24">
        <f t="shared" si="0"/>
        <v>0</v>
      </c>
      <c r="E8" s="25" t="s">
        <v>5</v>
      </c>
      <c r="F8" s="11" t="str">
        <f t="shared" si="1"/>
        <v/>
      </c>
      <c r="G8" s="25" t="s">
        <v>4</v>
      </c>
      <c r="H8" s="26">
        <v>150</v>
      </c>
      <c r="I8" s="13">
        <f>C8/C5*I5</f>
        <v>0</v>
      </c>
      <c r="J8" s="14"/>
      <c r="K8" s="19"/>
      <c r="L8" s="64"/>
      <c r="M8" s="65"/>
      <c r="N8" s="66"/>
    </row>
    <row r="9" spans="1:14" x14ac:dyDescent="0.25">
      <c r="A9" s="47"/>
      <c r="B9" s="3" t="s">
        <v>22</v>
      </c>
      <c r="C9" s="6"/>
      <c r="D9" s="4">
        <v>7</v>
      </c>
      <c r="E9" s="27" t="s">
        <v>2</v>
      </c>
      <c r="F9" s="6"/>
      <c r="G9" s="5"/>
      <c r="H9" s="3"/>
      <c r="I9" s="60">
        <f>I5/(D9+D10)</f>
        <v>1.7142857142857142</v>
      </c>
      <c r="J9" s="58" t="s">
        <v>16</v>
      </c>
      <c r="K9" s="33"/>
      <c r="L9" s="67"/>
      <c r="M9" s="67"/>
      <c r="N9" s="68"/>
    </row>
    <row r="10" spans="1:14" x14ac:dyDescent="0.25">
      <c r="A10" s="46"/>
      <c r="B10" s="42" t="s">
        <v>23</v>
      </c>
      <c r="C10" s="23"/>
      <c r="D10" s="23">
        <v>0</v>
      </c>
      <c r="E10" s="28" t="s">
        <v>2</v>
      </c>
      <c r="F10" s="28"/>
      <c r="G10" s="28"/>
      <c r="H10" s="26"/>
      <c r="I10" s="61"/>
      <c r="J10" s="59"/>
      <c r="K10" s="17"/>
      <c r="L10" s="69"/>
      <c r="M10" s="69"/>
      <c r="N10" s="70"/>
    </row>
    <row r="11" spans="1:14" x14ac:dyDescent="0.25">
      <c r="A11" s="47"/>
      <c r="B11" s="43" t="s">
        <v>17</v>
      </c>
      <c r="C11" s="29" t="s">
        <v>18</v>
      </c>
      <c r="D11" s="30">
        <f>IF(E11="mg",H11*I11,H11*I11/1000)</f>
        <v>1296</v>
      </c>
      <c r="E11" s="31" t="s">
        <v>3</v>
      </c>
      <c r="F11" s="31"/>
      <c r="G11" s="31"/>
      <c r="H11" s="29">
        <v>108</v>
      </c>
      <c r="I11" s="30">
        <f>I5</f>
        <v>12</v>
      </c>
      <c r="J11" s="29"/>
      <c r="K11" s="32"/>
      <c r="L11" s="55"/>
      <c r="M11" s="55"/>
      <c r="N11" s="56"/>
    </row>
    <row r="12" spans="1:14" ht="15.75" thickBot="1" x14ac:dyDescent="0.3">
      <c r="A12" s="44"/>
      <c r="B12" s="15"/>
      <c r="C12" s="15" t="s">
        <v>19</v>
      </c>
      <c r="D12" s="15"/>
      <c r="E12" s="15"/>
      <c r="F12" s="15"/>
      <c r="G12" s="15"/>
      <c r="H12" s="15"/>
      <c r="I12" s="15"/>
      <c r="J12" s="15"/>
      <c r="K12" s="15"/>
      <c r="L12" s="53"/>
      <c r="M12" s="53"/>
      <c r="N12" s="54"/>
    </row>
    <row r="13" spans="1:14" x14ac:dyDescent="0.25">
      <c r="L13" s="16"/>
      <c r="M13" s="16"/>
    </row>
  </sheetData>
  <mergeCells count="15">
    <mergeCell ref="E1:I1"/>
    <mergeCell ref="M1:N1"/>
    <mergeCell ref="L5:N5"/>
    <mergeCell ref="L7:N7"/>
    <mergeCell ref="L4:N4"/>
    <mergeCell ref="J1:L1"/>
    <mergeCell ref="L12:N12"/>
    <mergeCell ref="L11:N11"/>
    <mergeCell ref="A2:N3"/>
    <mergeCell ref="J9:J10"/>
    <mergeCell ref="I9:I10"/>
    <mergeCell ref="L6:N6"/>
    <mergeCell ref="L8:N8"/>
    <mergeCell ref="L9:N9"/>
    <mergeCell ref="L10:N10"/>
  </mergeCells>
  <pageMargins left="0.7" right="0.7" top="0.75" bottom="0.75" header="0.3" footer="0.3"/>
  <pageSetup paperSize="9" scale="78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25" r:id="rId4">
          <objectPr defaultSize="0" r:id="rId5">
            <anchor moveWithCells="1">
              <from>
                <xdr:col>2</xdr:col>
                <xdr:colOff>447675</xdr:colOff>
                <xdr:row>1</xdr:row>
                <xdr:rowOff>200025</xdr:rowOff>
              </from>
              <to>
                <xdr:col>11</xdr:col>
                <xdr:colOff>171450</xdr:colOff>
                <xdr:row>2</xdr:row>
                <xdr:rowOff>352425</xdr:rowOff>
              </to>
            </anchor>
          </objectPr>
        </oleObject>
      </mc:Choice>
      <mc:Fallback>
        <oleObject progId="ChemDraw.Document.6.0" shapeId="1025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Settings!$B$2:$B$3</xm:f>
          </x14:formula1>
          <xm:sqref>E11 E5:E8</xm:sqref>
        </x14:dataValidation>
        <x14:dataValidation type="list" allowBlank="1" showInputMessage="1" showErrorMessage="1" xr:uid="{00000000-0002-0000-0000-000001000000}">
          <x14:formula1>
            <xm:f>Settings!$A$2:$A$3</xm:f>
          </x14:formula1>
          <xm:sqref>E9:E10 G5:G9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15.7109375" customWidth="1"/>
    <col min="2" max="2" width="12.42578125" customWidth="1"/>
    <col min="4" max="4" width="12.140625" bestFit="1" customWidth="1"/>
    <col min="5" max="5" width="31.85546875" bestFit="1" customWidth="1"/>
  </cols>
  <sheetData>
    <row r="1" spans="1:5" x14ac:dyDescent="0.25">
      <c r="A1" t="s">
        <v>0</v>
      </c>
      <c r="B1" t="s">
        <v>1</v>
      </c>
      <c r="D1" s="79" t="s">
        <v>30</v>
      </c>
      <c r="E1" t="s">
        <v>31</v>
      </c>
    </row>
    <row r="2" spans="1:5" x14ac:dyDescent="0.25">
      <c r="A2" t="s">
        <v>2</v>
      </c>
      <c r="B2" t="s">
        <v>3</v>
      </c>
      <c r="D2" s="79" t="s">
        <v>32</v>
      </c>
      <c r="E2" s="80" t="s">
        <v>33</v>
      </c>
    </row>
    <row r="3" spans="1:5" x14ac:dyDescent="0.25">
      <c r="A3" t="s">
        <v>4</v>
      </c>
      <c r="B3" t="s">
        <v>5</v>
      </c>
      <c r="D3" s="79" t="s">
        <v>34</v>
      </c>
      <c r="E3" s="81">
        <v>43146</v>
      </c>
    </row>
    <row r="5" spans="1:5" ht="15.75" thickBot="1" x14ac:dyDescent="0.3"/>
    <row r="6" spans="1:5" x14ac:dyDescent="0.25">
      <c r="A6" s="21" t="s">
        <v>26</v>
      </c>
    </row>
    <row r="7" spans="1:5" ht="15.75" thickBot="1" x14ac:dyDescent="0.3">
      <c r="A7" s="22" t="s">
        <v>27</v>
      </c>
    </row>
  </sheetData>
  <hyperlinks>
    <hyperlink ref="E2" r:id="rId1" xr:uid="{6F417607-8C1D-47F8-9B48-875554E31BED}"/>
  </hyperlinks>
  <pageMargins left="0.7" right="0.7" top="0.75" bottom="0.75" header="0.3" footer="0.3"/>
  <pageSetup paperSize="9" orientation="portrait" verticalDpi="0"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Settings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Zhurakovskyi</dc:creator>
  <cp:lastModifiedBy>O Zhurakovskyi</cp:lastModifiedBy>
  <cp:lastPrinted>2018-02-12T13:47:30Z</cp:lastPrinted>
  <dcterms:created xsi:type="dcterms:W3CDTF">2018-02-06T20:50:20Z</dcterms:created>
  <dcterms:modified xsi:type="dcterms:W3CDTF">2018-02-15T13:20:36Z</dcterms:modified>
</cp:coreProperties>
</file>