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8670" activeTab="2"/>
  </bookViews>
  <sheets>
    <sheet name="Template" sheetId="2" r:id="rId1"/>
    <sheet name="Settings" sheetId="1" r:id="rId2"/>
    <sheet name="Instructions" sheetId="3" r:id="rId3"/>
  </sheets>
  <definedNames>
    <definedName name="_xlnm.Print_Area" localSheetId="0">Template!$A$1:$N$27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/>
  <c r="D6"/>
  <c r="D13"/>
  <c r="I10"/>
  <c r="I9"/>
  <c r="I7"/>
  <c r="I8"/>
  <c r="D8" s="1"/>
  <c r="I6"/>
  <c r="F8"/>
  <c r="F6" l="1"/>
  <c r="F7"/>
  <c r="F9"/>
  <c r="F5"/>
  <c r="D7"/>
  <c r="E1"/>
  <c r="D5"/>
  <c r="I13"/>
  <c r="D9"/>
</calcChain>
</file>

<file path=xl/comments1.xml><?xml version="1.0" encoding="utf-8"?>
<comments xmlns="http://schemas.openxmlformats.org/spreadsheetml/2006/main">
  <authors>
    <author>O Zhurakovskyi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Limiting reagent.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Keep this "1".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"g" or "mg".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 based on density.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Adjust this to arrive at the required scale.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If d&gt;0, then V is calculated automatically.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If purity is given, the weight/volume are adjusted automatically.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O Zhurakovskyi:</t>
        </r>
        <r>
          <rPr>
            <sz val="9"/>
            <color indexed="81"/>
            <rFont val="Tahoma"/>
            <family val="2"/>
            <charset val="204"/>
          </rPr>
          <t xml:space="preserve">
Automatic based on solvent 1 + solvent 2.</t>
        </r>
      </text>
    </comment>
  </commentList>
</comments>
</file>

<file path=xl/comments2.xml><?xml version="1.0" encoding="utf-8"?>
<comments xmlns="http://schemas.openxmlformats.org/spreadsheetml/2006/main">
  <authors>
    <author>O Zhurakovskyi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</commentList>
</comments>
</file>

<file path=xl/sharedStrings.xml><?xml version="1.0" encoding="utf-8"?>
<sst xmlns="http://schemas.openxmlformats.org/spreadsheetml/2006/main" count="63" uniqueCount="48">
  <si>
    <t>volume units</t>
  </si>
  <si>
    <t>mass units</t>
  </si>
  <si>
    <t>mL</t>
  </si>
  <si>
    <t>mg</t>
  </si>
  <si>
    <t>uL</t>
  </si>
  <si>
    <t>g</t>
  </si>
  <si>
    <t>29.01.18</t>
  </si>
  <si>
    <t>Name</t>
  </si>
  <si>
    <t>eq</t>
  </si>
  <si>
    <t>m</t>
  </si>
  <si>
    <t>V</t>
  </si>
  <si>
    <t>MW</t>
  </si>
  <si>
    <t>mmol</t>
  </si>
  <si>
    <t>d, g/mL</t>
  </si>
  <si>
    <t xml:space="preserve">bp 80-81°/75 Torr, </t>
  </si>
  <si>
    <t>Lithium acetylide en complex, 90%</t>
  </si>
  <si>
    <t>M</t>
  </si>
  <si>
    <t>Product</t>
  </si>
  <si>
    <t>m(calc)</t>
  </si>
  <si>
    <t>m =</t>
  </si>
  <si>
    <t>Comments</t>
  </si>
  <si>
    <t>Alkyl bromide</t>
  </si>
  <si>
    <t>DMSO</t>
  </si>
  <si>
    <t>Solvent 2</t>
  </si>
  <si>
    <t>Reagent 3</t>
  </si>
  <si>
    <t>Purity, %</t>
  </si>
  <si>
    <t>Notebool Prefix</t>
  </si>
  <si>
    <t>OZ</t>
  </si>
  <si>
    <t>Reagent 4</t>
  </si>
  <si>
    <t>Ref: Spring, Eur. J. Org. Chem. 2016, 434–437</t>
  </si>
  <si>
    <t>Author:</t>
  </si>
  <si>
    <t>Dr. Oleksandr "Alex" Zhurakovskyi</t>
  </si>
  <si>
    <t>Email:</t>
  </si>
  <si>
    <t>zhorakovsky@gmail.com</t>
  </si>
  <si>
    <t>This version:</t>
  </si>
  <si>
    <t>Instructions</t>
  </si>
  <si>
    <t>1. Go to "Settings" tab and change  the notebook prefix what you like (e.g. your initials).</t>
  </si>
  <si>
    <t>2. Save the file on disk.</t>
  </si>
  <si>
    <t>3. Copy the Template into a new tab (right-click "Template" -&gt; Move or Copy... -&gt; Create a Copy -&gt; OK</t>
  </si>
  <si>
    <t>4. Rename the copied tab with your experiment number (e.g. 001). The spreadsheet will automatically change the contents of the title cell.</t>
  </si>
  <si>
    <t>5. Double-click the ChemDraw scheme and change it to your reaction.</t>
  </si>
  <si>
    <t>Reagent 5</t>
  </si>
  <si>
    <t>Solvent 3</t>
  </si>
  <si>
    <t xml:space="preserve">Yield = </t>
  </si>
  <si>
    <t>6. Fill the bolded cells as appropriate</t>
  </si>
  <si>
    <t>7. Unbolded cells should auto-fill</t>
  </si>
  <si>
    <t>8. You can choose between g and mg for weights, and uL/mL for volumes. The calculations will adjust automatically</t>
  </si>
  <si>
    <t>9. The yield will be calculated automatically , taking g/mg and %purity into account</t>
  </si>
</sst>
</file>

<file path=xl/styles.xml><?xml version="1.0" encoding="utf-8"?>
<styleSheet xmlns="http://schemas.openxmlformats.org/spreadsheetml/2006/main">
  <numFmts count="1">
    <numFmt numFmtId="164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5" xfId="0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1" fontId="0" fillId="0" borderId="6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1" fontId="0" fillId="0" borderId="9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NumberFormat="1" applyFont="1" applyBorder="1" applyAlignment="1">
      <alignment vertical="top"/>
    </xf>
    <xf numFmtId="0" fontId="1" fillId="0" borderId="14" xfId="0" applyFont="1" applyBorder="1"/>
    <xf numFmtId="0" fontId="0" fillId="0" borderId="15" xfId="0" applyBorder="1"/>
    <xf numFmtId="0" fontId="0" fillId="0" borderId="11" xfId="0" applyNumberForma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1" fontId="0" fillId="0" borderId="11" xfId="0" applyNumberFormat="1" applyFill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top"/>
    </xf>
    <xf numFmtId="1" fontId="0" fillId="2" borderId="5" xfId="0" applyNumberFormat="1" applyFill="1" applyBorder="1" applyAlignment="1">
      <alignment vertical="top"/>
    </xf>
    <xf numFmtId="1" fontId="0" fillId="2" borderId="6" xfId="0" applyNumberForma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0" fillId="0" borderId="8" xfId="0" applyBorder="1"/>
    <xf numFmtId="0" fontId="0" fillId="0" borderId="23" xfId="0" applyBorder="1"/>
    <xf numFmtId="0" fontId="0" fillId="2" borderId="20" xfId="0" applyFill="1" applyBorder="1"/>
    <xf numFmtId="0" fontId="1" fillId="0" borderId="0" xfId="0" applyFont="1"/>
    <xf numFmtId="0" fontId="10" fillId="0" borderId="0" xfId="1"/>
    <xf numFmtId="15" fontId="0" fillId="0" borderId="0" xfId="0" applyNumberFormat="1" applyAlignment="1">
      <alignment horizontal="left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11" fillId="0" borderId="0" xfId="0" applyFont="1"/>
    <xf numFmtId="0" fontId="0" fillId="0" borderId="0" xfId="0" applyAlignment="1">
      <alignment wrapText="1"/>
    </xf>
    <xf numFmtId="0" fontId="0" fillId="0" borderId="20" xfId="0" applyBorder="1"/>
    <xf numFmtId="0" fontId="0" fillId="0" borderId="0" xfId="0" applyBorder="1" applyAlignment="1">
      <alignment vertical="top"/>
    </xf>
    <xf numFmtId="0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26" xfId="0" applyBorder="1"/>
    <xf numFmtId="10" fontId="0" fillId="0" borderId="12" xfId="0" applyNumberFormat="1" applyBorder="1"/>
    <xf numFmtId="0" fontId="2" fillId="2" borderId="5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5" xfId="0" applyNumberFormat="1" applyFont="1" applyBorder="1" applyAlignment="1">
      <alignment vertical="top"/>
    </xf>
    <xf numFmtId="0" fontId="2" fillId="0" borderId="11" xfId="0" applyNumberFormat="1" applyFont="1" applyBorder="1" applyAlignment="1">
      <alignment vertical="top"/>
    </xf>
    <xf numFmtId="164" fontId="2" fillId="2" borderId="5" xfId="0" applyNumberFormat="1" applyFont="1" applyFill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164" fontId="2" fillId="0" borderId="6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2" fillId="0" borderId="9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ables/table1.xml><?xml version="1.0" encoding="utf-8"?>
<table xmlns="http://schemas.openxmlformats.org/spreadsheetml/2006/main" id="1" name="Table2" displayName="Table2" ref="A1:A3" totalsRowShown="0">
  <autoFilter ref="A1:A3"/>
  <tableColumns count="1">
    <tableColumn id="1" name="volume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1:B3" totalsRowShown="0">
  <autoFilter ref="B1:B3"/>
  <tableColumns count="1">
    <tableColumn id="1" name="mass 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horakovsky@gmail.com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zoomScale="130" zoomScaleNormal="130" zoomScaleSheetLayoutView="100" workbookViewId="0">
      <selection activeCell="G18" sqref="G18"/>
    </sheetView>
  </sheetViews>
  <sheetFormatPr defaultRowHeight="15"/>
  <cols>
    <col min="1" max="1" width="2.85546875" customWidth="1"/>
    <col min="2" max="2" width="16.85546875" customWidth="1"/>
    <col min="3" max="3" width="7.140625" customWidth="1"/>
    <col min="4" max="4" width="13.140625" bestFit="1" customWidth="1"/>
    <col min="5" max="5" width="3.7109375" customWidth="1"/>
    <col min="6" max="6" width="6.42578125" customWidth="1"/>
    <col min="7" max="7" width="3.7109375" customWidth="1"/>
    <col min="8" max="8" width="6.7109375" customWidth="1"/>
    <col min="9" max="9" width="6.85546875" customWidth="1"/>
    <col min="10" max="10" width="7.7109375" customWidth="1"/>
    <col min="11" max="11" width="8.85546875" bestFit="1" customWidth="1"/>
    <col min="12" max="12" width="15.42578125" customWidth="1"/>
    <col min="13" max="13" width="8.5703125" customWidth="1"/>
    <col min="14" max="14" width="3.28515625" customWidth="1"/>
  </cols>
  <sheetData>
    <row r="1" spans="1:14" ht="27.75" customHeight="1">
      <c r="E1" s="61" t="str">
        <f ca="1">Settings!A7&amp;"-"&amp;MID(CELL("filename",B1),FIND("]",CELL("filename",B1))+1,256)</f>
        <v>OZ-Template</v>
      </c>
      <c r="F1" s="61"/>
      <c r="G1" s="61"/>
      <c r="H1" s="61"/>
      <c r="I1" s="61"/>
      <c r="J1" s="68" t="s">
        <v>29</v>
      </c>
      <c r="K1" s="68"/>
      <c r="L1" s="68"/>
      <c r="M1" s="62" t="s">
        <v>6</v>
      </c>
      <c r="N1" s="62"/>
    </row>
    <row r="2" spans="1:14" ht="27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ht="51.75" customHeight="1" thickBo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>
      <c r="A4" s="35"/>
      <c r="B4" s="2" t="s">
        <v>7</v>
      </c>
      <c r="C4" s="1" t="s">
        <v>8</v>
      </c>
      <c r="D4" s="1" t="s">
        <v>9</v>
      </c>
      <c r="E4" s="2"/>
      <c r="F4" s="1" t="s">
        <v>10</v>
      </c>
      <c r="G4" s="2"/>
      <c r="H4" s="1" t="s">
        <v>11</v>
      </c>
      <c r="I4" s="1" t="s">
        <v>12</v>
      </c>
      <c r="J4" s="1" t="s">
        <v>13</v>
      </c>
      <c r="K4" s="1" t="s">
        <v>25</v>
      </c>
      <c r="L4" s="66" t="s">
        <v>20</v>
      </c>
      <c r="M4" s="66"/>
      <c r="N4" s="67"/>
    </row>
    <row r="5" spans="1:14" ht="15" customHeight="1">
      <c r="A5" s="40">
        <v>1</v>
      </c>
      <c r="B5" s="30" t="s">
        <v>21</v>
      </c>
      <c r="C5" s="92">
        <v>1</v>
      </c>
      <c r="D5" s="27">
        <f>IF(E5="mg",H5*I5/IF(K5&gt;0,K5,1),H5*I5/IF(K5&gt;0,K5,1)/1000)</f>
        <v>1.9959183673469387</v>
      </c>
      <c r="E5" s="28" t="s">
        <v>5</v>
      </c>
      <c r="F5" s="9">
        <f>IF(J5&gt;0,
       IF(G5="uL",
            IF(K5&gt;0, H5*I5/K5/J5, H5*I5/J5),
            IF(K5&gt;0, H5*I5/K5/J5/1000, H5*I5/J5/1000)
       ),
""
)</f>
        <v>1.6359986617597861</v>
      </c>
      <c r="G5" s="29" t="s">
        <v>2</v>
      </c>
      <c r="H5" s="92">
        <v>163</v>
      </c>
      <c r="I5" s="105">
        <v>12</v>
      </c>
      <c r="J5" s="92">
        <v>1.22</v>
      </c>
      <c r="K5" s="97">
        <v>0.98</v>
      </c>
      <c r="L5" s="63" t="s">
        <v>14</v>
      </c>
      <c r="M5" s="64"/>
      <c r="N5" s="65"/>
    </row>
    <row r="6" spans="1:14" ht="15" customHeight="1">
      <c r="A6" s="39">
        <v>2</v>
      </c>
      <c r="B6" s="31" t="s">
        <v>15</v>
      </c>
      <c r="C6" s="7">
        <v>1.2</v>
      </c>
      <c r="D6" s="13">
        <f>IF(E6="mg",H6*I6/IF(K6&gt;0,K6,1),H6*I6/IF(K6&gt;0,K6,1)/1000)</f>
        <v>1324.8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93">
        <v>92</v>
      </c>
      <c r="I6" s="106">
        <f>$I$5*C6/$C$5</f>
        <v>14.399999999999999</v>
      </c>
      <c r="J6" s="93"/>
      <c r="K6" s="98"/>
      <c r="L6" s="52"/>
      <c r="M6" s="52"/>
      <c r="N6" s="53"/>
    </row>
    <row r="7" spans="1:14">
      <c r="A7" s="38">
        <v>3</v>
      </c>
      <c r="B7" s="19" t="s">
        <v>24</v>
      </c>
      <c r="C7" s="16"/>
      <c r="D7" s="13">
        <f t="shared" ref="D7:D8" si="1">IF(E7="mg",H7*I7/IF(K7&gt;0,K7,1),H7*I7/IF(K7&gt;0,K7,1)/1000)</f>
        <v>0</v>
      </c>
      <c r="E7" s="18" t="s">
        <v>3</v>
      </c>
      <c r="F7" s="9" t="str">
        <f t="shared" si="0"/>
        <v/>
      </c>
      <c r="G7" s="18" t="s">
        <v>4</v>
      </c>
      <c r="H7" s="94">
        <v>150</v>
      </c>
      <c r="I7" s="106">
        <f t="shared" ref="I7:I8" si="2">$I$5*C7/$C$5</f>
        <v>0</v>
      </c>
      <c r="J7" s="102"/>
      <c r="K7" s="99"/>
      <c r="L7" s="54"/>
      <c r="M7" s="55"/>
      <c r="N7" s="56"/>
    </row>
    <row r="8" spans="1:14">
      <c r="A8" s="71">
        <v>4</v>
      </c>
      <c r="B8" s="19" t="s">
        <v>28</v>
      </c>
      <c r="C8" s="16"/>
      <c r="D8" s="17">
        <f t="shared" si="1"/>
        <v>0</v>
      </c>
      <c r="E8" s="18" t="s">
        <v>5</v>
      </c>
      <c r="F8" s="9" t="str">
        <f t="shared" ref="F8" si="3">IF(J8&gt;0,
       IF(G8="uL",
            IF(K8&gt;0, H8*I8/K8/J8, H8*I8/J8),
            IF(K8&gt;0, H8*I8/K8/J8/1000, H8*I8/J8/1000)
       ),
""
)</f>
        <v/>
      </c>
      <c r="G8" s="18" t="s">
        <v>4</v>
      </c>
      <c r="H8" s="94">
        <v>150</v>
      </c>
      <c r="I8" s="106">
        <f t="shared" si="2"/>
        <v>0</v>
      </c>
      <c r="J8" s="103"/>
      <c r="K8" s="100"/>
      <c r="L8" s="44"/>
      <c r="M8" s="45"/>
      <c r="N8" s="46"/>
    </row>
    <row r="9" spans="1:14">
      <c r="A9" s="36">
        <v>5</v>
      </c>
      <c r="B9" s="19" t="s">
        <v>41</v>
      </c>
      <c r="C9" s="16"/>
      <c r="D9" s="17">
        <f t="shared" ref="D6:D9" si="4">IF(E9="mg",H9*I9/IF(K9&gt;0,K9,1),H9*I9/IF(K9&gt;0,K9,1)/1000)</f>
        <v>0</v>
      </c>
      <c r="E9" s="18" t="s">
        <v>5</v>
      </c>
      <c r="F9" s="9" t="str">
        <f t="shared" si="0"/>
        <v/>
      </c>
      <c r="G9" s="18" t="s">
        <v>4</v>
      </c>
      <c r="H9" s="94">
        <v>150</v>
      </c>
      <c r="I9" s="106">
        <f>$I$5*C9/$C$5</f>
        <v>0</v>
      </c>
      <c r="J9" s="104"/>
      <c r="K9" s="101"/>
      <c r="L9" s="54"/>
      <c r="M9" s="55"/>
      <c r="N9" s="56"/>
    </row>
    <row r="10" spans="1:14">
      <c r="A10" s="37"/>
      <c r="B10" s="3" t="s">
        <v>22</v>
      </c>
      <c r="C10" s="5"/>
      <c r="D10" s="95">
        <v>7</v>
      </c>
      <c r="E10" s="20" t="s">
        <v>2</v>
      </c>
      <c r="F10" s="5"/>
      <c r="G10" s="4"/>
      <c r="H10" s="3"/>
      <c r="I10" s="77">
        <f>I5/(SUM(D10:D12))</f>
        <v>1.7142857142857142</v>
      </c>
      <c r="J10" s="80" t="s">
        <v>16</v>
      </c>
      <c r="K10" s="26"/>
      <c r="L10" s="57"/>
      <c r="M10" s="57"/>
      <c r="N10" s="58"/>
    </row>
    <row r="11" spans="1:14">
      <c r="A11" s="71"/>
      <c r="B11" s="32" t="s">
        <v>23</v>
      </c>
      <c r="C11" s="16"/>
      <c r="D11" s="96">
        <v>0</v>
      </c>
      <c r="E11" s="21" t="s">
        <v>2</v>
      </c>
      <c r="F11" s="73"/>
      <c r="G11" s="74"/>
      <c r="H11" s="72"/>
      <c r="I11" s="78"/>
      <c r="J11" s="81"/>
      <c r="K11" s="12"/>
      <c r="L11" s="75"/>
      <c r="M11" s="75"/>
      <c r="N11" s="76"/>
    </row>
    <row r="12" spans="1:14">
      <c r="A12" s="36"/>
      <c r="B12" s="32" t="s">
        <v>42</v>
      </c>
      <c r="C12" s="16"/>
      <c r="D12" s="96">
        <v>0</v>
      </c>
      <c r="E12" s="21" t="s">
        <v>2</v>
      </c>
      <c r="F12" s="21"/>
      <c r="G12" s="21"/>
      <c r="H12" s="19"/>
      <c r="I12" s="79"/>
      <c r="J12" s="82"/>
      <c r="K12" s="12"/>
      <c r="L12" s="59"/>
      <c r="M12" s="59"/>
      <c r="N12" s="60"/>
    </row>
    <row r="13" spans="1:14">
      <c r="A13" s="37"/>
      <c r="B13" s="33" t="s">
        <v>17</v>
      </c>
      <c r="C13" s="22" t="s">
        <v>18</v>
      </c>
      <c r="D13" s="23">
        <f>IF(E13="mg",H13*I13,H13*I13/1000)</f>
        <v>1296</v>
      </c>
      <c r="E13" s="24" t="s">
        <v>3</v>
      </c>
      <c r="F13" s="24"/>
      <c r="G13" s="24"/>
      <c r="H13" s="33">
        <v>108</v>
      </c>
      <c r="I13" s="23">
        <f>I5</f>
        <v>12</v>
      </c>
      <c r="J13" s="22"/>
      <c r="K13" s="25"/>
      <c r="L13" s="49"/>
      <c r="M13" s="49"/>
      <c r="N13" s="50"/>
    </row>
    <row r="14" spans="1:14">
      <c r="A14" s="71"/>
      <c r="B14" s="83"/>
      <c r="C14" s="89" t="s">
        <v>19</v>
      </c>
      <c r="D14" s="107">
        <v>1000</v>
      </c>
      <c r="E14" s="86" t="s">
        <v>3</v>
      </c>
      <c r="F14" s="86"/>
      <c r="G14" s="86"/>
      <c r="H14" s="84"/>
      <c r="I14" s="85"/>
      <c r="J14" s="84"/>
      <c r="K14" s="87"/>
      <c r="L14" s="12"/>
      <c r="M14" s="12"/>
      <c r="N14" s="88"/>
    </row>
    <row r="15" spans="1:14" ht="15.75" thickBot="1">
      <c r="A15" s="34"/>
      <c r="B15" s="10"/>
      <c r="C15" s="90" t="s">
        <v>43</v>
      </c>
      <c r="D15" s="91">
        <f>IF(E13=E14,D14*IF(K14&gt;0,K14,1)/D13, IF(AND(E14="mg",E13="g"),D14*IF(K14&gt;0,K14,1)/D13/1000, IF(AND(E14="g",E13="mg"),D14*IF(K14&gt;0,K14,1)/D13*1000)))</f>
        <v>0.77160493827160492</v>
      </c>
      <c r="E15" s="10"/>
      <c r="F15" s="10"/>
      <c r="G15" s="10"/>
      <c r="H15" s="10"/>
      <c r="I15" s="10"/>
      <c r="J15" s="10"/>
      <c r="K15" s="10"/>
      <c r="L15" s="47"/>
      <c r="M15" s="47"/>
      <c r="N15" s="48"/>
    </row>
    <row r="16" spans="1:14">
      <c r="L16" s="11"/>
      <c r="M16" s="11"/>
    </row>
  </sheetData>
  <mergeCells count="15">
    <mergeCell ref="E1:I1"/>
    <mergeCell ref="M1:N1"/>
    <mergeCell ref="L5:N5"/>
    <mergeCell ref="L7:N7"/>
    <mergeCell ref="L4:N4"/>
    <mergeCell ref="J1:L1"/>
    <mergeCell ref="L15:N15"/>
    <mergeCell ref="L13:N13"/>
    <mergeCell ref="A2:N3"/>
    <mergeCell ref="J10:J12"/>
    <mergeCell ref="I10:I12"/>
    <mergeCell ref="L6:N6"/>
    <mergeCell ref="L9:N9"/>
    <mergeCell ref="L10:N10"/>
    <mergeCell ref="L12:N12"/>
  </mergeCells>
  <pageMargins left="0.7" right="0.7" top="0.75" bottom="0.75" header="0.3" footer="0.3"/>
  <pageSetup paperSize="9" scale="78" orientation="portrait" r:id="rId1"/>
  <legacyDrawing r:id="rId2"/>
  <oleObjects>
    <oleObject progId="ChemDraw.Document.6.0" shapeId="1025" r:id="rId3"/>
  </oleObjects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Settings!$B$2:$B$3</xm:f>
          </x14:formula1>
          <xm:sqref>E13 E5:E9</xm:sqref>
        </x14:dataValidation>
        <x14:dataValidation type="list" allowBlank="1" showInputMessage="1" showErrorMessage="1" xr:uid="{00000000-0002-0000-0000-00000100000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47" sqref="C47"/>
    </sheetView>
  </sheetViews>
  <sheetFormatPr defaultRowHeight="15"/>
  <cols>
    <col min="1" max="1" width="15.7109375" customWidth="1"/>
    <col min="2" max="2" width="12.42578125" customWidth="1"/>
    <col min="4" max="4" width="12.140625" bestFit="1" customWidth="1"/>
    <col min="5" max="5" width="31.85546875" bestFit="1" customWidth="1"/>
  </cols>
  <sheetData>
    <row r="1" spans="1:5">
      <c r="A1" t="s">
        <v>0</v>
      </c>
      <c r="B1" t="s">
        <v>1</v>
      </c>
      <c r="D1" s="41" t="s">
        <v>30</v>
      </c>
      <c r="E1" t="s">
        <v>31</v>
      </c>
    </row>
    <row r="2" spans="1:5">
      <c r="A2" t="s">
        <v>2</v>
      </c>
      <c r="B2" t="s">
        <v>3</v>
      </c>
      <c r="D2" s="41" t="s">
        <v>32</v>
      </c>
      <c r="E2" s="42" t="s">
        <v>33</v>
      </c>
    </row>
    <row r="3" spans="1:5">
      <c r="A3" t="s">
        <v>4</v>
      </c>
      <c r="B3" t="s">
        <v>5</v>
      </c>
      <c r="D3" s="41" t="s">
        <v>34</v>
      </c>
      <c r="E3" s="43">
        <v>43233</v>
      </c>
    </row>
    <row r="5" spans="1:5" ht="15.75" thickBot="1"/>
    <row r="6" spans="1:5">
      <c r="A6" s="14" t="s">
        <v>26</v>
      </c>
    </row>
    <row r="7" spans="1:5" ht="15.75" thickBot="1">
      <c r="A7" s="15" t="s">
        <v>27</v>
      </c>
    </row>
  </sheetData>
  <hyperlinks>
    <hyperlink ref="E2" r:id="rId1"/>
  </hyperlinks>
  <pageMargins left="0.7" right="0.7" top="0.75" bottom="0.75" header="0.3" footer="0.3"/>
  <pageSetup paperSize="9" orientation="portrait" verticalDpi="0"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24"/>
  <sheetViews>
    <sheetView tabSelected="1" workbookViewId="0"/>
  </sheetViews>
  <sheetFormatPr defaultRowHeight="15"/>
  <cols>
    <col min="1" max="1" width="92.28515625" bestFit="1" customWidth="1"/>
  </cols>
  <sheetData>
    <row r="1" spans="1:1" ht="18.75">
      <c r="A1" s="69" t="s">
        <v>35</v>
      </c>
    </row>
    <row r="3" spans="1:1">
      <c r="A3" s="70" t="s">
        <v>36</v>
      </c>
    </row>
    <row r="4" spans="1:1">
      <c r="A4" s="70" t="s">
        <v>37</v>
      </c>
    </row>
    <row r="5" spans="1:1">
      <c r="A5" s="70" t="s">
        <v>38</v>
      </c>
    </row>
    <row r="6" spans="1:1" ht="30">
      <c r="A6" s="70" t="s">
        <v>39</v>
      </c>
    </row>
    <row r="7" spans="1:1">
      <c r="A7" s="70" t="s">
        <v>40</v>
      </c>
    </row>
    <row r="8" spans="1:1">
      <c r="A8" s="70" t="s">
        <v>44</v>
      </c>
    </row>
    <row r="9" spans="1:1">
      <c r="A9" s="70" t="s">
        <v>45</v>
      </c>
    </row>
    <row r="10" spans="1:1" ht="30">
      <c r="A10" s="70" t="s">
        <v>46</v>
      </c>
    </row>
    <row r="11" spans="1:1">
      <c r="A11" s="70" t="s">
        <v>47</v>
      </c>
    </row>
    <row r="12" spans="1:1">
      <c r="A12" s="70"/>
    </row>
    <row r="13" spans="1:1">
      <c r="A13" s="70"/>
    </row>
    <row r="14" spans="1:1">
      <c r="A14" s="70"/>
    </row>
    <row r="15" spans="1:1">
      <c r="A15" s="70"/>
    </row>
    <row r="16" spans="1:1">
      <c r="A16" s="70"/>
    </row>
    <row r="17" spans="1:1">
      <c r="A17" s="70"/>
    </row>
    <row r="18" spans="1:1">
      <c r="A18" s="70"/>
    </row>
    <row r="19" spans="1:1">
      <c r="A19" s="70"/>
    </row>
    <row r="20" spans="1:1">
      <c r="A20" s="70"/>
    </row>
    <row r="21" spans="1:1">
      <c r="A21" s="70"/>
    </row>
    <row r="22" spans="1:1">
      <c r="A22" s="70"/>
    </row>
    <row r="23" spans="1:1">
      <c r="A23" s="70"/>
    </row>
    <row r="24" spans="1:1">
      <c r="A24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Settings</vt:lpstr>
      <vt:lpstr>Instructions</vt:lpstr>
      <vt:lpstr>Template!Print_Area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Zhurakovskyi</dc:creator>
  <cp:lastModifiedBy>Oleksandr Zhurakovskyi</cp:lastModifiedBy>
  <cp:lastPrinted>2018-02-12T13:47:30Z</cp:lastPrinted>
  <dcterms:created xsi:type="dcterms:W3CDTF">2018-02-06T20:50:20Z</dcterms:created>
  <dcterms:modified xsi:type="dcterms:W3CDTF">2018-05-13T08:24:14Z</dcterms:modified>
</cp:coreProperties>
</file>