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xazhu\Desktop\"/>
    </mc:Choice>
  </mc:AlternateContent>
  <bookViews>
    <workbookView xWindow="0" yWindow="0" windowWidth="20490" windowHeight="77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24" i="1" l="1"/>
  <c r="F36" i="1"/>
  <c r="E36" i="1"/>
  <c r="D36" i="1"/>
  <c r="C36" i="1"/>
  <c r="C32" i="1" l="1"/>
  <c r="E33" i="1"/>
  <c r="F30" i="1"/>
  <c r="D30" i="1"/>
  <c r="E29" i="1"/>
  <c r="F29" i="1"/>
  <c r="D29" i="1"/>
  <c r="C29" i="1"/>
  <c r="E25" i="1" l="1"/>
  <c r="F25" i="1"/>
  <c r="F24" i="1"/>
  <c r="E24" i="1"/>
</calcChain>
</file>

<file path=xl/sharedStrings.xml><?xml version="1.0" encoding="utf-8"?>
<sst xmlns="http://schemas.openxmlformats.org/spreadsheetml/2006/main" count="18" uniqueCount="13">
  <si>
    <t>机场坐标系</t>
  </si>
  <si>
    <t>国土坐标系</t>
  </si>
  <si>
    <t>X</t>
  </si>
  <si>
    <t>Y</t>
  </si>
  <si>
    <t>转换关系</t>
  </si>
  <si>
    <t>利用该转换关系可以再CAD图中直接转换</t>
  </si>
  <si>
    <t>旋转角度的弧度值</t>
    <phoneticPr fontId="1" type="noConversion"/>
  </si>
  <si>
    <t>国土坐标系到机场坐标系四参数
DX=34289964.100281
DY=-21744222.222924
T=1.0995574863
K=1.000000152994</t>
    <phoneticPr fontId="1" type="noConversion"/>
  </si>
  <si>
    <r>
      <t>X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" type="noConversion"/>
  </si>
  <si>
    <t>Y</t>
    <phoneticPr fontId="1" type="noConversion"/>
  </si>
  <si>
    <t>X</t>
    <phoneticPr fontId="1" type="noConversion"/>
  </si>
  <si>
    <t>转换参数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</si>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</sst>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.000"/>
    <numFmt numFmtId="178" formatCode="0.0000000000000000000_ "/>
    <numFmt numFmtId="179" formatCode="0.0000000000000"/>
    <numFmt numFmtId="180" formatCode="0.000000000000000"/>
    <numFmt numFmtId="181" formatCode="0.0000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80" fontId="0" fillId="0" borderId="0" xfId="0" applyNumberFormat="1">
      <alignment vertical="center"/>
    </xf>
    <xf numFmtId="179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A24" sqref="A24"/>
    </sheetView>
  </sheetViews>
  <sheetFormatPr defaultColWidth="9" defaultRowHeight="13.5" x14ac:dyDescent="0.15"/>
  <cols>
    <col min="1" max="1" width="27.125" customWidth="1"/>
    <col min="2" max="2" width="20.5" customWidth="1"/>
    <col min="3" max="3" width="30" customWidth="1"/>
    <col min="4" max="4" width="20.5" customWidth="1"/>
    <col min="5" max="5" width="17.875" customWidth="1"/>
    <col min="6" max="6" width="13.875" customWidth="1"/>
    <col min="7" max="7" width="14.125" customWidth="1"/>
    <col min="8" max="8" width="45.625" customWidth="1"/>
    <col min="9" max="9" width="16.375" customWidth="1"/>
  </cols>
  <sheetData>
    <row r="1" spans="2:8" x14ac:dyDescent="0.15">
      <c r="C1" s="11" t="s">
        <v>0</v>
      </c>
      <c r="D1" s="11"/>
      <c r="E1" s="1"/>
      <c r="F1" s="11" t="s">
        <v>1</v>
      </c>
      <c r="G1" s="11"/>
    </row>
    <row r="2" spans="2:8" x14ac:dyDescent="0.15">
      <c r="C2" s="11"/>
      <c r="D2" s="11"/>
      <c r="E2" s="1"/>
      <c r="F2" s="11"/>
      <c r="G2" s="11"/>
    </row>
    <row r="3" spans="2:8" x14ac:dyDescent="0.15">
      <c r="C3" s="1" t="s">
        <v>2</v>
      </c>
      <c r="D3" s="1" t="s">
        <v>3</v>
      </c>
      <c r="E3" s="1"/>
      <c r="F3" s="1" t="s">
        <v>2</v>
      </c>
      <c r="G3" s="1" t="s">
        <v>3</v>
      </c>
    </row>
    <row r="4" spans="2:8" x14ac:dyDescent="0.15">
      <c r="B4" s="11" t="s">
        <v>4</v>
      </c>
      <c r="C4">
        <v>1200</v>
      </c>
      <c r="D4">
        <v>885</v>
      </c>
      <c r="F4" s="2">
        <v>3808260.9989999998</v>
      </c>
      <c r="G4" s="2">
        <v>40423578.211000003</v>
      </c>
      <c r="H4" s="11" t="s">
        <v>5</v>
      </c>
    </row>
    <row r="5" spans="2:8" x14ac:dyDescent="0.15">
      <c r="B5" s="11"/>
      <c r="C5">
        <v>1200</v>
      </c>
      <c r="D5">
        <v>4315</v>
      </c>
      <c r="F5" s="2">
        <v>3811317.1510000001</v>
      </c>
      <c r="G5" s="2">
        <v>40425135.398000002</v>
      </c>
      <c r="H5" s="11"/>
    </row>
    <row r="11" spans="2:8" x14ac:dyDescent="0.15">
      <c r="C11" s="12" t="s">
        <v>7</v>
      </c>
      <c r="D11" s="13"/>
      <c r="E11" s="13"/>
      <c r="F11" s="13"/>
      <c r="G11" s="13"/>
    </row>
    <row r="12" spans="2:8" x14ac:dyDescent="0.15">
      <c r="C12" s="13"/>
      <c r="D12" s="13"/>
      <c r="E12" s="13"/>
      <c r="F12" s="13"/>
      <c r="G12" s="13"/>
    </row>
    <row r="13" spans="2:8" x14ac:dyDescent="0.15">
      <c r="C13" s="13"/>
      <c r="D13" s="13"/>
      <c r="E13" s="13"/>
      <c r="F13" s="13"/>
      <c r="G13" s="13"/>
    </row>
    <row r="14" spans="2:8" x14ac:dyDescent="0.15">
      <c r="C14" s="13"/>
      <c r="D14" s="13"/>
      <c r="E14" s="13"/>
      <c r="F14" s="13"/>
      <c r="G14" s="13"/>
    </row>
    <row r="15" spans="2:8" x14ac:dyDescent="0.15">
      <c r="C15" s="13"/>
      <c r="D15" s="13"/>
      <c r="E15" s="13"/>
      <c r="F15" s="13"/>
      <c r="G15" s="13"/>
    </row>
    <row r="16" spans="2:8" x14ac:dyDescent="0.15">
      <c r="B16" s="4" t="s">
        <v>6</v>
      </c>
      <c r="C16" s="13"/>
      <c r="D16" s="13"/>
      <c r="E16" s="13"/>
      <c r="F16" s="13"/>
      <c r="G16" s="13"/>
    </row>
    <row r="17" spans="1:7" x14ac:dyDescent="0.15">
      <c r="C17" s="13"/>
      <c r="D17" s="13"/>
      <c r="E17" s="13"/>
      <c r="F17" s="13"/>
      <c r="G17" s="13"/>
    </row>
    <row r="18" spans="1:7" x14ac:dyDescent="0.15">
      <c r="C18" s="13"/>
      <c r="D18" s="13"/>
      <c r="E18" s="13"/>
      <c r="F18" s="13"/>
      <c r="G18" s="13"/>
    </row>
    <row r="19" spans="1:7" x14ac:dyDescent="0.15">
      <c r="C19" s="13"/>
      <c r="D19" s="13"/>
      <c r="E19" s="13"/>
      <c r="F19" s="13"/>
      <c r="G19" s="13"/>
    </row>
    <row r="20" spans="1:7" x14ac:dyDescent="0.15">
      <c r="C20" s="11" t="s">
        <v>1</v>
      </c>
      <c r="D20" s="11"/>
      <c r="E20" s="11" t="s">
        <v>0</v>
      </c>
      <c r="F20" s="11"/>
    </row>
    <row r="21" spans="1:7" x14ac:dyDescent="0.15">
      <c r="A21" s="4" t="s">
        <v>12</v>
      </c>
      <c r="B21" s="6" t="s">
        <v>11</v>
      </c>
      <c r="C21" s="11"/>
      <c r="D21" s="11"/>
      <c r="E21" s="11"/>
      <c r="F21" s="11"/>
    </row>
    <row r="22" spans="1:7" x14ac:dyDescent="0.15">
      <c r="B22" s="5">
        <v>34289964.100281</v>
      </c>
      <c r="C22" s="6" t="s">
        <v>8</v>
      </c>
      <c r="D22" s="6" t="s">
        <v>9</v>
      </c>
      <c r="E22" s="6" t="s">
        <v>10</v>
      </c>
      <c r="F22" s="6" t="s">
        <v>9</v>
      </c>
    </row>
    <row r="23" spans="1:7" x14ac:dyDescent="0.15">
      <c r="B23" s="5">
        <v>-21744222.222924002</v>
      </c>
      <c r="C23" s="3"/>
    </row>
    <row r="24" spans="1:7" x14ac:dyDescent="0.15">
      <c r="A24">
        <f>B24*180/PI()</f>
        <v>63.000003297003836</v>
      </c>
      <c r="B24" s="5">
        <v>1.0995574862999999</v>
      </c>
      <c r="C24" s="2">
        <v>3808260.9989999998</v>
      </c>
      <c r="D24" s="2">
        <v>40423578.211000003</v>
      </c>
      <c r="E24" s="7">
        <f>$B$22+$B$25*(C24*COS($B$24)-D24*SIN($B$24))</f>
        <v>1200.0000505000353</v>
      </c>
      <c r="F24" s="7">
        <f>$B$23+$B$25*(C24*SIN($B$24)+D24*COS($B$24))</f>
        <v>885.00004244223237</v>
      </c>
    </row>
    <row r="25" spans="1:7" x14ac:dyDescent="0.15">
      <c r="A25">
        <v>2</v>
      </c>
      <c r="B25" s="10">
        <v>1.0000001529939999</v>
      </c>
      <c r="C25" s="2">
        <v>3811317.1510000001</v>
      </c>
      <c r="D25" s="2">
        <v>40425135.398000002</v>
      </c>
      <c r="E25" s="7">
        <f>$B$22+$B$25*(C25*COS($B$24)-D25*SIN($B$24))</f>
        <v>1200.0000505074859</v>
      </c>
      <c r="F25" s="7">
        <f>$B$23+$B$25*(C25*SIN($B$24)+D25*COS($B$24))</f>
        <v>4315.0000424422324</v>
      </c>
    </row>
    <row r="29" spans="1:7" x14ac:dyDescent="0.15">
      <c r="C29" s="2">
        <f>C25-C24</f>
        <v>3056.1520000002347</v>
      </c>
      <c r="D29" s="2">
        <f>D25-D24</f>
        <v>1557.1869999989867</v>
      </c>
      <c r="E29" s="2">
        <f>E25-E24</f>
        <v>7.4505805969238281E-9</v>
      </c>
      <c r="F29" s="2">
        <f>F25-F24</f>
        <v>3430</v>
      </c>
    </row>
    <row r="30" spans="1:7" x14ac:dyDescent="0.15">
      <c r="D30">
        <f>SQRT(C29*C29+D29*D29)</f>
        <v>3429.9994752290095</v>
      </c>
      <c r="F30">
        <f t="shared" ref="F30" si="0">SQRT(E29*E29+F29*F29)</f>
        <v>3430</v>
      </c>
    </row>
    <row r="31" spans="1:7" x14ac:dyDescent="0.15">
      <c r="C31" s="2"/>
      <c r="D31" s="2"/>
    </row>
    <row r="32" spans="1:7" x14ac:dyDescent="0.15">
      <c r="C32" s="8">
        <f>ATAN(D29/C29)*180/PI()</f>
        <v>26.999996702907808</v>
      </c>
      <c r="D32" s="2"/>
    </row>
    <row r="33" spans="3:6" x14ac:dyDescent="0.15">
      <c r="E33" s="9">
        <f>F30/D30</f>
        <v>1.0000001529944813</v>
      </c>
    </row>
    <row r="36" spans="3:6" x14ac:dyDescent="0.15">
      <c r="C36">
        <f>(C24+C25)*0.5</f>
        <v>3809789.0750000002</v>
      </c>
      <c r="D36" s="14">
        <f>(D24+D25)*0.5</f>
        <v>40424356.804499999</v>
      </c>
      <c r="E36">
        <f>(E24+E25)*0.5</f>
        <v>1200.0000505037606</v>
      </c>
      <c r="F36">
        <f>(F24+F25)*0.5</f>
        <v>2600.0000424422324</v>
      </c>
    </row>
  </sheetData>
  <mergeCells count="7">
    <mergeCell ref="C20:D21"/>
    <mergeCell ref="E20:F21"/>
    <mergeCell ref="B4:B5"/>
    <mergeCell ref="H4:H5"/>
    <mergeCell ref="F1:G2"/>
    <mergeCell ref="C1:D2"/>
    <mergeCell ref="C11:G19"/>
  </mergeCells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xuejun zhu</cp:lastModifiedBy>
  <dcterms:created xsi:type="dcterms:W3CDTF">2019-07-31T13:36:00Z</dcterms:created>
  <dcterms:modified xsi:type="dcterms:W3CDTF">2020-03-19T15:37:33Z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