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https://d.docs.live.net/e126ce0494021def/"/>
    </mc:Choice>
  </mc:AlternateContent>
  <xr:revisionPtr revIDLastSave="0" documentId="8_{352922AB-D15F-4FB6-B746-AC10368C3674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Q1Ivy League" sheetId="1" r:id="rId1"/>
    <sheet name="Q2By Faculty" sheetId="2" r:id="rId2"/>
    <sheet name="Q2By University" sheetId="3" r:id="rId3"/>
    <sheet name="Q2Tab3" sheetId="5" r:id="rId4"/>
    <sheet name=" Q3 Facture" sheetId="6" r:id="rId5"/>
    <sheet name="Q4Speed &amp;Distance" sheetId="7" r:id="rId6"/>
  </sheets>
  <calcPr calcId="191028"/>
  <pivotCaches>
    <pivotCache cacheId="6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G4" i="6"/>
  <c r="H4" i="6" s="1"/>
  <c r="G7" i="6"/>
  <c r="H7" i="6" s="1"/>
  <c r="G8" i="6"/>
  <c r="H8" i="6" s="1"/>
  <c r="G11" i="6"/>
  <c r="H11" i="6" s="1"/>
  <c r="G12" i="6"/>
  <c r="H12" i="6" s="1"/>
  <c r="G15" i="6"/>
  <c r="H15" i="6" s="1"/>
  <c r="G16" i="6"/>
  <c r="H16" i="6" s="1"/>
  <c r="F4" i="7"/>
  <c r="F5" i="7"/>
  <c r="F6" i="7"/>
  <c r="F7" i="7"/>
  <c r="F8" i="7"/>
  <c r="F9" i="7"/>
  <c r="F10" i="7"/>
  <c r="F11" i="7"/>
  <c r="F12" i="7"/>
  <c r="F13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G6" i="6" l="1"/>
  <c r="H6" i="6" s="1"/>
  <c r="G10" i="6"/>
  <c r="H10" i="6" s="1"/>
  <c r="G14" i="6"/>
  <c r="H14" i="6" s="1"/>
  <c r="G13" i="6"/>
  <c r="H13" i="6" s="1"/>
  <c r="G9" i="6"/>
  <c r="H9" i="6" s="1"/>
  <c r="G5" i="6"/>
  <c r="H5" i="6" s="1"/>
  <c r="H3" i="6"/>
  <c r="H18" i="6" s="1"/>
  <c r="H20" i="6" s="1"/>
  <c r="H21" i="6" s="1"/>
</calcChain>
</file>

<file path=xl/sharedStrings.xml><?xml version="1.0" encoding="utf-8"?>
<sst xmlns="http://schemas.openxmlformats.org/spreadsheetml/2006/main" count="137" uniqueCount="34">
  <si>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</si>
  <si>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</si>
  <si>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</si>
  <si>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</si>
  <si>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</si>
  <si>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</si>
  <si>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</si>
  <si>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</si>
  <si>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</si>
  <si>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</si>
  <si>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</si>
  <si>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</si>
  <si>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</si>
  <si>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</si>
  <si>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</si>
  <si>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</si>
  <si>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</si>
  <si>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Sum of Students</t>
  </si>
  <si>
    <t>Average of Students2</t>
  </si>
  <si>
    <t>Grand Total</t>
  </si>
  <si>
    <t>ID</t>
  </si>
  <si>
    <t>PU</t>
  </si>
  <si>
    <t>QTE</t>
  </si>
  <si>
    <t>PT</t>
  </si>
  <si>
    <t>Discount</t>
  </si>
  <si>
    <t>Val Discount</t>
  </si>
  <si>
    <t>Total to pay</t>
  </si>
  <si>
    <t>Total Facture:</t>
  </si>
  <si>
    <t>TVA:</t>
  </si>
  <si>
    <t>TVA Val:</t>
  </si>
  <si>
    <t>TTC: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</si>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</sst>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.00\ [$DZD]_-;\-* #,##0.00\ [$DZD]_-;_-* &quot;-&quot;??\ [$DZD]_-;_-@_-"/>
    <numFmt numFmtId="177" formatCode="_-[$$-409]* #,##0.00_ ;_-[$$-409]* \-#,##0.00\ ;_-[$$-409]* &quot;-&quot;??_ ;_-@_ "/>
    <numFmt numFmtId="178" formatCode="&quot;£&quot;#,##0.00"/>
    <numFmt numFmtId="179" formatCode="0.000"/>
  </numFmts>
  <fonts count="20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3"/>
      <name val="Aptos Narrow"/>
      <family val="2"/>
      <scheme val="minor"/>
    </font>
    <font>
      <b/>
      <sz val="15"/>
      <color theme="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B0F0"/>
      <name val="Times New Roman"/>
      <family val="1"/>
    </font>
    <font>
      <sz val="12"/>
      <color theme="3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9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1" fontId="2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2" fillId="0" borderId="0" xfId="0" applyFont="1"/>
    <xf numFmtId="0" fontId="7" fillId="3" borderId="0" xfId="0" applyFont="1" applyFill="1"/>
    <xf numFmtId="0" fontId="8" fillId="0" borderId="0" xfId="0" applyFont="1"/>
    <xf numFmtId="177" fontId="0" fillId="0" borderId="0" xfId="0" applyNumberFormat="1"/>
    <xf numFmtId="178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10" fillId="0" borderId="0" xfId="0" applyFont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0" fillId="0" borderId="0" xfId="0" applyFont="1"/>
    <xf numFmtId="1" fontId="10" fillId="0" borderId="13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12" fillId="4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left" vertical="top"/>
    </xf>
    <xf numFmtId="9" fontId="15" fillId="0" borderId="13" xfId="2" applyFont="1" applyBorder="1" applyAlignment="1">
      <alignment horizontal="center"/>
    </xf>
    <xf numFmtId="176" fontId="14" fillId="0" borderId="13" xfId="0" applyNumberFormat="1" applyFont="1" applyBorder="1"/>
    <xf numFmtId="176" fontId="14" fillId="0" borderId="0" xfId="0" applyNumberFormat="1" applyFont="1"/>
    <xf numFmtId="176" fontId="14" fillId="0" borderId="13" xfId="0" applyNumberFormat="1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" fillId="0" borderId="0" xfId="0" pivotButton="1" applyFont="1"/>
    <xf numFmtId="1" fontId="1" fillId="0" borderId="0" xfId="0" applyNumberFormat="1" applyFont="1"/>
    <xf numFmtId="0" fontId="10" fillId="0" borderId="0" xfId="0" pivotButton="1" applyFont="1"/>
    <xf numFmtId="0" fontId="18" fillId="3" borderId="0" xfId="0" applyFont="1" applyFill="1"/>
    <xf numFmtId="0" fontId="10" fillId="0" borderId="0" xfId="0" pivotButton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" fontId="1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6" fontId="16" fillId="0" borderId="11" xfId="0" applyNumberFormat="1" applyFont="1" applyBorder="1" applyAlignment="1">
      <alignment horizontal="center" vertical="top"/>
    </xf>
    <xf numFmtId="9" fontId="16" fillId="0" borderId="6" xfId="2" applyFont="1" applyBorder="1" applyAlignment="1">
      <alignment horizontal="center" vertical="top"/>
    </xf>
    <xf numFmtId="176" fontId="15" fillId="0" borderId="7" xfId="0" applyNumberFormat="1" applyFont="1" applyBorder="1" applyAlignment="1">
      <alignment horizontal="center" vertical="top"/>
    </xf>
    <xf numFmtId="176" fontId="17" fillId="5" borderId="7" xfId="0" applyNumberFormat="1" applyFont="1" applyFill="1" applyBorder="1" applyAlignment="1">
      <alignment horizontal="center" vertical="top"/>
    </xf>
    <xf numFmtId="0" fontId="19" fillId="0" borderId="0" xfId="0" applyFont="1"/>
    <xf numFmtId="179" fontId="1" fillId="0" borderId="0" xfId="0" applyNumberFormat="1" applyFont="1"/>
    <xf numFmtId="2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1" fillId="0" borderId="3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4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5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</cellXfs>
  <cellStyles count="3">
    <cellStyle name="Heading 1" xfId="1" builtinId="16"/>
    <cellStyle name="Normal" xfId="0" builtinId="0"/>
    <cellStyle name="Percent" xfId="2" builtinId="5"/>
  </cellStyles>
  <dxfs count="55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numFmt numFmtId="176" formatCode="_-* #,##0.00\ [$DZD]_-;\-* #,##0.00\ [$DZD]_-;_-* &quot;-&quot;??\ [$DZD]_-;_-@_-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numFmt numFmtId="176" formatCode="_-* #,##0.00\ [$DZD]_-;\-* #,##0.00\ [$DZD]_-;_-* &quot;-&quot;??\ [$DZD]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numFmt numFmtId="176" formatCode="_-* #,##0.00\ [$DZD]_-;\-* #,##0.00\ [$DZD]_-;_-* &quot;-&quot;??\ [$DZD]_-;_-@_-"/>
      <alignment horizontal="general" vertical="center" textRotation="0" wrapText="0" relativeIndent="-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alignment horizontal="center" vertical="center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numFmt numFmtId="180" formatCode="_-[$DZD]\ * #,##0.00_-;\-[$DZD]\ * #,##0.00_-;_-[$DZD]\ * &quot;-&quot;??_-;_-@_-"/>
      <alignment horizontal="center" vertical="center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alignment horizontal="center" vertical="center"/>
      <border diagonalUp="0" diagonalDown="0" outline="0">
        <left/>
        <right style="thin">
          <color indexed="64"/>
        </right>
        <top/>
        <bottom/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 tint="4.9989318521683403E-2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color theme="1" tint="4.9989318521683403E-2"/>
        <name val="Times New Roman"/>
        <family val="1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/>
        <name val="Times New Roman"/>
      </font>
    </dxf>
    <dxf>
      <font>
        <b/>
        <name val="Times New Roman"/>
      </font>
      <numFmt numFmtId="30" formatCode="@"/>
    </dxf>
    <dxf>
      <font>
        <b/>
        <name val="Times New Roman"/>
      </font>
      <numFmt numFmtId="1" formatCode="0"/>
      <alignment horizontal="center" vertical="center"/>
    </dxf>
    <dxf>
      <font>
        <name val="Times New Roman"/>
      </font>
    </dxf>
    <dxf>
      <font>
        <name val="Times New Roman"/>
      </font>
    </dxf>
    <dxf>
      <font>
        <color theme="3"/>
      </font>
    </dxf>
    <dxf>
      <font>
        <color theme="3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79" formatCode="0.000"/>
    </dxf>
  </dxfs>
  <tableStyles count="0" defaultTableStyle="TableStyleMedium2" defaultPivotStyle="PivotStyleMedium9"/>
  <colors>
    <mruColors>
      <color rgb="FF01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95411349443388E-2"/>
          <c:y val="0.13602161243750974"/>
          <c:w val="0.90297462817147855"/>
          <c:h val="0.6153546952464275"/>
        </c:manualLayout>
      </c:layout>
      <c:lineChart>
        <c:grouping val="standard"/>
        <c:varyColors val="0"/>
        <c:ser>
          <c:idx val="1"/>
          <c:order val="0"/>
          <c:tx>
            <c:strRef>
              <c:f>'Q4Speed &amp;Distance'!$F$3</c:f>
              <c:strCache>
                <c:ptCount val="1"/>
                <c:pt idx="0">
                  <c:v>Speed (m/s)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'Q4Speed &amp;Distance'!$D$4:$D$13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'Q4Speed &amp;Distance'!$F$4:$F$13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8-4B58-84BD-7B3B949C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05584"/>
        <c:axId val="2087640288"/>
      </c:lineChart>
      <c:catAx>
        <c:axId val="20919055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40288"/>
        <c:crosses val="autoZero"/>
        <c:auto val="1"/>
        <c:lblAlgn val="ctr"/>
        <c:lblOffset val="100"/>
        <c:noMultiLvlLbl val="0"/>
      </c:catAx>
      <c:valAx>
        <c:axId val="20876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86436310845755E-2"/>
          <c:y val="0.18177367252170401"/>
          <c:w val="0.90685564304461941"/>
          <c:h val="0.63449390941516925"/>
        </c:manualLayout>
      </c:layout>
      <c:lineChart>
        <c:grouping val="standard"/>
        <c:varyColors val="0"/>
        <c:ser>
          <c:idx val="1"/>
          <c:order val="1"/>
          <c:tx>
            <c:strRef>
              <c:f>'Q4Speed &amp;Distance'!$F$3</c:f>
              <c:strCache>
                <c:ptCount val="1"/>
                <c:pt idx="0">
                  <c:v>Speed (m/s)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'Q4Speed &amp;Distance'!$E$4:$E$13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'Q4Speed &amp;Distance'!$F$4:$F$13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C-436C-A7E6-201BD6E5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47920"/>
        <c:axId val="766699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'Q4Speed &amp;Distance'!$E$3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shade val="7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'Q4Speed &amp;Distance'!$E$4:$E$13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'Q4Speed &amp;Distance'!$E$4:$E$13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FC-436C-A7E6-201BD6E555D8}"/>
                  </c:ext>
                </c:extLst>
              </c15:ser>
            </c15:filteredLineSeries>
          </c:ext>
        </c:extLst>
      </c:lineChart>
      <c:catAx>
        <c:axId val="7752479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99920"/>
        <c:crosses val="autoZero"/>
        <c:auto val="1"/>
        <c:lblAlgn val="ctr"/>
        <c:lblOffset val="100"/>
        <c:noMultiLvlLbl val="0"/>
      </c:catAx>
      <c:valAx>
        <c:axId val="766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15</xdr:row>
      <xdr:rowOff>14287</xdr:rowOff>
    </xdr:from>
    <xdr:to>
      <xdr:col>14</xdr:col>
      <xdr:colOff>9525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E416B-1E6D-0CC2-382D-F07E121A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342900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E1C5A-4B7D-266E-1B0C-B210960F7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3.219757175924" createdVersion="8" refreshedVersion="8" minRefreshableVersion="3" recordCount="40" xr:uid="{D3930FF3-3B7D-44BD-898E-C3BB54FEFF6B}">
  <cacheSource type="worksheet">
    <worksheetSource name="Table4"/>
  </cacheSource>
  <cacheFields count="3">
    <cacheField name="Students" numFmtId="1">
      <sharedItems containsSemiMixedTypes="0" containsString="0" containsNumber="1" containsInteger="1" minValue="135" maxValue="9567"/>
    </cacheField>
    <cacheField name="Faculty" numFmtId="49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0D38E-A2C7-49A7-B90B-D4B4F2CD7E35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E4:G10" firstHeaderRow="0" firstDataRow="1" firstDataCol="1"/>
  <pivotFields count="3">
    <pivotField dataField="1" compact="0" numFmtId="1" outline="0" showAll="0"/>
    <pivotField axis="axisRow" compact="0" outline="0" showAll="0" sortType="ascending">
      <items count="6">
        <item x="0"/>
        <item x="2"/>
        <item x="3"/>
        <item x="1"/>
        <item x="4"/>
        <item t="default"/>
      </items>
    </pivotField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 numFmtId="1"/>
    <dataField name="Average of Students2" fld="0" subtotal="average" baseField="1" baseItem="0" numFmtId="179"/>
  </dataFields>
  <formats count="7"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1" type="button" dataOnly="0" labelOnly="1" outline="0" axis="axisRow" fieldPosition="0"/>
    </format>
    <format dxfId="51">
      <pivotArea dataOnly="0" labelOnly="1" outline="0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3">
      <pivotArea dataOnly="0" labelOnly="1" outline="0" axis="axisValues" fieldPosition="0"/>
    </format>
    <format dxfId="5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681BB-84F2-48EE-AA3E-967AECD3B07E}" name="PivotTable2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H12" firstHeaderRow="0" firstDataRow="1" firstDataCol="1"/>
  <pivotFields count="3">
    <pivotField dataField="1" compact="0" numFmtId="1" outline="0" showAll="0"/>
    <pivotField compact="0" outline="0" showAll="0"/>
    <pivotField axis="axisRow" compact="0" outline="0" showAll="0" sortType="descending">
      <items count="9">
        <item x="1"/>
        <item x="4"/>
        <item x="5"/>
        <item x="2"/>
        <item x="3"/>
        <item x="7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9">
    <i>
      <x/>
    </i>
    <i>
      <x v="3"/>
    </i>
    <i>
      <x v="1"/>
    </i>
    <i>
      <x v="2"/>
    </i>
    <i>
      <x v="7"/>
    </i>
    <i>
      <x v="6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 numFmtId="1"/>
    <dataField name="Average of Students2" fld="0" subtotal="average" baseField="2" baseItem="0" numFmtId="2"/>
  </dataFields>
  <formats count="9">
    <format dxfId="39">
      <pivotArea dataOnly="0" labelOnly="1" outline="0" fieldPosition="0">
        <references count="1">
          <reference field="2" count="0"/>
        </references>
      </pivotArea>
    </format>
    <format dxfId="40">
      <pivotArea outline="0" fieldPosition="0">
        <references count="1">
          <reference field="2" count="0" selected="0"/>
        </references>
      </pivotArea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2" type="button" dataOnly="0" labelOnly="1" outline="0" axis="axisRow" fieldPosition="0"/>
    </format>
    <format dxfId="44">
      <pivotArea dataOnly="0" labelOnly="1" outline="0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6">
      <pivotArea dataOnly="0" labelOnly="1" outline="0" axis="axisValues" fieldPosition="0"/>
    </format>
    <format dxfId="4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7C6AD-2CDC-4C88-BBBB-48585E0312C8}" name="PivotTable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2" firstHeaderRow="1" firstDataRow="2" firstDataCol="1"/>
  <pivotFields count="3">
    <pivotField dataField="1" compact="0" numFmtId="1" outline="0" showAll="0"/>
    <pivotField axis="axisCol" compact="0" outline="0" showAll="0">
      <items count="6">
        <item x="0"/>
        <item x="2"/>
        <item x="3"/>
        <item x="1"/>
        <item x="4"/>
        <item t="default"/>
      </items>
    </pivotField>
    <pivotField axis="axisRow" compact="0" outline="0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18">
    <format dxfId="21">
      <pivotArea field="1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1" type="button" dataOnly="0" labelOnly="1" outline="0" axis="axisCol" fieldPosition="0"/>
    </format>
    <format dxfId="24">
      <pivotArea type="topRight" dataOnly="0" labelOnly="1" outline="0" fieldPosition="0"/>
    </format>
    <format dxfId="25">
      <pivotArea outline="0" fieldPosition="0">
        <references count="1">
          <reference field="2" count="0" selected="0"/>
        </references>
      </pivotArea>
    </format>
    <format dxfId="26">
      <pivotArea dataOnly="0" labelOnly="1" outline="0" fieldPosition="0">
        <references count="1">
          <reference field="2" count="0"/>
        </references>
      </pivotArea>
    </format>
    <format dxfId="27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1" count="0"/>
        </references>
      </pivotArea>
    </format>
    <format dxfId="29">
      <pivotArea dataOnly="0" labelOnly="1" grandCol="1" outline="0" fieldPosition="0"/>
    </format>
    <format dxfId="30">
      <pivotArea type="origin" dataOnly="0" labelOnly="1" outline="0" fieldPosition="0"/>
    </format>
    <format dxfId="31">
      <pivotArea field="1" type="button" dataOnly="0" labelOnly="1" outline="0" axis="axisCol" fieldPosition="0"/>
    </format>
    <format dxfId="32">
      <pivotArea dataOnly="0" grandRow="1" outline="0" fieldPosition="0"/>
    </format>
    <format dxfId="33">
      <pivotArea outline="0" collapsedLevelsAreSubtotals="1" fieldPosition="0"/>
    </format>
    <format dxfId="34">
      <pivotArea field="2" type="button" dataOnly="0" labelOnly="1" outline="0" axis="axisRow" fieldPosition="0"/>
    </format>
    <format dxfId="35">
      <pivotArea dataOnly="0" labelOnly="1" outline="0" fieldPosition="0">
        <references count="1">
          <reference field="2" count="0"/>
        </references>
      </pivotArea>
    </format>
    <format dxfId="36">
      <pivotArea dataOnly="0" labelOnly="1" grandRow="1" outline="0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A346F-25F7-4D07-A5B4-DD6D137171DF}" name="Table4" displayName="Table4" ref="B4:D44" totalsRowShown="0" headerRowDxfId="20" dataDxfId="19">
  <autoFilter ref="B4:D44" xr:uid="{A90A346F-25F7-4D07-A5B4-DD6D137171DF}">
    <filterColumn colId="0" hiddenButton="1"/>
    <filterColumn colId="1" hiddenButton="1"/>
    <filterColumn colId="2" hiddenButton="1"/>
  </autoFilter>
  <tableColumns count="3">
    <tableColumn id="1" xr3:uid="{C0A56345-F11B-4252-950B-7AAA1136079B}" name="Students" dataDxfId="18"/>
    <tableColumn id="2" xr3:uid="{1FEA50AA-071D-45CB-996C-2A261901143F}" name="Faculty" dataDxfId="17"/>
    <tableColumn id="3" xr3:uid="{33188CCA-A2EE-4040-A279-5D224613F892}" name="University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9B5694-4B2E-4D58-8D1B-D89BAF64A6CB}" name="Table5" displayName="Table5" ref="B2:H16" headerRowDxfId="15" dataDxfId="14" totalsRowDxfId="13" tableBorderDxfId="12">
  <autoFilter ref="B2:H16" xr:uid="{C29B5694-4B2E-4D58-8D1B-D89BAF64A6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0EF333-00FE-425E-BDD9-8C72F5D082B7}" name="ID" totalsRowLabel="Total" dataDxfId="11"/>
    <tableColumn id="2" xr3:uid="{0747C954-9BA6-4091-8A57-A066F379E594}" name="PU" dataDxfId="10"/>
    <tableColumn id="3" xr3:uid="{0A213030-EFB6-414E-9040-8AF6F8E0D28A}" name="QTE" dataDxfId="9"/>
    <tableColumn id="4" xr3:uid="{99C16326-84FB-445D-B220-69F215B8B954}" name="PT" dataDxfId="8">
      <calculatedColumnFormula>Table5[[#This Row],[PU]]*Table5[[#This Row],[QTE]]</calculatedColumnFormula>
    </tableColumn>
    <tableColumn id="5" xr3:uid="{84A83CCF-35D1-45AE-9F85-1095A2A02F3A}" name="Discount" dataDxfId="7" dataCellStyle="Percent">
      <calculatedColumnFormula>IF(Table5[[#This Row],[PT]]&gt;=1000,0.1,IF(Table5[[#This Row],[PT]]&gt;=100,0.05,0))</calculatedColumnFormula>
    </tableColumn>
    <tableColumn id="6" xr3:uid="{F189B3A8-A0D1-434C-B3B7-5C083E7CCA00}" name="Val Discount" dataDxfId="6">
      <calculatedColumnFormula>Table5[[#This Row],[PT]]*Table5[[#This Row],[Discount]]</calculatedColumnFormula>
    </tableColumn>
    <tableColumn id="7" xr3:uid="{847D9CB6-8584-4ED5-B0D9-A0454902AACB}" name="Total to pay" totalsRowFunction="count" dataDxfId="5">
      <calculatedColumnFormula>Table5[[#This Row],[PT]]-Table5[[#This Row],[Val Discount]]</calculatedColumnFormula>
    </tableColumn>
  </tableColumns>
  <tableStyleInfo name="TableStyleLight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3F4F9-D33F-4ACD-8343-4F23C840C3EF}" name="Table1" displayName="Table1" ref="D3:F13" totalsRowShown="0" headerRowDxfId="4" tableBorderDxfId="3">
  <autoFilter ref="D3:F13" xr:uid="{D963F4F9-D33F-4ACD-8343-4F23C840C3EF}">
    <filterColumn colId="0" hiddenButton="1"/>
    <filterColumn colId="1" hiddenButton="1"/>
    <filterColumn colId="2" hiddenButton="1"/>
  </autoFilter>
  <tableColumns count="3">
    <tableColumn id="1" xr3:uid="{FEF9104C-F618-4167-B574-58CBBDDBC769}" name="Time(s)" dataDxfId="2"/>
    <tableColumn id="2" xr3:uid="{8E67A49D-F493-4E14-A652-A3D3CCA8A1AA}" name="Distance (m)" dataDxfId="1"/>
    <tableColumn id="3" xr3:uid="{3F3696CF-E4E8-4DCE-8D84-27E00CC6BEDF}" name="Speed (m/s)" dataDxfId="0">
      <calculatedColumnFormula>Table1[[#This Row],[Distance (m)]]/Table1[[#This Row],[Time(s)]]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4"/>
  <sheetViews>
    <sheetView workbookViewId="0">
      <selection activeCell="H3" sqref="H3"/>
    </sheetView>
  </sheetViews>
  <sheetFormatPr defaultRowHeight="20.25"/>
  <cols>
    <col min="2" max="2" width="14.7109375" customWidth="1"/>
    <col min="3" max="3" width="26.85546875" customWidth="1"/>
    <col min="4" max="4" width="11.7109375" customWidth="1"/>
    <col min="5" max="5" width="11.5703125" bestFit="1" customWidth="1"/>
  </cols>
  <sheetData>
    <row r="2" spans="2:4" ht="15"/>
    <row r="3" spans="2:4" ht="19.5">
      <c r="B3" s="52" t="s">
        <v>0</v>
      </c>
      <c r="C3" s="52"/>
      <c r="D3" s="52"/>
    </row>
    <row r="4" spans="2:4" ht="15">
      <c r="B4" s="2" t="s">
        <v>1</v>
      </c>
      <c r="C4" s="2" t="s">
        <v>2</v>
      </c>
      <c r="D4" s="1" t="s">
        <v>3</v>
      </c>
    </row>
    <row r="5" spans="2:4" ht="15">
      <c r="B5" s="5">
        <v>591</v>
      </c>
      <c r="C5" s="3" t="s">
        <v>4</v>
      </c>
      <c r="D5" s="7" t="s">
        <v>5</v>
      </c>
    </row>
    <row r="6" spans="2:4" s="48" customFormat="1" ht="15">
      <c r="B6" s="5">
        <v>9567</v>
      </c>
      <c r="C6" s="3" t="s">
        <v>6</v>
      </c>
      <c r="D6" s="7" t="s">
        <v>7</v>
      </c>
    </row>
    <row r="7" spans="2:4" ht="15">
      <c r="B7" s="5">
        <v>542</v>
      </c>
      <c r="C7" s="4" t="s">
        <v>8</v>
      </c>
      <c r="D7" s="7" t="s">
        <v>9</v>
      </c>
    </row>
    <row r="8" spans="2:4" ht="15">
      <c r="B8" s="6">
        <v>346</v>
      </c>
      <c r="C8" s="3" t="s">
        <v>8</v>
      </c>
      <c r="D8" s="7" t="s">
        <v>10</v>
      </c>
    </row>
    <row r="9" spans="2:4" ht="15">
      <c r="B9" s="5">
        <v>849</v>
      </c>
      <c r="C9" s="3" t="s">
        <v>4</v>
      </c>
      <c r="D9" s="7" t="s">
        <v>11</v>
      </c>
    </row>
    <row r="10" spans="2:4" ht="15">
      <c r="B10" s="5">
        <v>552</v>
      </c>
      <c r="C10" s="3" t="s">
        <v>8</v>
      </c>
      <c r="D10" s="7" t="s">
        <v>12</v>
      </c>
    </row>
    <row r="11" spans="2:4" ht="15">
      <c r="B11" s="5">
        <v>173</v>
      </c>
      <c r="C11" s="3" t="s">
        <v>4</v>
      </c>
      <c r="D11" s="7" t="s">
        <v>10</v>
      </c>
    </row>
    <row r="12" spans="2:4" ht="15">
      <c r="B12" s="5">
        <v>1355</v>
      </c>
      <c r="C12" s="3" t="s">
        <v>4</v>
      </c>
      <c r="D12" s="7" t="s">
        <v>12</v>
      </c>
    </row>
    <row r="13" spans="2:4" ht="15">
      <c r="B13" s="5">
        <v>193</v>
      </c>
      <c r="C13" s="3" t="s">
        <v>13</v>
      </c>
      <c r="D13" s="7" t="s">
        <v>14</v>
      </c>
    </row>
    <row r="14" spans="2:4" ht="15">
      <c r="B14" s="5">
        <v>615</v>
      </c>
      <c r="C14" s="3" t="s">
        <v>13</v>
      </c>
      <c r="D14" s="7" t="s">
        <v>10</v>
      </c>
    </row>
    <row r="15" spans="2:4" ht="15">
      <c r="B15" s="5">
        <v>1579</v>
      </c>
      <c r="C15" s="3" t="s">
        <v>13</v>
      </c>
      <c r="D15" s="7" t="s">
        <v>7</v>
      </c>
    </row>
    <row r="16" spans="2:4" ht="15">
      <c r="B16" s="5">
        <v>547</v>
      </c>
      <c r="C16" s="3" t="s">
        <v>6</v>
      </c>
      <c r="D16" s="7" t="s">
        <v>9</v>
      </c>
    </row>
    <row r="17" spans="2:4" ht="15">
      <c r="B17" s="5">
        <v>1687</v>
      </c>
      <c r="C17" s="3" t="s">
        <v>15</v>
      </c>
      <c r="D17" s="7" t="s">
        <v>9</v>
      </c>
    </row>
    <row r="18" spans="2:4" ht="15">
      <c r="B18" s="5">
        <v>972</v>
      </c>
      <c r="C18" s="3" t="s">
        <v>8</v>
      </c>
      <c r="D18" s="7" t="s">
        <v>7</v>
      </c>
    </row>
    <row r="19" spans="2:4" ht="15">
      <c r="B19" s="5">
        <v>234</v>
      </c>
      <c r="C19" s="3" t="s">
        <v>8</v>
      </c>
      <c r="D19" s="7" t="s">
        <v>16</v>
      </c>
    </row>
    <row r="20" spans="2:4" ht="15">
      <c r="B20" s="5">
        <v>151</v>
      </c>
      <c r="C20" s="3" t="s">
        <v>15</v>
      </c>
      <c r="D20" s="7" t="s">
        <v>14</v>
      </c>
    </row>
    <row r="21" spans="2:4" ht="15">
      <c r="B21" s="5">
        <v>1793</v>
      </c>
      <c r="C21" s="3" t="s">
        <v>6</v>
      </c>
      <c r="D21" s="7" t="s">
        <v>11</v>
      </c>
    </row>
    <row r="22" spans="2:4" ht="15">
      <c r="B22" s="5">
        <v>315</v>
      </c>
      <c r="C22" s="3" t="s">
        <v>15</v>
      </c>
      <c r="D22" s="7" t="s">
        <v>11</v>
      </c>
    </row>
    <row r="23" spans="2:4" ht="15">
      <c r="B23" s="5">
        <v>618</v>
      </c>
      <c r="C23" s="3" t="s">
        <v>6</v>
      </c>
      <c r="D23" s="7" t="s">
        <v>12</v>
      </c>
    </row>
    <row r="24" spans="2:4" ht="15">
      <c r="B24" s="5">
        <v>246</v>
      </c>
      <c r="C24" s="3" t="s">
        <v>6</v>
      </c>
      <c r="D24" s="7" t="s">
        <v>5</v>
      </c>
    </row>
    <row r="25" spans="2:4" ht="15">
      <c r="B25" s="5">
        <v>784</v>
      </c>
      <c r="C25" s="3" t="s">
        <v>6</v>
      </c>
      <c r="D25" s="7" t="s">
        <v>14</v>
      </c>
    </row>
    <row r="26" spans="2:4" ht="15">
      <c r="B26" s="5">
        <v>316</v>
      </c>
      <c r="C26" s="3" t="s">
        <v>13</v>
      </c>
      <c r="D26" s="7" t="s">
        <v>9</v>
      </c>
    </row>
    <row r="27" spans="2:4" ht="15">
      <c r="B27" s="5">
        <v>3155</v>
      </c>
      <c r="C27" s="3" t="s">
        <v>4</v>
      </c>
      <c r="D27" s="7" t="s">
        <v>9</v>
      </c>
    </row>
    <row r="28" spans="2:4" ht="15">
      <c r="B28" s="5">
        <v>318</v>
      </c>
      <c r="C28" s="3" t="s">
        <v>15</v>
      </c>
      <c r="D28" s="7" t="s">
        <v>16</v>
      </c>
    </row>
    <row r="29" spans="2:4" ht="15">
      <c r="B29" s="5">
        <v>608</v>
      </c>
      <c r="C29" s="3" t="s">
        <v>8</v>
      </c>
      <c r="D29" s="7" t="s">
        <v>11</v>
      </c>
    </row>
    <row r="30" spans="2:4" ht="15">
      <c r="B30" s="5">
        <v>561</v>
      </c>
      <c r="C30" s="3" t="s">
        <v>4</v>
      </c>
      <c r="D30" s="7" t="s">
        <v>14</v>
      </c>
    </row>
    <row r="31" spans="2:4" ht="15">
      <c r="B31" s="5">
        <v>357</v>
      </c>
      <c r="C31" s="3" t="s">
        <v>15</v>
      </c>
      <c r="D31" s="7" t="s">
        <v>5</v>
      </c>
    </row>
    <row r="32" spans="2:4" ht="15">
      <c r="B32" s="5">
        <v>1688</v>
      </c>
      <c r="C32" s="3" t="s">
        <v>13</v>
      </c>
      <c r="D32" s="7" t="s">
        <v>11</v>
      </c>
    </row>
    <row r="33" spans="2:4" ht="15">
      <c r="B33" s="5">
        <v>972</v>
      </c>
      <c r="C33" s="3" t="s">
        <v>8</v>
      </c>
      <c r="D33" s="7" t="s">
        <v>14</v>
      </c>
    </row>
    <row r="34" spans="2:4" ht="15">
      <c r="B34" s="5">
        <v>568</v>
      </c>
      <c r="C34" s="3" t="s">
        <v>6</v>
      </c>
      <c r="D34" s="7" t="s">
        <v>16</v>
      </c>
    </row>
    <row r="35" spans="2:4" ht="15">
      <c r="B35" s="5">
        <v>632</v>
      </c>
      <c r="C35" s="3" t="s">
        <v>13</v>
      </c>
      <c r="D35" s="7" t="s">
        <v>16</v>
      </c>
    </row>
    <row r="36" spans="2:4" ht="15">
      <c r="B36" s="5">
        <v>551</v>
      </c>
      <c r="C36" s="3" t="s">
        <v>15</v>
      </c>
      <c r="D36" s="7" t="s">
        <v>12</v>
      </c>
    </row>
    <row r="37" spans="2:4" ht="15">
      <c r="B37" s="5">
        <v>948</v>
      </c>
      <c r="C37" s="3" t="s">
        <v>6</v>
      </c>
      <c r="D37" s="7" t="s">
        <v>10</v>
      </c>
    </row>
    <row r="38" spans="2:4" ht="15">
      <c r="B38" s="5">
        <v>1358</v>
      </c>
      <c r="C38" s="3" t="s">
        <v>4</v>
      </c>
      <c r="D38" s="7" t="s">
        <v>7</v>
      </c>
    </row>
    <row r="39" spans="2:4" ht="15">
      <c r="B39" s="5">
        <v>135</v>
      </c>
      <c r="C39" s="3" t="s">
        <v>4</v>
      </c>
      <c r="D39" s="7" t="s">
        <v>16</v>
      </c>
    </row>
    <row r="40" spans="2:4" ht="15">
      <c r="B40" s="5">
        <v>849</v>
      </c>
      <c r="C40" s="3" t="s">
        <v>13</v>
      </c>
      <c r="D40" s="7" t="s">
        <v>5</v>
      </c>
    </row>
    <row r="41" spans="2:4" ht="15">
      <c r="B41" s="5">
        <v>158</v>
      </c>
      <c r="C41" s="3" t="s">
        <v>15</v>
      </c>
      <c r="D41" s="7" t="s">
        <v>10</v>
      </c>
    </row>
    <row r="42" spans="2:4" ht="15">
      <c r="B42" s="5">
        <v>1889</v>
      </c>
      <c r="C42" s="3" t="s">
        <v>13</v>
      </c>
      <c r="D42" s="7" t="s">
        <v>12</v>
      </c>
    </row>
    <row r="43" spans="2:4" ht="15">
      <c r="B43" s="5">
        <v>651</v>
      </c>
      <c r="C43" s="3" t="s">
        <v>15</v>
      </c>
      <c r="D43" s="7" t="s">
        <v>7</v>
      </c>
    </row>
    <row r="44" spans="2:4" ht="15">
      <c r="B44" s="5">
        <v>651</v>
      </c>
      <c r="C44" s="3" t="s">
        <v>8</v>
      </c>
      <c r="D44" s="7" t="s">
        <v>5</v>
      </c>
    </row>
    <row r="45" spans="2:4" ht="15">
      <c r="D45" s="1"/>
    </row>
    <row r="46" spans="2:4" ht="15">
      <c r="D46" s="1"/>
    </row>
    <row r="47" spans="2:4" ht="15">
      <c r="D47" s="1"/>
    </row>
    <row r="48" spans="2:4" ht="15">
      <c r="D48" s="1"/>
    </row>
    <row r="49" spans="4:4" ht="15">
      <c r="D49" s="1"/>
    </row>
    <row r="50" spans="4:4" ht="15">
      <c r="D50" s="1"/>
    </row>
    <row r="51" spans="4:4" ht="15">
      <c r="D51" s="1"/>
    </row>
    <row r="52" spans="4:4" ht="15">
      <c r="D52" s="1"/>
    </row>
    <row r="53" spans="4:4" ht="15">
      <c r="D53" s="1"/>
    </row>
    <row r="54" spans="4:4" ht="15">
      <c r="D54" s="1"/>
    </row>
    <row r="55" spans="4:4" ht="15">
      <c r="D55" s="1"/>
    </row>
    <row r="56" spans="4:4" ht="15">
      <c r="D56" s="1"/>
    </row>
    <row r="57" spans="4:4" ht="15">
      <c r="D57" s="1"/>
    </row>
    <row r="58" spans="4:4" ht="15">
      <c r="D58" s="1"/>
    </row>
    <row r="59" spans="4:4" ht="15">
      <c r="D59" s="1"/>
    </row>
    <row r="60" spans="4:4" ht="15">
      <c r="D60" s="1"/>
    </row>
    <row r="61" spans="4:4" ht="15">
      <c r="D61" s="1"/>
    </row>
    <row r="62" spans="4:4" ht="15">
      <c r="D62" s="1"/>
    </row>
    <row r="63" spans="4:4" ht="15">
      <c r="D63" s="1"/>
    </row>
    <row r="64" spans="4:4" ht="15">
      <c r="D64" s="1"/>
    </row>
    <row r="65" spans="4:4" ht="15">
      <c r="D65" s="1"/>
    </row>
    <row r="66" spans="4:4" ht="15">
      <c r="D66" s="1"/>
    </row>
    <row r="67" spans="4:4" ht="15">
      <c r="D67" s="1"/>
    </row>
    <row r="68" spans="4:4" ht="15">
      <c r="D68" s="1"/>
    </row>
    <row r="69" spans="4:4" ht="15">
      <c r="D69" s="1"/>
    </row>
    <row r="70" spans="4:4" ht="15">
      <c r="D70" s="1"/>
    </row>
    <row r="71" spans="4:4" ht="15">
      <c r="D71" s="1"/>
    </row>
    <row r="72" spans="4:4" ht="15">
      <c r="D72" s="1"/>
    </row>
    <row r="73" spans="4:4" ht="15">
      <c r="D73" s="1"/>
    </row>
    <row r="74" spans="4:4" ht="15">
      <c r="D74" s="1"/>
    </row>
    <row r="75" spans="4:4" ht="15">
      <c r="D75" s="1"/>
    </row>
    <row r="76" spans="4:4" ht="15">
      <c r="D76" s="1"/>
    </row>
    <row r="77" spans="4:4" ht="15">
      <c r="D77" s="1"/>
    </row>
    <row r="78" spans="4:4" ht="15">
      <c r="D78" s="1"/>
    </row>
    <row r="79" spans="4:4" ht="15">
      <c r="D79" s="1"/>
    </row>
    <row r="80" spans="4:4" ht="15">
      <c r="D80" s="1"/>
    </row>
    <row r="81" spans="4:4" ht="15">
      <c r="D81" s="1"/>
    </row>
    <row r="82" spans="4:4" ht="15">
      <c r="D82" s="1"/>
    </row>
    <row r="83" spans="4:4" ht="15">
      <c r="D83" s="1"/>
    </row>
    <row r="84" spans="4:4" ht="15">
      <c r="D84" s="1"/>
    </row>
    <row r="85" spans="4:4" ht="15">
      <c r="D85" s="1"/>
    </row>
    <row r="86" spans="4:4" ht="15">
      <c r="D86" s="1"/>
    </row>
    <row r="87" spans="4:4" ht="15">
      <c r="D87" s="1"/>
    </row>
    <row r="88" spans="4:4" ht="15">
      <c r="D88" s="1"/>
    </row>
    <row r="89" spans="4:4" ht="15">
      <c r="D89" s="1"/>
    </row>
    <row r="90" spans="4:4" ht="15">
      <c r="D90" s="1"/>
    </row>
    <row r="91" spans="4:4" ht="15">
      <c r="D91" s="1"/>
    </row>
    <row r="92" spans="4:4" ht="15">
      <c r="D92" s="1"/>
    </row>
    <row r="93" spans="4:4" ht="15">
      <c r="D93" s="1"/>
    </row>
    <row r="94" spans="4:4" ht="15">
      <c r="D94" s="1"/>
    </row>
    <row r="95" spans="4:4" ht="15">
      <c r="D95" s="1"/>
    </row>
    <row r="96" spans="4:4" ht="15">
      <c r="D96" s="1"/>
    </row>
    <row r="97" spans="4:4" ht="15">
      <c r="D97" s="1"/>
    </row>
    <row r="98" spans="4:4" ht="15">
      <c r="D98" s="1"/>
    </row>
    <row r="99" spans="4:4" ht="15">
      <c r="D99" s="1"/>
    </row>
    <row r="100" spans="4:4" ht="15">
      <c r="D100" s="1"/>
    </row>
    <row r="101" spans="4:4" ht="15">
      <c r="D101" s="1"/>
    </row>
    <row r="102" spans="4:4" ht="15">
      <c r="D102" s="1"/>
    </row>
    <row r="103" spans="4:4" ht="15">
      <c r="D103" s="1"/>
    </row>
    <row r="104" spans="4:4" ht="15">
      <c r="D104" s="1"/>
    </row>
  </sheetData>
  <mergeCells count="1">
    <mergeCell ref="B3:D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0F2-796C-488B-8D1A-75A7AD699267}">
  <dimension ref="E4:G10"/>
  <sheetViews>
    <sheetView workbookViewId="0">
      <selection activeCell="C5" sqref="C5"/>
    </sheetView>
  </sheetViews>
  <sheetFormatPr defaultRowHeight="15"/>
  <cols>
    <col min="1" max="1" width="12.28515625" bestFit="1" customWidth="1"/>
    <col min="2" max="2" width="15.85546875" customWidth="1"/>
    <col min="3" max="3" width="27.7109375" customWidth="1"/>
    <col min="4" max="4" width="9.28515625" customWidth="1"/>
    <col min="5" max="5" width="12.140625" bestFit="1" customWidth="1"/>
    <col min="6" max="6" width="16.140625" bestFit="1" customWidth="1"/>
    <col min="7" max="7" width="21.5703125" bestFit="1" customWidth="1"/>
  </cols>
  <sheetData>
    <row r="4" spans="5:7">
      <c r="E4" s="35" t="s">
        <v>2</v>
      </c>
      <c r="F4" s="1" t="s">
        <v>17</v>
      </c>
      <c r="G4" s="1" t="s">
        <v>18</v>
      </c>
    </row>
    <row r="5" spans="5:7">
      <c r="E5" s="1" t="s">
        <v>4</v>
      </c>
      <c r="F5" s="36">
        <v>8177</v>
      </c>
      <c r="G5" s="49">
        <v>1022.125</v>
      </c>
    </row>
    <row r="6" spans="5:7">
      <c r="E6" s="1" t="s">
        <v>8</v>
      </c>
      <c r="F6" s="36">
        <v>4877</v>
      </c>
      <c r="G6" s="49">
        <v>609.625</v>
      </c>
    </row>
    <row r="7" spans="5:7">
      <c r="E7" s="1" t="s">
        <v>13</v>
      </c>
      <c r="F7" s="36">
        <v>7761</v>
      </c>
      <c r="G7" s="49">
        <v>970.125</v>
      </c>
    </row>
    <row r="8" spans="5:7">
      <c r="E8" s="1" t="s">
        <v>6</v>
      </c>
      <c r="F8" s="36">
        <v>15071</v>
      </c>
      <c r="G8" s="49">
        <v>1883.875</v>
      </c>
    </row>
    <row r="9" spans="5:7">
      <c r="E9" s="1" t="s">
        <v>15</v>
      </c>
      <c r="F9" s="36">
        <v>4188</v>
      </c>
      <c r="G9" s="49">
        <v>523.5</v>
      </c>
    </row>
    <row r="10" spans="5:7">
      <c r="E10" s="1" t="s">
        <v>19</v>
      </c>
      <c r="F10" s="36">
        <v>40074</v>
      </c>
      <c r="G10" s="4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2272-2AA0-4D9A-95FF-228A1C6E4978}">
  <dimension ref="F3:H12"/>
  <sheetViews>
    <sheetView topLeftCell="A2" workbookViewId="0">
      <selection activeCell="G3" sqref="G3"/>
    </sheetView>
  </sheetViews>
  <sheetFormatPr defaultRowHeight="15"/>
  <cols>
    <col min="1" max="1" width="13.140625" bestFit="1" customWidth="1"/>
    <col min="2" max="2" width="15.85546875" bestFit="1" customWidth="1"/>
    <col min="6" max="6" width="14.7109375" bestFit="1" customWidth="1"/>
    <col min="7" max="7" width="16" bestFit="1" customWidth="1"/>
    <col min="8" max="8" width="20.28515625" bestFit="1" customWidth="1"/>
  </cols>
  <sheetData>
    <row r="3" spans="6:8">
      <c r="F3" s="41" t="s">
        <v>3</v>
      </c>
      <c r="G3" s="13" t="s">
        <v>17</v>
      </c>
      <c r="H3" s="13" t="s">
        <v>18</v>
      </c>
    </row>
    <row r="4" spans="6:8" ht="15.75">
      <c r="F4" s="40" t="s">
        <v>7</v>
      </c>
      <c r="G4" s="42">
        <v>14127</v>
      </c>
      <c r="H4" s="50">
        <v>2825.4</v>
      </c>
    </row>
    <row r="5" spans="6:8" ht="15.75">
      <c r="F5" s="40" t="s">
        <v>9</v>
      </c>
      <c r="G5" s="42">
        <v>6247</v>
      </c>
      <c r="H5" s="50">
        <v>1249.4000000000001</v>
      </c>
    </row>
    <row r="6" spans="6:8" ht="15.75">
      <c r="F6" s="40" t="s">
        <v>11</v>
      </c>
      <c r="G6" s="42">
        <v>5253</v>
      </c>
      <c r="H6" s="50">
        <v>1050.5999999999999</v>
      </c>
    </row>
    <row r="7" spans="6:8" ht="15.75">
      <c r="F7" s="40" t="s">
        <v>12</v>
      </c>
      <c r="G7" s="42">
        <v>4965</v>
      </c>
      <c r="H7" s="50">
        <v>993</v>
      </c>
    </row>
    <row r="8" spans="6:8" ht="15.75">
      <c r="F8" s="40" t="s">
        <v>5</v>
      </c>
      <c r="G8" s="42">
        <v>2694</v>
      </c>
      <c r="H8" s="50">
        <v>538.79999999999995</v>
      </c>
    </row>
    <row r="9" spans="6:8" ht="15.75">
      <c r="F9" s="40" t="s">
        <v>14</v>
      </c>
      <c r="G9" s="42">
        <v>2661</v>
      </c>
      <c r="H9" s="50">
        <v>532.20000000000005</v>
      </c>
    </row>
    <row r="10" spans="6:8" ht="15.75">
      <c r="F10" s="40" t="s">
        <v>10</v>
      </c>
      <c r="G10" s="42">
        <v>2240</v>
      </c>
      <c r="H10" s="50">
        <v>448</v>
      </c>
    </row>
    <row r="11" spans="6:8" ht="15.75">
      <c r="F11" s="40" t="s">
        <v>16</v>
      </c>
      <c r="G11" s="42">
        <v>1887</v>
      </c>
      <c r="H11" s="50">
        <v>377.4</v>
      </c>
    </row>
    <row r="12" spans="6:8">
      <c r="F12" s="13" t="s">
        <v>19</v>
      </c>
      <c r="G12" s="43">
        <v>40074</v>
      </c>
      <c r="H12" s="51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FAC5-BA10-4C7F-ADA7-E00CC065E2B3}">
  <dimension ref="A2:G12"/>
  <sheetViews>
    <sheetView workbookViewId="0">
      <selection activeCell="H5" sqref="H5"/>
    </sheetView>
  </sheetViews>
  <sheetFormatPr defaultRowHeight="15"/>
  <cols>
    <col min="1" max="1" width="15.85546875" bestFit="1" customWidth="1"/>
    <col min="2" max="2" width="10.85546875" bestFit="1" customWidth="1"/>
    <col min="3" max="3" width="12.7109375" customWidth="1"/>
    <col min="4" max="4" width="14.42578125" customWidth="1"/>
    <col min="5" max="5" width="10.85546875" customWidth="1"/>
    <col min="6" max="6" width="13.7109375" customWidth="1"/>
    <col min="7" max="7" width="17.28515625" customWidth="1"/>
  </cols>
  <sheetData>
    <row r="2" spans="1:7" ht="15.75">
      <c r="A2" s="37" t="s">
        <v>17</v>
      </c>
      <c r="B2" s="38" t="s">
        <v>2</v>
      </c>
      <c r="C2" s="8"/>
      <c r="D2" s="8"/>
      <c r="E2" s="8"/>
      <c r="F2" s="8"/>
      <c r="G2" s="8"/>
    </row>
    <row r="3" spans="1:7" ht="15.75">
      <c r="A3" s="39" t="s">
        <v>3</v>
      </c>
      <c r="B3" s="40" t="s">
        <v>4</v>
      </c>
      <c r="C3" s="40" t="s">
        <v>8</v>
      </c>
      <c r="D3" s="40" t="s">
        <v>13</v>
      </c>
      <c r="E3" s="40" t="s">
        <v>6</v>
      </c>
      <c r="F3" s="40" t="s">
        <v>15</v>
      </c>
      <c r="G3" s="40" t="s">
        <v>19</v>
      </c>
    </row>
    <row r="4" spans="1:7" ht="15.75">
      <c r="A4" s="40" t="s">
        <v>7</v>
      </c>
      <c r="B4" s="40">
        <v>1358</v>
      </c>
      <c r="C4" s="40">
        <v>972</v>
      </c>
      <c r="D4" s="40">
        <v>1579</v>
      </c>
      <c r="E4" s="40">
        <v>9567</v>
      </c>
      <c r="F4" s="40">
        <v>651</v>
      </c>
      <c r="G4" s="40">
        <v>14127</v>
      </c>
    </row>
    <row r="5" spans="1:7" ht="15.75">
      <c r="A5" s="40" t="s">
        <v>11</v>
      </c>
      <c r="B5" s="40">
        <v>849</v>
      </c>
      <c r="C5" s="40">
        <v>608</v>
      </c>
      <c r="D5" s="40">
        <v>1688</v>
      </c>
      <c r="E5" s="40">
        <v>1793</v>
      </c>
      <c r="F5" s="40">
        <v>315</v>
      </c>
      <c r="G5" s="40">
        <v>5253</v>
      </c>
    </row>
    <row r="6" spans="1:7" ht="15.75">
      <c r="A6" s="40" t="s">
        <v>12</v>
      </c>
      <c r="B6" s="40">
        <v>1355</v>
      </c>
      <c r="C6" s="40">
        <v>552</v>
      </c>
      <c r="D6" s="40">
        <v>1889</v>
      </c>
      <c r="E6" s="40">
        <v>618</v>
      </c>
      <c r="F6" s="40">
        <v>551</v>
      </c>
      <c r="G6" s="40">
        <v>4965</v>
      </c>
    </row>
    <row r="7" spans="1:7" ht="15.75">
      <c r="A7" s="40" t="s">
        <v>9</v>
      </c>
      <c r="B7" s="40">
        <v>3155</v>
      </c>
      <c r="C7" s="40">
        <v>542</v>
      </c>
      <c r="D7" s="40">
        <v>316</v>
      </c>
      <c r="E7" s="40">
        <v>547</v>
      </c>
      <c r="F7" s="40">
        <v>1687</v>
      </c>
      <c r="G7" s="40">
        <v>6247</v>
      </c>
    </row>
    <row r="8" spans="1:7" ht="15.75">
      <c r="A8" s="40" t="s">
        <v>10</v>
      </c>
      <c r="B8" s="40">
        <v>173</v>
      </c>
      <c r="C8" s="40">
        <v>346</v>
      </c>
      <c r="D8" s="40">
        <v>615</v>
      </c>
      <c r="E8" s="40">
        <v>948</v>
      </c>
      <c r="F8" s="40">
        <v>158</v>
      </c>
      <c r="G8" s="40">
        <v>2240</v>
      </c>
    </row>
    <row r="9" spans="1:7" ht="15.75">
      <c r="A9" s="40" t="s">
        <v>16</v>
      </c>
      <c r="B9" s="40">
        <v>135</v>
      </c>
      <c r="C9" s="40">
        <v>234</v>
      </c>
      <c r="D9" s="40">
        <v>632</v>
      </c>
      <c r="E9" s="40">
        <v>568</v>
      </c>
      <c r="F9" s="40">
        <v>318</v>
      </c>
      <c r="G9" s="40">
        <v>1887</v>
      </c>
    </row>
    <row r="10" spans="1:7" ht="15.75">
      <c r="A10" s="40" t="s">
        <v>14</v>
      </c>
      <c r="B10" s="40">
        <v>561</v>
      </c>
      <c r="C10" s="40">
        <v>972</v>
      </c>
      <c r="D10" s="40">
        <v>193</v>
      </c>
      <c r="E10" s="40">
        <v>784</v>
      </c>
      <c r="F10" s="40">
        <v>151</v>
      </c>
      <c r="G10" s="40">
        <v>2661</v>
      </c>
    </row>
    <row r="11" spans="1:7" ht="15.75">
      <c r="A11" s="40" t="s">
        <v>5</v>
      </c>
      <c r="B11" s="40">
        <v>591</v>
      </c>
      <c r="C11" s="40">
        <v>651</v>
      </c>
      <c r="D11" s="40">
        <v>849</v>
      </c>
      <c r="E11" s="40">
        <v>246</v>
      </c>
      <c r="F11" s="40">
        <v>357</v>
      </c>
      <c r="G11" s="40">
        <v>2694</v>
      </c>
    </row>
    <row r="12" spans="1:7" ht="15.75">
      <c r="A12" s="40" t="s">
        <v>19</v>
      </c>
      <c r="B12" s="40">
        <v>8177</v>
      </c>
      <c r="C12" s="40">
        <v>4877</v>
      </c>
      <c r="D12" s="40">
        <v>7761</v>
      </c>
      <c r="E12" s="40">
        <v>15071</v>
      </c>
      <c r="F12" s="40">
        <v>4188</v>
      </c>
      <c r="G12" s="40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7F53-985E-42AF-BECA-AE03ABB6F36C}">
  <dimension ref="B2:L22"/>
  <sheetViews>
    <sheetView zoomScaleNormal="100" workbookViewId="0">
      <selection activeCell="I2" sqref="I2"/>
    </sheetView>
  </sheetViews>
  <sheetFormatPr defaultRowHeight="15"/>
  <cols>
    <col min="2" max="2" width="11.7109375" bestFit="1" customWidth="1"/>
    <col min="3" max="3" width="15.85546875" bestFit="1" customWidth="1"/>
    <col min="4" max="4" width="11.7109375" bestFit="1" customWidth="1"/>
    <col min="5" max="5" width="16.85546875" customWidth="1"/>
    <col min="6" max="6" width="11.7109375" bestFit="1" customWidth="1"/>
    <col min="7" max="7" width="14.140625" customWidth="1"/>
    <col min="8" max="8" width="17.7109375" customWidth="1"/>
    <col min="9" max="11" width="11.5703125" bestFit="1" customWidth="1"/>
    <col min="12" max="12" width="19.42578125" bestFit="1" customWidth="1"/>
    <col min="13" max="14" width="11.5703125" bestFit="1" customWidth="1"/>
  </cols>
  <sheetData>
    <row r="2" spans="2:12">
      <c r="B2" s="21" t="s">
        <v>20</v>
      </c>
      <c r="C2" s="22" t="s">
        <v>21</v>
      </c>
      <c r="D2" s="22" t="s">
        <v>22</v>
      </c>
      <c r="E2" s="23" t="s">
        <v>23</v>
      </c>
      <c r="F2" s="22" t="s">
        <v>24</v>
      </c>
      <c r="G2" s="22" t="s">
        <v>25</v>
      </c>
      <c r="H2" s="24" t="s">
        <v>26</v>
      </c>
    </row>
    <row r="3" spans="2:12" ht="15.75">
      <c r="B3" s="25">
        <v>1</v>
      </c>
      <c r="C3" s="26">
        <v>120</v>
      </c>
      <c r="D3" s="27">
        <v>3</v>
      </c>
      <c r="E3" s="28">
        <f>Table5[[#This Row],[PU]]*Table5[[#This Row],[QTE]]</f>
        <v>360</v>
      </c>
      <c r="F3" s="29">
        <f>IF(Table5[[#This Row],[PT]]&gt;=1000,0.1,IF(Table5[[#This Row],[PT]]&gt;=100,0.05,0))</f>
        <v>0.05</v>
      </c>
      <c r="G3" s="30">
        <f>Table5[[#This Row],[PT]]*Table5[[#This Row],[Discount]]</f>
        <v>18</v>
      </c>
      <c r="H3" s="31">
        <f>Table5[[#This Row],[PT]]-Table5[[#This Row],[Val Discount]]</f>
        <v>342</v>
      </c>
    </row>
    <row r="4" spans="2:12" ht="15.75">
      <c r="B4" s="25">
        <v>2</v>
      </c>
      <c r="C4" s="26">
        <v>56</v>
      </c>
      <c r="D4" s="27">
        <v>5</v>
      </c>
      <c r="E4" s="32">
        <f>Table5[[#This Row],[PU]]*Table5[[#This Row],[QTE]]</f>
        <v>280</v>
      </c>
      <c r="F4" s="29">
        <f>IF(Table5[[#This Row],[PT]]&gt;=1000,0.1,IF(Table5[[#This Row],[PT]]&gt;=100,0.05,0))</f>
        <v>0.05</v>
      </c>
      <c r="G4" s="30">
        <f>Table5[[#This Row],[PT]]*Table5[[#This Row],[Discount]]</f>
        <v>14</v>
      </c>
      <c r="H4" s="31">
        <f>Table5[[#This Row],[PT]]-Table5[[#This Row],[Val Discount]]</f>
        <v>266</v>
      </c>
    </row>
    <row r="5" spans="2:12" ht="15.75">
      <c r="B5" s="25">
        <v>3</v>
      </c>
      <c r="C5" s="26">
        <v>70</v>
      </c>
      <c r="D5" s="27">
        <v>2</v>
      </c>
      <c r="E5" s="32">
        <f>Table5[[#This Row],[PU]]*Table5[[#This Row],[QTE]]</f>
        <v>140</v>
      </c>
      <c r="F5" s="29">
        <f>IF(Table5[[#This Row],[PT]]&gt;=1000,0.1,IF(Table5[[#This Row],[PT]]&gt;=100,0.05,0))</f>
        <v>0.05</v>
      </c>
      <c r="G5" s="30">
        <f>Table5[[#This Row],[PT]]*Table5[[#This Row],[Discount]]</f>
        <v>7</v>
      </c>
      <c r="H5" s="31">
        <f>Table5[[#This Row],[PT]]-Table5[[#This Row],[Val Discount]]</f>
        <v>133</v>
      </c>
      <c r="J5" s="10"/>
    </row>
    <row r="6" spans="2:12" ht="15.75">
      <c r="B6" s="25">
        <v>4</v>
      </c>
      <c r="C6" s="26">
        <v>430</v>
      </c>
      <c r="D6" s="33">
        <v>7</v>
      </c>
      <c r="E6" s="32">
        <f>Table5[[#This Row],[PU]]*Table5[[#This Row],[QTE]]</f>
        <v>3010</v>
      </c>
      <c r="F6" s="29">
        <f>IF(Table5[[#This Row],[PT]]&gt;=1000,0.1,IF(Table5[[#This Row],[PT]]&gt;=100,0.05,0))</f>
        <v>0.1</v>
      </c>
      <c r="G6" s="30">
        <f>Table5[[#This Row],[PT]]*Table5[[#This Row],[Discount]]</f>
        <v>301</v>
      </c>
      <c r="H6" s="31">
        <f>Table5[[#This Row],[PT]]-Table5[[#This Row],[Val Discount]]</f>
        <v>2709</v>
      </c>
    </row>
    <row r="7" spans="2:12" ht="15.75">
      <c r="B7" s="25">
        <v>5</v>
      </c>
      <c r="C7" s="26">
        <v>230</v>
      </c>
      <c r="D7" s="27">
        <v>23</v>
      </c>
      <c r="E7" s="32">
        <f>Table5[[#This Row],[PU]]*Table5[[#This Row],[QTE]]</f>
        <v>5290</v>
      </c>
      <c r="F7" s="29">
        <f>IF(Table5[[#This Row],[PT]]&gt;=1000,0.1,IF(Table5[[#This Row],[PT]]&gt;=100,0.05,0))</f>
        <v>0.1</v>
      </c>
      <c r="G7" s="30">
        <f>Table5[[#This Row],[PT]]*Table5[[#This Row],[Discount]]</f>
        <v>529</v>
      </c>
      <c r="H7" s="31">
        <f>Table5[[#This Row],[PT]]-Table5[[#This Row],[Val Discount]]</f>
        <v>4761</v>
      </c>
    </row>
    <row r="8" spans="2:12" ht="15.75">
      <c r="B8" s="34">
        <v>6</v>
      </c>
      <c r="C8" s="26">
        <v>10</v>
      </c>
      <c r="D8" s="33">
        <v>2</v>
      </c>
      <c r="E8" s="32">
        <f>Table5[[#This Row],[PU]]*Table5[[#This Row],[QTE]]</f>
        <v>20</v>
      </c>
      <c r="F8" s="29">
        <f>IF(Table5[[#This Row],[PT]]&gt;=1000,0.1,IF(Table5[[#This Row],[PT]]&gt;=100,0.05,0))</f>
        <v>0</v>
      </c>
      <c r="G8" s="30">
        <f>Table5[[#This Row],[PT]]*Table5[[#This Row],[Discount]]</f>
        <v>0</v>
      </c>
      <c r="H8" s="31">
        <f>Table5[[#This Row],[PT]]-Table5[[#This Row],[Val Discount]]</f>
        <v>20</v>
      </c>
    </row>
    <row r="9" spans="2:12" ht="15.75">
      <c r="B9" s="25">
        <v>7</v>
      </c>
      <c r="C9" s="26">
        <v>5</v>
      </c>
      <c r="D9" s="27">
        <v>8</v>
      </c>
      <c r="E9" s="32">
        <f>Table5[[#This Row],[PU]]*Table5[[#This Row],[QTE]]</f>
        <v>40</v>
      </c>
      <c r="F9" s="29">
        <f>IF(Table5[[#This Row],[PT]]&gt;=1000,0.1,IF(Table5[[#This Row],[PT]]&gt;=100,0.05,0))</f>
        <v>0</v>
      </c>
      <c r="G9" s="30">
        <f>Table5[[#This Row],[PT]]*Table5[[#This Row],[Discount]]</f>
        <v>0</v>
      </c>
      <c r="H9" s="31">
        <f>Table5[[#This Row],[PT]]-Table5[[#This Row],[Val Discount]]</f>
        <v>40</v>
      </c>
      <c r="K9" s="11"/>
      <c r="L9" s="12"/>
    </row>
    <row r="10" spans="2:12" ht="15.75">
      <c r="B10" s="25">
        <v>8</v>
      </c>
      <c r="C10" s="26">
        <v>5040</v>
      </c>
      <c r="D10" s="27">
        <v>1</v>
      </c>
      <c r="E10" s="32">
        <f>Table5[[#This Row],[PU]]*Table5[[#This Row],[QTE]]</f>
        <v>5040</v>
      </c>
      <c r="F10" s="29">
        <f>IF(Table5[[#This Row],[PT]]&gt;=1000,0.1,IF(Table5[[#This Row],[PT]]&gt;=100,0.05,0))</f>
        <v>0.1</v>
      </c>
      <c r="G10" s="30">
        <f>Table5[[#This Row],[PT]]*Table5[[#This Row],[Discount]]</f>
        <v>504</v>
      </c>
      <c r="H10" s="31">
        <f>Table5[[#This Row],[PT]]-Table5[[#This Row],[Val Discount]]</f>
        <v>4536</v>
      </c>
      <c r="L10" s="10"/>
    </row>
    <row r="11" spans="2:12" ht="15.75">
      <c r="B11" s="25">
        <v>9</v>
      </c>
      <c r="C11" s="26">
        <v>1200</v>
      </c>
      <c r="D11" s="27">
        <v>3</v>
      </c>
      <c r="E11" s="32">
        <f>Table5[[#This Row],[PU]]*Table5[[#This Row],[QTE]]</f>
        <v>3600</v>
      </c>
      <c r="F11" s="29">
        <f>IF(Table5[[#This Row],[PT]]&gt;=1000,0.1,IF(Table5[[#This Row],[PT]]&gt;=100,0.05,0))</f>
        <v>0.1</v>
      </c>
      <c r="G11" s="30">
        <f>Table5[[#This Row],[PT]]*Table5[[#This Row],[Discount]]</f>
        <v>360</v>
      </c>
      <c r="H11" s="31">
        <f>Table5[[#This Row],[PT]]-Table5[[#This Row],[Val Discount]]</f>
        <v>3240</v>
      </c>
    </row>
    <row r="12" spans="2:12" ht="15.75">
      <c r="B12" s="25">
        <v>10</v>
      </c>
      <c r="C12" s="26">
        <v>480</v>
      </c>
      <c r="D12" s="27">
        <v>4</v>
      </c>
      <c r="E12" s="32">
        <f>Table5[[#This Row],[PU]]*Table5[[#This Row],[QTE]]</f>
        <v>1920</v>
      </c>
      <c r="F12" s="29">
        <f>IF(Table5[[#This Row],[PT]]&gt;=1000,0.1,IF(Table5[[#This Row],[PT]]&gt;=100,0.05,0))</f>
        <v>0.1</v>
      </c>
      <c r="G12" s="30">
        <f>Table5[[#This Row],[PT]]*Table5[[#This Row],[Discount]]</f>
        <v>192</v>
      </c>
      <c r="H12" s="31">
        <f>Table5[[#This Row],[PT]]-Table5[[#This Row],[Val Discount]]</f>
        <v>1728</v>
      </c>
    </row>
    <row r="13" spans="2:12" ht="15.75">
      <c r="B13" s="25">
        <v>11</v>
      </c>
      <c r="C13" s="26">
        <v>33</v>
      </c>
      <c r="D13" s="27">
        <v>5</v>
      </c>
      <c r="E13" s="32">
        <f>Table5[[#This Row],[PU]]*Table5[[#This Row],[QTE]]</f>
        <v>165</v>
      </c>
      <c r="F13" s="29">
        <f>IF(Table5[[#This Row],[PT]]&gt;=1000,0.1,IF(Table5[[#This Row],[PT]]&gt;=100,0.05,0))</f>
        <v>0.05</v>
      </c>
      <c r="G13" s="30">
        <f>Table5[[#This Row],[PT]]*Table5[[#This Row],[Discount]]</f>
        <v>8.25</v>
      </c>
      <c r="H13" s="31">
        <f>Table5[[#This Row],[PT]]-Table5[[#This Row],[Val Discount]]</f>
        <v>156.75</v>
      </c>
    </row>
    <row r="14" spans="2:12" ht="15.75">
      <c r="B14" s="25">
        <v>12</v>
      </c>
      <c r="C14" s="26">
        <v>1200</v>
      </c>
      <c r="D14" s="27">
        <v>2</v>
      </c>
      <c r="E14" s="32">
        <f>Table5[[#This Row],[PU]]*Table5[[#This Row],[QTE]]</f>
        <v>2400</v>
      </c>
      <c r="F14" s="29">
        <f>IF(Table5[[#This Row],[PT]]&gt;=1000,0.1,IF(Table5[[#This Row],[PT]]&gt;=100,0.05,0))</f>
        <v>0.1</v>
      </c>
      <c r="G14" s="30">
        <f>Table5[[#This Row],[PT]]*Table5[[#This Row],[Discount]]</f>
        <v>240</v>
      </c>
      <c r="H14" s="31">
        <f>Table5[[#This Row],[PT]]-Table5[[#This Row],[Val Discount]]</f>
        <v>2160</v>
      </c>
    </row>
    <row r="15" spans="2:12" ht="15.75">
      <c r="B15" s="25">
        <v>13</v>
      </c>
      <c r="C15" s="26">
        <v>15</v>
      </c>
      <c r="D15" s="27">
        <v>10</v>
      </c>
      <c r="E15" s="32">
        <f>Table5[[#This Row],[PU]]*Table5[[#This Row],[QTE]]</f>
        <v>150</v>
      </c>
      <c r="F15" s="29">
        <f>IF(Table5[[#This Row],[PT]]&gt;=1000,0.1,IF(Table5[[#This Row],[PT]]&gt;=100,0.05,0))</f>
        <v>0.05</v>
      </c>
      <c r="G15" s="30">
        <f>Table5[[#This Row],[PT]]*Table5[[#This Row],[Discount]]</f>
        <v>7.5</v>
      </c>
      <c r="H15" s="31">
        <f>Table5[[#This Row],[PT]]-Table5[[#This Row],[Val Discount]]</f>
        <v>142.5</v>
      </c>
    </row>
    <row r="16" spans="2:12" ht="15.75">
      <c r="B16" s="25">
        <v>14</v>
      </c>
      <c r="C16" s="26">
        <v>24</v>
      </c>
      <c r="D16" s="27">
        <v>5</v>
      </c>
      <c r="E16" s="32">
        <f>Table5[[#This Row],[PU]]*Table5[[#This Row],[QTE]]</f>
        <v>120</v>
      </c>
      <c r="F16" s="29">
        <f>IF(Table5[[#This Row],[PT]]&gt;=1000,0.1,IF(Table5[[#This Row],[PT]]&gt;=100,0.05,0))</f>
        <v>0.05</v>
      </c>
      <c r="G16" s="30">
        <f>Table5[[#This Row],[PT]]*Table5[[#This Row],[Discount]]</f>
        <v>6</v>
      </c>
      <c r="H16" s="31">
        <f>Table5[[#This Row],[PT]]-Table5[[#This Row],[Val Discount]]</f>
        <v>114</v>
      </c>
    </row>
    <row r="17" spans="2:8" ht="15.75" thickBot="1">
      <c r="B17" s="9"/>
      <c r="C17" s="9"/>
      <c r="D17" s="9"/>
      <c r="E17" s="9"/>
      <c r="F17" s="9"/>
      <c r="G17" s="9"/>
      <c r="H17" s="9"/>
    </row>
    <row r="18" spans="2:8" ht="15.75">
      <c r="F18" s="53" t="s">
        <v>27</v>
      </c>
      <c r="G18" s="54"/>
      <c r="H18" s="44">
        <f>SUM(Table5[Total to pay])</f>
        <v>20348.25</v>
      </c>
    </row>
    <row r="19" spans="2:8" ht="15.75">
      <c r="F19" s="55" t="s">
        <v>28</v>
      </c>
      <c r="G19" s="56"/>
      <c r="H19" s="45">
        <v>0.19</v>
      </c>
    </row>
    <row r="20" spans="2:8" ht="16.5" thickBot="1">
      <c r="F20" s="57" t="s">
        <v>29</v>
      </c>
      <c r="G20" s="58"/>
      <c r="H20" s="46">
        <f>H18*H19</f>
        <v>3866.1675</v>
      </c>
    </row>
    <row r="21" spans="2:8" ht="16.5" thickBot="1">
      <c r="F21" s="59" t="s">
        <v>30</v>
      </c>
      <c r="G21" s="60"/>
      <c r="H21" s="47">
        <f>SUM(H18,H20)</f>
        <v>24214.4175</v>
      </c>
    </row>
    <row r="22" spans="2:8">
      <c r="F22" s="14"/>
      <c r="G22" s="14"/>
      <c r="H22" s="14"/>
    </row>
  </sheetData>
  <mergeCells count="4">
    <mergeCell ref="F18:G18"/>
    <mergeCell ref="F19:G19"/>
    <mergeCell ref="F20:G20"/>
    <mergeCell ref="F21:G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52A2-B485-4E43-B046-55C00FCE23FF}">
  <dimension ref="D3:F13"/>
  <sheetViews>
    <sheetView tabSelected="1" workbookViewId="0">
      <selection activeCell="E34" sqref="E34"/>
    </sheetView>
  </sheetViews>
  <sheetFormatPr defaultRowHeight="15"/>
  <cols>
    <col min="1" max="1" width="13.5703125" customWidth="1"/>
    <col min="2" max="2" width="23" customWidth="1"/>
    <col min="3" max="3" width="26.28515625" customWidth="1"/>
    <col min="4" max="4" width="10" customWidth="1"/>
    <col min="5" max="5" width="13.85546875" customWidth="1"/>
    <col min="6" max="6" width="19" customWidth="1"/>
  </cols>
  <sheetData>
    <row r="3" spans="4:6" ht="15.75">
      <c r="D3" s="16" t="s">
        <v>31</v>
      </c>
      <c r="E3" s="17" t="s">
        <v>32</v>
      </c>
      <c r="F3" s="18" t="s">
        <v>33</v>
      </c>
    </row>
    <row r="4" spans="4:6" ht="15.75">
      <c r="D4" s="20">
        <v>1</v>
      </c>
      <c r="E4" s="19">
        <v>5</v>
      </c>
      <c r="F4" s="15">
        <f>Table1[[#This Row],[Distance (m)]]/Table1[[#This Row],[Time(s)]]</f>
        <v>5</v>
      </c>
    </row>
    <row r="5" spans="4:6" ht="15.75">
      <c r="D5" s="20">
        <v>2</v>
      </c>
      <c r="E5" s="19">
        <v>10</v>
      </c>
      <c r="F5" s="15">
        <f>Table1[[#This Row],[Distance (m)]]/Table1[[#This Row],[Time(s)]]</f>
        <v>5</v>
      </c>
    </row>
    <row r="6" spans="4:6" ht="15.75">
      <c r="D6" s="20">
        <v>3</v>
      </c>
      <c r="E6" s="19">
        <v>17</v>
      </c>
      <c r="F6" s="15">
        <f>Table1[[#This Row],[Distance (m)]]/Table1[[#This Row],[Time(s)]]</f>
        <v>5.666666666666667</v>
      </c>
    </row>
    <row r="7" spans="4:6" ht="15.75">
      <c r="D7" s="20">
        <v>4</v>
      </c>
      <c r="E7" s="19">
        <v>27</v>
      </c>
      <c r="F7" s="15">
        <f>Table1[[#This Row],[Distance (m)]]/Table1[[#This Row],[Time(s)]]</f>
        <v>6.75</v>
      </c>
    </row>
    <row r="8" spans="4:6" ht="15.75">
      <c r="D8" s="20">
        <v>5</v>
      </c>
      <c r="E8" s="19">
        <v>37</v>
      </c>
      <c r="F8" s="15">
        <f>Table1[[#This Row],[Distance (m)]]/Table1[[#This Row],[Time(s)]]</f>
        <v>7.4</v>
      </c>
    </row>
    <row r="9" spans="4:6" ht="15.75">
      <c r="D9" s="20">
        <v>6</v>
      </c>
      <c r="E9" s="19">
        <v>49</v>
      </c>
      <c r="F9" s="15">
        <f>Table1[[#This Row],[Distance (m)]]/Table1[[#This Row],[Time(s)]]</f>
        <v>8.1666666666666661</v>
      </c>
    </row>
    <row r="10" spans="4:6" ht="15.75">
      <c r="D10" s="20">
        <v>7</v>
      </c>
      <c r="E10" s="19">
        <v>63</v>
      </c>
      <c r="F10" s="15">
        <f>Table1[[#This Row],[Distance (m)]]/Table1[[#This Row],[Time(s)]]</f>
        <v>9</v>
      </c>
    </row>
    <row r="11" spans="4:6" ht="15.75">
      <c r="D11" s="20">
        <v>8</v>
      </c>
      <c r="E11" s="19">
        <v>75</v>
      </c>
      <c r="F11" s="15">
        <f>Table1[[#This Row],[Distance (m)]]/Table1[[#This Row],[Time(s)]]</f>
        <v>9.375</v>
      </c>
    </row>
    <row r="12" spans="4:6" ht="15.75">
      <c r="D12" s="20">
        <v>9</v>
      </c>
      <c r="E12" s="19">
        <v>83</v>
      </c>
      <c r="F12" s="15">
        <f>Table1[[#This Row],[Distance (m)]]/Table1[[#This Row],[Time(s)]]</f>
        <v>9.2222222222222214</v>
      </c>
    </row>
    <row r="13" spans="4:6" ht="15.75">
      <c r="D13" s="20">
        <v>10</v>
      </c>
      <c r="E13" s="19">
        <v>91</v>
      </c>
      <c r="F13" s="15">
        <f>Table1[[#This Row],[Distance (m)]]/Table1[[#This Row],[Time(s)]]</f>
        <v>9.1</v>
      </c>
    </row>
  </sheetData>
  <phoneticPr fontId="11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9B1E936-84BD-4248-9C86-FAA02209662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'Q4Speed &amp;Distance'!F3:F3</xm:f>
              <xm:sqref>D3</xm:sqref>
            </x14:sparkline>
            <x14:sparkline>
              <xm:f>'Q4Speed &amp;Distance'!F4:F4</xm:f>
              <xm:sqref>D4</xm:sqref>
            </x14:sparkline>
            <x14:sparkline>
              <xm:f>'Q4Speed &amp;Distance'!F5:F5</xm:f>
              <xm:sqref>D5</xm:sqref>
            </x14:sparkline>
            <x14:sparkline>
              <xm:f>'Q4Speed &amp;Distance'!F6:F6</xm:f>
              <xm:sqref>D6</xm:sqref>
            </x14:sparkline>
            <x14:sparkline>
              <xm:f>'Q4Speed &amp;Distance'!F7:F7</xm:f>
              <xm:sqref>D7</xm:sqref>
            </x14:sparkline>
            <x14:sparkline>
              <xm:f>'Q4Speed &amp;Distance'!F8:F8</xm:f>
              <xm:sqref>D8</xm:sqref>
            </x14:sparkline>
            <x14:sparkline>
              <xm:f>'Q4Speed &amp;Distance'!F9:F9</xm:f>
              <xm:sqref>D9</xm:sqref>
            </x14:sparkline>
            <x14:sparkline>
              <xm:f>'Q4Speed &amp;Distance'!F10:F10</xm:f>
              <xm:sqref>D10</xm:sqref>
            </x14:sparkline>
            <x14:sparkline>
              <xm:f>'Q4Speed &amp;Distance'!F11:F11</xm:f>
              <xm:sqref>D11</xm:sqref>
            </x14:sparkline>
            <x14:sparkline>
              <xm:f>'Q4Speed &amp;Distance'!F12:F12</xm:f>
              <xm:sqref>D12</xm:sqref>
            </x14:sparkline>
            <x14:sparkline>
              <xm:f>'Q4Speed &amp;Distance'!F13:F13</xm:f>
              <xm:sqref>D13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2024-01-01T23:02:12Z</dcterms:created>
  <dcterms:modified xsi:type="dcterms:W3CDTF">2024-01-06T10:53:26Z</dcterms:modified>
  <cp:category/>
  <cp:contentStatus/>
</cp:coreProperties>
</file>