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ig\Desktop\"/>
    </mc:Choice>
  </mc:AlternateContent>
  <xr:revisionPtr revIDLastSave="0" documentId="8_{93E22533-DFF1-477A-AE9A-9205080E12D0}" xr6:coauthVersionLast="47" xr6:coauthVersionMax="47" xr10:uidLastSave="{00000000-0000-0000-0000-000000000000}"/>
  <bookViews>
    <workbookView xWindow="-108" yWindow="-108" windowWidth="23256" windowHeight="12576" activeTab="3" xr2:uid="{E6F00AD8-D9C3-49AB-8B5B-FA06C3862DDB}"/>
  </bookViews>
  <sheets>
    <sheet name="زينب" sheetId="3" r:id="rId1"/>
    <sheet name="دينا" sheetId="1" r:id="rId2"/>
    <sheet name="زهراء" sheetId="2" r:id="rId3"/>
    <sheet name="زهراء محمد" sheetId="4" r:id="rId4"/>
    <sheet name="دينا باسل" sheetId="5" r:id="rId5"/>
    <sheet name="زينب سامي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A12" i="6"/>
  <c r="A11" i="6"/>
  <c r="A10" i="6"/>
  <c r="A9" i="6"/>
  <c r="A8" i="6"/>
  <c r="A7" i="6"/>
  <c r="A6" i="6"/>
  <c r="A5" i="6"/>
  <c r="A4" i="6"/>
  <c r="A3" i="6"/>
  <c r="A2" i="6"/>
  <c r="A12" i="5"/>
  <c r="A11" i="5"/>
  <c r="A10" i="5"/>
  <c r="A9" i="5"/>
  <c r="A8" i="5"/>
  <c r="A7" i="5"/>
  <c r="A6" i="5"/>
  <c r="A5" i="5"/>
  <c r="A4" i="5"/>
  <c r="A3" i="5"/>
  <c r="A2" i="5"/>
  <c r="A11" i="4"/>
  <c r="A10" i="4"/>
  <c r="A9" i="4"/>
  <c r="A8" i="4"/>
  <c r="A7" i="4"/>
  <c r="A6" i="4"/>
  <c r="A5" i="4"/>
  <c r="A4" i="4"/>
  <c r="A3" i="4"/>
  <c r="A2" i="4"/>
  <c r="D16" i="2" s="1"/>
  <c r="J24" i="1"/>
  <c r="G16" i="2"/>
  <c r="M25" i="1"/>
  <c r="J25" i="1"/>
  <c r="G18" i="3"/>
  <c r="D18" i="3"/>
  <c r="D17" i="3"/>
  <c r="J22" i="1"/>
  <c r="J23" i="1"/>
  <c r="J21" i="1"/>
  <c r="J20" i="1"/>
  <c r="J19" i="1"/>
  <c r="J18" i="1"/>
  <c r="J17" i="1"/>
  <c r="J16" i="1"/>
  <c r="J15" i="1"/>
  <c r="J14" i="1"/>
  <c r="J13" i="1"/>
  <c r="D16" i="3"/>
  <c r="D15" i="3"/>
  <c r="D14" i="3"/>
  <c r="D13" i="3"/>
  <c r="D12" i="3"/>
  <c r="D11" i="3"/>
  <c r="D10" i="3"/>
  <c r="D9" i="3"/>
  <c r="D8" i="3"/>
  <c r="D7" i="3"/>
  <c r="D6" i="3"/>
  <c r="K24" i="1"/>
  <c r="M26" i="1" s="1"/>
  <c r="G20" i="3"/>
  <c r="E17" i="3"/>
  <c r="E15" i="2"/>
  <c r="G18" i="2" s="1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G17" i="3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M24" i="1"/>
  <c r="G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H15" i="2"/>
  <c r="D15" i="2" l="1"/>
</calcChain>
</file>

<file path=xl/sharedStrings.xml><?xml version="1.0" encoding="utf-8"?>
<sst xmlns="http://schemas.openxmlformats.org/spreadsheetml/2006/main" count="380" uniqueCount="31">
  <si>
    <t>متابعة أداء موظفين</t>
  </si>
  <si>
    <t xml:space="preserve">دينا باسل </t>
  </si>
  <si>
    <t>إطعام</t>
  </si>
  <si>
    <t>تجهيز عرائس</t>
  </si>
  <si>
    <t>غارمات</t>
  </si>
  <si>
    <t>طبي</t>
  </si>
  <si>
    <t>تعليمي</t>
  </si>
  <si>
    <t>إعانات مالية</t>
  </si>
  <si>
    <t>كسوة</t>
  </si>
  <si>
    <t>سقف</t>
  </si>
  <si>
    <t>إفطار صائم</t>
  </si>
  <si>
    <t>معرض الملابس</t>
  </si>
  <si>
    <t>عام</t>
  </si>
  <si>
    <t>صك اضحية</t>
  </si>
  <si>
    <t>صك الخير</t>
  </si>
  <si>
    <t>سهم الصدقة (لحمة)</t>
  </si>
  <si>
    <t>هندفى قلوبهم</t>
  </si>
  <si>
    <t>ألحفة</t>
  </si>
  <si>
    <t>-</t>
  </si>
  <si>
    <t>بطانية</t>
  </si>
  <si>
    <t>اجمالي</t>
  </si>
  <si>
    <t>دينا</t>
  </si>
  <si>
    <t>زينب</t>
  </si>
  <si>
    <t>عدد المتبرعين</t>
  </si>
  <si>
    <t>نسبة تحقيق التارجت السنوي</t>
  </si>
  <si>
    <t>عدد المكالمات</t>
  </si>
  <si>
    <t>زهراء</t>
  </si>
  <si>
    <t>الشهور</t>
  </si>
  <si>
    <t>تارجت البنت</t>
  </si>
  <si>
    <t>Avg</t>
  </si>
  <si>
    <t>السنة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</si>
</sst>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Inconsolata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4" borderId="2" xfId="0" applyFont="1" applyFill="1" applyBorder="1" applyAlignment="1">
      <alignment horizontal="right" wrapText="1" readingOrder="2"/>
    </xf>
    <xf numFmtId="0" fontId="1" fillId="0" borderId="3" xfId="0" applyFont="1" applyBorder="1" applyAlignment="1">
      <alignment horizontal="right" wrapText="1" readingOrder="2"/>
    </xf>
    <xf numFmtId="0" fontId="4" fillId="5" borderId="1" xfId="0" applyFont="1" applyFill="1" applyBorder="1" applyAlignment="1">
      <alignment horizontal="center" vertical="center" wrapText="1" readingOrder="2"/>
    </xf>
    <xf numFmtId="0" fontId="5" fillId="5" borderId="2" xfId="0" applyFont="1" applyFill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wrapText="1" readingOrder="2"/>
    </xf>
    <xf numFmtId="0" fontId="4" fillId="2" borderId="4" xfId="0" applyFont="1" applyFill="1" applyBorder="1" applyAlignment="1">
      <alignment horizontal="center" vertical="center" wrapText="1" readingOrder="2"/>
    </xf>
    <xf numFmtId="0" fontId="5" fillId="0" borderId="2" xfId="0" applyFont="1" applyBorder="1" applyAlignment="1">
      <alignment horizontal="center" vertical="center" wrapText="1" readingOrder="2"/>
    </xf>
    <xf numFmtId="0" fontId="5" fillId="4" borderId="2" xfId="0" applyFont="1" applyFill="1" applyBorder="1" applyAlignment="1">
      <alignment horizontal="center" vertical="center" wrapText="1" readingOrder="2"/>
    </xf>
    <xf numFmtId="0" fontId="4" fillId="3" borderId="4" xfId="0" applyFont="1" applyFill="1" applyBorder="1" applyAlignment="1">
      <alignment horizontal="center" vertical="center" wrapText="1" readingOrder="2"/>
    </xf>
    <xf numFmtId="0" fontId="4" fillId="3" borderId="4" xfId="0" applyFont="1" applyFill="1" applyBorder="1" applyAlignment="1">
      <alignment horizontal="center" wrapText="1" readingOrder="2"/>
    </xf>
    <xf numFmtId="0" fontId="5" fillId="0" borderId="2" xfId="0" applyFont="1" applyBorder="1" applyAlignment="1">
      <alignment horizontal="right" wrapText="1" readingOrder="2"/>
    </xf>
    <xf numFmtId="0" fontId="5" fillId="0" borderId="2" xfId="0" applyFont="1" applyBorder="1" applyAlignment="1">
      <alignment wrapText="1" readingOrder="2"/>
    </xf>
    <xf numFmtId="0" fontId="6" fillId="3" borderId="4" xfId="0" applyFont="1" applyFill="1" applyBorder="1" applyAlignment="1">
      <alignment horizontal="center" wrapText="1" readingOrder="2"/>
    </xf>
    <xf numFmtId="0" fontId="6" fillId="3" borderId="5" xfId="0" applyFont="1" applyFill="1" applyBorder="1" applyAlignment="1">
      <alignment horizontal="center" wrapText="1" readingOrder="2"/>
    </xf>
    <xf numFmtId="0" fontId="5" fillId="0" borderId="3" xfId="0" applyFont="1" applyBorder="1" applyAlignment="1">
      <alignment wrapText="1" readingOrder="2"/>
    </xf>
    <xf numFmtId="0" fontId="5" fillId="0" borderId="3" xfId="0" applyFont="1" applyBorder="1" applyAlignment="1">
      <alignment horizontal="center" vertical="center" wrapText="1" readingOrder="2"/>
    </xf>
    <xf numFmtId="0" fontId="4" fillId="3" borderId="5" xfId="0" applyFont="1" applyFill="1" applyBorder="1" applyAlignment="1">
      <alignment horizontal="center" wrapText="1" readingOrder="2"/>
    </xf>
    <xf numFmtId="0" fontId="5" fillId="0" borderId="3" xfId="0" applyFont="1" applyBorder="1" applyAlignment="1">
      <alignment horizontal="right" wrapText="1" readingOrder="2"/>
    </xf>
    <xf numFmtId="0" fontId="5" fillId="4" borderId="3" xfId="0" applyFont="1" applyFill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right" wrapText="1" readingOrder="2"/>
    </xf>
    <xf numFmtId="0" fontId="4" fillId="3" borderId="5" xfId="0" applyFont="1" applyFill="1" applyBorder="1" applyAlignment="1">
      <alignment horizontal="center" vertical="center" wrapText="1" readingOrder="2"/>
    </xf>
    <xf numFmtId="0" fontId="4" fillId="2" borderId="5" xfId="0" applyFont="1" applyFill="1" applyBorder="1" applyAlignment="1">
      <alignment horizontal="center" vertical="center" wrapText="1" readingOrder="2"/>
    </xf>
    <xf numFmtId="0" fontId="5" fillId="6" borderId="3" xfId="0" applyFont="1" applyFill="1" applyBorder="1" applyAlignment="1">
      <alignment horizontal="center" vertical="center" wrapText="1" readingOrder="2"/>
    </xf>
    <xf numFmtId="0" fontId="2" fillId="4" borderId="1" xfId="0" applyFont="1" applyFill="1" applyBorder="1" applyAlignment="1">
      <alignment horizontal="right" wrapText="1" readingOrder="2"/>
    </xf>
    <xf numFmtId="0" fontId="4" fillId="3" borderId="6" xfId="0" applyFont="1" applyFill="1" applyBorder="1" applyAlignment="1">
      <alignment horizontal="center" wrapText="1" readingOrder="2"/>
    </xf>
    <xf numFmtId="0" fontId="4" fillId="3" borderId="7" xfId="0" applyFont="1" applyFill="1" applyBorder="1" applyAlignment="1">
      <alignment horizontal="center" wrapText="1" readingOrder="2"/>
    </xf>
    <xf numFmtId="0" fontId="6" fillId="3" borderId="7" xfId="0" applyFont="1" applyFill="1" applyBorder="1" applyAlignment="1">
      <alignment horizontal="center" wrapText="1" readingOrder="2"/>
    </xf>
    <xf numFmtId="0" fontId="1" fillId="4" borderId="2" xfId="0" applyFont="1" applyFill="1" applyBorder="1" applyAlignment="1">
      <alignment horizontal="center" vertical="center" wrapText="1" readingOrder="2"/>
    </xf>
    <xf numFmtId="0" fontId="1" fillId="4" borderId="3" xfId="0" applyFont="1" applyFill="1" applyBorder="1" applyAlignment="1">
      <alignment horizontal="center" vertical="center" wrapText="1" readingOrder="2"/>
    </xf>
    <xf numFmtId="0" fontId="4" fillId="2" borderId="6" xfId="0" applyFont="1" applyFill="1" applyBorder="1" applyAlignment="1">
      <alignment horizontal="center" vertical="center" wrapText="1" readingOrder="2"/>
    </xf>
    <xf numFmtId="0" fontId="4" fillId="3" borderId="7" xfId="0" applyFont="1" applyFill="1" applyBorder="1" applyAlignment="1">
      <alignment horizontal="center" vertical="center" wrapText="1" readingOrder="2"/>
    </xf>
    <xf numFmtId="0" fontId="4" fillId="2" borderId="7" xfId="0" applyFont="1" applyFill="1" applyBorder="1" applyAlignment="1">
      <alignment horizontal="center" vertical="center" wrapText="1" readingOrder="2"/>
    </xf>
    <xf numFmtId="0" fontId="3" fillId="0" borderId="8" xfId="0" applyFont="1" applyFill="1" applyBorder="1" applyAlignment="1">
      <alignment horizontal="center" vertical="center" wrapText="1" readingOrder="2"/>
    </xf>
    <xf numFmtId="0" fontId="5" fillId="0" borderId="8" xfId="0" applyFont="1" applyFill="1" applyBorder="1" applyAlignment="1">
      <alignment horizontal="center" vertical="center" wrapText="1" readingOrder="2"/>
    </xf>
    <xf numFmtId="0" fontId="5" fillId="0" borderId="0" xfId="0" applyFont="1" applyFill="1" applyBorder="1" applyAlignment="1">
      <alignment horizontal="center" vertical="center" wrapText="1" readingOrder="2"/>
    </xf>
    <xf numFmtId="0" fontId="5" fillId="0" borderId="9" xfId="0" applyFont="1" applyFill="1" applyBorder="1" applyAlignment="1">
      <alignment horizontal="right" wrapText="1" readingOrder="2"/>
    </xf>
    <xf numFmtId="0" fontId="10" fillId="0" borderId="0" xfId="0" applyFont="1"/>
    <xf numFmtId="0" fontId="9" fillId="0" borderId="0" xfId="0" applyFont="1"/>
    <xf numFmtId="0" fontId="8" fillId="7" borderId="0" xfId="0" applyFont="1" applyFill="1"/>
    <xf numFmtId="0" fontId="7" fillId="7" borderId="0" xfId="0" applyFont="1" applyFill="1"/>
    <xf numFmtId="0" fontId="6" fillId="3" borderId="4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 readingOrder="2"/>
    </xf>
    <xf numFmtId="0" fontId="6" fillId="3" borderId="5" xfId="0" applyFont="1" applyFill="1" applyBorder="1" applyAlignment="1">
      <alignment horizontal="center" vertical="center" wrapText="1" readingOrder="2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1" xfId="0" applyFont="1" applyFill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4" fillId="3" borderId="6" xfId="0" applyFont="1" applyFill="1" applyBorder="1" applyAlignment="1">
      <alignment horizontal="center" vertical="center" wrapText="1" readingOrder="2"/>
    </xf>
    <xf numFmtId="0" fontId="6" fillId="3" borderId="7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AF9-DA9C-454E-A4CE-CA3E0EBDBB2B}">
  <dimension ref="C4:Y20"/>
  <sheetViews>
    <sheetView topLeftCell="D1" workbookViewId="0">
      <selection activeCell="D5" sqref="D5:Y16"/>
    </sheetView>
  </sheetViews>
  <sheetFormatPr defaultRowHeight="14.4" x14ac:dyDescent="0.3"/>
  <cols>
    <col min="7" max="7" width="10.88671875" bestFit="1" customWidth="1"/>
  </cols>
  <sheetData>
    <row r="4" spans="4:25" ht="15" thickBot="1" x14ac:dyDescent="0.35"/>
    <row r="5" spans="4:25" ht="40.799999999999997" thickBot="1" x14ac:dyDescent="0.35">
      <c r="D5" t="s">
        <v>25</v>
      </c>
      <c r="E5" t="s">
        <v>28</v>
      </c>
      <c r="F5" t="s">
        <v>27</v>
      </c>
      <c r="G5" s="3" t="s">
        <v>22</v>
      </c>
      <c r="H5" s="26" t="s">
        <v>12</v>
      </c>
      <c r="I5" s="27" t="s">
        <v>16</v>
      </c>
      <c r="J5" s="27" t="s">
        <v>13</v>
      </c>
      <c r="K5" s="27" t="s">
        <v>14</v>
      </c>
      <c r="L5" s="28" t="s">
        <v>15</v>
      </c>
      <c r="M5" s="31" t="s">
        <v>6</v>
      </c>
      <c r="N5" s="32" t="s">
        <v>7</v>
      </c>
      <c r="O5" s="32" t="s">
        <v>17</v>
      </c>
      <c r="P5" s="32" t="s">
        <v>19</v>
      </c>
      <c r="Q5" s="27" t="s">
        <v>8</v>
      </c>
      <c r="R5" s="27" t="s">
        <v>9</v>
      </c>
      <c r="S5" s="27" t="s">
        <v>10</v>
      </c>
      <c r="T5" s="27" t="s">
        <v>11</v>
      </c>
      <c r="U5" s="7" t="s">
        <v>2</v>
      </c>
      <c r="V5" s="32" t="s">
        <v>3</v>
      </c>
      <c r="W5" s="33" t="s">
        <v>4</v>
      </c>
      <c r="X5" s="32" t="s">
        <v>5</v>
      </c>
      <c r="Y5" s="34" t="s">
        <v>23</v>
      </c>
    </row>
    <row r="6" spans="4:25" ht="23.4" thickBot="1" x14ac:dyDescent="0.45">
      <c r="D6">
        <f>22*47</f>
        <v>1034</v>
      </c>
      <c r="E6">
        <v>2000</v>
      </c>
      <c r="F6" s="5">
        <v>8</v>
      </c>
      <c r="G6" s="4">
        <v>2250</v>
      </c>
      <c r="H6" s="8" t="s">
        <v>18</v>
      </c>
      <c r="I6" s="16" t="s">
        <v>18</v>
      </c>
      <c r="J6" s="16" t="s">
        <v>18</v>
      </c>
      <c r="K6" s="16" t="s">
        <v>18</v>
      </c>
      <c r="L6" s="16" t="s">
        <v>18</v>
      </c>
      <c r="M6" s="8">
        <v>0</v>
      </c>
      <c r="N6" s="17">
        <v>0</v>
      </c>
      <c r="O6" s="17" t="s">
        <v>18</v>
      </c>
      <c r="P6" s="17" t="s">
        <v>18</v>
      </c>
      <c r="Q6" s="17" t="s">
        <v>18</v>
      </c>
      <c r="R6" s="17" t="s">
        <v>18</v>
      </c>
      <c r="S6" s="17" t="s">
        <v>18</v>
      </c>
      <c r="T6" s="19">
        <v>0</v>
      </c>
      <c r="U6" s="8">
        <v>0</v>
      </c>
      <c r="V6" s="17">
        <v>50</v>
      </c>
      <c r="W6" s="17">
        <v>2200</v>
      </c>
      <c r="X6" s="17">
        <v>0</v>
      </c>
      <c r="Y6" s="35">
        <v>5</v>
      </c>
    </row>
    <row r="7" spans="4:25" ht="23.4" thickBot="1" x14ac:dyDescent="0.45">
      <c r="D7">
        <f>30*47</f>
        <v>1410</v>
      </c>
      <c r="E7">
        <v>2000</v>
      </c>
      <c r="F7" s="6">
        <v>9</v>
      </c>
      <c r="G7" s="4">
        <v>9420</v>
      </c>
      <c r="H7" s="8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8">
        <v>0</v>
      </c>
      <c r="N7" s="17">
        <v>1000</v>
      </c>
      <c r="O7" s="17" t="s">
        <v>18</v>
      </c>
      <c r="P7" s="17" t="s">
        <v>18</v>
      </c>
      <c r="Q7" s="17" t="s">
        <v>18</v>
      </c>
      <c r="R7" s="17" t="s">
        <v>18</v>
      </c>
      <c r="S7" s="17" t="s">
        <v>18</v>
      </c>
      <c r="T7" s="19">
        <v>0</v>
      </c>
      <c r="U7" s="8">
        <v>100</v>
      </c>
      <c r="V7" s="17">
        <v>2550</v>
      </c>
      <c r="W7" s="17">
        <v>1250</v>
      </c>
      <c r="X7" s="17">
        <v>4520</v>
      </c>
      <c r="Y7" s="35">
        <v>23</v>
      </c>
    </row>
    <row r="8" spans="4:25" ht="23.4" thickBot="1" x14ac:dyDescent="0.45">
      <c r="D8">
        <f>15*47</f>
        <v>705</v>
      </c>
      <c r="E8">
        <v>2000</v>
      </c>
      <c r="F8" s="6">
        <v>10</v>
      </c>
      <c r="G8" s="4">
        <v>4850</v>
      </c>
      <c r="H8" s="8" t="s">
        <v>18</v>
      </c>
      <c r="I8" s="16" t="s">
        <v>18</v>
      </c>
      <c r="J8" s="16" t="s">
        <v>18</v>
      </c>
      <c r="K8" s="16" t="s">
        <v>18</v>
      </c>
      <c r="L8" s="16" t="s">
        <v>18</v>
      </c>
      <c r="M8" s="8">
        <v>0</v>
      </c>
      <c r="N8" s="17">
        <v>200</v>
      </c>
      <c r="O8" s="17" t="s">
        <v>18</v>
      </c>
      <c r="P8" s="17" t="s">
        <v>18</v>
      </c>
      <c r="Q8" s="16" t="s">
        <v>18</v>
      </c>
      <c r="R8" s="17" t="s">
        <v>18</v>
      </c>
      <c r="S8" s="17" t="s">
        <v>18</v>
      </c>
      <c r="T8" s="16" t="s">
        <v>18</v>
      </c>
      <c r="U8" s="8">
        <v>200</v>
      </c>
      <c r="V8" s="17">
        <v>2900</v>
      </c>
      <c r="W8" s="17">
        <v>1550</v>
      </c>
      <c r="X8" s="17">
        <v>0</v>
      </c>
      <c r="Y8" s="35">
        <v>15</v>
      </c>
    </row>
    <row r="9" spans="4:25" ht="23.4" thickBot="1" x14ac:dyDescent="0.45">
      <c r="D9">
        <f>10*47</f>
        <v>470</v>
      </c>
      <c r="E9">
        <v>2000</v>
      </c>
      <c r="F9" s="6">
        <v>11</v>
      </c>
      <c r="G9" s="4">
        <v>4001</v>
      </c>
      <c r="H9" s="8" t="s">
        <v>18</v>
      </c>
      <c r="I9" s="16" t="s">
        <v>18</v>
      </c>
      <c r="J9" s="16" t="s">
        <v>18</v>
      </c>
      <c r="K9" s="16" t="s">
        <v>18</v>
      </c>
      <c r="L9" s="16" t="s">
        <v>18</v>
      </c>
      <c r="M9" s="8">
        <v>0</v>
      </c>
      <c r="N9" s="17">
        <v>650</v>
      </c>
      <c r="O9" s="17">
        <v>200</v>
      </c>
      <c r="P9" s="17">
        <v>0</v>
      </c>
      <c r="Q9" s="19">
        <v>0</v>
      </c>
      <c r="R9" s="19">
        <v>0</v>
      </c>
      <c r="S9" s="17" t="s">
        <v>18</v>
      </c>
      <c r="T9" s="16" t="s">
        <v>18</v>
      </c>
      <c r="U9" s="8">
        <v>300</v>
      </c>
      <c r="V9" s="17">
        <v>0</v>
      </c>
      <c r="W9" s="17">
        <v>2851</v>
      </c>
      <c r="X9" s="17">
        <v>0</v>
      </c>
      <c r="Y9" s="36">
        <v>18</v>
      </c>
    </row>
    <row r="10" spans="4:25" ht="23.4" thickBot="1" x14ac:dyDescent="0.45">
      <c r="D10">
        <f>6*47</f>
        <v>282</v>
      </c>
      <c r="E10">
        <v>2000</v>
      </c>
      <c r="F10" s="6">
        <v>12</v>
      </c>
      <c r="G10" s="4">
        <v>2500</v>
      </c>
      <c r="H10" s="6" t="s">
        <v>18</v>
      </c>
      <c r="I10" s="20">
        <v>0</v>
      </c>
      <c r="J10" s="16" t="s">
        <v>18</v>
      </c>
      <c r="K10" s="16" t="s">
        <v>18</v>
      </c>
      <c r="L10" s="16" t="s">
        <v>18</v>
      </c>
      <c r="M10" s="9">
        <v>0</v>
      </c>
      <c r="N10" s="20">
        <v>200</v>
      </c>
      <c r="O10" s="20">
        <v>0</v>
      </c>
      <c r="P10" s="20">
        <v>300</v>
      </c>
      <c r="Q10" s="20">
        <v>200</v>
      </c>
      <c r="R10" s="20">
        <v>50</v>
      </c>
      <c r="S10" s="17" t="s">
        <v>18</v>
      </c>
      <c r="T10" s="20" t="s">
        <v>18</v>
      </c>
      <c r="U10" s="9">
        <v>0</v>
      </c>
      <c r="V10" s="20">
        <v>0</v>
      </c>
      <c r="W10" s="24">
        <v>1750</v>
      </c>
      <c r="X10" s="20">
        <v>0</v>
      </c>
      <c r="Y10" s="36">
        <v>14</v>
      </c>
    </row>
    <row r="11" spans="4:25" ht="23.4" thickBot="1" x14ac:dyDescent="0.45">
      <c r="D11">
        <f>8*47</f>
        <v>376</v>
      </c>
      <c r="E11">
        <v>2000</v>
      </c>
      <c r="F11" s="6">
        <v>1</v>
      </c>
      <c r="G11" s="4">
        <v>3310</v>
      </c>
      <c r="H11" s="8" t="s">
        <v>18</v>
      </c>
      <c r="I11" s="17" t="s">
        <v>18</v>
      </c>
      <c r="J11" s="16" t="s">
        <v>18</v>
      </c>
      <c r="K11" s="16" t="s">
        <v>18</v>
      </c>
      <c r="L11" s="16" t="s">
        <v>18</v>
      </c>
      <c r="M11" s="8">
        <v>0</v>
      </c>
      <c r="N11" s="17">
        <v>1150</v>
      </c>
      <c r="O11" s="17">
        <v>0</v>
      </c>
      <c r="P11" s="17">
        <v>60</v>
      </c>
      <c r="Q11" s="17">
        <v>0</v>
      </c>
      <c r="R11" s="17">
        <v>30</v>
      </c>
      <c r="S11" s="17" t="s">
        <v>18</v>
      </c>
      <c r="T11" s="17" t="s">
        <v>18</v>
      </c>
      <c r="U11" s="8">
        <v>145</v>
      </c>
      <c r="V11" s="17">
        <v>15</v>
      </c>
      <c r="W11" s="24">
        <v>1310</v>
      </c>
      <c r="X11" s="17">
        <v>600</v>
      </c>
      <c r="Y11" s="36">
        <v>26</v>
      </c>
    </row>
    <row r="12" spans="4:25" ht="23.4" thickBot="1" x14ac:dyDescent="0.45">
      <c r="D12">
        <f>10*47</f>
        <v>470</v>
      </c>
      <c r="E12">
        <v>6000</v>
      </c>
      <c r="F12" s="6">
        <v>2</v>
      </c>
      <c r="G12" s="4">
        <v>6485</v>
      </c>
      <c r="H12" s="8" t="s">
        <v>18</v>
      </c>
      <c r="I12" s="17" t="s">
        <v>18</v>
      </c>
      <c r="J12" s="16" t="s">
        <v>18</v>
      </c>
      <c r="K12" s="16" t="s">
        <v>18</v>
      </c>
      <c r="L12" s="16" t="s">
        <v>18</v>
      </c>
      <c r="M12" s="8">
        <v>0</v>
      </c>
      <c r="N12" s="17">
        <v>2082</v>
      </c>
      <c r="O12" s="17">
        <v>165</v>
      </c>
      <c r="P12" s="17">
        <v>0</v>
      </c>
      <c r="Q12" s="17">
        <v>0</v>
      </c>
      <c r="R12" s="17">
        <v>0</v>
      </c>
      <c r="S12" s="17" t="s">
        <v>18</v>
      </c>
      <c r="T12" s="17" t="s">
        <v>18</v>
      </c>
      <c r="U12" s="29">
        <v>753</v>
      </c>
      <c r="V12" s="17">
        <v>2050</v>
      </c>
      <c r="W12" s="17">
        <v>1135</v>
      </c>
      <c r="X12" s="17">
        <v>300</v>
      </c>
      <c r="Y12" s="36">
        <v>9</v>
      </c>
    </row>
    <row r="13" spans="4:25" ht="23.4" thickBot="1" x14ac:dyDescent="0.45">
      <c r="D13">
        <f>60*47</f>
        <v>2820</v>
      </c>
      <c r="E13">
        <v>6000</v>
      </c>
      <c r="F13" s="6">
        <v>3</v>
      </c>
      <c r="G13" s="4">
        <v>6540</v>
      </c>
      <c r="H13" s="6" t="s">
        <v>18</v>
      </c>
      <c r="I13" s="17" t="s">
        <v>18</v>
      </c>
      <c r="J13" s="16" t="s">
        <v>18</v>
      </c>
      <c r="K13" s="16" t="s">
        <v>18</v>
      </c>
      <c r="L13" s="16" t="s">
        <v>18</v>
      </c>
      <c r="M13" s="8">
        <v>100</v>
      </c>
      <c r="N13" s="17">
        <v>100</v>
      </c>
      <c r="O13" s="17" t="s">
        <v>18</v>
      </c>
      <c r="P13" s="17" t="s">
        <v>18</v>
      </c>
      <c r="Q13" s="17" t="s">
        <v>18</v>
      </c>
      <c r="R13" s="17" t="s">
        <v>18</v>
      </c>
      <c r="S13" s="17" t="s">
        <v>18</v>
      </c>
      <c r="T13" s="17" t="s">
        <v>18</v>
      </c>
      <c r="U13" s="29">
        <v>100</v>
      </c>
      <c r="V13" s="2">
        <v>0</v>
      </c>
      <c r="W13" s="30">
        <v>6240</v>
      </c>
      <c r="X13" s="17">
        <v>0</v>
      </c>
      <c r="Y13" s="36">
        <v>14</v>
      </c>
    </row>
    <row r="14" spans="4:25" ht="23.4" thickBot="1" x14ac:dyDescent="0.45">
      <c r="D14">
        <f>55*47</f>
        <v>2585</v>
      </c>
      <c r="E14">
        <v>6000</v>
      </c>
      <c r="F14" s="6">
        <v>4</v>
      </c>
      <c r="G14" s="4">
        <v>11520</v>
      </c>
      <c r="H14" s="8">
        <v>0</v>
      </c>
      <c r="I14" s="17" t="s">
        <v>18</v>
      </c>
      <c r="J14" s="16" t="s">
        <v>18</v>
      </c>
      <c r="K14" s="16" t="s">
        <v>18</v>
      </c>
      <c r="L14" s="16" t="s">
        <v>18</v>
      </c>
      <c r="M14" s="8">
        <v>100</v>
      </c>
      <c r="N14" s="17">
        <v>3675</v>
      </c>
      <c r="O14" s="17" t="s">
        <v>18</v>
      </c>
      <c r="P14" s="17" t="s">
        <v>18</v>
      </c>
      <c r="Q14" s="17" t="s">
        <v>18</v>
      </c>
      <c r="R14" s="17" t="s">
        <v>18</v>
      </c>
      <c r="S14" s="17">
        <v>1130</v>
      </c>
      <c r="T14" s="17">
        <v>0</v>
      </c>
      <c r="U14" s="29">
        <v>1950</v>
      </c>
      <c r="V14" s="17">
        <v>835</v>
      </c>
      <c r="W14" s="17">
        <v>3730</v>
      </c>
      <c r="X14" s="17">
        <v>100</v>
      </c>
      <c r="Y14" s="36">
        <v>24</v>
      </c>
    </row>
    <row r="15" spans="4:25" ht="23.4" thickBot="1" x14ac:dyDescent="0.45">
      <c r="D15">
        <f>57*47</f>
        <v>2679</v>
      </c>
      <c r="E15">
        <v>6000</v>
      </c>
      <c r="F15" s="6">
        <v>5</v>
      </c>
      <c r="G15" s="4">
        <v>4230</v>
      </c>
      <c r="H15" s="8">
        <v>0</v>
      </c>
      <c r="I15" s="17" t="s">
        <v>18</v>
      </c>
      <c r="J15" s="16" t="s">
        <v>18</v>
      </c>
      <c r="K15" s="16" t="s">
        <v>18</v>
      </c>
      <c r="L15" s="16" t="s">
        <v>18</v>
      </c>
      <c r="M15" s="8">
        <v>130</v>
      </c>
      <c r="N15" s="17">
        <v>0</v>
      </c>
      <c r="O15" s="17" t="s">
        <v>18</v>
      </c>
      <c r="P15" s="17" t="s">
        <v>18</v>
      </c>
      <c r="Q15" s="17" t="s">
        <v>18</v>
      </c>
      <c r="R15" s="17" t="s">
        <v>18</v>
      </c>
      <c r="S15" s="17" t="s">
        <v>18</v>
      </c>
      <c r="T15" s="17" t="s">
        <v>18</v>
      </c>
      <c r="U15" s="29">
        <v>300</v>
      </c>
      <c r="V15" s="17">
        <v>2375</v>
      </c>
      <c r="W15" s="17">
        <v>1425</v>
      </c>
      <c r="X15" s="17">
        <v>0</v>
      </c>
      <c r="Y15" s="36">
        <v>19</v>
      </c>
    </row>
    <row r="16" spans="4:25" ht="23.4" thickBot="1" x14ac:dyDescent="0.35">
      <c r="D16">
        <f>42*47</f>
        <v>1974</v>
      </c>
      <c r="E16">
        <v>6000</v>
      </c>
      <c r="F16" s="6">
        <v>6</v>
      </c>
      <c r="G16" s="4">
        <v>11990</v>
      </c>
      <c r="H16" s="8">
        <v>0</v>
      </c>
      <c r="I16" s="17" t="s">
        <v>18</v>
      </c>
      <c r="J16" s="17">
        <v>5800</v>
      </c>
      <c r="K16" s="17">
        <v>0</v>
      </c>
      <c r="L16" s="17">
        <v>2240</v>
      </c>
      <c r="M16" s="8">
        <v>50</v>
      </c>
      <c r="N16" s="17">
        <v>2000</v>
      </c>
      <c r="O16" s="17" t="s">
        <v>18</v>
      </c>
      <c r="P16" s="17" t="s">
        <v>18</v>
      </c>
      <c r="Q16" s="17" t="s">
        <v>18</v>
      </c>
      <c r="R16" s="17" t="s">
        <v>18</v>
      </c>
      <c r="S16" s="17" t="s">
        <v>18</v>
      </c>
      <c r="T16" s="17">
        <v>0</v>
      </c>
      <c r="U16" s="29">
        <v>0</v>
      </c>
      <c r="V16" s="17">
        <v>1500</v>
      </c>
      <c r="W16" s="17">
        <v>400</v>
      </c>
      <c r="X16" s="17">
        <v>0</v>
      </c>
      <c r="Y16" s="36">
        <v>20</v>
      </c>
    </row>
    <row r="17" spans="3:24" x14ac:dyDescent="0.3">
      <c r="D17">
        <f>SUM(D6:D16)</f>
        <v>14805</v>
      </c>
      <c r="E17">
        <f>SUM(E6:E16)</f>
        <v>42000</v>
      </c>
      <c r="F17" t="s">
        <v>20</v>
      </c>
      <c r="G17">
        <f t="shared" ref="G17:X17" si="0">SUM(G6:G16)</f>
        <v>67096</v>
      </c>
      <c r="H17">
        <f t="shared" si="0"/>
        <v>0</v>
      </c>
      <c r="I17">
        <f t="shared" si="0"/>
        <v>0</v>
      </c>
      <c r="J17">
        <f t="shared" si="0"/>
        <v>5800</v>
      </c>
      <c r="K17">
        <f t="shared" si="0"/>
        <v>0</v>
      </c>
      <c r="L17">
        <f t="shared" si="0"/>
        <v>2240</v>
      </c>
      <c r="M17">
        <f t="shared" si="0"/>
        <v>380</v>
      </c>
      <c r="N17">
        <f t="shared" si="0"/>
        <v>11057</v>
      </c>
      <c r="O17">
        <f t="shared" si="0"/>
        <v>365</v>
      </c>
      <c r="P17">
        <f t="shared" si="0"/>
        <v>360</v>
      </c>
      <c r="Q17">
        <f t="shared" si="0"/>
        <v>200</v>
      </c>
      <c r="R17">
        <f t="shared" si="0"/>
        <v>80</v>
      </c>
      <c r="S17">
        <f t="shared" si="0"/>
        <v>1130</v>
      </c>
      <c r="T17">
        <f t="shared" si="0"/>
        <v>0</v>
      </c>
      <c r="U17">
        <f t="shared" si="0"/>
        <v>3848</v>
      </c>
      <c r="V17">
        <f t="shared" si="0"/>
        <v>12275</v>
      </c>
      <c r="W17">
        <f t="shared" si="0"/>
        <v>23841</v>
      </c>
      <c r="X17">
        <f t="shared" si="0"/>
        <v>5520</v>
      </c>
    </row>
    <row r="18" spans="3:24" ht="21" x14ac:dyDescent="0.4">
      <c r="C18" s="41" t="s">
        <v>29</v>
      </c>
      <c r="D18" s="41">
        <f>AVERAGE(D6:D16)</f>
        <v>1345.909090909091</v>
      </c>
      <c r="E18" s="41"/>
      <c r="F18" s="41"/>
      <c r="G18" s="41">
        <f>AVERAGE(G6:G16)</f>
        <v>6099.636363636364</v>
      </c>
    </row>
    <row r="20" spans="3:24" x14ac:dyDescent="0.3">
      <c r="F20" t="s">
        <v>24</v>
      </c>
      <c r="G20">
        <f>G17/E17*100</f>
        <v>159.75238095238095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5971-8A3C-4A53-913A-7F6CD0749C2B}">
  <dimension ref="A1:AE26"/>
  <sheetViews>
    <sheetView zoomScale="70" zoomScaleNormal="70" workbookViewId="0">
      <selection activeCell="J12" sqref="J12:AE23"/>
    </sheetView>
  </sheetViews>
  <sheetFormatPr defaultRowHeight="14.4" x14ac:dyDescent="0.3"/>
  <cols>
    <col min="13" max="13" width="10.88671875" bestFit="1" customWidth="1"/>
    <col min="29" max="29" width="10.88671875" bestFit="1" customWidth="1"/>
  </cols>
  <sheetData>
    <row r="1" spans="1:31" x14ac:dyDescent="0.3">
      <c r="A1" t="s">
        <v>0</v>
      </c>
      <c r="B1" t="s">
        <v>1</v>
      </c>
    </row>
    <row r="10" spans="1:31" ht="28.8" x14ac:dyDescent="0.55000000000000004">
      <c r="J10" s="39" t="s">
        <v>1</v>
      </c>
    </row>
    <row r="11" spans="1:31" ht="15" thickBot="1" x14ac:dyDescent="0.35"/>
    <row r="12" spans="1:31" ht="40.799999999999997" thickBot="1" x14ac:dyDescent="0.35">
      <c r="J12" t="s">
        <v>25</v>
      </c>
      <c r="K12" t="s">
        <v>28</v>
      </c>
      <c r="L12" t="s">
        <v>27</v>
      </c>
      <c r="M12" s="3" t="s">
        <v>21</v>
      </c>
      <c r="N12" s="11" t="s">
        <v>14</v>
      </c>
      <c r="O12" s="15" t="s">
        <v>15</v>
      </c>
      <c r="P12" s="11" t="s">
        <v>16</v>
      </c>
      <c r="Q12" s="18" t="s">
        <v>13</v>
      </c>
      <c r="R12" s="11" t="s">
        <v>10</v>
      </c>
      <c r="S12" s="18" t="s">
        <v>11</v>
      </c>
      <c r="T12" s="18" t="s">
        <v>12</v>
      </c>
      <c r="U12" s="10" t="s">
        <v>19</v>
      </c>
      <c r="V12" s="18" t="s">
        <v>8</v>
      </c>
      <c r="W12" s="18" t="s">
        <v>9</v>
      </c>
      <c r="X12" s="7" t="s">
        <v>6</v>
      </c>
      <c r="Y12" s="22" t="s">
        <v>7</v>
      </c>
      <c r="Z12" s="22" t="s">
        <v>17</v>
      </c>
      <c r="AA12" s="7" t="s">
        <v>2</v>
      </c>
      <c r="AB12" s="22" t="s">
        <v>3</v>
      </c>
      <c r="AC12" s="23" t="s">
        <v>4</v>
      </c>
      <c r="AD12" s="22" t="s">
        <v>5</v>
      </c>
      <c r="AE12" s="34" t="s">
        <v>23</v>
      </c>
    </row>
    <row r="13" spans="1:31" ht="23.4" thickBot="1" x14ac:dyDescent="0.45">
      <c r="J13">
        <f>77*47</f>
        <v>3619</v>
      </c>
      <c r="K13">
        <v>6000</v>
      </c>
      <c r="L13" s="5">
        <v>8</v>
      </c>
      <c r="M13" s="4">
        <v>650</v>
      </c>
      <c r="N13" s="13" t="s">
        <v>18</v>
      </c>
      <c r="O13" s="16" t="s">
        <v>18</v>
      </c>
      <c r="P13" s="13" t="s">
        <v>18</v>
      </c>
      <c r="Q13" s="16" t="s">
        <v>18</v>
      </c>
      <c r="R13" s="12">
        <v>0</v>
      </c>
      <c r="S13" s="19">
        <v>0</v>
      </c>
      <c r="T13" s="19">
        <v>0</v>
      </c>
      <c r="U13" s="8">
        <v>0</v>
      </c>
      <c r="V13" s="19">
        <v>0</v>
      </c>
      <c r="W13" s="19">
        <v>0</v>
      </c>
      <c r="X13" s="8">
        <v>0</v>
      </c>
      <c r="Y13" s="17">
        <v>0</v>
      </c>
      <c r="Z13" s="17">
        <v>0</v>
      </c>
      <c r="AA13" s="8">
        <v>450</v>
      </c>
      <c r="AB13" s="17">
        <v>100</v>
      </c>
      <c r="AC13" s="17">
        <v>100</v>
      </c>
      <c r="AD13" s="17">
        <v>0</v>
      </c>
      <c r="AE13">
        <v>4</v>
      </c>
    </row>
    <row r="14" spans="1:31" ht="23.4" thickBot="1" x14ac:dyDescent="0.45">
      <c r="J14">
        <f>67*3*47</f>
        <v>9447</v>
      </c>
      <c r="K14">
        <v>6000</v>
      </c>
      <c r="L14" s="6">
        <v>9</v>
      </c>
      <c r="M14" s="4">
        <v>5045</v>
      </c>
      <c r="N14" s="13" t="s">
        <v>18</v>
      </c>
      <c r="O14" s="16" t="s">
        <v>18</v>
      </c>
      <c r="P14" s="13" t="s">
        <v>18</v>
      </c>
      <c r="Q14" s="16" t="s">
        <v>18</v>
      </c>
      <c r="R14" s="12">
        <v>0</v>
      </c>
      <c r="S14" s="19">
        <v>0</v>
      </c>
      <c r="T14" s="19">
        <v>0</v>
      </c>
      <c r="U14" s="8">
        <v>0</v>
      </c>
      <c r="V14" s="19">
        <v>0</v>
      </c>
      <c r="W14" s="19">
        <v>0</v>
      </c>
      <c r="X14" s="8">
        <v>2000</v>
      </c>
      <c r="Y14" s="17">
        <v>0</v>
      </c>
      <c r="Z14" s="17" t="s">
        <v>18</v>
      </c>
      <c r="AA14" s="8">
        <v>400</v>
      </c>
      <c r="AB14" s="17">
        <v>400</v>
      </c>
      <c r="AC14" s="17">
        <v>0</v>
      </c>
      <c r="AD14" s="17">
        <v>2245</v>
      </c>
      <c r="AE14">
        <v>12</v>
      </c>
    </row>
    <row r="15" spans="1:31" ht="23.4" thickBot="1" x14ac:dyDescent="0.45">
      <c r="J15">
        <f>61*3*47</f>
        <v>8601</v>
      </c>
      <c r="K15">
        <v>6000</v>
      </c>
      <c r="L15" s="6">
        <v>10</v>
      </c>
      <c r="M15" s="4">
        <v>5010</v>
      </c>
      <c r="N15" s="13" t="s">
        <v>18</v>
      </c>
      <c r="O15" s="16" t="s">
        <v>18</v>
      </c>
      <c r="P15" s="13" t="s">
        <v>18</v>
      </c>
      <c r="Q15" s="16" t="s">
        <v>18</v>
      </c>
      <c r="R15" s="13" t="s">
        <v>18</v>
      </c>
      <c r="S15" s="16" t="s">
        <v>18</v>
      </c>
      <c r="T15" s="19">
        <v>0</v>
      </c>
      <c r="U15" s="8">
        <v>0</v>
      </c>
      <c r="V15" s="19">
        <v>0</v>
      </c>
      <c r="W15" s="19">
        <v>0</v>
      </c>
      <c r="X15" s="8">
        <v>100</v>
      </c>
      <c r="Y15" s="17">
        <v>0</v>
      </c>
      <c r="Z15" s="17" t="s">
        <v>18</v>
      </c>
      <c r="AA15" s="8">
        <v>0</v>
      </c>
      <c r="AB15" s="17">
        <v>2150</v>
      </c>
      <c r="AC15" s="17">
        <v>2760</v>
      </c>
      <c r="AD15" s="17">
        <v>0</v>
      </c>
      <c r="AE15">
        <v>21</v>
      </c>
    </row>
    <row r="16" spans="1:31" ht="23.4" thickBot="1" x14ac:dyDescent="0.45">
      <c r="J16">
        <f>50*3*47</f>
        <v>7050</v>
      </c>
      <c r="K16">
        <v>6000</v>
      </c>
      <c r="L16" s="6">
        <v>11</v>
      </c>
      <c r="M16" s="4">
        <v>13757</v>
      </c>
      <c r="N16" s="13" t="s">
        <v>18</v>
      </c>
      <c r="O16" s="16" t="s">
        <v>18</v>
      </c>
      <c r="P16" s="13" t="s">
        <v>18</v>
      </c>
      <c r="Q16" s="16" t="s">
        <v>18</v>
      </c>
      <c r="R16" s="13" t="s">
        <v>18</v>
      </c>
      <c r="S16" s="16" t="s">
        <v>18</v>
      </c>
      <c r="T16" s="19">
        <v>0</v>
      </c>
      <c r="U16" s="8">
        <v>0</v>
      </c>
      <c r="V16" s="19">
        <v>0</v>
      </c>
      <c r="W16" s="19">
        <v>0</v>
      </c>
      <c r="X16" s="8">
        <v>0</v>
      </c>
      <c r="Y16" s="17">
        <v>0</v>
      </c>
      <c r="Z16" s="17">
        <v>0</v>
      </c>
      <c r="AA16" s="8">
        <v>0</v>
      </c>
      <c r="AB16" s="17">
        <v>0</v>
      </c>
      <c r="AC16" s="17">
        <v>13757</v>
      </c>
      <c r="AD16" s="17">
        <v>0</v>
      </c>
      <c r="AE16">
        <v>7</v>
      </c>
    </row>
    <row r="17" spans="9:31" ht="23.4" thickBot="1" x14ac:dyDescent="0.45">
      <c r="J17">
        <f>27*3*47</f>
        <v>3807</v>
      </c>
      <c r="K17">
        <v>3000</v>
      </c>
      <c r="L17" s="6">
        <v>12</v>
      </c>
      <c r="M17" s="4">
        <v>3500</v>
      </c>
      <c r="N17" s="13" t="s">
        <v>18</v>
      </c>
      <c r="O17" s="16" t="s">
        <v>18</v>
      </c>
      <c r="P17" s="9">
        <v>150</v>
      </c>
      <c r="Q17" s="16" t="s">
        <v>18</v>
      </c>
      <c r="R17" s="9" t="s">
        <v>18</v>
      </c>
      <c r="S17" s="20" t="s">
        <v>18</v>
      </c>
      <c r="T17" s="20">
        <v>0</v>
      </c>
      <c r="U17" s="21">
        <v>625</v>
      </c>
      <c r="V17" s="20">
        <v>500</v>
      </c>
      <c r="W17" s="20">
        <v>600</v>
      </c>
      <c r="X17" s="9">
        <v>0</v>
      </c>
      <c r="Y17" s="20">
        <v>0</v>
      </c>
      <c r="Z17" s="20">
        <v>340</v>
      </c>
      <c r="AA17" s="9">
        <v>450</v>
      </c>
      <c r="AB17" s="20">
        <v>0</v>
      </c>
      <c r="AC17" s="24">
        <v>835</v>
      </c>
      <c r="AD17" s="20">
        <v>0</v>
      </c>
      <c r="AE17">
        <v>17</v>
      </c>
    </row>
    <row r="18" spans="9:31" ht="23.4" thickBot="1" x14ac:dyDescent="0.45">
      <c r="J18">
        <f>30*3*47</f>
        <v>4230</v>
      </c>
      <c r="K18">
        <v>3000</v>
      </c>
      <c r="L18" s="6">
        <v>1</v>
      </c>
      <c r="M18" s="4">
        <v>6300</v>
      </c>
      <c r="N18" s="13" t="s">
        <v>18</v>
      </c>
      <c r="O18" s="16" t="s">
        <v>18</v>
      </c>
      <c r="P18" s="8" t="s">
        <v>18</v>
      </c>
      <c r="Q18" s="16" t="s">
        <v>18</v>
      </c>
      <c r="R18" s="8" t="s">
        <v>18</v>
      </c>
      <c r="S18" s="17" t="s">
        <v>18</v>
      </c>
      <c r="T18" s="17">
        <v>0</v>
      </c>
      <c r="U18" s="8">
        <v>0</v>
      </c>
      <c r="V18" s="17">
        <v>100</v>
      </c>
      <c r="W18" s="17">
        <v>600</v>
      </c>
      <c r="X18" s="8">
        <v>0</v>
      </c>
      <c r="Y18" s="17">
        <v>1100</v>
      </c>
      <c r="Z18" s="17">
        <v>500</v>
      </c>
      <c r="AA18" s="8">
        <v>0</v>
      </c>
      <c r="AB18" s="17">
        <v>0</v>
      </c>
      <c r="AC18" s="24">
        <v>3500</v>
      </c>
      <c r="AD18" s="17">
        <v>500</v>
      </c>
      <c r="AE18">
        <v>6</v>
      </c>
    </row>
    <row r="19" spans="9:31" ht="23.4" thickBot="1" x14ac:dyDescent="0.45">
      <c r="J19">
        <f>24*3*47</f>
        <v>3384</v>
      </c>
      <c r="K19">
        <v>3000</v>
      </c>
      <c r="L19" s="6">
        <v>3</v>
      </c>
      <c r="M19" s="4">
        <v>2500</v>
      </c>
      <c r="N19" s="13" t="s">
        <v>18</v>
      </c>
      <c r="O19" s="16" t="s">
        <v>18</v>
      </c>
      <c r="P19" s="8" t="s">
        <v>18</v>
      </c>
      <c r="Q19" s="16" t="s">
        <v>18</v>
      </c>
      <c r="R19" s="8" t="s">
        <v>18</v>
      </c>
      <c r="S19" s="17" t="s">
        <v>18</v>
      </c>
      <c r="T19" s="17">
        <v>0</v>
      </c>
      <c r="U19" s="8">
        <v>0</v>
      </c>
      <c r="V19" s="17">
        <v>0</v>
      </c>
      <c r="W19" s="17">
        <v>0</v>
      </c>
      <c r="X19" s="8">
        <v>0</v>
      </c>
      <c r="Y19" s="17">
        <v>2000</v>
      </c>
      <c r="Z19" s="17">
        <v>0</v>
      </c>
      <c r="AA19" s="6">
        <v>0</v>
      </c>
      <c r="AB19" s="17">
        <v>500</v>
      </c>
      <c r="AC19" s="17">
        <v>0</v>
      </c>
      <c r="AD19" s="17">
        <v>0</v>
      </c>
      <c r="AE19">
        <v>2</v>
      </c>
    </row>
    <row r="20" spans="9:31" ht="24" thickBot="1" x14ac:dyDescent="0.5">
      <c r="J20">
        <f>26*47*3</f>
        <v>3666</v>
      </c>
      <c r="K20">
        <v>3000</v>
      </c>
      <c r="L20" s="6">
        <v>3</v>
      </c>
      <c r="M20" s="4">
        <v>1550</v>
      </c>
      <c r="N20" s="13" t="s">
        <v>18</v>
      </c>
      <c r="O20" s="16" t="s">
        <v>18</v>
      </c>
      <c r="P20" s="8" t="s">
        <v>18</v>
      </c>
      <c r="Q20" s="16" t="s">
        <v>18</v>
      </c>
      <c r="R20" s="8" t="s">
        <v>18</v>
      </c>
      <c r="S20" s="17" t="s">
        <v>18</v>
      </c>
      <c r="T20" s="17">
        <v>0</v>
      </c>
      <c r="U20" s="8">
        <v>0</v>
      </c>
      <c r="V20" s="17">
        <v>0</v>
      </c>
      <c r="W20" s="17">
        <v>0</v>
      </c>
      <c r="X20" s="8">
        <v>0</v>
      </c>
      <c r="Y20" s="17">
        <v>1000</v>
      </c>
      <c r="Z20" s="17">
        <v>0</v>
      </c>
      <c r="AA20" s="1">
        <v>0</v>
      </c>
      <c r="AB20" s="25">
        <v>0</v>
      </c>
      <c r="AC20" s="17">
        <v>550</v>
      </c>
      <c r="AD20" s="17">
        <v>0</v>
      </c>
      <c r="AE20">
        <v>4</v>
      </c>
    </row>
    <row r="21" spans="9:31" ht="23.4" thickBot="1" x14ac:dyDescent="0.45">
      <c r="J21">
        <f>16*47*3</f>
        <v>2256</v>
      </c>
      <c r="K21">
        <v>3000</v>
      </c>
      <c r="L21" s="6">
        <v>4</v>
      </c>
      <c r="M21" s="4">
        <v>5700</v>
      </c>
      <c r="N21" s="13" t="s">
        <v>18</v>
      </c>
      <c r="O21" s="16" t="s">
        <v>18</v>
      </c>
      <c r="P21" s="8" t="s">
        <v>18</v>
      </c>
      <c r="Q21" s="16" t="s">
        <v>18</v>
      </c>
      <c r="R21" s="8">
        <v>1450</v>
      </c>
      <c r="S21" s="17">
        <v>0</v>
      </c>
      <c r="T21" s="17">
        <v>100</v>
      </c>
      <c r="U21" s="8">
        <v>0</v>
      </c>
      <c r="V21" s="17">
        <v>0</v>
      </c>
      <c r="W21" s="17">
        <v>0</v>
      </c>
      <c r="X21" s="8">
        <v>0</v>
      </c>
      <c r="Y21" s="17">
        <v>0</v>
      </c>
      <c r="Z21" s="17">
        <v>0</v>
      </c>
      <c r="AA21" s="6">
        <v>350</v>
      </c>
      <c r="AB21" s="17">
        <v>800</v>
      </c>
      <c r="AC21" s="17">
        <v>3000</v>
      </c>
      <c r="AD21" s="17">
        <v>0</v>
      </c>
      <c r="AE21">
        <v>16</v>
      </c>
    </row>
    <row r="22" spans="9:31" ht="23.4" thickBot="1" x14ac:dyDescent="0.45">
      <c r="J22">
        <f>47*3*16</f>
        <v>2256</v>
      </c>
      <c r="K22">
        <v>3000</v>
      </c>
      <c r="L22" s="6">
        <v>5</v>
      </c>
      <c r="M22" s="4">
        <v>1200</v>
      </c>
      <c r="N22" s="8" t="s">
        <v>18</v>
      </c>
      <c r="O22" s="16" t="s">
        <v>18</v>
      </c>
      <c r="P22" s="8" t="s">
        <v>18</v>
      </c>
      <c r="Q22" s="16" t="s">
        <v>18</v>
      </c>
      <c r="R22" s="8" t="s">
        <v>18</v>
      </c>
      <c r="S22" s="17" t="s">
        <v>18</v>
      </c>
      <c r="T22" s="17">
        <v>0</v>
      </c>
      <c r="U22" s="8">
        <v>0</v>
      </c>
      <c r="V22" s="17">
        <v>0</v>
      </c>
      <c r="W22" s="17">
        <v>0</v>
      </c>
      <c r="X22" s="8">
        <v>0</v>
      </c>
      <c r="Y22" s="17">
        <v>0</v>
      </c>
      <c r="Z22" s="17">
        <v>0</v>
      </c>
      <c r="AA22" s="6">
        <v>0</v>
      </c>
      <c r="AB22" s="17">
        <v>700</v>
      </c>
      <c r="AC22" s="17">
        <v>500</v>
      </c>
      <c r="AD22" s="17">
        <v>0</v>
      </c>
      <c r="AE22">
        <v>2</v>
      </c>
    </row>
    <row r="23" spans="9:31" ht="23.4" thickBot="1" x14ac:dyDescent="0.35">
      <c r="J23">
        <f>19*3*47</f>
        <v>2679</v>
      </c>
      <c r="K23">
        <v>3000</v>
      </c>
      <c r="L23" s="6">
        <v>6</v>
      </c>
      <c r="M23" s="4">
        <v>2200</v>
      </c>
      <c r="N23" s="8">
        <v>0</v>
      </c>
      <c r="O23" s="17">
        <v>2000</v>
      </c>
      <c r="P23" s="8" t="s">
        <v>18</v>
      </c>
      <c r="Q23" s="2">
        <v>0</v>
      </c>
      <c r="R23" s="8" t="s">
        <v>18</v>
      </c>
      <c r="S23" s="17">
        <v>0</v>
      </c>
      <c r="T23" s="17">
        <v>0</v>
      </c>
      <c r="U23" s="8">
        <v>0</v>
      </c>
      <c r="V23" s="2">
        <v>0</v>
      </c>
      <c r="W23" s="17">
        <v>0</v>
      </c>
      <c r="X23" s="8">
        <v>0</v>
      </c>
      <c r="Y23" s="17">
        <v>0</v>
      </c>
      <c r="Z23" s="17">
        <v>0</v>
      </c>
      <c r="AA23" s="6">
        <v>0</v>
      </c>
      <c r="AB23" s="17">
        <v>0</v>
      </c>
      <c r="AC23" s="17">
        <v>200</v>
      </c>
      <c r="AD23" s="17">
        <v>0</v>
      </c>
      <c r="AE23">
        <v>12</v>
      </c>
    </row>
    <row r="24" spans="9:31" x14ac:dyDescent="0.3">
      <c r="J24">
        <f>SUM(J14:J23)</f>
        <v>47376</v>
      </c>
      <c r="K24">
        <f>SUM(K13:K23)</f>
        <v>45000</v>
      </c>
      <c r="M24">
        <f t="shared" ref="M24:AD24" si="0">SUM(M13:M23)</f>
        <v>47412</v>
      </c>
      <c r="N24">
        <f t="shared" si="0"/>
        <v>0</v>
      </c>
      <c r="O24">
        <f t="shared" si="0"/>
        <v>2000</v>
      </c>
      <c r="P24">
        <f t="shared" si="0"/>
        <v>150</v>
      </c>
      <c r="Q24">
        <f t="shared" si="0"/>
        <v>0</v>
      </c>
      <c r="R24">
        <f t="shared" si="0"/>
        <v>1450</v>
      </c>
      <c r="S24">
        <f t="shared" si="0"/>
        <v>0</v>
      </c>
      <c r="T24">
        <f t="shared" si="0"/>
        <v>100</v>
      </c>
      <c r="U24">
        <f t="shared" si="0"/>
        <v>625</v>
      </c>
      <c r="V24">
        <f t="shared" si="0"/>
        <v>600</v>
      </c>
      <c r="W24">
        <f t="shared" si="0"/>
        <v>1200</v>
      </c>
      <c r="X24">
        <f t="shared" si="0"/>
        <v>2100</v>
      </c>
      <c r="Y24">
        <f t="shared" si="0"/>
        <v>4100</v>
      </c>
      <c r="Z24">
        <f t="shared" si="0"/>
        <v>840</v>
      </c>
      <c r="AA24">
        <f t="shared" si="0"/>
        <v>1650</v>
      </c>
      <c r="AB24">
        <f t="shared" si="0"/>
        <v>4650</v>
      </c>
      <c r="AC24">
        <f t="shared" si="0"/>
        <v>25202</v>
      </c>
      <c r="AD24">
        <f t="shared" si="0"/>
        <v>2745</v>
      </c>
    </row>
    <row r="25" spans="9:31" ht="23.4" x14ac:dyDescent="0.45">
      <c r="I25" s="40" t="s">
        <v>29</v>
      </c>
      <c r="J25" s="40">
        <f>AVERAGE(J13:J23)</f>
        <v>4635.909090909091</v>
      </c>
      <c r="K25" s="40"/>
      <c r="L25" s="40"/>
      <c r="M25" s="40">
        <f>AVERAGE(M13:M23)</f>
        <v>4310.181818181818</v>
      </c>
    </row>
    <row r="26" spans="9:31" x14ac:dyDescent="0.3">
      <c r="L26" t="s">
        <v>24</v>
      </c>
      <c r="M26">
        <f>M24/K24*100</f>
        <v>105.36000000000001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E1C6-02C1-458A-9ACE-A56EB1D227F1}">
  <dimension ref="C3:Y18"/>
  <sheetViews>
    <sheetView zoomScale="70" zoomScaleNormal="70" workbookViewId="0">
      <selection activeCell="P27" sqref="P27"/>
    </sheetView>
  </sheetViews>
  <sheetFormatPr defaultRowHeight="14.4" x14ac:dyDescent="0.3"/>
  <sheetData>
    <row r="3" spans="3:25" ht="34.200000000000003" thickBot="1" x14ac:dyDescent="0.7">
      <c r="D3" s="38" t="s">
        <v>26</v>
      </c>
    </row>
    <row r="4" spans="3:25" ht="40.799999999999997" thickBot="1" x14ac:dyDescent="0.35">
      <c r="D4" t="s">
        <v>25</v>
      </c>
      <c r="E4" t="s">
        <v>28</v>
      </c>
      <c r="F4" t="s">
        <v>27</v>
      </c>
      <c r="G4" s="3" t="s">
        <v>26</v>
      </c>
      <c r="H4" s="7" t="s">
        <v>2</v>
      </c>
      <c r="I4" s="10" t="s">
        <v>3</v>
      </c>
      <c r="J4" s="7" t="s">
        <v>4</v>
      </c>
      <c r="K4" s="10" t="s">
        <v>5</v>
      </c>
      <c r="L4" s="7" t="s">
        <v>6</v>
      </c>
      <c r="M4" s="10" t="s">
        <v>7</v>
      </c>
      <c r="N4" s="10" t="s">
        <v>17</v>
      </c>
      <c r="O4" s="10" t="s">
        <v>19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16</v>
      </c>
      <c r="V4" s="11" t="s">
        <v>13</v>
      </c>
      <c r="W4" s="11" t="s">
        <v>14</v>
      </c>
      <c r="X4" s="14" t="s">
        <v>15</v>
      </c>
      <c r="Y4" s="34" t="s">
        <v>23</v>
      </c>
    </row>
    <row r="5" spans="3:25" ht="23.4" thickBot="1" x14ac:dyDescent="0.45">
      <c r="D5">
        <f>48*3*47</f>
        <v>6768</v>
      </c>
      <c r="E5">
        <v>6000</v>
      </c>
      <c r="F5" s="6">
        <v>9</v>
      </c>
      <c r="G5" s="4">
        <v>5000</v>
      </c>
      <c r="H5" s="8">
        <v>400</v>
      </c>
      <c r="I5" s="8">
        <v>450</v>
      </c>
      <c r="J5" s="8">
        <v>750</v>
      </c>
      <c r="K5" s="8">
        <v>3400</v>
      </c>
      <c r="L5" s="8">
        <v>0</v>
      </c>
      <c r="M5" s="8">
        <v>0</v>
      </c>
      <c r="N5" s="8" t="s">
        <v>18</v>
      </c>
      <c r="O5" s="8" t="s">
        <v>18</v>
      </c>
      <c r="P5" s="8" t="s">
        <v>18</v>
      </c>
      <c r="Q5" s="8" t="s">
        <v>18</v>
      </c>
      <c r="R5" s="8" t="s">
        <v>18</v>
      </c>
      <c r="S5" s="12">
        <v>0</v>
      </c>
      <c r="T5" s="8" t="s">
        <v>18</v>
      </c>
      <c r="U5" s="13" t="s">
        <v>18</v>
      </c>
      <c r="V5" s="13" t="s">
        <v>18</v>
      </c>
      <c r="W5" s="13" t="s">
        <v>18</v>
      </c>
      <c r="X5" s="13" t="s">
        <v>18</v>
      </c>
      <c r="Y5">
        <v>12</v>
      </c>
    </row>
    <row r="6" spans="3:25" ht="23.4" thickBot="1" x14ac:dyDescent="0.45">
      <c r="D6">
        <f>58*3*47</f>
        <v>8178</v>
      </c>
      <c r="E6">
        <v>6000</v>
      </c>
      <c r="F6" s="6">
        <v>10</v>
      </c>
      <c r="G6" s="4">
        <v>6500</v>
      </c>
      <c r="H6" s="8">
        <v>100</v>
      </c>
      <c r="I6" s="8">
        <v>2450</v>
      </c>
      <c r="J6" s="8">
        <v>3450</v>
      </c>
      <c r="K6" s="8">
        <v>0</v>
      </c>
      <c r="L6" s="8">
        <v>0</v>
      </c>
      <c r="M6" s="8">
        <v>500</v>
      </c>
      <c r="N6" s="8" t="s">
        <v>18</v>
      </c>
      <c r="O6" s="8" t="s">
        <v>18</v>
      </c>
      <c r="P6" s="8" t="s">
        <v>18</v>
      </c>
      <c r="Q6" s="8" t="s">
        <v>18</v>
      </c>
      <c r="R6" s="8" t="s">
        <v>18</v>
      </c>
      <c r="S6" s="13" t="s">
        <v>18</v>
      </c>
      <c r="T6" s="8" t="s">
        <v>18</v>
      </c>
      <c r="U6" s="13" t="s">
        <v>18</v>
      </c>
      <c r="V6" s="13" t="s">
        <v>18</v>
      </c>
      <c r="W6" s="13" t="s">
        <v>18</v>
      </c>
      <c r="X6" s="13" t="s">
        <v>18</v>
      </c>
      <c r="Y6">
        <v>17</v>
      </c>
    </row>
    <row r="7" spans="3:25" ht="23.4" thickBot="1" x14ac:dyDescent="0.45">
      <c r="D7">
        <f>51*3*47</f>
        <v>7191</v>
      </c>
      <c r="E7">
        <v>6000</v>
      </c>
      <c r="F7" s="6">
        <v>11</v>
      </c>
      <c r="G7" s="4">
        <v>3500</v>
      </c>
      <c r="H7" s="8">
        <v>1250</v>
      </c>
      <c r="I7" s="8">
        <v>0</v>
      </c>
      <c r="J7" s="8">
        <v>1000</v>
      </c>
      <c r="K7" s="8">
        <v>0</v>
      </c>
      <c r="L7" s="8">
        <v>0</v>
      </c>
      <c r="M7" s="8">
        <v>0</v>
      </c>
      <c r="N7" s="8">
        <v>810</v>
      </c>
      <c r="O7" s="8">
        <v>300</v>
      </c>
      <c r="P7" s="12">
        <v>0</v>
      </c>
      <c r="Q7" s="12">
        <v>140</v>
      </c>
      <c r="R7" s="8" t="s">
        <v>18</v>
      </c>
      <c r="S7" s="13" t="s">
        <v>18</v>
      </c>
      <c r="T7" s="8" t="s">
        <v>18</v>
      </c>
      <c r="U7" s="13" t="s">
        <v>18</v>
      </c>
      <c r="V7" s="13" t="s">
        <v>18</v>
      </c>
      <c r="W7" s="13" t="s">
        <v>18</v>
      </c>
      <c r="X7" s="13" t="s">
        <v>18</v>
      </c>
      <c r="Y7">
        <v>17</v>
      </c>
    </row>
    <row r="8" spans="3:25" ht="23.4" thickBot="1" x14ac:dyDescent="0.45">
      <c r="D8">
        <f>70*3*47</f>
        <v>9870</v>
      </c>
      <c r="E8">
        <v>6000</v>
      </c>
      <c r="F8" s="6">
        <v>12</v>
      </c>
      <c r="G8" s="4">
        <v>4960</v>
      </c>
      <c r="H8" s="9">
        <v>1165</v>
      </c>
      <c r="I8" s="9">
        <v>0</v>
      </c>
      <c r="J8" s="9">
        <v>775</v>
      </c>
      <c r="K8" s="9">
        <v>100</v>
      </c>
      <c r="L8" s="9">
        <v>0</v>
      </c>
      <c r="M8" s="9">
        <v>450</v>
      </c>
      <c r="N8" s="9">
        <v>1455</v>
      </c>
      <c r="O8" s="9">
        <v>440</v>
      </c>
      <c r="P8" s="9">
        <v>10</v>
      </c>
      <c r="Q8" s="9">
        <v>565</v>
      </c>
      <c r="R8" s="8" t="s">
        <v>18</v>
      </c>
      <c r="S8" s="9" t="s">
        <v>18</v>
      </c>
      <c r="T8" s="8" t="s">
        <v>18</v>
      </c>
      <c r="U8" s="13" t="s">
        <v>18</v>
      </c>
      <c r="V8" s="13" t="s">
        <v>18</v>
      </c>
      <c r="W8" s="13" t="s">
        <v>18</v>
      </c>
      <c r="X8" s="13" t="s">
        <v>18</v>
      </c>
      <c r="Y8">
        <v>29</v>
      </c>
    </row>
    <row r="9" spans="3:25" ht="23.4" thickBot="1" x14ac:dyDescent="0.45">
      <c r="D9">
        <f>66*3*47</f>
        <v>9306</v>
      </c>
      <c r="E9">
        <v>6000</v>
      </c>
      <c r="F9" s="6">
        <v>1</v>
      </c>
      <c r="G9" s="4">
        <v>7600</v>
      </c>
      <c r="H9" s="8">
        <v>450</v>
      </c>
      <c r="I9" s="8">
        <v>0</v>
      </c>
      <c r="J9" s="8">
        <v>2800</v>
      </c>
      <c r="K9" s="8">
        <v>0</v>
      </c>
      <c r="L9" s="8">
        <v>0</v>
      </c>
      <c r="M9" s="8">
        <v>2700</v>
      </c>
      <c r="N9" s="8">
        <v>450</v>
      </c>
      <c r="O9" s="8">
        <v>400</v>
      </c>
      <c r="P9" s="8">
        <v>0</v>
      </c>
      <c r="Q9" s="8">
        <v>800</v>
      </c>
      <c r="R9" s="8" t="s">
        <v>18</v>
      </c>
      <c r="S9" s="8" t="s">
        <v>18</v>
      </c>
      <c r="T9" s="8" t="s">
        <v>18</v>
      </c>
      <c r="U9" s="9" t="s">
        <v>18</v>
      </c>
      <c r="V9" s="13" t="s">
        <v>18</v>
      </c>
      <c r="W9" s="13" t="s">
        <v>18</v>
      </c>
      <c r="X9" s="13" t="s">
        <v>18</v>
      </c>
      <c r="Y9">
        <v>14</v>
      </c>
    </row>
    <row r="10" spans="3:25" ht="23.4" thickBot="1" x14ac:dyDescent="0.45">
      <c r="D10">
        <f>58*3*47</f>
        <v>8178</v>
      </c>
      <c r="E10">
        <v>6000</v>
      </c>
      <c r="F10" s="6">
        <v>2</v>
      </c>
      <c r="G10" s="4">
        <v>4650</v>
      </c>
      <c r="H10" s="6">
        <v>75</v>
      </c>
      <c r="I10" s="9">
        <v>1900</v>
      </c>
      <c r="J10" s="8">
        <v>125</v>
      </c>
      <c r="K10" s="8">
        <v>0</v>
      </c>
      <c r="L10" s="8">
        <v>600</v>
      </c>
      <c r="M10" s="8">
        <v>600</v>
      </c>
      <c r="N10" s="8">
        <v>0</v>
      </c>
      <c r="O10" s="8">
        <v>300</v>
      </c>
      <c r="P10" s="8">
        <v>0</v>
      </c>
      <c r="Q10" s="8">
        <v>1050</v>
      </c>
      <c r="R10" s="8" t="s">
        <v>18</v>
      </c>
      <c r="S10" s="8" t="s">
        <v>18</v>
      </c>
      <c r="T10" s="8" t="s">
        <v>18</v>
      </c>
      <c r="U10" s="8" t="s">
        <v>18</v>
      </c>
      <c r="V10" s="13" t="s">
        <v>18</v>
      </c>
      <c r="W10" s="13" t="s">
        <v>18</v>
      </c>
      <c r="X10" s="13" t="s">
        <v>18</v>
      </c>
      <c r="Y10">
        <v>7</v>
      </c>
    </row>
    <row r="11" spans="3:25" ht="23.4" thickBot="1" x14ac:dyDescent="0.45">
      <c r="D11">
        <f>51*3*47</f>
        <v>7191</v>
      </c>
      <c r="E11">
        <v>6000</v>
      </c>
      <c r="F11" s="6">
        <v>3</v>
      </c>
      <c r="G11" s="4">
        <v>3900</v>
      </c>
      <c r="H11" s="6">
        <v>50</v>
      </c>
      <c r="I11" s="6">
        <v>2050</v>
      </c>
      <c r="J11" s="8">
        <v>1800</v>
      </c>
      <c r="K11" s="8">
        <v>0</v>
      </c>
      <c r="L11" s="8">
        <v>0</v>
      </c>
      <c r="M11" s="8">
        <v>0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6" t="s">
        <v>18</v>
      </c>
      <c r="U11" s="8" t="s">
        <v>18</v>
      </c>
      <c r="V11" s="13" t="s">
        <v>18</v>
      </c>
      <c r="W11" s="13" t="s">
        <v>18</v>
      </c>
      <c r="X11" s="13" t="s">
        <v>18</v>
      </c>
      <c r="Y11">
        <v>13</v>
      </c>
    </row>
    <row r="12" spans="3:25" ht="23.4" thickBot="1" x14ac:dyDescent="0.45">
      <c r="D12">
        <f>43*3*47</f>
        <v>6063</v>
      </c>
      <c r="E12">
        <v>6000</v>
      </c>
      <c r="F12" s="6">
        <v>4</v>
      </c>
      <c r="G12" s="4">
        <v>6130</v>
      </c>
      <c r="H12" s="6">
        <v>1000</v>
      </c>
      <c r="I12" s="9">
        <v>250</v>
      </c>
      <c r="J12" s="8">
        <v>340</v>
      </c>
      <c r="K12" s="8">
        <v>50</v>
      </c>
      <c r="L12" s="8">
        <v>100</v>
      </c>
      <c r="M12" s="8">
        <v>3030</v>
      </c>
      <c r="N12" s="8" t="s">
        <v>18</v>
      </c>
      <c r="O12" s="8" t="s">
        <v>18</v>
      </c>
      <c r="P12" s="8" t="s">
        <v>18</v>
      </c>
      <c r="Q12" s="8">
        <v>200</v>
      </c>
      <c r="R12" s="8">
        <v>760</v>
      </c>
      <c r="S12" s="8">
        <v>0</v>
      </c>
      <c r="T12" s="8">
        <v>400</v>
      </c>
      <c r="U12" s="8" t="s">
        <v>18</v>
      </c>
      <c r="V12" s="13" t="s">
        <v>18</v>
      </c>
      <c r="W12" s="13" t="s">
        <v>18</v>
      </c>
      <c r="X12" s="13" t="s">
        <v>18</v>
      </c>
      <c r="Y12">
        <v>30</v>
      </c>
    </row>
    <row r="13" spans="3:25" ht="23.4" thickBot="1" x14ac:dyDescent="0.45">
      <c r="D13">
        <f>35*3*47</f>
        <v>4935</v>
      </c>
      <c r="E13">
        <v>6000</v>
      </c>
      <c r="F13" s="6">
        <v>5</v>
      </c>
      <c r="G13" s="4">
        <v>900</v>
      </c>
      <c r="H13" s="6">
        <v>0</v>
      </c>
      <c r="I13" s="9">
        <v>700</v>
      </c>
      <c r="J13" s="8">
        <v>200</v>
      </c>
      <c r="K13" s="8">
        <v>0</v>
      </c>
      <c r="L13" s="8">
        <v>0</v>
      </c>
      <c r="M13" s="8">
        <v>0</v>
      </c>
      <c r="N13" s="8" t="s">
        <v>18</v>
      </c>
      <c r="O13" s="8" t="s">
        <v>18</v>
      </c>
      <c r="P13" s="8" t="s">
        <v>18</v>
      </c>
      <c r="Q13" s="8" t="s">
        <v>18</v>
      </c>
      <c r="R13" s="8" t="s">
        <v>18</v>
      </c>
      <c r="S13" s="8" t="s">
        <v>18</v>
      </c>
      <c r="T13" s="8">
        <v>0</v>
      </c>
      <c r="U13" s="8" t="s">
        <v>18</v>
      </c>
      <c r="V13" s="13" t="s">
        <v>18</v>
      </c>
      <c r="W13" s="13" t="s">
        <v>18</v>
      </c>
      <c r="X13" s="13" t="s">
        <v>18</v>
      </c>
      <c r="Y13">
        <v>6</v>
      </c>
    </row>
    <row r="14" spans="3:25" ht="23.4" thickBot="1" x14ac:dyDescent="0.45">
      <c r="D14">
        <f>43*3*47</f>
        <v>6063</v>
      </c>
      <c r="E14">
        <v>6000</v>
      </c>
      <c r="F14" s="6">
        <v>6</v>
      </c>
      <c r="G14" s="4">
        <v>6700</v>
      </c>
      <c r="H14" s="6">
        <v>0</v>
      </c>
      <c r="I14" s="9">
        <v>125</v>
      </c>
      <c r="J14" s="8">
        <v>275</v>
      </c>
      <c r="K14" s="8">
        <v>0</v>
      </c>
      <c r="L14" s="8">
        <v>0</v>
      </c>
      <c r="M14" s="8">
        <v>0</v>
      </c>
      <c r="N14" s="8" t="s">
        <v>18</v>
      </c>
      <c r="O14" s="8" t="s">
        <v>18</v>
      </c>
      <c r="P14" s="8" t="s">
        <v>18</v>
      </c>
      <c r="Q14" s="8" t="s">
        <v>18</v>
      </c>
      <c r="R14" s="8" t="s">
        <v>18</v>
      </c>
      <c r="S14" s="8">
        <v>0</v>
      </c>
      <c r="T14" s="8">
        <v>0</v>
      </c>
      <c r="U14" s="8" t="s">
        <v>18</v>
      </c>
      <c r="V14" s="12">
        <v>5800</v>
      </c>
      <c r="W14" s="12">
        <v>0</v>
      </c>
      <c r="X14" s="12">
        <v>500</v>
      </c>
      <c r="Y14" s="37">
        <v>7</v>
      </c>
    </row>
    <row r="15" spans="3:25" x14ac:dyDescent="0.3">
      <c r="D15">
        <f>SUM('زهراء محمد'!A2:A11)</f>
        <v>73743</v>
      </c>
      <c r="E15">
        <f>SUM('زهراء محمد'!B2:B11)</f>
        <v>60000</v>
      </c>
      <c r="F15" t="s">
        <v>20</v>
      </c>
      <c r="G15">
        <f>SUM('زهراء محمد'!E2:E11)</f>
        <v>49840</v>
      </c>
      <c r="H15">
        <f>SUM('زهراء محمد'!F2:F11)</f>
        <v>4490</v>
      </c>
      <c r="I15">
        <f>SUM('زهراء محمد'!G2:G11)</f>
        <v>7925</v>
      </c>
      <c r="J15">
        <f>SUM('زهراء محمد'!H2:H11)</f>
        <v>11515</v>
      </c>
      <c r="K15">
        <f>SUM('زهراء محمد'!I2:I11)</f>
        <v>3550</v>
      </c>
      <c r="L15">
        <f>SUM('زهراء محمد'!J2:J11)</f>
        <v>700</v>
      </c>
      <c r="M15">
        <f>SUM('زهراء محمد'!K2:K11)</f>
        <v>7280</v>
      </c>
      <c r="N15">
        <f>SUM('زهراء محمد'!L2:L11)</f>
        <v>2715</v>
      </c>
      <c r="O15">
        <f>SUM('زهراء محمد'!M2:M11)</f>
        <v>1440</v>
      </c>
      <c r="P15">
        <f>SUM('زهراء محمد'!N2:N11)</f>
        <v>10</v>
      </c>
      <c r="Q15">
        <f>SUM('زهراء محمد'!O2:O11)</f>
        <v>2755</v>
      </c>
      <c r="R15">
        <f>SUM('زهراء محمد'!P2:P11)</f>
        <v>760</v>
      </c>
      <c r="S15">
        <f>SUM('زهراء محمد'!Q2:Q11)</f>
        <v>0</v>
      </c>
      <c r="T15">
        <f>SUM('زهراء محمد'!R2:R11)</f>
        <v>400</v>
      </c>
      <c r="U15">
        <f>SUM('زهراء محمد'!S2:S11)</f>
        <v>0</v>
      </c>
      <c r="V15">
        <f>SUM('زهراء محمد'!T2:T11)</f>
        <v>5800</v>
      </c>
      <c r="W15">
        <f>SUM('زهراء محمد'!U2:U11)</f>
        <v>0</v>
      </c>
      <c r="X15">
        <f>SUM('زهراء محمد'!V2:V11)</f>
        <v>500</v>
      </c>
    </row>
    <row r="16" spans="3:25" ht="21" x14ac:dyDescent="0.4">
      <c r="C16" s="41" t="s">
        <v>29</v>
      </c>
      <c r="D16" s="41">
        <f>AVERAGE('زهراء محمد'!A1:A11)</f>
        <v>7374.3</v>
      </c>
      <c r="E16" s="41"/>
      <c r="F16" s="41"/>
      <c r="G16" s="41">
        <f>AVERAGE('زهراء محمد'!E1:E11)</f>
        <v>4984</v>
      </c>
    </row>
    <row r="18" spans="6:7" x14ac:dyDescent="0.3">
      <c r="F18" t="s">
        <v>24</v>
      </c>
      <c r="G18">
        <f>G15/E15*100</f>
        <v>83.066666666666663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9BBE-FB08-44B9-81D6-7752D88646C6}">
  <dimension ref="A1:W11"/>
  <sheetViews>
    <sheetView tabSelected="1" workbookViewId="0">
      <selection activeCell="I17" sqref="I17"/>
    </sheetView>
  </sheetViews>
  <sheetFormatPr defaultRowHeight="14.4" x14ac:dyDescent="0.3"/>
  <cols>
    <col min="1" max="16384" width="8.88671875" style="43"/>
  </cols>
  <sheetData>
    <row r="1" spans="1:23" ht="40.200000000000003" thickBot="1" x14ac:dyDescent="0.35">
      <c r="A1" s="43" t="s">
        <v>25</v>
      </c>
      <c r="B1" s="43" t="s">
        <v>28</v>
      </c>
      <c r="C1" s="43" t="s">
        <v>30</v>
      </c>
      <c r="D1" s="43" t="s">
        <v>27</v>
      </c>
      <c r="E1" s="3" t="s">
        <v>26</v>
      </c>
      <c r="F1" s="7" t="s">
        <v>2</v>
      </c>
      <c r="G1" s="10" t="s">
        <v>3</v>
      </c>
      <c r="H1" s="7" t="s">
        <v>4</v>
      </c>
      <c r="I1" s="10" t="s">
        <v>5</v>
      </c>
      <c r="J1" s="7" t="s">
        <v>6</v>
      </c>
      <c r="K1" s="10" t="s">
        <v>7</v>
      </c>
      <c r="L1" s="10" t="s">
        <v>17</v>
      </c>
      <c r="M1" s="10" t="s">
        <v>19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16</v>
      </c>
      <c r="T1" s="10" t="s">
        <v>13</v>
      </c>
      <c r="U1" s="10" t="s">
        <v>14</v>
      </c>
      <c r="V1" s="42" t="s">
        <v>15</v>
      </c>
      <c r="W1" s="34" t="s">
        <v>23</v>
      </c>
    </row>
    <row r="2" spans="1:23" ht="23.4" thickBot="1" x14ac:dyDescent="0.35">
      <c r="A2" s="43">
        <f>48*3*47</f>
        <v>6768</v>
      </c>
      <c r="B2" s="43">
        <v>6000</v>
      </c>
      <c r="C2" s="43">
        <v>2021</v>
      </c>
      <c r="D2" s="6">
        <v>9</v>
      </c>
      <c r="E2" s="4">
        <v>5000</v>
      </c>
      <c r="F2" s="8">
        <v>400</v>
      </c>
      <c r="G2" s="8">
        <v>450</v>
      </c>
      <c r="H2" s="8">
        <v>750</v>
      </c>
      <c r="I2" s="8">
        <v>3400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43">
        <v>12</v>
      </c>
    </row>
    <row r="3" spans="1:23" ht="23.4" thickBot="1" x14ac:dyDescent="0.35">
      <c r="A3" s="43">
        <f>58*3*47</f>
        <v>8178</v>
      </c>
      <c r="B3" s="43">
        <v>6000</v>
      </c>
      <c r="C3" s="43">
        <v>2021</v>
      </c>
      <c r="D3" s="6">
        <v>10</v>
      </c>
      <c r="E3" s="4">
        <v>6500</v>
      </c>
      <c r="F3" s="8">
        <v>100</v>
      </c>
      <c r="G3" s="8">
        <v>2450</v>
      </c>
      <c r="H3" s="8">
        <v>3450</v>
      </c>
      <c r="I3" s="8">
        <v>0</v>
      </c>
      <c r="J3" s="8">
        <v>0</v>
      </c>
      <c r="K3" s="8">
        <v>500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43">
        <v>17</v>
      </c>
    </row>
    <row r="4" spans="1:23" ht="23.4" thickBot="1" x14ac:dyDescent="0.35">
      <c r="A4" s="43">
        <f>51*3*47</f>
        <v>7191</v>
      </c>
      <c r="B4" s="43">
        <v>6000</v>
      </c>
      <c r="C4" s="43">
        <v>2021</v>
      </c>
      <c r="D4" s="6">
        <v>11</v>
      </c>
      <c r="E4" s="4">
        <v>3500</v>
      </c>
      <c r="F4" s="8">
        <v>1250</v>
      </c>
      <c r="G4" s="8">
        <v>0</v>
      </c>
      <c r="H4" s="8">
        <v>1000</v>
      </c>
      <c r="I4" s="8">
        <v>0</v>
      </c>
      <c r="J4" s="8">
        <v>0</v>
      </c>
      <c r="K4" s="8">
        <v>0</v>
      </c>
      <c r="L4" s="8">
        <v>810</v>
      </c>
      <c r="M4" s="8">
        <v>300</v>
      </c>
      <c r="N4" s="8">
        <v>0</v>
      </c>
      <c r="O4" s="8">
        <v>140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43">
        <v>17</v>
      </c>
    </row>
    <row r="5" spans="1:23" ht="23.4" thickBot="1" x14ac:dyDescent="0.35">
      <c r="A5" s="43">
        <f>70*3*47</f>
        <v>9870</v>
      </c>
      <c r="B5" s="43">
        <v>6000</v>
      </c>
      <c r="C5" s="43">
        <v>2021</v>
      </c>
      <c r="D5" s="6">
        <v>12</v>
      </c>
      <c r="E5" s="4">
        <v>4960</v>
      </c>
      <c r="F5" s="9">
        <v>1165</v>
      </c>
      <c r="G5" s="9">
        <v>0</v>
      </c>
      <c r="H5" s="9">
        <v>775</v>
      </c>
      <c r="I5" s="9">
        <v>100</v>
      </c>
      <c r="J5" s="9">
        <v>0</v>
      </c>
      <c r="K5" s="9">
        <v>450</v>
      </c>
      <c r="L5" s="9">
        <v>1455</v>
      </c>
      <c r="M5" s="9">
        <v>440</v>
      </c>
      <c r="N5" s="9">
        <v>10</v>
      </c>
      <c r="O5" s="9">
        <v>565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43">
        <v>29</v>
      </c>
    </row>
    <row r="6" spans="1:23" ht="23.4" thickBot="1" x14ac:dyDescent="0.35">
      <c r="A6" s="43">
        <f>66*3*47</f>
        <v>9306</v>
      </c>
      <c r="B6" s="43">
        <v>6000</v>
      </c>
      <c r="C6" s="43">
        <v>2022</v>
      </c>
      <c r="D6" s="6">
        <v>1</v>
      </c>
      <c r="E6" s="4">
        <v>7600</v>
      </c>
      <c r="F6" s="8">
        <v>450</v>
      </c>
      <c r="G6" s="8">
        <v>0</v>
      </c>
      <c r="H6" s="8">
        <v>2800</v>
      </c>
      <c r="I6" s="8">
        <v>0</v>
      </c>
      <c r="J6" s="8">
        <v>0</v>
      </c>
      <c r="K6" s="8">
        <v>2700</v>
      </c>
      <c r="L6" s="8">
        <v>450</v>
      </c>
      <c r="M6" s="8">
        <v>400</v>
      </c>
      <c r="N6" s="8">
        <v>0</v>
      </c>
      <c r="O6" s="8">
        <v>800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43">
        <v>14</v>
      </c>
    </row>
    <row r="7" spans="1:23" ht="23.4" thickBot="1" x14ac:dyDescent="0.35">
      <c r="A7" s="43">
        <f>58*3*47</f>
        <v>8178</v>
      </c>
      <c r="B7" s="43">
        <v>6000</v>
      </c>
      <c r="C7" s="43">
        <v>2022</v>
      </c>
      <c r="D7" s="6">
        <v>2</v>
      </c>
      <c r="E7" s="4">
        <v>4650</v>
      </c>
      <c r="F7" s="6">
        <v>75</v>
      </c>
      <c r="G7" s="9">
        <v>1900</v>
      </c>
      <c r="H7" s="8">
        <v>125</v>
      </c>
      <c r="I7" s="8">
        <v>0</v>
      </c>
      <c r="J7" s="8">
        <v>600</v>
      </c>
      <c r="K7" s="8">
        <v>600</v>
      </c>
      <c r="L7" s="8">
        <v>0</v>
      </c>
      <c r="M7" s="8">
        <v>300</v>
      </c>
      <c r="N7" s="8">
        <v>0</v>
      </c>
      <c r="O7" s="8">
        <v>1050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43">
        <v>7</v>
      </c>
    </row>
    <row r="8" spans="1:23" ht="23.4" thickBot="1" x14ac:dyDescent="0.35">
      <c r="A8" s="43">
        <f>51*3*47</f>
        <v>7191</v>
      </c>
      <c r="B8" s="43">
        <v>6000</v>
      </c>
      <c r="C8" s="43">
        <v>2022</v>
      </c>
      <c r="D8" s="6">
        <v>3</v>
      </c>
      <c r="E8" s="4">
        <v>3900</v>
      </c>
      <c r="F8" s="6">
        <v>50</v>
      </c>
      <c r="G8" s="6">
        <v>2050</v>
      </c>
      <c r="H8" s="8">
        <v>1800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43">
        <v>13</v>
      </c>
    </row>
    <row r="9" spans="1:23" ht="23.4" thickBot="1" x14ac:dyDescent="0.35">
      <c r="A9" s="43">
        <f>43*3*47</f>
        <v>6063</v>
      </c>
      <c r="B9" s="43">
        <v>6000</v>
      </c>
      <c r="C9" s="43">
        <v>2022</v>
      </c>
      <c r="D9" s="6">
        <v>4</v>
      </c>
      <c r="E9" s="4">
        <v>6130</v>
      </c>
      <c r="F9" s="6">
        <v>1000</v>
      </c>
      <c r="G9" s="9">
        <v>250</v>
      </c>
      <c r="H9" s="8">
        <v>340</v>
      </c>
      <c r="I9" s="8">
        <v>50</v>
      </c>
      <c r="J9" s="8">
        <v>100</v>
      </c>
      <c r="K9" s="8">
        <v>3030</v>
      </c>
      <c r="L9" s="8">
        <v>0</v>
      </c>
      <c r="M9" s="8">
        <v>0</v>
      </c>
      <c r="N9" s="8">
        <v>0</v>
      </c>
      <c r="O9" s="8">
        <v>200</v>
      </c>
      <c r="P9" s="8">
        <v>760</v>
      </c>
      <c r="Q9" s="8">
        <v>0</v>
      </c>
      <c r="R9" s="8">
        <v>400</v>
      </c>
      <c r="S9" s="8">
        <v>0</v>
      </c>
      <c r="T9" s="8">
        <v>0</v>
      </c>
      <c r="U9" s="8">
        <v>0</v>
      </c>
      <c r="V9" s="8">
        <v>0</v>
      </c>
      <c r="W9" s="43">
        <v>30</v>
      </c>
    </row>
    <row r="10" spans="1:23" ht="23.4" thickBot="1" x14ac:dyDescent="0.35">
      <c r="A10" s="43">
        <f>35*3*47</f>
        <v>4935</v>
      </c>
      <c r="B10" s="43">
        <v>6000</v>
      </c>
      <c r="C10" s="43">
        <v>2022</v>
      </c>
      <c r="D10" s="6">
        <v>5</v>
      </c>
      <c r="E10" s="4">
        <v>900</v>
      </c>
      <c r="F10" s="6">
        <v>0</v>
      </c>
      <c r="G10" s="9">
        <v>700</v>
      </c>
      <c r="H10" s="8">
        <v>200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43">
        <v>6</v>
      </c>
    </row>
    <row r="11" spans="1:23" ht="23.4" thickBot="1" x14ac:dyDescent="0.35">
      <c r="A11" s="43">
        <f>43*3*47</f>
        <v>6063</v>
      </c>
      <c r="B11" s="43">
        <v>6000</v>
      </c>
      <c r="C11" s="43">
        <v>2022</v>
      </c>
      <c r="D11" s="6">
        <v>6</v>
      </c>
      <c r="E11" s="4">
        <v>6700</v>
      </c>
      <c r="F11" s="6">
        <v>0</v>
      </c>
      <c r="G11" s="9">
        <v>125</v>
      </c>
      <c r="H11" s="8">
        <v>275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5800</v>
      </c>
      <c r="U11" s="8">
        <v>0</v>
      </c>
      <c r="V11" s="8">
        <v>500</v>
      </c>
      <c r="W11" s="44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E3BE-97EF-4AA4-9E25-B99673DA7C71}">
  <dimension ref="A1:W12"/>
  <sheetViews>
    <sheetView topLeftCell="B1" workbookViewId="0">
      <selection activeCell="D8" sqref="D8"/>
    </sheetView>
  </sheetViews>
  <sheetFormatPr defaultRowHeight="14.4" x14ac:dyDescent="0.3"/>
  <cols>
    <col min="1" max="4" width="8.88671875" style="43"/>
    <col min="5" max="5" width="10.88671875" style="43" bestFit="1" customWidth="1"/>
    <col min="6" max="20" width="8.88671875" style="43"/>
    <col min="21" max="21" width="10.88671875" style="43" bestFit="1" customWidth="1"/>
    <col min="22" max="16384" width="8.88671875" style="43"/>
  </cols>
  <sheetData>
    <row r="1" spans="1:23" ht="40.200000000000003" thickBot="1" x14ac:dyDescent="0.35">
      <c r="A1" s="43" t="s">
        <v>25</v>
      </c>
      <c r="B1" s="43" t="s">
        <v>28</v>
      </c>
      <c r="C1" s="43" t="s">
        <v>30</v>
      </c>
      <c r="D1" s="43" t="s">
        <v>27</v>
      </c>
      <c r="E1" s="3" t="s">
        <v>21</v>
      </c>
      <c r="F1" s="10" t="s">
        <v>14</v>
      </c>
      <c r="G1" s="45" t="s">
        <v>15</v>
      </c>
      <c r="H1" s="10" t="s">
        <v>16</v>
      </c>
      <c r="I1" s="22" t="s">
        <v>13</v>
      </c>
      <c r="J1" s="10" t="s">
        <v>10</v>
      </c>
      <c r="K1" s="22" t="s">
        <v>11</v>
      </c>
      <c r="L1" s="22" t="s">
        <v>12</v>
      </c>
      <c r="M1" s="10" t="s">
        <v>19</v>
      </c>
      <c r="N1" s="22" t="s">
        <v>8</v>
      </c>
      <c r="O1" s="22" t="s">
        <v>9</v>
      </c>
      <c r="P1" s="7" t="s">
        <v>6</v>
      </c>
      <c r="Q1" s="22" t="s">
        <v>7</v>
      </c>
      <c r="R1" s="22" t="s">
        <v>17</v>
      </c>
      <c r="S1" s="7" t="s">
        <v>2</v>
      </c>
      <c r="T1" s="22" t="s">
        <v>3</v>
      </c>
      <c r="U1" s="23" t="s">
        <v>4</v>
      </c>
      <c r="V1" s="22" t="s">
        <v>5</v>
      </c>
      <c r="W1" s="34" t="s">
        <v>23</v>
      </c>
    </row>
    <row r="2" spans="1:23" ht="23.4" thickBot="1" x14ac:dyDescent="0.35">
      <c r="A2" s="43">
        <f>77*47</f>
        <v>3619</v>
      </c>
      <c r="B2" s="43">
        <v>6000</v>
      </c>
      <c r="C2" s="43">
        <v>2021</v>
      </c>
      <c r="D2" s="5">
        <v>8</v>
      </c>
      <c r="E2" s="4">
        <v>650</v>
      </c>
      <c r="F2" s="8">
        <v>0</v>
      </c>
      <c r="G2" s="17">
        <v>0</v>
      </c>
      <c r="H2" s="8">
        <v>0</v>
      </c>
      <c r="I2" s="17">
        <v>0</v>
      </c>
      <c r="J2" s="8">
        <v>0</v>
      </c>
      <c r="K2" s="17">
        <v>0</v>
      </c>
      <c r="L2" s="17">
        <v>0</v>
      </c>
      <c r="M2" s="8">
        <v>0</v>
      </c>
      <c r="N2" s="17">
        <v>0</v>
      </c>
      <c r="O2" s="17">
        <v>0</v>
      </c>
      <c r="P2" s="8">
        <v>0</v>
      </c>
      <c r="Q2" s="17">
        <v>0</v>
      </c>
      <c r="R2" s="17">
        <v>0</v>
      </c>
      <c r="S2" s="8">
        <v>450</v>
      </c>
      <c r="T2" s="17">
        <v>100</v>
      </c>
      <c r="U2" s="17">
        <v>100</v>
      </c>
      <c r="V2" s="17">
        <v>0</v>
      </c>
      <c r="W2" s="43">
        <v>4</v>
      </c>
    </row>
    <row r="3" spans="1:23" ht="23.4" thickBot="1" x14ac:dyDescent="0.35">
      <c r="A3" s="43">
        <f>67*3*47</f>
        <v>9447</v>
      </c>
      <c r="B3" s="43">
        <v>6000</v>
      </c>
      <c r="C3" s="43">
        <v>2021</v>
      </c>
      <c r="D3" s="6">
        <v>9</v>
      </c>
      <c r="E3" s="4">
        <v>5045</v>
      </c>
      <c r="F3" s="8">
        <v>0</v>
      </c>
      <c r="G3" s="17">
        <v>0</v>
      </c>
      <c r="H3" s="8">
        <v>0</v>
      </c>
      <c r="I3" s="17">
        <v>0</v>
      </c>
      <c r="J3" s="8">
        <v>0</v>
      </c>
      <c r="K3" s="17">
        <v>0</v>
      </c>
      <c r="L3" s="17">
        <v>0</v>
      </c>
      <c r="M3" s="8">
        <v>0</v>
      </c>
      <c r="N3" s="17">
        <v>0</v>
      </c>
      <c r="O3" s="17">
        <v>0</v>
      </c>
      <c r="P3" s="8">
        <v>2000</v>
      </c>
      <c r="Q3" s="17">
        <v>0</v>
      </c>
      <c r="R3" s="17">
        <v>0</v>
      </c>
      <c r="S3" s="8">
        <v>400</v>
      </c>
      <c r="T3" s="17">
        <v>400</v>
      </c>
      <c r="U3" s="17">
        <v>0</v>
      </c>
      <c r="V3" s="17">
        <v>2245</v>
      </c>
      <c r="W3" s="43">
        <v>12</v>
      </c>
    </row>
    <row r="4" spans="1:23" ht="23.4" thickBot="1" x14ac:dyDescent="0.35">
      <c r="A4" s="43">
        <f>61*3*47</f>
        <v>8601</v>
      </c>
      <c r="B4" s="43">
        <v>6000</v>
      </c>
      <c r="C4" s="43">
        <v>2021</v>
      </c>
      <c r="D4" s="6">
        <v>10</v>
      </c>
      <c r="E4" s="4">
        <v>5010</v>
      </c>
      <c r="F4" s="8">
        <v>0</v>
      </c>
      <c r="G4" s="17">
        <v>0</v>
      </c>
      <c r="H4" s="8">
        <v>0</v>
      </c>
      <c r="I4" s="17">
        <v>0</v>
      </c>
      <c r="J4" s="8">
        <v>0</v>
      </c>
      <c r="K4" s="17">
        <v>0</v>
      </c>
      <c r="L4" s="17">
        <v>0</v>
      </c>
      <c r="M4" s="8">
        <v>0</v>
      </c>
      <c r="N4" s="17">
        <v>0</v>
      </c>
      <c r="O4" s="17">
        <v>0</v>
      </c>
      <c r="P4" s="8">
        <v>100</v>
      </c>
      <c r="Q4" s="17">
        <v>0</v>
      </c>
      <c r="R4" s="17">
        <v>0</v>
      </c>
      <c r="S4" s="8">
        <v>0</v>
      </c>
      <c r="T4" s="17">
        <v>2150</v>
      </c>
      <c r="U4" s="17">
        <v>2760</v>
      </c>
      <c r="V4" s="17">
        <v>0</v>
      </c>
      <c r="W4" s="43">
        <v>21</v>
      </c>
    </row>
    <row r="5" spans="1:23" ht="23.4" thickBot="1" x14ac:dyDescent="0.35">
      <c r="A5" s="43">
        <f>50*3*47</f>
        <v>7050</v>
      </c>
      <c r="B5" s="43">
        <v>6000</v>
      </c>
      <c r="C5" s="43">
        <v>2021</v>
      </c>
      <c r="D5" s="6">
        <v>11</v>
      </c>
      <c r="E5" s="4">
        <v>13757</v>
      </c>
      <c r="F5" s="8">
        <v>0</v>
      </c>
      <c r="G5" s="17">
        <v>0</v>
      </c>
      <c r="H5" s="8">
        <v>0</v>
      </c>
      <c r="I5" s="17">
        <v>0</v>
      </c>
      <c r="J5" s="8">
        <v>0</v>
      </c>
      <c r="K5" s="17">
        <v>0</v>
      </c>
      <c r="L5" s="17">
        <v>0</v>
      </c>
      <c r="M5" s="8">
        <v>0</v>
      </c>
      <c r="N5" s="17">
        <v>0</v>
      </c>
      <c r="O5" s="17">
        <v>0</v>
      </c>
      <c r="P5" s="8">
        <v>0</v>
      </c>
      <c r="Q5" s="17">
        <v>0</v>
      </c>
      <c r="R5" s="17">
        <v>0</v>
      </c>
      <c r="S5" s="8">
        <v>0</v>
      </c>
      <c r="T5" s="17">
        <v>0</v>
      </c>
      <c r="U5" s="17">
        <v>13757</v>
      </c>
      <c r="V5" s="17">
        <v>0</v>
      </c>
      <c r="W5" s="43">
        <v>7</v>
      </c>
    </row>
    <row r="6" spans="1:23" ht="23.4" thickBot="1" x14ac:dyDescent="0.35">
      <c r="A6" s="43">
        <f>27*3*47</f>
        <v>3807</v>
      </c>
      <c r="B6" s="43">
        <v>3000</v>
      </c>
      <c r="C6" s="43">
        <v>2021</v>
      </c>
      <c r="D6" s="6">
        <v>12</v>
      </c>
      <c r="E6" s="4">
        <v>3500</v>
      </c>
      <c r="F6" s="8">
        <v>0</v>
      </c>
      <c r="G6" s="17">
        <v>0</v>
      </c>
      <c r="H6" s="9">
        <v>150</v>
      </c>
      <c r="I6" s="17">
        <v>0</v>
      </c>
      <c r="J6" s="9">
        <v>0</v>
      </c>
      <c r="K6" s="20">
        <v>0</v>
      </c>
      <c r="L6" s="20">
        <v>0</v>
      </c>
      <c r="M6" s="6">
        <v>625</v>
      </c>
      <c r="N6" s="20">
        <v>500</v>
      </c>
      <c r="O6" s="20">
        <v>600</v>
      </c>
      <c r="P6" s="9">
        <v>0</v>
      </c>
      <c r="Q6" s="20">
        <v>0</v>
      </c>
      <c r="R6" s="20">
        <v>340</v>
      </c>
      <c r="S6" s="9">
        <v>450</v>
      </c>
      <c r="T6" s="20">
        <v>0</v>
      </c>
      <c r="U6" s="24">
        <v>835</v>
      </c>
      <c r="V6" s="20">
        <v>0</v>
      </c>
      <c r="W6" s="43">
        <v>17</v>
      </c>
    </row>
    <row r="7" spans="1:23" ht="23.4" thickBot="1" x14ac:dyDescent="0.35">
      <c r="A7" s="43">
        <f>30*3*47</f>
        <v>4230</v>
      </c>
      <c r="B7" s="43">
        <v>3000</v>
      </c>
      <c r="C7" s="43">
        <v>2022</v>
      </c>
      <c r="D7" s="6">
        <v>1</v>
      </c>
      <c r="E7" s="4">
        <v>6300</v>
      </c>
      <c r="F7" s="8">
        <v>0</v>
      </c>
      <c r="G7" s="17">
        <v>0</v>
      </c>
      <c r="H7" s="8">
        <v>0</v>
      </c>
      <c r="I7" s="17">
        <v>0</v>
      </c>
      <c r="J7" s="8">
        <v>0</v>
      </c>
      <c r="K7" s="17">
        <v>0</v>
      </c>
      <c r="L7" s="17">
        <v>0</v>
      </c>
      <c r="M7" s="8">
        <v>0</v>
      </c>
      <c r="N7" s="17">
        <v>100</v>
      </c>
      <c r="O7" s="17">
        <v>600</v>
      </c>
      <c r="P7" s="8">
        <v>0</v>
      </c>
      <c r="Q7" s="17">
        <v>1100</v>
      </c>
      <c r="R7" s="17">
        <v>500</v>
      </c>
      <c r="S7" s="8">
        <v>0</v>
      </c>
      <c r="T7" s="17">
        <v>0</v>
      </c>
      <c r="U7" s="24">
        <v>3500</v>
      </c>
      <c r="V7" s="17">
        <v>500</v>
      </c>
      <c r="W7" s="43">
        <v>6</v>
      </c>
    </row>
    <row r="8" spans="1:23" ht="23.4" thickBot="1" x14ac:dyDescent="0.35">
      <c r="A8" s="43">
        <f>24*3*47</f>
        <v>3384</v>
      </c>
      <c r="B8" s="43">
        <v>3000</v>
      </c>
      <c r="C8" s="43">
        <v>2022</v>
      </c>
      <c r="D8" s="6">
        <v>2</v>
      </c>
      <c r="E8" s="4">
        <v>2500</v>
      </c>
      <c r="F8" s="8">
        <v>0</v>
      </c>
      <c r="G8" s="17">
        <v>0</v>
      </c>
      <c r="H8" s="8">
        <v>0</v>
      </c>
      <c r="I8" s="17">
        <v>0</v>
      </c>
      <c r="J8" s="8">
        <v>0</v>
      </c>
      <c r="K8" s="17">
        <v>0</v>
      </c>
      <c r="L8" s="17">
        <v>0</v>
      </c>
      <c r="M8" s="8">
        <v>0</v>
      </c>
      <c r="N8" s="17">
        <v>0</v>
      </c>
      <c r="O8" s="17">
        <v>0</v>
      </c>
      <c r="P8" s="8">
        <v>0</v>
      </c>
      <c r="Q8" s="17">
        <v>2000</v>
      </c>
      <c r="R8" s="17">
        <v>0</v>
      </c>
      <c r="S8" s="6">
        <v>0</v>
      </c>
      <c r="T8" s="17">
        <v>500</v>
      </c>
      <c r="U8" s="17">
        <v>0</v>
      </c>
      <c r="V8" s="17">
        <v>0</v>
      </c>
      <c r="W8" s="43">
        <v>2</v>
      </c>
    </row>
    <row r="9" spans="1:23" ht="23.4" thickBot="1" x14ac:dyDescent="0.35">
      <c r="A9" s="43">
        <f>26*47*3</f>
        <v>3666</v>
      </c>
      <c r="B9" s="43">
        <v>3000</v>
      </c>
      <c r="C9" s="43">
        <v>2022</v>
      </c>
      <c r="D9" s="6">
        <v>3</v>
      </c>
      <c r="E9" s="4">
        <v>1550</v>
      </c>
      <c r="F9" s="8">
        <v>0</v>
      </c>
      <c r="G9" s="17">
        <v>0</v>
      </c>
      <c r="H9" s="8">
        <v>0</v>
      </c>
      <c r="I9" s="17">
        <v>0</v>
      </c>
      <c r="J9" s="8">
        <v>0</v>
      </c>
      <c r="K9" s="17">
        <v>0</v>
      </c>
      <c r="L9" s="17">
        <v>0</v>
      </c>
      <c r="M9" s="8">
        <v>0</v>
      </c>
      <c r="N9" s="17">
        <v>0</v>
      </c>
      <c r="O9" s="17">
        <v>0</v>
      </c>
      <c r="P9" s="8">
        <v>0</v>
      </c>
      <c r="Q9" s="17">
        <v>1000</v>
      </c>
      <c r="R9" s="17">
        <v>0</v>
      </c>
      <c r="S9" s="46">
        <v>0</v>
      </c>
      <c r="T9" s="47">
        <v>0</v>
      </c>
      <c r="U9" s="17">
        <v>550</v>
      </c>
      <c r="V9" s="17">
        <v>0</v>
      </c>
      <c r="W9" s="43">
        <v>4</v>
      </c>
    </row>
    <row r="10" spans="1:23" ht="23.4" thickBot="1" x14ac:dyDescent="0.35">
      <c r="A10" s="43">
        <f>16*47*3</f>
        <v>2256</v>
      </c>
      <c r="B10" s="43">
        <v>3000</v>
      </c>
      <c r="C10" s="43">
        <v>2022</v>
      </c>
      <c r="D10" s="6">
        <v>4</v>
      </c>
      <c r="E10" s="4">
        <v>5700</v>
      </c>
      <c r="F10" s="8">
        <v>0</v>
      </c>
      <c r="G10" s="17">
        <v>0</v>
      </c>
      <c r="H10" s="8">
        <v>0</v>
      </c>
      <c r="I10" s="17">
        <v>0</v>
      </c>
      <c r="J10" s="8">
        <v>1450</v>
      </c>
      <c r="K10" s="17">
        <v>0</v>
      </c>
      <c r="L10" s="17">
        <v>100</v>
      </c>
      <c r="M10" s="8">
        <v>0</v>
      </c>
      <c r="N10" s="17">
        <v>0</v>
      </c>
      <c r="O10" s="17">
        <v>0</v>
      </c>
      <c r="P10" s="8">
        <v>0</v>
      </c>
      <c r="Q10" s="17">
        <v>0</v>
      </c>
      <c r="R10" s="17">
        <v>0</v>
      </c>
      <c r="S10" s="6">
        <v>350</v>
      </c>
      <c r="T10" s="17">
        <v>800</v>
      </c>
      <c r="U10" s="17">
        <v>3000</v>
      </c>
      <c r="V10" s="17">
        <v>0</v>
      </c>
      <c r="W10" s="43">
        <v>16</v>
      </c>
    </row>
    <row r="11" spans="1:23" ht="23.4" thickBot="1" x14ac:dyDescent="0.35">
      <c r="A11" s="43">
        <f>47*3*16</f>
        <v>2256</v>
      </c>
      <c r="B11" s="43">
        <v>3000</v>
      </c>
      <c r="C11" s="43">
        <v>2022</v>
      </c>
      <c r="D11" s="6">
        <v>5</v>
      </c>
      <c r="E11" s="4">
        <v>1200</v>
      </c>
      <c r="F11" s="8">
        <v>0</v>
      </c>
      <c r="G11" s="17">
        <v>0</v>
      </c>
      <c r="H11" s="8">
        <v>0</v>
      </c>
      <c r="I11" s="17">
        <v>0</v>
      </c>
      <c r="J11" s="8">
        <v>0</v>
      </c>
      <c r="K11" s="17">
        <v>0</v>
      </c>
      <c r="L11" s="17">
        <v>0</v>
      </c>
      <c r="M11" s="8">
        <v>0</v>
      </c>
      <c r="N11" s="17">
        <v>0</v>
      </c>
      <c r="O11" s="17">
        <v>0</v>
      </c>
      <c r="P11" s="8">
        <v>0</v>
      </c>
      <c r="Q11" s="17">
        <v>0</v>
      </c>
      <c r="R11" s="17">
        <v>0</v>
      </c>
      <c r="S11" s="6">
        <v>0</v>
      </c>
      <c r="T11" s="17">
        <v>700</v>
      </c>
      <c r="U11" s="17">
        <v>500</v>
      </c>
      <c r="V11" s="17">
        <v>0</v>
      </c>
      <c r="W11" s="43">
        <v>2</v>
      </c>
    </row>
    <row r="12" spans="1:23" ht="23.4" thickBot="1" x14ac:dyDescent="0.35">
      <c r="A12" s="43">
        <f>19*3*47</f>
        <v>2679</v>
      </c>
      <c r="B12" s="43">
        <v>3000</v>
      </c>
      <c r="C12" s="43">
        <v>2022</v>
      </c>
      <c r="D12" s="6">
        <v>6</v>
      </c>
      <c r="E12" s="4">
        <v>2200</v>
      </c>
      <c r="F12" s="8">
        <v>0</v>
      </c>
      <c r="G12" s="17">
        <v>2000</v>
      </c>
      <c r="H12" s="8">
        <v>0</v>
      </c>
      <c r="I12" s="48">
        <v>0</v>
      </c>
      <c r="J12" s="8">
        <v>0</v>
      </c>
      <c r="K12" s="17">
        <v>0</v>
      </c>
      <c r="L12" s="17">
        <v>0</v>
      </c>
      <c r="M12" s="8">
        <v>0</v>
      </c>
      <c r="N12" s="48">
        <v>0</v>
      </c>
      <c r="O12" s="17">
        <v>0</v>
      </c>
      <c r="P12" s="8">
        <v>0</v>
      </c>
      <c r="Q12" s="17">
        <v>0</v>
      </c>
      <c r="R12" s="17">
        <v>0</v>
      </c>
      <c r="S12" s="6">
        <v>0</v>
      </c>
      <c r="T12" s="17">
        <v>0</v>
      </c>
      <c r="U12" s="17">
        <v>200</v>
      </c>
      <c r="V12" s="17">
        <v>0</v>
      </c>
      <c r="W12" s="43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AB77-D25A-4164-AFD1-9DB41F1D3BF0}">
  <dimension ref="A1:W12"/>
  <sheetViews>
    <sheetView workbookViewId="0">
      <selection activeCell="P17" sqref="P17"/>
    </sheetView>
  </sheetViews>
  <sheetFormatPr defaultRowHeight="14.4" x14ac:dyDescent="0.3"/>
  <cols>
    <col min="1" max="4" width="8.88671875" style="43"/>
    <col min="5" max="5" width="10.88671875" style="43" bestFit="1" customWidth="1"/>
    <col min="6" max="16384" width="8.88671875" style="43"/>
  </cols>
  <sheetData>
    <row r="1" spans="1:23" ht="40.200000000000003" thickBot="1" x14ac:dyDescent="0.35">
      <c r="A1" s="43" t="s">
        <v>25</v>
      </c>
      <c r="B1" s="43" t="s">
        <v>28</v>
      </c>
      <c r="C1" s="43" t="s">
        <v>30</v>
      </c>
      <c r="D1" s="43" t="s">
        <v>27</v>
      </c>
      <c r="E1" s="3" t="s">
        <v>22</v>
      </c>
      <c r="F1" s="49" t="s">
        <v>12</v>
      </c>
      <c r="G1" s="32" t="s">
        <v>16</v>
      </c>
      <c r="H1" s="32" t="s">
        <v>13</v>
      </c>
      <c r="I1" s="32" t="s">
        <v>14</v>
      </c>
      <c r="J1" s="50" t="s">
        <v>15</v>
      </c>
      <c r="K1" s="31" t="s">
        <v>6</v>
      </c>
      <c r="L1" s="32" t="s">
        <v>7</v>
      </c>
      <c r="M1" s="32" t="s">
        <v>17</v>
      </c>
      <c r="N1" s="32" t="s">
        <v>19</v>
      </c>
      <c r="O1" s="32" t="s">
        <v>8</v>
      </c>
      <c r="P1" s="32" t="s">
        <v>9</v>
      </c>
      <c r="Q1" s="32" t="s">
        <v>10</v>
      </c>
      <c r="R1" s="32" t="s">
        <v>11</v>
      </c>
      <c r="S1" s="7" t="s">
        <v>2</v>
      </c>
      <c r="T1" s="32" t="s">
        <v>3</v>
      </c>
      <c r="U1" s="33" t="s">
        <v>4</v>
      </c>
      <c r="V1" s="32" t="s">
        <v>5</v>
      </c>
      <c r="W1" s="34" t="s">
        <v>23</v>
      </c>
    </row>
    <row r="2" spans="1:23" ht="23.4" thickBot="1" x14ac:dyDescent="0.35">
      <c r="A2" s="43">
        <f>22*47</f>
        <v>1034</v>
      </c>
      <c r="B2" s="43">
        <v>2000</v>
      </c>
      <c r="C2" s="43">
        <v>2021</v>
      </c>
      <c r="D2" s="5">
        <v>8</v>
      </c>
      <c r="E2" s="4">
        <v>2250</v>
      </c>
      <c r="F2" s="8">
        <v>0</v>
      </c>
      <c r="G2" s="17">
        <v>0</v>
      </c>
      <c r="H2" s="17">
        <v>0</v>
      </c>
      <c r="I2" s="17">
        <v>0</v>
      </c>
      <c r="J2" s="17">
        <v>0</v>
      </c>
      <c r="K2" s="8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8">
        <v>0</v>
      </c>
      <c r="T2" s="17">
        <v>50</v>
      </c>
      <c r="U2" s="17">
        <v>2200</v>
      </c>
      <c r="V2" s="17">
        <v>0</v>
      </c>
      <c r="W2" s="35">
        <v>5</v>
      </c>
    </row>
    <row r="3" spans="1:23" ht="23.4" thickBot="1" x14ac:dyDescent="0.35">
      <c r="A3" s="43">
        <f>30*47</f>
        <v>1410</v>
      </c>
      <c r="B3" s="43">
        <v>2000</v>
      </c>
      <c r="C3" s="43">
        <v>2021</v>
      </c>
      <c r="D3" s="6">
        <v>9</v>
      </c>
      <c r="E3" s="4">
        <v>9420</v>
      </c>
      <c r="F3" s="8">
        <v>0</v>
      </c>
      <c r="G3" s="17">
        <v>0</v>
      </c>
      <c r="H3" s="17">
        <v>0</v>
      </c>
      <c r="I3" s="17">
        <v>0</v>
      </c>
      <c r="J3" s="17">
        <v>0</v>
      </c>
      <c r="K3" s="8">
        <v>0</v>
      </c>
      <c r="L3" s="17">
        <v>1000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8">
        <v>100</v>
      </c>
      <c r="T3" s="17">
        <v>2550</v>
      </c>
      <c r="U3" s="17">
        <v>1250</v>
      </c>
      <c r="V3" s="17">
        <v>4520</v>
      </c>
      <c r="W3" s="35">
        <v>23</v>
      </c>
    </row>
    <row r="4" spans="1:23" ht="23.4" thickBot="1" x14ac:dyDescent="0.35">
      <c r="A4" s="43">
        <f>15*47</f>
        <v>705</v>
      </c>
      <c r="B4" s="43">
        <v>2000</v>
      </c>
      <c r="C4" s="43">
        <v>2021</v>
      </c>
      <c r="D4" s="6">
        <v>10</v>
      </c>
      <c r="E4" s="4">
        <v>4850</v>
      </c>
      <c r="F4" s="8">
        <v>0</v>
      </c>
      <c r="G4" s="17">
        <v>0</v>
      </c>
      <c r="H4" s="17">
        <v>0</v>
      </c>
      <c r="I4" s="17">
        <v>0</v>
      </c>
      <c r="J4" s="17">
        <v>0</v>
      </c>
      <c r="K4" s="8">
        <v>0</v>
      </c>
      <c r="L4" s="17">
        <v>200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8">
        <v>200</v>
      </c>
      <c r="T4" s="17">
        <v>2900</v>
      </c>
      <c r="U4" s="17">
        <v>1550</v>
      </c>
      <c r="V4" s="17">
        <v>0</v>
      </c>
      <c r="W4" s="35">
        <v>15</v>
      </c>
    </row>
    <row r="5" spans="1:23" ht="23.4" thickBot="1" x14ac:dyDescent="0.35">
      <c r="A5" s="43">
        <f>10*47</f>
        <v>470</v>
      </c>
      <c r="B5" s="43">
        <v>2000</v>
      </c>
      <c r="C5" s="43">
        <v>2021</v>
      </c>
      <c r="D5" s="6">
        <v>11</v>
      </c>
      <c r="E5" s="4">
        <v>4001</v>
      </c>
      <c r="F5" s="8">
        <v>0</v>
      </c>
      <c r="G5" s="17">
        <v>0</v>
      </c>
      <c r="H5" s="17">
        <v>0</v>
      </c>
      <c r="I5" s="17">
        <v>0</v>
      </c>
      <c r="J5" s="17">
        <v>0</v>
      </c>
      <c r="K5" s="8">
        <v>0</v>
      </c>
      <c r="L5" s="17">
        <v>650</v>
      </c>
      <c r="M5" s="17">
        <v>200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8">
        <v>300</v>
      </c>
      <c r="T5" s="17">
        <v>0</v>
      </c>
      <c r="U5" s="17">
        <v>2851</v>
      </c>
      <c r="V5" s="17">
        <v>0</v>
      </c>
      <c r="W5" s="36">
        <v>18</v>
      </c>
    </row>
    <row r="6" spans="1:23" ht="23.4" thickBot="1" x14ac:dyDescent="0.35">
      <c r="A6" s="43">
        <f>6*47</f>
        <v>282</v>
      </c>
      <c r="B6" s="43">
        <v>2000</v>
      </c>
      <c r="C6" s="43">
        <v>2021</v>
      </c>
      <c r="D6" s="6">
        <v>12</v>
      </c>
      <c r="E6" s="4">
        <v>2500</v>
      </c>
      <c r="F6" s="8">
        <v>0</v>
      </c>
      <c r="G6" s="17">
        <v>0</v>
      </c>
      <c r="H6" s="17">
        <v>0</v>
      </c>
      <c r="I6" s="17">
        <v>0</v>
      </c>
      <c r="J6" s="17">
        <v>0</v>
      </c>
      <c r="K6" s="9">
        <v>0</v>
      </c>
      <c r="L6" s="20">
        <v>200</v>
      </c>
      <c r="M6" s="20">
        <v>0</v>
      </c>
      <c r="N6" s="20">
        <v>300</v>
      </c>
      <c r="O6" s="20">
        <v>200</v>
      </c>
      <c r="P6" s="20">
        <v>50</v>
      </c>
      <c r="Q6" s="17">
        <v>0</v>
      </c>
      <c r="R6" s="17">
        <v>0</v>
      </c>
      <c r="S6" s="9">
        <v>0</v>
      </c>
      <c r="T6" s="20">
        <v>0</v>
      </c>
      <c r="U6" s="24">
        <v>1750</v>
      </c>
      <c r="V6" s="20">
        <v>0</v>
      </c>
      <c r="W6" s="36">
        <v>14</v>
      </c>
    </row>
    <row r="7" spans="1:23" ht="23.4" thickBot="1" x14ac:dyDescent="0.35">
      <c r="A7" s="43">
        <f>8*47</f>
        <v>376</v>
      </c>
      <c r="B7" s="43">
        <v>2000</v>
      </c>
      <c r="C7" s="43">
        <v>2022</v>
      </c>
      <c r="D7" s="6">
        <v>1</v>
      </c>
      <c r="E7" s="4">
        <v>3310</v>
      </c>
      <c r="F7" s="8">
        <v>0</v>
      </c>
      <c r="G7" s="17">
        <v>0</v>
      </c>
      <c r="H7" s="17">
        <v>0</v>
      </c>
      <c r="I7" s="17">
        <v>0</v>
      </c>
      <c r="J7" s="17">
        <v>0</v>
      </c>
      <c r="K7" s="8">
        <v>0</v>
      </c>
      <c r="L7" s="17">
        <v>1150</v>
      </c>
      <c r="M7" s="17">
        <v>0</v>
      </c>
      <c r="N7" s="17">
        <v>60</v>
      </c>
      <c r="O7" s="17">
        <v>0</v>
      </c>
      <c r="P7" s="17">
        <v>30</v>
      </c>
      <c r="Q7" s="17">
        <v>0</v>
      </c>
      <c r="R7" s="17">
        <v>0</v>
      </c>
      <c r="S7" s="8">
        <v>145</v>
      </c>
      <c r="T7" s="17">
        <v>15</v>
      </c>
      <c r="U7" s="24">
        <v>1310</v>
      </c>
      <c r="V7" s="17">
        <v>600</v>
      </c>
      <c r="W7" s="36">
        <v>26</v>
      </c>
    </row>
    <row r="8" spans="1:23" ht="23.4" thickBot="1" x14ac:dyDescent="0.35">
      <c r="A8" s="43">
        <f>10*47</f>
        <v>470</v>
      </c>
      <c r="B8" s="43">
        <v>6000</v>
      </c>
      <c r="C8" s="43">
        <v>2022</v>
      </c>
      <c r="D8" s="6">
        <v>2</v>
      </c>
      <c r="E8" s="4">
        <v>6485</v>
      </c>
      <c r="F8" s="8">
        <v>0</v>
      </c>
      <c r="G8" s="17">
        <v>0</v>
      </c>
      <c r="H8" s="17">
        <v>0</v>
      </c>
      <c r="I8" s="17">
        <v>0</v>
      </c>
      <c r="J8" s="17">
        <v>0</v>
      </c>
      <c r="K8" s="8">
        <v>0</v>
      </c>
      <c r="L8" s="17">
        <v>2082</v>
      </c>
      <c r="M8" s="17">
        <v>165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29">
        <v>753</v>
      </c>
      <c r="T8" s="17">
        <v>2050</v>
      </c>
      <c r="U8" s="17">
        <v>1135</v>
      </c>
      <c r="V8" s="17">
        <v>300</v>
      </c>
      <c r="W8" s="36">
        <v>9</v>
      </c>
    </row>
    <row r="9" spans="1:23" ht="23.4" thickBot="1" x14ac:dyDescent="0.35">
      <c r="A9" s="43">
        <f>60*47</f>
        <v>2820</v>
      </c>
      <c r="B9" s="43">
        <v>6000</v>
      </c>
      <c r="C9" s="43">
        <v>2022</v>
      </c>
      <c r="D9" s="6">
        <v>3</v>
      </c>
      <c r="E9" s="4">
        <v>6540</v>
      </c>
      <c r="F9" s="8">
        <v>0</v>
      </c>
      <c r="G9" s="17">
        <v>0</v>
      </c>
      <c r="H9" s="17">
        <v>0</v>
      </c>
      <c r="I9" s="17">
        <v>0</v>
      </c>
      <c r="J9" s="17">
        <v>0</v>
      </c>
      <c r="K9" s="8">
        <v>100</v>
      </c>
      <c r="L9" s="17">
        <v>100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29">
        <v>100</v>
      </c>
      <c r="T9" s="48">
        <v>0</v>
      </c>
      <c r="U9" s="30">
        <v>6240</v>
      </c>
      <c r="V9" s="17">
        <v>0</v>
      </c>
      <c r="W9" s="36">
        <v>14</v>
      </c>
    </row>
    <row r="10" spans="1:23" ht="23.4" thickBot="1" x14ac:dyDescent="0.35">
      <c r="A10" s="43">
        <f>55*47</f>
        <v>2585</v>
      </c>
      <c r="B10" s="43">
        <v>6000</v>
      </c>
      <c r="C10" s="43">
        <v>2022</v>
      </c>
      <c r="D10" s="6">
        <v>4</v>
      </c>
      <c r="E10" s="4">
        <v>11520</v>
      </c>
      <c r="F10" s="8">
        <v>0</v>
      </c>
      <c r="G10" s="17">
        <v>0</v>
      </c>
      <c r="H10" s="17">
        <v>0</v>
      </c>
      <c r="I10" s="17">
        <v>0</v>
      </c>
      <c r="J10" s="17">
        <v>0</v>
      </c>
      <c r="K10" s="8">
        <v>100</v>
      </c>
      <c r="L10" s="17">
        <v>3675</v>
      </c>
      <c r="M10" s="17">
        <v>0</v>
      </c>
      <c r="N10" s="17">
        <v>0</v>
      </c>
      <c r="O10" s="17">
        <v>0</v>
      </c>
      <c r="P10" s="17">
        <v>0</v>
      </c>
      <c r="Q10" s="17">
        <v>1130</v>
      </c>
      <c r="R10" s="17">
        <v>0</v>
      </c>
      <c r="S10" s="29">
        <v>1950</v>
      </c>
      <c r="T10" s="17">
        <v>835</v>
      </c>
      <c r="U10" s="17">
        <v>3730</v>
      </c>
      <c r="V10" s="17">
        <v>100</v>
      </c>
      <c r="W10" s="36">
        <v>24</v>
      </c>
    </row>
    <row r="11" spans="1:23" ht="23.4" thickBot="1" x14ac:dyDescent="0.35">
      <c r="A11" s="43">
        <f>57*47</f>
        <v>2679</v>
      </c>
      <c r="B11" s="43">
        <v>6000</v>
      </c>
      <c r="C11" s="43">
        <v>2022</v>
      </c>
      <c r="D11" s="6">
        <v>5</v>
      </c>
      <c r="E11" s="4">
        <v>4230</v>
      </c>
      <c r="F11" s="8">
        <v>0</v>
      </c>
      <c r="G11" s="17">
        <v>0</v>
      </c>
      <c r="H11" s="17">
        <v>0</v>
      </c>
      <c r="I11" s="17">
        <v>0</v>
      </c>
      <c r="J11" s="17">
        <v>0</v>
      </c>
      <c r="K11" s="8">
        <v>130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29">
        <v>300</v>
      </c>
      <c r="T11" s="17">
        <v>2375</v>
      </c>
      <c r="U11" s="17">
        <v>1425</v>
      </c>
      <c r="V11" s="17">
        <v>0</v>
      </c>
      <c r="W11" s="36">
        <v>19</v>
      </c>
    </row>
    <row r="12" spans="1:23" ht="23.4" thickBot="1" x14ac:dyDescent="0.35">
      <c r="A12" s="43">
        <f>42*47</f>
        <v>1974</v>
      </c>
      <c r="B12" s="43">
        <v>6000</v>
      </c>
      <c r="C12" s="43">
        <v>2022</v>
      </c>
      <c r="D12" s="6">
        <v>6</v>
      </c>
      <c r="E12" s="4">
        <v>11990</v>
      </c>
      <c r="F12" s="8">
        <v>0</v>
      </c>
      <c r="G12" s="17">
        <v>0</v>
      </c>
      <c r="H12" s="17">
        <v>5800</v>
      </c>
      <c r="I12" s="17">
        <v>0</v>
      </c>
      <c r="J12" s="17">
        <v>2240</v>
      </c>
      <c r="K12" s="8">
        <v>50</v>
      </c>
      <c r="L12" s="17">
        <v>2000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29">
        <v>0</v>
      </c>
      <c r="T12" s="17">
        <v>1500</v>
      </c>
      <c r="U12" s="17">
        <v>400</v>
      </c>
      <c r="V12" s="17">
        <v>0</v>
      </c>
      <c r="W12" s="36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A331F159E0D4583CF5B80E9F40892" ma:contentTypeVersion="4" ma:contentTypeDescription="Create a new document." ma:contentTypeScope="" ma:versionID="942b1dbe803a56bf57db5bf36302e787">
  <xsd:schema xmlns:xsd="http://www.w3.org/2001/XMLSchema" xmlns:xs="http://www.w3.org/2001/XMLSchema" xmlns:p="http://schemas.microsoft.com/office/2006/metadata/properties" xmlns:ns3="96e530bc-e941-46e3-bbdf-085588a69ed4" targetNamespace="http://schemas.microsoft.com/office/2006/metadata/properties" ma:root="true" ma:fieldsID="09237acc85530ad323413fa74d962a32" ns3:_="">
    <xsd:import namespace="96e530bc-e941-46e3-bbdf-085588a69e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530bc-e941-46e3-bbdf-085588a69e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41E81A-76D1-4412-8772-B5A1414F7E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e530bc-e941-46e3-bbdf-085588a69e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EC40B3-5C5C-4BB2-B072-FC4E50E9F817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6e530bc-e941-46e3-bbdf-085588a69ed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90083FF-BCDB-4999-BFF3-0F985CB5F7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زينب</vt:lpstr>
      <vt:lpstr>دينا</vt:lpstr>
      <vt:lpstr>زهراء</vt:lpstr>
      <vt:lpstr>زهراء محمد</vt:lpstr>
      <vt:lpstr>دينا باسل</vt:lpstr>
      <vt:lpstr>زينب سامي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Honig</dc:creator>
  <cp:lastModifiedBy>ziad assal</cp:lastModifiedBy>
  <dcterms:created xsi:type="dcterms:W3CDTF">2022-07-01T12:52:41Z</dcterms:created>
  <dcterms:modified xsi:type="dcterms:W3CDTF">2022-07-25T21:17:37Z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0x0101007C6A331F159E0D4583CF5B80E9F40892</vt:lpwstr>
  </property>
  <property fmtid="{D5CDD505-2E9C-101B-9397-08002B2CF9AE}" pid="3" name="WorkbookGuid">
    <vt:lpwstr>bf13f947-9cf5-4794-bd01-16ed4f0cbc81</vt:lpwstr>
  </property>
</Properties>
</file>