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5255" windowHeight="7680"/>
  </bookViews>
  <sheets>
    <sheet name="TOPSIS" sheetId="1" r:id="rId1"/>
  </sheets>
  <calcPr calcId="145621"/>
</workbook>
</file>

<file path=xl/calcChain.xml><?xml version="1.0" encoding="utf-8"?>
<calcChain xmlns="http://schemas.openxmlformats.org/spreadsheetml/2006/main">
  <c r="C12" i="1" l="1"/>
  <c r="C16" i="1" s="1"/>
  <c r="C21" i="1" s="1"/>
  <c r="C14" i="1"/>
  <c r="C19" i="1" s="1"/>
  <c r="C15" i="1"/>
  <c r="C20" i="1" s="1"/>
  <c r="C17" i="1"/>
  <c r="C22" i="1" s="1"/>
  <c r="D12" i="1"/>
  <c r="D17" i="1" s="1"/>
  <c r="D22" i="1" s="1"/>
  <c r="E12" i="1"/>
  <c r="E14" i="1" s="1"/>
  <c r="E19" i="1" s="1"/>
  <c r="F12" i="1"/>
  <c r="F15" i="1" s="1"/>
  <c r="F20" i="1" s="1"/>
  <c r="G12" i="1"/>
  <c r="G14" i="1" s="1"/>
  <c r="G19" i="1" s="1"/>
  <c r="D14" i="1"/>
  <c r="D19" i="1" s="1"/>
  <c r="F17" i="1"/>
  <c r="F22" i="1" s="1"/>
  <c r="D16" i="1" l="1"/>
  <c r="D21" i="1" s="1"/>
  <c r="D15" i="1"/>
  <c r="D20" i="1" s="1"/>
  <c r="C25" i="1"/>
  <c r="C24" i="1"/>
  <c r="F16" i="1"/>
  <c r="F21" i="1" s="1"/>
  <c r="F14" i="1"/>
  <c r="F19" i="1" s="1"/>
  <c r="G17" i="1"/>
  <c r="G22" i="1" s="1"/>
  <c r="G15" i="1"/>
  <c r="G20" i="1" s="1"/>
  <c r="G16" i="1"/>
  <c r="G21" i="1" s="1"/>
  <c r="E17" i="1"/>
  <c r="E22" i="1" s="1"/>
  <c r="E16" i="1"/>
  <c r="E21" i="1" s="1"/>
  <c r="E15" i="1"/>
  <c r="E20" i="1" s="1"/>
  <c r="D25" i="1" l="1"/>
  <c r="D24" i="1"/>
  <c r="F25" i="1"/>
  <c r="F24" i="1"/>
  <c r="G24" i="1"/>
  <c r="E24" i="1"/>
  <c r="G25" i="1"/>
  <c r="E25" i="1"/>
  <c r="J20" i="1" l="1"/>
  <c r="J21" i="1"/>
  <c r="J19" i="1" s="1"/>
  <c r="J22" i="1"/>
  <c r="K22" i="1"/>
  <c r="M22" i="1" s="1"/>
  <c r="K19" i="1"/>
  <c r="K20" i="1"/>
  <c r="K21" i="1"/>
  <c r="M19" i="1" l="1"/>
  <c r="M20" i="1"/>
  <c r="M21" i="1"/>
</calcChain>
</file>

<file path=xl/sharedStrings.xml><?xml version="1.0" encoding="utf-8"?>
<sst xmlns="http://schemas.openxmlformats.org/spreadsheetml/2006/main" count="38" uniqueCount="30">
  <si>
    <t>A-</t>
  </si>
  <si>
    <t>A+</t>
  </si>
  <si>
    <t>Terbobot</t>
  </si>
  <si>
    <t>Hasil</t>
  </si>
  <si>
    <t>V</t>
  </si>
  <si>
    <t>D-</t>
  </si>
  <si>
    <t>D+</t>
  </si>
  <si>
    <t>Ternormalisasi</t>
  </si>
  <si>
    <t>Pembagi</t>
  </si>
  <si>
    <t>Sangat Tinggi</t>
  </si>
  <si>
    <t>Tinggi</t>
  </si>
  <si>
    <t>Cukup</t>
  </si>
  <si>
    <t>Rendah</t>
  </si>
  <si>
    <t>Sangat Rendah</t>
  </si>
  <si>
    <t>Purna Jual</t>
  </si>
  <si>
    <t>Populer</t>
  </si>
  <si>
    <t>Fitur</t>
  </si>
  <si>
    <t>Kualitas</t>
  </si>
  <si>
    <t>Harga</t>
  </si>
  <si>
    <t>alternatif / kriteria</t>
  </si>
  <si>
    <t>kepentingan</t>
  </si>
  <si>
    <t>benefit</t>
  </si>
  <si>
    <t>cost</t>
  </si>
  <si>
    <t>cost benefit</t>
  </si>
  <si>
    <t>Perhitungan Penentuan Alternatif Produk Terbaik dengan Metode TOPSIS</t>
  </si>
  <si>
    <t>Mie A</t>
  </si>
  <si>
    <t>Mie B</t>
  </si>
  <si>
    <t>Mie C</t>
  </si>
  <si>
    <t>Mie D</t>
  </si>
  <si>
    <t>Hasil Terbesar adalah Mie C (0.659647)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</si>
</sst>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tabSelected="1" workbookViewId="0">
      <selection activeCell="N24" sqref="N24"/>
    </sheetView>
  </sheetViews>
  <sheetFormatPr defaultRowHeight="15" x14ac:dyDescent="0.25"/>
  <cols>
    <col min="1" max="1" width="3.85546875" customWidth="1"/>
    <col min="2" max="2" width="19.140625" customWidth="1"/>
    <col min="3" max="3" width="16.42578125" customWidth="1"/>
    <col min="4" max="4" width="17" customWidth="1"/>
    <col min="5" max="5" width="19.42578125" customWidth="1"/>
    <col min="6" max="6" width="16" customWidth="1"/>
    <col min="7" max="7" width="15.85546875" customWidth="1"/>
    <col min="8" max="8" width="15.140625" customWidth="1"/>
    <col min="15" max="15" width="3.85546875" customWidth="1"/>
  </cols>
  <sheetData>
    <row r="2" spans="2:11" ht="23.25" x14ac:dyDescent="0.35">
      <c r="B2" s="3" t="s">
        <v>24</v>
      </c>
    </row>
    <row r="4" spans="2:11" x14ac:dyDescent="0.25">
      <c r="B4" t="s">
        <v>23</v>
      </c>
      <c r="C4" t="s">
        <v>22</v>
      </c>
      <c r="D4" t="s">
        <v>21</v>
      </c>
      <c r="E4" t="s">
        <v>21</v>
      </c>
      <c r="F4" t="s">
        <v>21</v>
      </c>
      <c r="G4" t="s">
        <v>21</v>
      </c>
    </row>
    <row r="5" spans="2:11" x14ac:dyDescent="0.25">
      <c r="B5" t="s">
        <v>20</v>
      </c>
      <c r="C5">
        <v>4</v>
      </c>
      <c r="D5">
        <v>5</v>
      </c>
      <c r="E5">
        <v>3</v>
      </c>
      <c r="F5">
        <v>5</v>
      </c>
      <c r="G5">
        <v>2</v>
      </c>
      <c r="J5" t="s">
        <v>20</v>
      </c>
    </row>
    <row r="6" spans="2:11" x14ac:dyDescent="0.25">
      <c r="B6" s="2" t="s">
        <v>19</v>
      </c>
      <c r="C6" s="2" t="s">
        <v>18</v>
      </c>
      <c r="D6" s="2" t="s">
        <v>17</v>
      </c>
      <c r="E6" s="2" t="s">
        <v>16</v>
      </c>
      <c r="F6" s="2" t="s">
        <v>15</v>
      </c>
      <c r="G6" s="2" t="s">
        <v>14</v>
      </c>
      <c r="H6" s="4"/>
      <c r="J6">
        <v>1</v>
      </c>
      <c r="K6" t="s">
        <v>13</v>
      </c>
    </row>
    <row r="7" spans="2:11" x14ac:dyDescent="0.25">
      <c r="B7" s="2" t="s">
        <v>25</v>
      </c>
      <c r="C7" s="2">
        <v>2</v>
      </c>
      <c r="D7" s="2">
        <v>2</v>
      </c>
      <c r="E7" s="2">
        <v>2</v>
      </c>
      <c r="F7" s="2">
        <v>4</v>
      </c>
      <c r="G7" s="2">
        <v>5</v>
      </c>
      <c r="H7" s="4"/>
      <c r="J7">
        <v>2</v>
      </c>
      <c r="K7" t="s">
        <v>12</v>
      </c>
    </row>
    <row r="8" spans="2:11" x14ac:dyDescent="0.25">
      <c r="B8" s="2" t="s">
        <v>26</v>
      </c>
      <c r="C8" s="2">
        <v>4</v>
      </c>
      <c r="D8" s="2">
        <v>4</v>
      </c>
      <c r="E8" s="2">
        <v>3</v>
      </c>
      <c r="F8" s="2">
        <v>3</v>
      </c>
      <c r="G8" s="2">
        <v>2</v>
      </c>
      <c r="H8" s="4"/>
      <c r="J8">
        <v>3</v>
      </c>
      <c r="K8" t="s">
        <v>11</v>
      </c>
    </row>
    <row r="9" spans="2:11" x14ac:dyDescent="0.25">
      <c r="B9" s="2" t="s">
        <v>27</v>
      </c>
      <c r="C9" s="2">
        <v>2</v>
      </c>
      <c r="D9" s="2">
        <v>3</v>
      </c>
      <c r="E9" s="2">
        <v>2</v>
      </c>
      <c r="F9" s="2">
        <v>4</v>
      </c>
      <c r="G9" s="2">
        <v>4</v>
      </c>
      <c r="H9" s="4"/>
      <c r="J9">
        <v>4</v>
      </c>
      <c r="K9" t="s">
        <v>10</v>
      </c>
    </row>
    <row r="10" spans="2:11" x14ac:dyDescent="0.25">
      <c r="B10" s="2" t="s">
        <v>28</v>
      </c>
      <c r="C10" s="2">
        <v>3</v>
      </c>
      <c r="D10" s="2">
        <v>4</v>
      </c>
      <c r="E10" s="2">
        <v>5</v>
      </c>
      <c r="F10" s="2">
        <v>5</v>
      </c>
      <c r="G10" s="2">
        <v>3</v>
      </c>
      <c r="H10" s="4"/>
      <c r="J10">
        <v>5</v>
      </c>
      <c r="K10" t="s">
        <v>9</v>
      </c>
    </row>
    <row r="11" spans="2:11" x14ac:dyDescent="0.25">
      <c r="H11" s="4"/>
    </row>
    <row r="12" spans="2:11" x14ac:dyDescent="0.25">
      <c r="B12" t="s">
        <v>8</v>
      </c>
      <c r="C12">
        <f t="shared" ref="C12:G12" si="0">SQRT((C7^2)+(C8^2)+(C9^2)+(C10^2))</f>
        <v>5.7445626465380286</v>
      </c>
      <c r="D12">
        <f t="shared" si="0"/>
        <v>6.7082039324993694</v>
      </c>
      <c r="E12">
        <f t="shared" si="0"/>
        <v>6.4807406984078604</v>
      </c>
      <c r="F12">
        <f t="shared" si="0"/>
        <v>8.1240384046359608</v>
      </c>
      <c r="G12">
        <f t="shared" si="0"/>
        <v>7.3484692283495345</v>
      </c>
    </row>
    <row r="14" spans="2:11" x14ac:dyDescent="0.25">
      <c r="B14" t="s">
        <v>7</v>
      </c>
      <c r="C14">
        <f t="shared" ref="C14:G17" si="1">C7/C$12</f>
        <v>0.3481553119113957</v>
      </c>
      <c r="D14">
        <f t="shared" si="1"/>
        <v>0.29814239699997197</v>
      </c>
      <c r="E14">
        <f t="shared" si="1"/>
        <v>0.30860669992418382</v>
      </c>
      <c r="F14">
        <f t="shared" si="1"/>
        <v>0.4923659639173309</v>
      </c>
      <c r="G14">
        <f t="shared" si="1"/>
        <v>0.6804138174397717</v>
      </c>
    </row>
    <row r="15" spans="2:11" x14ac:dyDescent="0.25">
      <c r="C15">
        <f t="shared" si="1"/>
        <v>0.69631062382279141</v>
      </c>
      <c r="D15">
        <f t="shared" si="1"/>
        <v>0.59628479399994394</v>
      </c>
      <c r="E15">
        <f t="shared" si="1"/>
        <v>0.46291004988627571</v>
      </c>
      <c r="F15">
        <f t="shared" si="1"/>
        <v>0.3692744729379982</v>
      </c>
      <c r="G15">
        <f t="shared" si="1"/>
        <v>0.27216552697590868</v>
      </c>
    </row>
    <row r="16" spans="2:11" x14ac:dyDescent="0.25">
      <c r="C16">
        <f t="shared" si="1"/>
        <v>0.3481553119113957</v>
      </c>
      <c r="D16">
        <f t="shared" si="1"/>
        <v>0.44721359549995793</v>
      </c>
      <c r="E16">
        <f t="shared" si="1"/>
        <v>0.30860669992418382</v>
      </c>
      <c r="F16">
        <f t="shared" si="1"/>
        <v>0.4923659639173309</v>
      </c>
      <c r="G16">
        <f t="shared" si="1"/>
        <v>0.54433105395181736</v>
      </c>
    </row>
    <row r="17" spans="2:14" x14ac:dyDescent="0.25">
      <c r="C17">
        <f t="shared" si="1"/>
        <v>0.5222329678670935</v>
      </c>
      <c r="D17">
        <f t="shared" si="1"/>
        <v>0.59628479399994394</v>
      </c>
      <c r="E17">
        <f t="shared" si="1"/>
        <v>0.77151674981045948</v>
      </c>
      <c r="F17">
        <f t="shared" si="1"/>
        <v>0.61545745489666359</v>
      </c>
      <c r="G17">
        <f t="shared" si="1"/>
        <v>0.40824829046386302</v>
      </c>
    </row>
    <row r="18" spans="2:14" x14ac:dyDescent="0.25">
      <c r="J18" t="s">
        <v>6</v>
      </c>
      <c r="K18" t="s">
        <v>5</v>
      </c>
      <c r="M18" s="1" t="s">
        <v>4</v>
      </c>
      <c r="N18" s="1" t="s">
        <v>3</v>
      </c>
    </row>
    <row r="19" spans="2:14" x14ac:dyDescent="0.25">
      <c r="B19" t="s">
        <v>2</v>
      </c>
      <c r="C19">
        <f t="shared" ref="C19:G22" si="2">C14*C$5</f>
        <v>1.3926212476455828</v>
      </c>
      <c r="D19">
        <f t="shared" si="2"/>
        <v>1.4907119849998598</v>
      </c>
      <c r="E19">
        <f t="shared" si="2"/>
        <v>0.92582009977255142</v>
      </c>
      <c r="F19">
        <f t="shared" si="2"/>
        <v>2.4618298195866544</v>
      </c>
      <c r="G19">
        <f t="shared" si="2"/>
        <v>1.3608276348795434</v>
      </c>
      <c r="J19">
        <f>SQRT((J21)^2+(D$24-D19)^2+(E$24-E19)^2+(F$24-F19)^2+(G$24-G19)^2)</f>
        <v>1.811193882615354</v>
      </c>
      <c r="K19">
        <f>SQRT((C19-C$25)^2+(D19-D$25)^2+(E19-E$25)^2+(F19-F$25)^2+(G19-G$25)^2)</f>
        <v>1.7276714053454971</v>
      </c>
      <c r="M19" s="1">
        <f>K19/(K19+J19)</f>
        <v>0.48819925732211417</v>
      </c>
      <c r="N19" s="2" t="s">
        <v>25</v>
      </c>
    </row>
    <row r="20" spans="2:14" x14ac:dyDescent="0.25">
      <c r="C20">
        <f t="shared" si="2"/>
        <v>2.7852424952911656</v>
      </c>
      <c r="D20">
        <f t="shared" si="2"/>
        <v>2.9814239699997196</v>
      </c>
      <c r="E20">
        <f t="shared" si="2"/>
        <v>1.3887301496588271</v>
      </c>
      <c r="F20">
        <f t="shared" si="2"/>
        <v>1.846372364689991</v>
      </c>
      <c r="G20">
        <f t="shared" si="2"/>
        <v>0.54433105395181736</v>
      </c>
      <c r="J20">
        <f>SQRT((C$24-C20)^2+(D$24-D20)^2+(E$24-E20)^2+(F$24-F20)^2+(G$24-G20)^2)</f>
        <v>1.7276714053454971</v>
      </c>
      <c r="K20">
        <f>SQRT((C20-C$25)^2+(D20-D$25)^2+(E20-E$25)^2+(F20-F$25)^2+(G20-G$25)^2)</f>
        <v>1.5609317526746442</v>
      </c>
      <c r="M20" s="1">
        <f>K20/(K20+J20)</f>
        <v>0.47464886387033151</v>
      </c>
      <c r="N20" s="2" t="s">
        <v>26</v>
      </c>
    </row>
    <row r="21" spans="2:14" x14ac:dyDescent="0.25">
      <c r="C21">
        <f t="shared" si="2"/>
        <v>1.3926212476455828</v>
      </c>
      <c r="D21">
        <f t="shared" si="2"/>
        <v>2.2360679774997898</v>
      </c>
      <c r="E21">
        <f t="shared" si="2"/>
        <v>0.92582009977255142</v>
      </c>
      <c r="F21">
        <f t="shared" si="2"/>
        <v>2.4618298195866544</v>
      </c>
      <c r="G21">
        <f t="shared" si="2"/>
        <v>1.0886621079036347</v>
      </c>
      <c r="J21">
        <f>SQRT((C$24-C21)^2+(D$24-D21)^2+(E$24-E21)^2+(F$24-F21)^2+(G$24-G21)^2)</f>
        <v>0.91864865096256676</v>
      </c>
      <c r="K21">
        <f>SQRT((C21-C$25)^2+(D21-D$25)^2+(E21-E$25)^2+(F21-F$25)^2+(G21-G$25)^2)</f>
        <v>1.7804588369388576</v>
      </c>
      <c r="M21" s="1">
        <f>K21/(K21+J21)</f>
        <v>0.65964725188591034</v>
      </c>
      <c r="N21" s="2" t="s">
        <v>27</v>
      </c>
    </row>
    <row r="22" spans="2:14" x14ac:dyDescent="0.25">
      <c r="C22">
        <f t="shared" si="2"/>
        <v>2.088931871468374</v>
      </c>
      <c r="D22">
        <f t="shared" si="2"/>
        <v>2.9814239699997196</v>
      </c>
      <c r="E22">
        <f t="shared" si="2"/>
        <v>2.3145502494313783</v>
      </c>
      <c r="F22">
        <f t="shared" si="2"/>
        <v>3.077287274483318</v>
      </c>
      <c r="G22">
        <f t="shared" si="2"/>
        <v>0.81649658092772603</v>
      </c>
      <c r="J22">
        <f>SQRT((C$24-C22)^2+(D$24-D22)^2+(E$24-E22)^2+(F$24-F22)^2+(G$24-G22)^2)</f>
        <v>1.4202378382072194</v>
      </c>
      <c r="K22">
        <f>SQRT((C22-C$25)^2+(D22-D$25)^2+(E22-E$25)^2+(F22-F$25)^2+(G22-G$25)^2)</f>
        <v>2.4949684817383413</v>
      </c>
      <c r="M22" s="1">
        <f>K22/(K22+J22)</f>
        <v>0.63725083120856651</v>
      </c>
      <c r="N22" s="2" t="s">
        <v>28</v>
      </c>
    </row>
    <row r="24" spans="2:14" x14ac:dyDescent="0.25">
      <c r="B24" t="s">
        <v>1</v>
      </c>
      <c r="C24">
        <f t="shared" ref="C24:G24" si="3">IF(C$4="benefit", MAX(C19:C21),MIN(C19:C21))</f>
        <v>1.3926212476455828</v>
      </c>
      <c r="D24">
        <f t="shared" si="3"/>
        <v>2.9814239699997196</v>
      </c>
      <c r="E24">
        <f t="shared" si="3"/>
        <v>1.3887301496588271</v>
      </c>
      <c r="F24">
        <f t="shared" si="3"/>
        <v>2.4618298195866544</v>
      </c>
      <c r="G24">
        <f t="shared" si="3"/>
        <v>1.3608276348795434</v>
      </c>
      <c r="J24" t="s">
        <v>29</v>
      </c>
    </row>
    <row r="25" spans="2:14" x14ac:dyDescent="0.25">
      <c r="B25" t="s">
        <v>0</v>
      </c>
      <c r="C25">
        <f t="shared" ref="C25:G25" si="4">IF(C$4="benefit", MIN(C19:C21),MAX(C19:C21))</f>
        <v>2.7852424952911656</v>
      </c>
      <c r="D25">
        <f t="shared" si="4"/>
        <v>1.4907119849998598</v>
      </c>
      <c r="E25">
        <f t="shared" si="4"/>
        <v>0.92582009977255142</v>
      </c>
      <c r="F25">
        <f t="shared" si="4"/>
        <v>1.846372364689991</v>
      </c>
      <c r="G25">
        <f t="shared" si="4"/>
        <v>0.54433105395181736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Amijaya</dc:creator>
  <cp:lastModifiedBy>Sunans</cp:lastModifiedBy>
  <dcterms:created xsi:type="dcterms:W3CDTF">2013-06-29T01:29:50Z</dcterms:created>
  <dcterms:modified xsi:type="dcterms:W3CDTF">2020-06-23T06:22:33Z</dcterms:modified>
</cp:coreProperties>
</file>