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2980" windowHeight="106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2" i="1" l="1"/>
  <c r="G3" i="1"/>
  <c r="F3" i="1"/>
  <c r="F2" i="1"/>
  <c r="G23" i="1"/>
  <c r="A24" i="1"/>
  <c r="A23" i="1"/>
  <c r="G24" i="1" l="1"/>
  <c r="G22" i="1"/>
  <c r="E2" i="1"/>
  <c r="G18" i="1"/>
  <c r="A22" i="1"/>
  <c r="E3" i="1"/>
  <c r="D2" i="1"/>
  <c r="A21" i="1"/>
  <c r="A20" i="1"/>
  <c r="A19" i="1"/>
  <c r="G19" i="1"/>
  <c r="G20" i="1"/>
  <c r="G21" i="1"/>
  <c r="G17" i="1"/>
  <c r="A18" i="1"/>
  <c r="A17" i="1"/>
  <c r="C2" i="1"/>
  <c r="A16" i="1"/>
  <c r="G16" i="1"/>
  <c r="A15" i="1"/>
  <c r="A14" i="1"/>
  <c r="D3" i="1" s="1"/>
  <c r="A13" i="1"/>
  <c r="A12" i="1"/>
  <c r="A11" i="1"/>
  <c r="A10" i="1"/>
  <c r="A9" i="1"/>
  <c r="A8" i="1"/>
  <c r="G8" i="1"/>
  <c r="G6" i="1"/>
  <c r="G9" i="1"/>
  <c r="G4" i="1"/>
  <c r="G13" i="1"/>
  <c r="G15" i="1"/>
  <c r="G5" i="1"/>
  <c r="G7" i="1"/>
  <c r="G10" i="1"/>
  <c r="G11" i="1"/>
  <c r="G12" i="1"/>
  <c r="G14" i="1"/>
  <c r="A7" i="1"/>
  <c r="C3" i="1" s="1"/>
  <c r="A6" i="1"/>
  <c r="A5" i="1"/>
  <c r="A4" i="1"/>
  <c r="B2" i="1"/>
  <c r="B3" i="1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<sst xmlns="http://schemas.openxmlformats.org/spreadsheetml/2006/main" count="1" uniqueCount="1">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</sst>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G2" sqref="G2"/>
    </sheetView>
  </sheetViews>
  <sheetFormatPr defaultRowHeight="15" x14ac:dyDescent="0.25"/>
  <cols>
    <col min="1" max="1" width="10.7109375" style="5" bestFit="1" customWidth="1"/>
    <col min="2" max="3" width="10.28515625" bestFit="1" customWidth="1"/>
    <col min="4" max="6" width="10.28515625" customWidth="1"/>
    <col min="7" max="7" width="10.28515625" bestFit="1" customWidth="1"/>
    <col min="12" max="12" width="9.7109375" bestFit="1" customWidth="1"/>
    <col min="13" max="13" width="12" bestFit="1" customWidth="1"/>
  </cols>
  <sheetData>
    <row r="1" spans="1:12" x14ac:dyDescent="0.25">
      <c r="B1">
        <v>122893</v>
      </c>
      <c r="C1">
        <v>122757</v>
      </c>
      <c r="D1">
        <v>112136</v>
      </c>
      <c r="E1">
        <v>112048</v>
      </c>
      <c r="F1">
        <v>122535</v>
      </c>
      <c r="G1" s="4" t="s">
        <v>0</v>
      </c>
    </row>
    <row r="2" spans="1:12" x14ac:dyDescent="0.25">
      <c r="B2" s="2">
        <f>SUM(B4:B6)</f>
        <v>4121.6299999999756</v>
      </c>
      <c r="C2" s="2">
        <f>SUM(C7:C20)</f>
        <v>28111.669999999925</v>
      </c>
      <c r="D2" s="2">
        <f>SUM(D14:D20)</f>
        <v>283.5</v>
      </c>
      <c r="E2" s="2">
        <f>SUM(E17:E21)</f>
        <v>1713.1699999999837</v>
      </c>
      <c r="F2" s="2">
        <f>SUM(F22:F24)</f>
        <v>480.86000000000058</v>
      </c>
      <c r="G2" s="2">
        <f>SUM(G4:G24)</f>
        <v>34710.829999999973</v>
      </c>
    </row>
    <row r="3" spans="1:12" x14ac:dyDescent="0.25">
      <c r="B3" s="3">
        <f>XIRR(B4:B25,A4:A25)</f>
        <v>0.58600277304649373</v>
      </c>
      <c r="C3" s="3">
        <f>XIRR(C7:C17,A7:A17)</f>
        <v>0.17678872942924498</v>
      </c>
      <c r="D3" s="3">
        <f>XIRR(D14:D20,A14:A20)</f>
        <v>6.3725379109382627E-2</v>
      </c>
      <c r="E3" s="3">
        <f>XIRR(E17:E21,A17:A21)</f>
        <v>0.12853825688362122</v>
      </c>
      <c r="F3" s="3">
        <f>XIRR(F22:F24,A22:A24)</f>
        <v>0.23071449398994448</v>
      </c>
      <c r="G3" s="3">
        <f>XIRR(G4:G24,A4:A24)</f>
        <v>0.18803424239158631</v>
      </c>
    </row>
    <row r="4" spans="1:12" x14ac:dyDescent="0.25">
      <c r="A4" s="5">
        <f>DATE(2012,9,10)</f>
        <v>41162</v>
      </c>
      <c r="B4" s="2">
        <v>-19175.53</v>
      </c>
      <c r="C4" s="2"/>
      <c r="D4" s="2"/>
      <c r="E4" s="2"/>
      <c r="F4" s="2"/>
      <c r="G4" s="2">
        <f>SUM(B4:D4)</f>
        <v>-19175.53</v>
      </c>
    </row>
    <row r="5" spans="1:12" x14ac:dyDescent="0.25">
      <c r="A5" s="5">
        <f>DATE(2012,10,8)</f>
        <v>41190</v>
      </c>
      <c r="B5" s="2">
        <v>-172371.20000000001</v>
      </c>
      <c r="C5" s="2"/>
      <c r="D5" s="2"/>
      <c r="E5" s="2"/>
      <c r="F5" s="2"/>
      <c r="G5" s="2">
        <f t="shared" ref="G5:G16" si="0">SUM(B5:D5)</f>
        <v>-172371.20000000001</v>
      </c>
    </row>
    <row r="6" spans="1:12" x14ac:dyDescent="0.25">
      <c r="A6" s="5">
        <f>DATE(2012,10,22)</f>
        <v>41204</v>
      </c>
      <c r="B6" s="2">
        <v>195668.36</v>
      </c>
      <c r="C6" s="2"/>
      <c r="D6" s="2"/>
      <c r="E6" s="2"/>
      <c r="F6" s="2"/>
      <c r="G6" s="2">
        <f>SUM(B6:D6)</f>
        <v>195668.36</v>
      </c>
    </row>
    <row r="7" spans="1:12" x14ac:dyDescent="0.25">
      <c r="A7" s="5">
        <f>DATE(2012,10,22)</f>
        <v>41204</v>
      </c>
      <c r="B7" s="2"/>
      <c r="C7" s="2">
        <v>-206687.91</v>
      </c>
      <c r="D7" s="2"/>
      <c r="E7" s="2"/>
      <c r="F7" s="2"/>
      <c r="G7" s="2">
        <f t="shared" si="0"/>
        <v>-206687.91</v>
      </c>
    </row>
    <row r="8" spans="1:12" x14ac:dyDescent="0.25">
      <c r="A8" s="5">
        <f>DATE(2012,10,25)</f>
        <v>41207</v>
      </c>
      <c r="B8" s="2"/>
      <c r="C8" s="2">
        <v>-10973.17</v>
      </c>
      <c r="D8" s="2"/>
      <c r="E8" s="2"/>
      <c r="F8" s="2"/>
      <c r="G8" s="2">
        <f>SUM(B8:D8)</f>
        <v>-10973.17</v>
      </c>
    </row>
    <row r="9" spans="1:12" x14ac:dyDescent="0.25">
      <c r="A9" s="5">
        <f>DATE(2012,11,8)</f>
        <v>41221</v>
      </c>
      <c r="B9" s="2"/>
      <c r="C9" s="2">
        <v>-24270.26</v>
      </c>
      <c r="D9" s="2"/>
      <c r="E9" s="2"/>
      <c r="F9" s="2"/>
      <c r="G9" s="2">
        <f>SUM(B9:D9)</f>
        <v>-24270.26</v>
      </c>
    </row>
    <row r="10" spans="1:12" x14ac:dyDescent="0.25">
      <c r="A10" s="5">
        <f>DATE(2012,12,18)</f>
        <v>41261</v>
      </c>
      <c r="B10" s="2"/>
      <c r="C10" s="2">
        <v>11160.09</v>
      </c>
      <c r="D10" s="2"/>
      <c r="E10" s="2"/>
      <c r="F10" s="2"/>
      <c r="G10" s="2">
        <f t="shared" si="0"/>
        <v>11160.09</v>
      </c>
    </row>
    <row r="11" spans="1:12" x14ac:dyDescent="0.25">
      <c r="A11" s="5">
        <f>DATE(2012,12,21)</f>
        <v>41264</v>
      </c>
      <c r="B11" s="2"/>
      <c r="C11" s="2">
        <v>14347</v>
      </c>
      <c r="D11" s="2"/>
      <c r="E11" s="2"/>
      <c r="F11" s="2"/>
      <c r="G11" s="2">
        <f t="shared" si="0"/>
        <v>14347</v>
      </c>
    </row>
    <row r="12" spans="1:12" x14ac:dyDescent="0.25">
      <c r="A12" s="5">
        <f>DATE(2012,12,24)</f>
        <v>41267</v>
      </c>
      <c r="B12" s="2"/>
      <c r="C12" s="2">
        <v>-13421.85</v>
      </c>
      <c r="D12" s="2"/>
      <c r="E12" s="2"/>
      <c r="F12" s="2"/>
      <c r="G12" s="2">
        <f t="shared" si="0"/>
        <v>-13421.85</v>
      </c>
    </row>
    <row r="13" spans="1:12" x14ac:dyDescent="0.25">
      <c r="A13" s="5">
        <f>DATE(2013,2,19)</f>
        <v>41324</v>
      </c>
      <c r="B13" s="2"/>
      <c r="C13" s="2">
        <v>-70600.22</v>
      </c>
      <c r="D13" s="2"/>
      <c r="E13" s="2"/>
      <c r="F13" s="2"/>
      <c r="G13" s="2">
        <f t="shared" si="0"/>
        <v>-70600.22</v>
      </c>
    </row>
    <row r="14" spans="1:12" x14ac:dyDescent="0.25">
      <c r="A14" s="5">
        <f>DATE(2013,5,3)</f>
        <v>41397</v>
      </c>
      <c r="B14" s="2"/>
      <c r="C14" s="2"/>
      <c r="D14" s="2">
        <v>-29769.360000000001</v>
      </c>
      <c r="E14" s="2"/>
      <c r="F14" s="2"/>
      <c r="G14" s="2">
        <f t="shared" si="0"/>
        <v>-29769.360000000001</v>
      </c>
      <c r="L14" s="1"/>
    </row>
    <row r="15" spans="1:12" x14ac:dyDescent="0.25">
      <c r="A15" s="5">
        <f>DATE(2013,5,13)</f>
        <v>41407</v>
      </c>
      <c r="B15" s="2"/>
      <c r="C15" s="2">
        <v>55002.9</v>
      </c>
      <c r="D15" s="2"/>
      <c r="E15" s="2"/>
      <c r="F15" s="2"/>
      <c r="G15" s="2">
        <f t="shared" si="0"/>
        <v>55002.9</v>
      </c>
      <c r="L15" s="1"/>
    </row>
    <row r="16" spans="1:12" x14ac:dyDescent="0.25">
      <c r="A16" s="5">
        <f>DATE(2013,5,20)</f>
        <v>41414</v>
      </c>
      <c r="B16" s="2"/>
      <c r="C16" s="2">
        <v>53846.71</v>
      </c>
      <c r="D16" s="2"/>
      <c r="E16" s="2"/>
      <c r="F16" s="2"/>
      <c r="G16" s="2">
        <f t="shared" si="0"/>
        <v>53846.71</v>
      </c>
    </row>
    <row r="17" spans="1:7" x14ac:dyDescent="0.25">
      <c r="A17" s="5">
        <f>DATE(2013,6,17)</f>
        <v>41442</v>
      </c>
      <c r="B17" s="2"/>
      <c r="C17" s="2">
        <v>219708.38</v>
      </c>
      <c r="D17" s="2"/>
      <c r="E17" s="2">
        <v>-15483.9</v>
      </c>
      <c r="F17" s="2"/>
      <c r="G17" s="2">
        <f>SUM(B17:E17)</f>
        <v>204224.48</v>
      </c>
    </row>
    <row r="18" spans="1:7" x14ac:dyDescent="0.25">
      <c r="A18" s="5">
        <f>DATE(2013,6,18)</f>
        <v>41443</v>
      </c>
      <c r="B18" s="2"/>
      <c r="C18" s="2"/>
      <c r="D18" s="2"/>
      <c r="E18" s="2">
        <v>-213976</v>
      </c>
      <c r="F18" s="2"/>
      <c r="G18" s="2">
        <f>SUM(B18:E18)</f>
        <v>-213976</v>
      </c>
    </row>
    <row r="19" spans="1:7" x14ac:dyDescent="0.25">
      <c r="A19" s="5">
        <f>DATE(2013,6,24)</f>
        <v>41449</v>
      </c>
      <c r="B19" s="2"/>
      <c r="C19" s="2"/>
      <c r="D19" s="2"/>
      <c r="E19" s="2">
        <v>-189170.99</v>
      </c>
      <c r="F19" s="2"/>
      <c r="G19" s="2">
        <f t="shared" ref="G19:G21" si="1">SUM(B19:E19)</f>
        <v>-189170.99</v>
      </c>
    </row>
    <row r="20" spans="1:7" x14ac:dyDescent="0.25">
      <c r="A20" s="5">
        <f>DATE(2013,6,28)</f>
        <v>41453</v>
      </c>
      <c r="B20" s="2"/>
      <c r="C20" s="2"/>
      <c r="D20" s="2">
        <v>30052.86</v>
      </c>
      <c r="E20" s="2"/>
      <c r="F20" s="2"/>
      <c r="G20" s="2">
        <f t="shared" si="1"/>
        <v>30052.86</v>
      </c>
    </row>
    <row r="21" spans="1:7" x14ac:dyDescent="0.25">
      <c r="A21" s="5">
        <f>DATE(2013,7,3)</f>
        <v>41458</v>
      </c>
      <c r="B21" s="2"/>
      <c r="C21" s="2"/>
      <c r="D21" s="2"/>
      <c r="E21" s="2">
        <v>420344.06</v>
      </c>
      <c r="F21" s="2"/>
      <c r="G21" s="2">
        <f t="shared" si="1"/>
        <v>420344.06</v>
      </c>
    </row>
    <row r="22" spans="1:7" x14ac:dyDescent="0.25">
      <c r="A22" s="5">
        <f>DATE(2014,7,24)</f>
        <v>41844</v>
      </c>
      <c r="B22" s="2"/>
      <c r="C22" s="2"/>
      <c r="D22" s="2"/>
      <c r="E22" s="2"/>
      <c r="F22" s="2">
        <v>-19349.78</v>
      </c>
      <c r="G22" s="2">
        <f>SUM(F22)</f>
        <v>-19349.78</v>
      </c>
    </row>
    <row r="23" spans="1:7" x14ac:dyDescent="0.25">
      <c r="A23" s="5">
        <f>DATE(2014,8,1)</f>
        <v>41852</v>
      </c>
      <c r="B23" s="2"/>
      <c r="C23" s="2"/>
      <c r="D23" s="2"/>
      <c r="E23" s="2"/>
      <c r="F23" s="2">
        <v>-49397.11</v>
      </c>
      <c r="G23" s="2">
        <f>SUM(F23)</f>
        <v>-49397.11</v>
      </c>
    </row>
    <row r="24" spans="1:7" x14ac:dyDescent="0.25">
      <c r="A24" s="5">
        <f>DATE(2014,8,11)</f>
        <v>41862</v>
      </c>
      <c r="B24" s="2"/>
      <c r="C24" s="2"/>
      <c r="D24" s="2"/>
      <c r="E24" s="2"/>
      <c r="F24" s="2">
        <v>69227.75</v>
      </c>
      <c r="G24" s="2">
        <f>SUM(F24)</f>
        <v>69227.75</v>
      </c>
    </row>
    <row r="25" spans="1:7" x14ac:dyDescent="0.25">
      <c r="B25" s="2"/>
      <c r="C25" s="2"/>
      <c r="D25" s="2"/>
      <c r="E25" s="2"/>
      <c r="F25" s="2"/>
      <c r="G25" s="2"/>
    </row>
    <row r="26" spans="1:7" x14ac:dyDescent="0.25"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B28" s="2"/>
      <c r="C28" s="2"/>
      <c r="D28" s="2"/>
      <c r="E28" s="2"/>
      <c r="F28" s="2"/>
      <c r="G28" s="2"/>
    </row>
    <row r="29" spans="1:7" x14ac:dyDescent="0.25">
      <c r="B29" s="2"/>
      <c r="C29" s="2"/>
      <c r="D29" s="2"/>
      <c r="E29" s="2"/>
      <c r="F29" s="2"/>
      <c r="G29" s="2"/>
    </row>
    <row r="30" spans="1:7" x14ac:dyDescent="0.25">
      <c r="B30" s="2"/>
      <c r="C30" s="2"/>
      <c r="D30" s="2"/>
      <c r="E30" s="2"/>
      <c r="F30" s="2"/>
      <c r="G30" s="2"/>
    </row>
    <row r="31" spans="1:7" x14ac:dyDescent="0.25">
      <c r="B31" s="2"/>
      <c r="C31" s="2"/>
      <c r="D31" s="2"/>
      <c r="E31" s="2"/>
      <c r="F31" s="2"/>
      <c r="G31" s="2"/>
    </row>
    <row r="32" spans="1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</sheetData>
  <pageMargins left="0.7" right="0.7" top="0.75" bottom="0.75" header="0.3" footer="0.3"/>
  <pageSetup paperSize="9" orientation="portrait" r:id="rId1"/>
  <ignoredErrors>
    <ignoredError sqref="B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6" sqref="D6"/>
    </sheetView>
  </sheetViews>
  <sheetFormatPr defaultRowHeight="15" x14ac:dyDescent="0.25"/>
  <cols>
    <col min="2" max="4" width="10.42578125" bestFit="1" customWidth="1"/>
  </cols>
  <sheetData>
    <row r="1" spans="1:19" x14ac:dyDescent="0.25">
      <c r="B1" s="5">
        <v>41406</v>
      </c>
      <c r="C1" s="5">
        <v>41427</v>
      </c>
      <c r="D1" s="5">
        <v>41440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>
        <v>122757</v>
      </c>
      <c r="B2" s="2">
        <v>5.21</v>
      </c>
      <c r="C2" s="2">
        <v>4.2699999999999996</v>
      </c>
      <c r="D2" s="2">
        <v>4.3899999999999997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9" x14ac:dyDescent="0.25">
      <c r="B3" s="2">
        <v>20.7</v>
      </c>
      <c r="C3" s="2">
        <v>19.7</v>
      </c>
      <c r="D3" s="2">
        <v>18.18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9" x14ac:dyDescent="0.25">
      <c r="A4">
        <v>112136</v>
      </c>
      <c r="B4" s="2">
        <v>5.57</v>
      </c>
      <c r="C4" s="2">
        <v>5.15</v>
      </c>
      <c r="D4" s="2">
        <v>5.08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9" x14ac:dyDescent="0.25">
      <c r="B5" s="2">
        <v>4.46</v>
      </c>
      <c r="C5" s="2">
        <v>41.43</v>
      </c>
      <c r="D5" s="2">
        <v>31.35</v>
      </c>
      <c r="E5" s="2"/>
      <c r="F5" s="2"/>
      <c r="G5" s="2"/>
      <c r="H5" s="2"/>
      <c r="I5" s="2"/>
      <c r="J5" s="2"/>
      <c r="K5" s="2"/>
      <c r="L5" s="2"/>
      <c r="M5" s="2"/>
      <c r="N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2012-10-22T02:31:42Z</dcterms:created>
  <dcterms:modified xsi:type="dcterms:W3CDTF">2014-08-11T08:35:22Z</dcterms:modified>
</cp:coreProperties>
</file>