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D256E729-0053-47BE-A8A6-A8DBB8AF0E60}" xr6:coauthVersionLast="47" xr6:coauthVersionMax="47" xr10:uidLastSave="{00000000-0000-0000-0000-000000000000}"/>
  <bookViews>
    <workbookView xWindow="-120" yWindow="-120" windowWidth="29040" windowHeight="15720" xr2:uid="{114A3ACC-2F61-4F50-A5CF-63A86B2334B2}"/>
  </bookViews>
  <sheets>
    <sheet name="Case" sheetId="29" r:id="rId1"/>
    <sheet name="Model" sheetId="43" r:id="rId2"/>
    <sheet name="Flight Routes" sheetId="33" r:id="rId3"/>
    <sheet name="Answers" sheetId="42" r:id="rId4"/>
  </sheets>
  <definedNames>
    <definedName name="_nCanada">Case!$AB$15:$AB$26</definedName>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43" l="1" a="1"/>
  <c r="S4" i="43" s="1"/>
  <c r="U4" i="43" s="1" a="1"/>
  <c r="U4" i="43" s="1"/>
  <c r="I4" i="43" s="1"/>
  <c r="I5" i="43" s="1"/>
  <c r="I6" i="43" s="1"/>
  <c r="I7" i="43" s="1"/>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R4" i="43" a="1"/>
  <c r="R4" i="43" s="1"/>
  <c r="H5" i="43"/>
  <c r="H6" i="43"/>
  <c r="H7" i="43"/>
  <c r="H8" i="43"/>
  <c r="H9" i="43"/>
  <c r="H10" i="43"/>
  <c r="H11" i="43"/>
  <c r="H12" i="43"/>
  <c r="H13" i="43"/>
  <c r="H14" i="43"/>
  <c r="H15" i="43"/>
  <c r="H16" i="43"/>
  <c r="H17" i="43"/>
  <c r="H18" i="43"/>
  <c r="H19" i="43"/>
  <c r="H20" i="43"/>
  <c r="H21" i="43"/>
  <c r="H22" i="43"/>
  <c r="H23" i="43"/>
  <c r="H24" i="43"/>
  <c r="H25" i="43"/>
  <c r="H26" i="43"/>
  <c r="H27" i="43"/>
  <c r="H28" i="43"/>
  <c r="H29" i="43"/>
  <c r="H30" i="43"/>
  <c r="H31" i="43"/>
  <c r="H32" i="43"/>
  <c r="H33" i="43"/>
  <c r="H34" i="43"/>
  <c r="H35" i="43"/>
  <c r="H36" i="43"/>
  <c r="H37" i="43"/>
  <c r="H38" i="43"/>
  <c r="H39" i="43"/>
  <c r="H40" i="43"/>
  <c r="H41" i="43"/>
  <c r="H42" i="43"/>
  <c r="H43" i="43"/>
  <c r="H4" i="43"/>
  <c r="F4" i="43" a="1"/>
  <c r="F4" i="43" s="1"/>
  <c r="D5" i="43" a="1"/>
  <c r="D5" i="43" s="1"/>
  <c r="D6" i="43" a="1"/>
  <c r="D6" i="43" s="1"/>
  <c r="D7" i="43" a="1"/>
  <c r="D7" i="43" s="1"/>
  <c r="D8" i="43" a="1"/>
  <c r="D8" i="43" s="1"/>
  <c r="D9" i="43" a="1"/>
  <c r="D9" i="43" s="1"/>
  <c r="D10" i="43" a="1"/>
  <c r="D10" i="43" s="1"/>
  <c r="D11" i="43" a="1"/>
  <c r="D11" i="43" s="1"/>
  <c r="D12" i="43" a="1"/>
  <c r="D12" i="43" s="1"/>
  <c r="D13" i="43" a="1"/>
  <c r="D13" i="43" s="1"/>
  <c r="D14" i="43" a="1"/>
  <c r="D14" i="43" s="1"/>
  <c r="D15" i="43" a="1"/>
  <c r="D15" i="43" s="1"/>
  <c r="D16" i="43" a="1"/>
  <c r="D16" i="43" s="1"/>
  <c r="D17" i="43" a="1"/>
  <c r="D17" i="43" s="1"/>
  <c r="D18" i="43" a="1"/>
  <c r="D18" i="43" s="1"/>
  <c r="D19" i="43" a="1"/>
  <c r="D19" i="43" s="1"/>
  <c r="D20" i="43" a="1"/>
  <c r="D20" i="43" s="1"/>
  <c r="D21" i="43" a="1"/>
  <c r="D21" i="43" s="1"/>
  <c r="D22" i="43" a="1"/>
  <c r="D22" i="43" s="1"/>
  <c r="D23" i="43" a="1"/>
  <c r="D23" i="43" s="1"/>
  <c r="D24" i="43" a="1"/>
  <c r="D24" i="43" s="1"/>
  <c r="D25" i="43" a="1"/>
  <c r="D25" i="43" s="1"/>
  <c r="D26" i="43" a="1"/>
  <c r="D26" i="43" s="1"/>
  <c r="D27" i="43" a="1"/>
  <c r="D27" i="43" s="1"/>
  <c r="D28" i="43" a="1"/>
  <c r="D28" i="43" s="1"/>
  <c r="D29" i="43" a="1"/>
  <c r="D29" i="43" s="1"/>
  <c r="D30" i="43" a="1"/>
  <c r="D30" i="43" s="1"/>
  <c r="D31" i="43" a="1"/>
  <c r="D31" i="43" s="1"/>
  <c r="D32" i="43" a="1"/>
  <c r="D32" i="43" s="1"/>
  <c r="D33" i="43" a="1"/>
  <c r="D33" i="43" s="1"/>
  <c r="D34" i="43" a="1"/>
  <c r="D34" i="43" s="1"/>
  <c r="D35" i="43" a="1"/>
  <c r="D35" i="43" s="1"/>
  <c r="D36" i="43" a="1"/>
  <c r="D36" i="43" s="1"/>
  <c r="D37" i="43" a="1"/>
  <c r="D37" i="43" s="1"/>
  <c r="D38" i="43" a="1"/>
  <c r="D38" i="43" s="1"/>
  <c r="D39" i="43" a="1"/>
  <c r="D39" i="43" s="1"/>
  <c r="D40" i="43" a="1"/>
  <c r="D40" i="43" s="1"/>
  <c r="D41" i="43" a="1"/>
  <c r="D41" i="43" s="1"/>
  <c r="D42" i="43" a="1"/>
  <c r="D42" i="43" s="1"/>
  <c r="D43" i="43" a="1"/>
  <c r="D43" i="43" s="1"/>
  <c r="D4" i="43" a="1"/>
  <c r="D4" i="43" s="1"/>
  <c r="C4" i="43" a="1"/>
  <c r="C4" i="43" s="1"/>
  <c r="C1" i="43"/>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T84" i="29" l="1"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B73" i="29" l="1"/>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l="1" a="1"/>
  <c r="J42" i="2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<sst xmlns="http://schemas.openxmlformats.org/spreadsheetml/2006/main" count="972" uniqueCount="327">
  <si>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</si>
  <si>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</si>
  <si>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</si>
  <si>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</si>
  <si>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</si>
  <si>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</si>
  <si>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</si>
  <si>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</si>
  <si>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</si>
  <si>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</si>
  <si>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</si>
  <si>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</si>
  <si>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</si>
  <si>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</si>
  <si>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</si>
  <si>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</si>
  <si>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</si>
  <si>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</si>
  <si>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</si>
  <si>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</si>
  <si>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</si>
  <si>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</si>
  <si>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</si>
  <si>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</si>
  <si>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</si>
  <si>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</si>
  <si>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</si>
  <si>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</si>
  <si>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</si>
  <si>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</si>
  <si>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</si>
  <si>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</si>
  <si>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</si>
  <si>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</si>
  <si>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</si>
  <si>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</si>
  <si>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</si>
  <si>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</si>
  <si>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</si>
  <si>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</si>
  <si>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</si>
  <si>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</si>
  <si>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</si>
  <si>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</si>
  <si>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</si>
  <si>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</si>
  <si>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</si>
  <si>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</si>
  <si>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</si>
  <si>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</si>
  <si>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</si>
  <si>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</si>
  <si>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</si>
  <si>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</si>
  <si>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</si>
  <si>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</si>
  <si>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</si>
  <si>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</si>
  <si>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</si>
  <si>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</si>
  <si>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</si>
  <si>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</si>
  <si>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</si>
  <si>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</si>
  <si>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</si>
  <si>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</si>
  <si>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</si>
  <si>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</si>
  <si>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</si>
  <si>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</si>
  <si>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</si>
  <si>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</si>
  <si>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</si>
  <si>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</si>
  <si>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</si>
  <si>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</si>
  <si>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</si>
  <si>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</si>
  <si>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</si>
  <si>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</si>
  <si>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</si>
  <si>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</si>
  <si>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</si>
  <si>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</si>
  <si>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</si>
  <si>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</si>
  <si>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</si>
  <si>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</si>
  <si>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</si>
  <si>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</si>
  <si>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</si>
  <si>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</si>
  <si>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</si>
  <si>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</si>
  <si>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</si>
  <si>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</si>
  <si>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</si>
  <si>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</si>
  <si>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</si>
  <si>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</si>
  <si>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</si>
  <si>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</si>
  <si>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</si>
  <si>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</si>
  <si>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</si>
  <si>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</si>
  <si>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</si>
  <si>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</si>
  <si>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</si>
  <si>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</si>
  <si>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</si>
  <si>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</si>
  <si>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</si>
  <si>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</si>
  <si>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</si>
  <si>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</si>
  <si>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</si>
  <si>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</si>
  <si>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</si>
  <si>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</si>
  <si>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</si>
  <si>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</si>
  <si>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</si>
  <si>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</si>
  <si>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</si>
  <si>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</si>
  <si>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</si>
  <si>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</si>
  <si>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</si>
  <si>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</si>
  <si>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</si>
  <si>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</si>
  <si>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</si>
  <si>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</si>
  <si>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</si>
  <si>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</si>
  <si>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</si>
  <si>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</si>
  <si>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</si>
  <si>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</si>
  <si>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</si>
  <si>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</si>
  <si>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</si>
  <si>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</si>
  <si>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</si>
  <si>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</si>
  <si>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</si>
  <si>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</si>
  <si>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</si>
  <si>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</si>
  <si>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</si>
  <si>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</si>
  <si>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</si>
  <si>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</si>
  <si>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</si>
  <si>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</si>
  <si>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</si>
  <si>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</si>
  <si>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</si>
  <si>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</si>
  <si>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</si>
  <si>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</si>
  <si>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</si>
  <si>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</si>
  <si>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</si>
  <si>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</si>
  <si>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</si>
  <si>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</si>
  <si>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</si>
  <si>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</si>
  <si>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</si>
  <si>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</si>
  <si>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</si>
  <si>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</si>
  <si>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</si>
  <si>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</si>
  <si>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</si>
  <si>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</si>
  <si>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</si>
  <si>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</si>
  <si>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</si>
  <si>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</si>
  <si>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</si>
  <si>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</si>
  <si>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</si>
  <si>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</si>
  <si>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</si>
  <si>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</si>
  <si>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</si>
  <si>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</si>
  <si>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</si>
  <si>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</si>
  <si>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</si>
  <si>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</si>
  <si>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</si>
  <si>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</si>
  <si>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</si>
  <si>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</si>
  <si>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</si>
  <si>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</si>
  <si>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</si>
  <si>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</si>
  <si>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</si>
  <si>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</si>
  <si>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</si>
  <si>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</si>
  <si>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</si>
  <si>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</si>
  <si>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</si>
  <si>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</si>
  <si>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</si>
  <si>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</si>
  <si>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</si>
  <si>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</si>
  <si>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</si>
  <si>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</si>
  <si>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</si>
  <si>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</si>
  <si>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</si>
  <si>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</si>
  <si>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</si>
  <si>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</si>
  <si>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</si>
  <si>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</si>
  <si>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</si>
  <si>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</si>
  <si>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</si>
  <si>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</si>
  <si>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</si>
  <si>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</si>
  <si>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</si>
  <si>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</si>
  <si>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</si>
  <si>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</si>
  <si>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</si>
  <si>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</si>
  <si>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</si>
  <si>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</si>
  <si>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</si>
  <si>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</si>
  <si>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</si>
  <si>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</si>
  <si>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</si>
  <si>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</si>
  <si>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</si>
  <si>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</si>
  <si>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</si>
  <si>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</si>
  <si>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</si>
  <si>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</si>
  <si>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</si>
  <si>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</si>
  <si>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</si>
  <si>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</si>
  <si>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</si>
  <si>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</si>
  <si>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</si>
  <si>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</si>
  <si>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</si>
  <si>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</si>
  <si>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</si>
  <si>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</si>
  <si>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</si>
  <si>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</si>
  <si>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</si>
  <si>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</si>
  <si>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</si>
  <si>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</si>
  <si>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</si>
  <si>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</si>
  <si>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</si>
  <si>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</si>
  <si>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</si>
  <si>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</si>
  <si>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</si>
  <si>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</si>
  <si>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</si>
  <si>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</si>
  <si>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</si>
  <si>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</si>
  <si>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</si>
  <si>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</si>
  <si>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</si>
  <si>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</si>
  <si>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</si>
  <si>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</si>
  <si>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</si>
  <si>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</si>
  <si>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</si>
  <si>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</si>
  <si>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</si>
  <si>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</si>
  <si>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</si>
  <si>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</si>
  <si>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</si>
  <si>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</si>
  <si>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</si>
  <si>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</si>
  <si>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</si>
  <si>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</si>
  <si>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</si>
  <si>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</si>
  <si>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</si>
  <si>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</si>
  <si>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</si>
  <si>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</si>
  <si>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</si>
  <si>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</si>
  <si>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</si>
  <si>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</si>
  <si>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</si>
  <si>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</si>
  <si>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</si>
  <si>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</si>
  <si>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</si>
  <si>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</si>
  <si>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</si>
  <si>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</si>
  <si>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Canadian?</t>
  </si>
  <si>
    <t>Dep</t>
  </si>
  <si>
    <t>Arr</t>
  </si>
  <si>
    <t>Can dep</t>
  </si>
  <si>
    <t>Can arr</t>
  </si>
  <si>
    <t>Canada</t>
  </si>
  <si>
    <t>Number</t>
  </si>
  <si>
    <t>Has 7</t>
  </si>
  <si>
    <t>Sevens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</si>
</sst>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5">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4">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cellStyleXfs>
  <cellXfs count="121">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164" fontId="33" fillId="0" borderId="0" xfId="2" applyNumberFormat="1"/>
  </cellXfs>
  <cellStyles count="4">
    <cellStyle name="Hyperlink 2" xfId="1" xr:uid="{C1B9BA85-4C62-429F-905A-EBA90D38020B}"/>
    <cellStyle name="Intro_Hd" xfId="3" xr:uid="{01AF7EAE-CB85-4D6D-B8FE-45DE2D307247}"/>
    <cellStyle name="Normal" xfId="0" builtinId="0"/>
    <cellStyle name="Normal 2" xfId="2" xr:uid="{EDE34C5E-6BEB-481A-9346-EA067B118248}"/>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abSelected="1" topLeftCell="A90" zoomScale="130" zoomScaleNormal="130" workbookViewId="0">
      <selection activeCell="F95" sqref="F95"/>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5.7109375" style="1" bestFit="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51" width="16.28515625" style="1" customWidth="1"/>
    <col min="52" max="52" width="41.42578125" style="1" customWidth="1"/>
    <col min="53" max="16384" width="8.57031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81" t="s">
        <v>307</v>
      </c>
      <c r="C2" s="81"/>
      <c r="D2" s="81"/>
      <c r="E2" s="81"/>
      <c r="F2" s="81"/>
      <c r="G2" s="81"/>
      <c r="H2" s="81"/>
      <c r="I2" s="81"/>
      <c r="J2" s="81"/>
      <c r="K2" s="81"/>
      <c r="L2" s="81"/>
      <c r="M2" s="81"/>
      <c r="N2" s="81"/>
      <c r="O2" s="81"/>
      <c r="P2" s="81"/>
      <c r="Q2" s="81"/>
      <c r="R2" s="81"/>
      <c r="S2" s="81"/>
      <c r="T2" s="81"/>
      <c r="U2" s="81"/>
      <c r="V2" s="81"/>
      <c r="W2" s="81"/>
      <c r="X2" s="81"/>
      <c r="Y2" s="81"/>
      <c r="Z2" s="81"/>
      <c r="AA2" s="81"/>
      <c r="AO2" s="3"/>
      <c r="AY2" s="6"/>
      <c r="AZ2" s="6"/>
    </row>
    <row r="3" spans="2:52" ht="21.75" customHeight="1">
      <c r="B3" s="1"/>
      <c r="C3" s="1"/>
      <c r="D3" s="1"/>
      <c r="E3" s="39"/>
      <c r="F3" s="1"/>
      <c r="AO3" s="3"/>
      <c r="AY3" s="6"/>
      <c r="AZ3" s="6"/>
    </row>
    <row r="4" spans="2:52" ht="33.6" customHeight="1">
      <c r="B4" s="82" t="s">
        <v>92</v>
      </c>
      <c r="C4" s="82"/>
      <c r="D4" s="82"/>
      <c r="E4" s="82"/>
      <c r="F4" s="82"/>
      <c r="G4" s="82"/>
      <c r="H4" s="82"/>
      <c r="I4" s="82"/>
      <c r="J4" s="82"/>
      <c r="K4" s="82"/>
      <c r="L4" s="82"/>
      <c r="M4" s="82"/>
      <c r="N4" s="82"/>
      <c r="O4" s="82"/>
      <c r="P4" s="82"/>
      <c r="Q4" s="82"/>
      <c r="R4" s="82"/>
      <c r="S4" s="82"/>
      <c r="T4" s="82"/>
      <c r="Y4" s="93" t="s">
        <v>6</v>
      </c>
      <c r="Z4" s="93"/>
      <c r="AA4" s="82"/>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94" t="s">
        <v>164</v>
      </c>
      <c r="Z11" s="95"/>
      <c r="AA11" s="96"/>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83" t="s">
        <v>0</v>
      </c>
      <c r="C13" s="82"/>
      <c r="D13" s="82"/>
      <c r="E13" s="82"/>
      <c r="F13" s="82"/>
      <c r="G13" s="82"/>
      <c r="H13" s="82"/>
      <c r="I13" s="82"/>
      <c r="J13" s="82"/>
      <c r="K13" s="82"/>
      <c r="L13" s="82"/>
      <c r="M13" s="82"/>
      <c r="N13" s="82"/>
      <c r="O13" s="82"/>
      <c r="P13" s="82"/>
      <c r="Q13" s="82"/>
      <c r="R13" s="82"/>
      <c r="S13" s="82"/>
      <c r="T13" s="82"/>
      <c r="U13" s="60"/>
      <c r="Y13" s="83" t="s">
        <v>45</v>
      </c>
      <c r="Z13" s="82"/>
      <c r="AA13" s="82"/>
      <c r="AF13" s="60"/>
      <c r="AG13" s="60"/>
      <c r="AH13" s="60"/>
      <c r="AO13" s="3"/>
      <c r="AP13" s="3"/>
    </row>
    <row r="14" spans="2:52" ht="25.5" customHeight="1" thickTop="1" thickBot="1">
      <c r="B14" s="84" t="s">
        <v>310</v>
      </c>
      <c r="C14" s="85"/>
      <c r="D14" s="85"/>
      <c r="E14" s="85"/>
      <c r="F14" s="85"/>
      <c r="G14" s="85"/>
      <c r="H14" s="85"/>
      <c r="I14" s="85"/>
      <c r="J14" s="85"/>
      <c r="K14" s="85"/>
      <c r="L14" s="85"/>
      <c r="M14" s="85"/>
      <c r="N14" s="85"/>
      <c r="O14" s="85"/>
      <c r="P14" s="85"/>
      <c r="Q14" s="85"/>
      <c r="R14" s="85"/>
      <c r="S14" s="85"/>
      <c r="T14" s="86"/>
      <c r="U14" s="3"/>
      <c r="Y14" s="61" t="s">
        <v>31</v>
      </c>
      <c r="Z14" s="61" t="s">
        <v>46</v>
      </c>
      <c r="AA14" s="61" t="s">
        <v>72</v>
      </c>
      <c r="AB14" s="1" t="s">
        <v>318</v>
      </c>
      <c r="AF14" s="55"/>
      <c r="AG14" s="56"/>
      <c r="AH14" s="56"/>
      <c r="AP14" s="3"/>
    </row>
    <row r="15" spans="2:52" ht="25.5" customHeight="1" thickTop="1">
      <c r="B15" s="87"/>
      <c r="C15" s="88"/>
      <c r="D15" s="88"/>
      <c r="E15" s="88"/>
      <c r="F15" s="88"/>
      <c r="G15" s="88"/>
      <c r="H15" s="88"/>
      <c r="I15" s="88"/>
      <c r="J15" s="88"/>
      <c r="K15" s="88"/>
      <c r="L15" s="88"/>
      <c r="M15" s="88"/>
      <c r="N15" s="88"/>
      <c r="O15" s="88"/>
      <c r="P15" s="88"/>
      <c r="Q15" s="88"/>
      <c r="R15" s="88"/>
      <c r="S15" s="88"/>
      <c r="T15" s="89"/>
      <c r="U15" s="3"/>
      <c r="Y15" s="62" t="s">
        <v>32</v>
      </c>
      <c r="Z15" s="62" t="s">
        <v>33</v>
      </c>
      <c r="AA15" s="62" t="s">
        <v>76</v>
      </c>
      <c r="AB15" s="1">
        <v>1</v>
      </c>
      <c r="AF15" s="55"/>
      <c r="AG15" s="56"/>
      <c r="AH15" s="56"/>
      <c r="AP15" s="3"/>
    </row>
    <row r="16" spans="2:52" ht="25.5" customHeight="1">
      <c r="B16" s="87"/>
      <c r="C16" s="88"/>
      <c r="D16" s="88"/>
      <c r="E16" s="88"/>
      <c r="F16" s="88"/>
      <c r="G16" s="88"/>
      <c r="H16" s="88"/>
      <c r="I16" s="88"/>
      <c r="J16" s="88"/>
      <c r="K16" s="88"/>
      <c r="L16" s="88"/>
      <c r="M16" s="88"/>
      <c r="N16" s="88"/>
      <c r="O16" s="88"/>
      <c r="P16" s="88"/>
      <c r="Q16" s="88"/>
      <c r="R16" s="88"/>
      <c r="S16" s="88"/>
      <c r="T16" s="89"/>
      <c r="U16" s="3"/>
      <c r="Y16" s="62" t="s">
        <v>47</v>
      </c>
      <c r="Z16" s="62" t="s">
        <v>54</v>
      </c>
      <c r="AA16" s="62" t="s">
        <v>77</v>
      </c>
      <c r="AB16" s="1">
        <v>1</v>
      </c>
      <c r="AG16" s="54"/>
      <c r="AH16" s="54"/>
      <c r="AP16" s="3"/>
    </row>
    <row r="17" spans="2:52" ht="25.5" customHeight="1">
      <c r="B17" s="87"/>
      <c r="C17" s="88"/>
      <c r="D17" s="88"/>
      <c r="E17" s="88"/>
      <c r="F17" s="88"/>
      <c r="G17" s="88"/>
      <c r="H17" s="88"/>
      <c r="I17" s="88"/>
      <c r="J17" s="88"/>
      <c r="K17" s="88"/>
      <c r="L17" s="88"/>
      <c r="M17" s="88"/>
      <c r="N17" s="88"/>
      <c r="O17" s="88"/>
      <c r="P17" s="88"/>
      <c r="Q17" s="88"/>
      <c r="R17" s="88"/>
      <c r="S17" s="88"/>
      <c r="T17" s="89"/>
      <c r="U17" s="3"/>
      <c r="Y17" s="62" t="s">
        <v>39</v>
      </c>
      <c r="Z17" s="62" t="s">
        <v>40</v>
      </c>
      <c r="AA17" s="62" t="s">
        <v>79</v>
      </c>
      <c r="AB17" s="1">
        <v>0</v>
      </c>
      <c r="AG17" s="54"/>
      <c r="AH17" s="54"/>
      <c r="AP17" s="3"/>
    </row>
    <row r="18" spans="2:52" ht="25.5" customHeight="1">
      <c r="B18" s="87"/>
      <c r="C18" s="88"/>
      <c r="D18" s="88"/>
      <c r="E18" s="88"/>
      <c r="F18" s="88"/>
      <c r="G18" s="88"/>
      <c r="H18" s="88"/>
      <c r="I18" s="88"/>
      <c r="J18" s="88"/>
      <c r="K18" s="88"/>
      <c r="L18" s="88"/>
      <c r="M18" s="88"/>
      <c r="N18" s="88"/>
      <c r="O18" s="88"/>
      <c r="P18" s="88"/>
      <c r="Q18" s="88"/>
      <c r="R18" s="88"/>
      <c r="S18" s="88"/>
      <c r="T18" s="89"/>
      <c r="U18" s="3"/>
      <c r="Y18" s="62" t="s">
        <v>35</v>
      </c>
      <c r="Z18" s="62" t="s">
        <v>34</v>
      </c>
      <c r="AA18" s="62" t="s">
        <v>75</v>
      </c>
      <c r="AB18" s="1">
        <v>0</v>
      </c>
      <c r="AG18" s="54"/>
      <c r="AH18" s="54"/>
      <c r="AO18" s="3"/>
    </row>
    <row r="19" spans="2:52" ht="25.5" customHeight="1">
      <c r="B19" s="87"/>
      <c r="C19" s="88"/>
      <c r="D19" s="88"/>
      <c r="E19" s="88"/>
      <c r="F19" s="88"/>
      <c r="G19" s="88"/>
      <c r="H19" s="88"/>
      <c r="I19" s="88"/>
      <c r="J19" s="88"/>
      <c r="K19" s="88"/>
      <c r="L19" s="88"/>
      <c r="M19" s="88"/>
      <c r="N19" s="88"/>
      <c r="O19" s="88"/>
      <c r="P19" s="88"/>
      <c r="Q19" s="88"/>
      <c r="R19" s="88"/>
      <c r="S19" s="88"/>
      <c r="T19" s="89"/>
      <c r="U19" s="3"/>
      <c r="Y19" s="62" t="s">
        <v>42</v>
      </c>
      <c r="Z19" s="62" t="s">
        <v>41</v>
      </c>
      <c r="AA19" s="62" t="s">
        <v>78</v>
      </c>
      <c r="AB19" s="1">
        <v>0</v>
      </c>
      <c r="AG19" s="54"/>
      <c r="AH19" s="54"/>
      <c r="AO19" s="3"/>
    </row>
    <row r="20" spans="2:52" ht="25.5" customHeight="1">
      <c r="B20" s="87"/>
      <c r="C20" s="88"/>
      <c r="D20" s="88"/>
      <c r="E20" s="88"/>
      <c r="F20" s="88"/>
      <c r="G20" s="88"/>
      <c r="H20" s="88"/>
      <c r="I20" s="88"/>
      <c r="J20" s="88"/>
      <c r="K20" s="88"/>
      <c r="L20" s="88"/>
      <c r="M20" s="88"/>
      <c r="N20" s="88"/>
      <c r="O20" s="88"/>
      <c r="P20" s="88"/>
      <c r="Q20" s="88"/>
      <c r="R20" s="88"/>
      <c r="S20" s="88"/>
      <c r="T20" s="89"/>
      <c r="U20" s="3"/>
      <c r="Y20" s="62" t="s">
        <v>48</v>
      </c>
      <c r="Z20" s="62" t="s">
        <v>55</v>
      </c>
      <c r="AA20" s="62" t="s">
        <v>83</v>
      </c>
      <c r="AB20" s="1">
        <v>0</v>
      </c>
      <c r="AO20" s="3"/>
    </row>
    <row r="21" spans="2:52" ht="25.5" customHeight="1">
      <c r="B21" s="87"/>
      <c r="C21" s="88"/>
      <c r="D21" s="88"/>
      <c r="E21" s="88"/>
      <c r="F21" s="88"/>
      <c r="G21" s="88"/>
      <c r="H21" s="88"/>
      <c r="I21" s="88"/>
      <c r="J21" s="88"/>
      <c r="K21" s="88"/>
      <c r="L21" s="88"/>
      <c r="M21" s="88"/>
      <c r="N21" s="88"/>
      <c r="O21" s="88"/>
      <c r="P21" s="88"/>
      <c r="Q21" s="88"/>
      <c r="R21" s="88"/>
      <c r="S21" s="88"/>
      <c r="T21" s="89"/>
      <c r="U21" s="3"/>
      <c r="Y21" s="62" t="s">
        <v>49</v>
      </c>
      <c r="Z21" s="62" t="s">
        <v>56</v>
      </c>
      <c r="AA21" s="62" t="s">
        <v>80</v>
      </c>
      <c r="AB21" s="1">
        <v>0</v>
      </c>
      <c r="AG21" s="54"/>
      <c r="AH21" s="54"/>
      <c r="AO21" s="3"/>
    </row>
    <row r="22" spans="2:52" ht="25.5" customHeight="1">
      <c r="B22" s="87"/>
      <c r="C22" s="88"/>
      <c r="D22" s="88"/>
      <c r="E22" s="88"/>
      <c r="F22" s="88"/>
      <c r="G22" s="88"/>
      <c r="H22" s="88"/>
      <c r="I22" s="88"/>
      <c r="J22" s="88"/>
      <c r="K22" s="88"/>
      <c r="L22" s="88"/>
      <c r="M22" s="88"/>
      <c r="N22" s="88"/>
      <c r="O22" s="88"/>
      <c r="P22" s="88"/>
      <c r="Q22" s="88"/>
      <c r="R22" s="88"/>
      <c r="S22" s="88"/>
      <c r="T22" s="89"/>
      <c r="U22" s="3"/>
      <c r="Y22" s="62" t="s">
        <v>50</v>
      </c>
      <c r="Z22" s="62" t="s">
        <v>60</v>
      </c>
      <c r="AA22" s="62" t="s">
        <v>81</v>
      </c>
      <c r="AB22" s="1">
        <v>0</v>
      </c>
      <c r="AG22" s="54"/>
      <c r="AH22" s="54"/>
      <c r="AO22" s="3"/>
      <c r="AP22" s="3"/>
    </row>
    <row r="23" spans="2:52" ht="25.5" customHeight="1">
      <c r="B23" s="87"/>
      <c r="C23" s="88"/>
      <c r="D23" s="88"/>
      <c r="E23" s="88"/>
      <c r="F23" s="88"/>
      <c r="G23" s="88"/>
      <c r="H23" s="88"/>
      <c r="I23" s="88"/>
      <c r="J23" s="88"/>
      <c r="K23" s="88"/>
      <c r="L23" s="88"/>
      <c r="M23" s="88"/>
      <c r="N23" s="88"/>
      <c r="O23" s="88"/>
      <c r="P23" s="88"/>
      <c r="Q23" s="88"/>
      <c r="R23" s="88"/>
      <c r="S23" s="88"/>
      <c r="T23" s="89"/>
      <c r="U23" s="3"/>
      <c r="Y23" s="62" t="s">
        <v>51</v>
      </c>
      <c r="Z23" s="62" t="s">
        <v>59</v>
      </c>
      <c r="AA23" s="62" t="s">
        <v>82</v>
      </c>
      <c r="AB23" s="1">
        <v>0</v>
      </c>
      <c r="AG23" s="54"/>
      <c r="AH23" s="54"/>
      <c r="AO23" s="3"/>
      <c r="AP23" s="3"/>
    </row>
    <row r="24" spans="2:52" ht="25.5" customHeight="1">
      <c r="B24" s="87"/>
      <c r="C24" s="88"/>
      <c r="D24" s="88"/>
      <c r="E24" s="88"/>
      <c r="F24" s="88"/>
      <c r="G24" s="88"/>
      <c r="H24" s="88"/>
      <c r="I24" s="88"/>
      <c r="J24" s="88"/>
      <c r="K24" s="88"/>
      <c r="L24" s="88"/>
      <c r="M24" s="88"/>
      <c r="N24" s="88"/>
      <c r="O24" s="88"/>
      <c r="P24" s="88"/>
      <c r="Q24" s="88"/>
      <c r="R24" s="88"/>
      <c r="S24" s="88"/>
      <c r="T24" s="89"/>
      <c r="U24" s="3"/>
      <c r="Y24" s="62" t="s">
        <v>52</v>
      </c>
      <c r="Z24" s="62" t="s">
        <v>58</v>
      </c>
      <c r="AA24" s="62" t="s">
        <v>73</v>
      </c>
      <c r="AB24" s="1">
        <v>0</v>
      </c>
      <c r="AG24" s="54"/>
      <c r="AH24" s="54"/>
      <c r="AO24" s="3"/>
      <c r="AP24" s="3"/>
    </row>
    <row r="25" spans="2:52" ht="25.5" customHeight="1">
      <c r="B25" s="87"/>
      <c r="C25" s="88"/>
      <c r="D25" s="88"/>
      <c r="E25" s="88"/>
      <c r="F25" s="88"/>
      <c r="G25" s="88"/>
      <c r="H25" s="88"/>
      <c r="I25" s="88"/>
      <c r="J25" s="88"/>
      <c r="K25" s="88"/>
      <c r="L25" s="88"/>
      <c r="M25" s="88"/>
      <c r="N25" s="88"/>
      <c r="O25" s="88"/>
      <c r="P25" s="88"/>
      <c r="Q25" s="88"/>
      <c r="R25" s="88"/>
      <c r="S25" s="88"/>
      <c r="T25" s="89"/>
      <c r="U25" s="3"/>
      <c r="Y25" s="62" t="s">
        <v>53</v>
      </c>
      <c r="Z25" s="62" t="s">
        <v>57</v>
      </c>
      <c r="AA25" s="62" t="s">
        <v>74</v>
      </c>
      <c r="AB25" s="1">
        <v>0</v>
      </c>
      <c r="AO25" s="3"/>
      <c r="AP25" s="3"/>
    </row>
    <row r="26" spans="2:52" ht="25.5" customHeight="1">
      <c r="B26" s="87"/>
      <c r="C26" s="88"/>
      <c r="D26" s="88"/>
      <c r="E26" s="88"/>
      <c r="F26" s="88"/>
      <c r="G26" s="88"/>
      <c r="H26" s="88"/>
      <c r="I26" s="88"/>
      <c r="J26" s="88"/>
      <c r="K26" s="88"/>
      <c r="L26" s="88"/>
      <c r="M26" s="88"/>
      <c r="N26" s="88"/>
      <c r="O26" s="88"/>
      <c r="P26" s="88"/>
      <c r="Q26" s="88"/>
      <c r="R26" s="88"/>
      <c r="S26" s="88"/>
      <c r="T26" s="89"/>
      <c r="U26" s="3"/>
      <c r="Y26" s="62" t="s">
        <v>105</v>
      </c>
      <c r="Z26" s="62" t="s">
        <v>103</v>
      </c>
      <c r="AA26" s="62" t="s">
        <v>104</v>
      </c>
      <c r="AB26" s="1">
        <v>0</v>
      </c>
      <c r="AE26" s="64"/>
      <c r="AF26" s="2"/>
      <c r="AG26" s="2"/>
      <c r="AH26" s="2"/>
      <c r="AI26" s="2"/>
      <c r="AO26" s="3"/>
      <c r="AP26" s="3"/>
    </row>
    <row r="27" spans="2:52" ht="25.5" customHeight="1">
      <c r="B27" s="87"/>
      <c r="C27" s="88"/>
      <c r="D27" s="88"/>
      <c r="E27" s="88"/>
      <c r="F27" s="88"/>
      <c r="G27" s="88"/>
      <c r="H27" s="88"/>
      <c r="I27" s="88"/>
      <c r="J27" s="88"/>
      <c r="K27" s="88"/>
      <c r="L27" s="88"/>
      <c r="M27" s="88"/>
      <c r="N27" s="88"/>
      <c r="O27" s="88"/>
      <c r="P27" s="88"/>
      <c r="Q27" s="88"/>
      <c r="R27" s="88"/>
      <c r="S27" s="88"/>
      <c r="T27" s="89"/>
      <c r="U27" s="3"/>
      <c r="V27" s="3"/>
      <c r="W27" s="3"/>
      <c r="X27" s="3"/>
      <c r="Y27" s="3"/>
      <c r="Z27" s="3"/>
      <c r="AA27" s="3"/>
      <c r="AC27" s="63"/>
      <c r="AD27" s="63"/>
      <c r="AE27" s="64"/>
      <c r="AF27" s="2"/>
      <c r="AG27" s="2"/>
      <c r="AH27" s="2"/>
      <c r="AI27" s="2"/>
      <c r="AO27" s="3"/>
      <c r="AP27" s="3"/>
    </row>
    <row r="28" spans="2:52" ht="47.25" customHeight="1">
      <c r="B28" s="90"/>
      <c r="C28" s="91"/>
      <c r="D28" s="91"/>
      <c r="E28" s="91"/>
      <c r="F28" s="91"/>
      <c r="G28" s="91"/>
      <c r="H28" s="91"/>
      <c r="I28" s="91"/>
      <c r="J28" s="91"/>
      <c r="K28" s="91"/>
      <c r="L28" s="91"/>
      <c r="M28" s="91"/>
      <c r="N28" s="91"/>
      <c r="O28" s="91"/>
      <c r="P28" s="91"/>
      <c r="Q28" s="91"/>
      <c r="R28" s="91"/>
      <c r="S28" s="91"/>
      <c r="T28" s="92"/>
      <c r="U28" s="3"/>
      <c r="V28" s="3"/>
      <c r="W28" s="3"/>
      <c r="X28" s="3"/>
      <c r="Y28" s="3"/>
      <c r="Z28" s="3"/>
      <c r="AA28" s="3"/>
      <c r="AC28" s="63"/>
      <c r="AD28" s="63"/>
      <c r="AE28" s="64"/>
      <c r="AF28" s="80"/>
      <c r="AG28" s="80"/>
      <c r="AH28" s="80"/>
      <c r="AI28" s="80"/>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100" t="s">
        <v>18</v>
      </c>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2"/>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03" t="s">
        <v>23</v>
      </c>
      <c r="H33" s="104"/>
      <c r="I33" s="104"/>
      <c r="J33" s="104"/>
      <c r="K33" s="104"/>
      <c r="L33" s="104"/>
      <c r="M33" s="104"/>
      <c r="N33" s="104"/>
      <c r="O33" s="104"/>
      <c r="P33" s="104"/>
      <c r="Q33" s="104"/>
      <c r="R33" s="104"/>
      <c r="S33" s="104"/>
      <c r="T33" s="104"/>
      <c r="U33" s="104"/>
      <c r="V33" s="104"/>
      <c r="W33" s="104"/>
      <c r="X33" s="104"/>
      <c r="Y33" s="104"/>
      <c r="Z33" s="104"/>
      <c r="AA33" s="105"/>
      <c r="AC33" s="63"/>
      <c r="AD33" s="63"/>
      <c r="AE33" s="64"/>
    </row>
    <row r="34" spans="2:52" ht="33.75" customHeight="1" thickTop="1">
      <c r="B34" s="14" t="s">
        <v>19</v>
      </c>
      <c r="C34" s="15" t="s">
        <v>22</v>
      </c>
      <c r="D34" s="16">
        <v>50</v>
      </c>
      <c r="E34" s="30"/>
      <c r="F34" s="36">
        <f>IF(AND(E34&lt;&gt;"",E34=Answers!E34),1,IF(ISBLANK(E34),0,-1))</f>
        <v>0</v>
      </c>
      <c r="G34" s="106" t="s">
        <v>308</v>
      </c>
      <c r="H34" s="107"/>
      <c r="I34" s="107"/>
      <c r="J34" s="107"/>
      <c r="K34" s="107"/>
      <c r="L34" s="107"/>
      <c r="M34" s="107"/>
      <c r="N34" s="107"/>
      <c r="O34" s="107"/>
      <c r="P34" s="107"/>
      <c r="Q34" s="107"/>
      <c r="R34" s="107"/>
      <c r="S34" s="107"/>
      <c r="T34" s="107"/>
      <c r="U34" s="107"/>
      <c r="V34" s="107"/>
      <c r="W34" s="107"/>
      <c r="X34" s="107"/>
      <c r="Y34" s="107"/>
      <c r="Z34" s="107"/>
      <c r="AA34" s="108"/>
      <c r="AC34" s="63"/>
      <c r="AD34" s="63"/>
      <c r="AE34" s="64"/>
    </row>
    <row r="35" spans="2:52" ht="33.950000000000003" customHeight="1">
      <c r="B35" s="14" t="s">
        <v>21</v>
      </c>
      <c r="C35" s="15" t="s">
        <v>22</v>
      </c>
      <c r="D35" s="16">
        <v>80</v>
      </c>
      <c r="E35" s="30"/>
      <c r="F35" s="36">
        <f>IF(AND(E35&lt;&gt;"",E35=Answers!E35),1,IF(ISBLANK(E35),0,-1))</f>
        <v>0</v>
      </c>
      <c r="G35" s="109" t="s">
        <v>299</v>
      </c>
      <c r="H35" s="110"/>
      <c r="I35" s="110"/>
      <c r="J35" s="110"/>
      <c r="K35" s="110"/>
      <c r="L35" s="110"/>
      <c r="M35" s="110"/>
      <c r="N35" s="110"/>
      <c r="O35" s="110"/>
      <c r="P35" s="110"/>
      <c r="Q35" s="110"/>
      <c r="R35" s="110"/>
      <c r="S35" s="110"/>
      <c r="T35" s="110"/>
      <c r="U35" s="110"/>
      <c r="V35" s="110"/>
      <c r="W35" s="110"/>
      <c r="X35" s="110"/>
      <c r="Y35" s="110"/>
      <c r="Z35" s="110"/>
      <c r="AA35" s="111"/>
      <c r="AC35" s="63"/>
      <c r="AD35" s="63"/>
      <c r="AE35" s="64"/>
    </row>
    <row r="36" spans="2:52" ht="33.75" customHeight="1">
      <c r="B36" s="14" t="s">
        <v>20</v>
      </c>
      <c r="C36" s="15" t="s">
        <v>22</v>
      </c>
      <c r="D36" s="16">
        <v>120</v>
      </c>
      <c r="E36" s="30"/>
      <c r="F36" s="36">
        <f>IF(AND(E36&lt;&gt;"",E36=Answers!E36),1,IF(ISBLANK(E36),0,-1))</f>
        <v>0</v>
      </c>
      <c r="G36" s="112" t="s">
        <v>309</v>
      </c>
      <c r="H36" s="113"/>
      <c r="I36" s="113"/>
      <c r="J36" s="113"/>
      <c r="K36" s="113"/>
      <c r="L36" s="113"/>
      <c r="M36" s="113"/>
      <c r="N36" s="113"/>
      <c r="O36" s="113"/>
      <c r="P36" s="113"/>
      <c r="Q36" s="113"/>
      <c r="R36" s="113"/>
      <c r="S36" s="113"/>
      <c r="T36" s="113"/>
      <c r="U36" s="113"/>
      <c r="V36" s="113"/>
      <c r="W36" s="113"/>
      <c r="X36" s="113"/>
      <c r="Y36" s="113"/>
      <c r="Z36" s="113"/>
      <c r="AA36" s="114"/>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16" t="s">
        <v>29</v>
      </c>
      <c r="K41" s="116"/>
      <c r="L41" s="116"/>
      <c r="M41" s="116"/>
      <c r="N41" s="116"/>
      <c r="AS41" s="6"/>
      <c r="AT41" s="6"/>
      <c r="AU41" s="6"/>
      <c r="AV41" s="6"/>
      <c r="AW41" s="6"/>
      <c r="AX41" s="6"/>
      <c r="AY41" s="6"/>
      <c r="AZ41" s="6"/>
    </row>
    <row r="42" spans="2:52" ht="15" customHeight="1" thickTop="1">
      <c r="J42" s="115" cm="1">
        <f t="array" ref="J42">SUMPRODUCT(--(F34:F216=1),F34:F216,D34:D216)</f>
        <v>220</v>
      </c>
      <c r="K42" s="115"/>
      <c r="L42" s="115"/>
      <c r="M42" s="115"/>
      <c r="N42" s="115"/>
      <c r="AS42" s="6"/>
      <c r="AT42" s="6"/>
      <c r="AU42" s="6"/>
      <c r="AV42" s="6"/>
      <c r="AW42" s="6"/>
      <c r="AX42" s="6"/>
      <c r="AY42" s="6"/>
      <c r="AZ42" s="6"/>
    </row>
    <row r="43" spans="2:52" ht="15" customHeight="1">
      <c r="B43" s="20" t="s">
        <v>306</v>
      </c>
      <c r="J43" s="115"/>
      <c r="K43" s="115"/>
      <c r="L43" s="115"/>
      <c r="M43" s="115"/>
      <c r="N43" s="115"/>
      <c r="AS43" s="6"/>
      <c r="AT43" s="6"/>
      <c r="AU43" s="6"/>
      <c r="AV43" s="6"/>
      <c r="AW43" s="6"/>
      <c r="AX43" s="6"/>
      <c r="AY43" s="6"/>
      <c r="AZ43" s="6"/>
    </row>
    <row r="44" spans="2:52" ht="15" customHeight="1" thickBot="1">
      <c r="B44" s="20"/>
      <c r="G44" s="27"/>
      <c r="J44" s="115"/>
      <c r="K44" s="115"/>
      <c r="L44" s="115"/>
      <c r="M44" s="115"/>
      <c r="N44" s="115"/>
      <c r="R44" s="6"/>
    </row>
    <row r="45" spans="2:52" ht="25.5" customHeight="1" thickTop="1" thickBot="1">
      <c r="B45" s="19" t="s">
        <v>2</v>
      </c>
      <c r="C45" s="19" t="s">
        <v>3</v>
      </c>
      <c r="D45" s="19" t="s">
        <v>4</v>
      </c>
      <c r="E45" s="44" t="s">
        <v>5</v>
      </c>
      <c r="G45" s="19" t="s">
        <v>63</v>
      </c>
      <c r="H45" s="6"/>
      <c r="I45" s="6"/>
      <c r="J45" s="115"/>
      <c r="K45" s="115"/>
      <c r="L45" s="115"/>
      <c r="M45" s="115"/>
      <c r="N45" s="115"/>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25">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25">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25">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25">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25">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25">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25">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25">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25">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25">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25">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25">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customHeight="1" thickTop="1" thickBot="1">
      <c r="B67" s="19" t="s">
        <v>2</v>
      </c>
      <c r="C67" s="19" t="s">
        <v>3</v>
      </c>
      <c r="D67" s="19" t="s">
        <v>4</v>
      </c>
      <c r="E67" s="44" t="s">
        <v>5</v>
      </c>
      <c r="G67" s="103" t="s">
        <v>64</v>
      </c>
      <c r="H67" s="104"/>
      <c r="I67" s="104"/>
      <c r="J67" s="104"/>
      <c r="K67" s="104"/>
      <c r="L67" s="104"/>
      <c r="M67" s="104"/>
      <c r="N67" s="104"/>
      <c r="O67" s="104"/>
      <c r="P67" s="104"/>
      <c r="Q67" s="104"/>
      <c r="R67" s="10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7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25">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17" t="s">
        <v>64</v>
      </c>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c r="AF104" s="118"/>
      <c r="AG104" s="119"/>
      <c r="AH104" s="6"/>
      <c r="AI104" s="6"/>
      <c r="AJ104" s="6"/>
      <c r="AK104" s="6"/>
      <c r="AL104" s="6"/>
      <c r="AM104" s="6"/>
      <c r="AN104" s="6"/>
      <c r="AO104" s="6"/>
      <c r="AP104" s="6"/>
      <c r="AQ104" s="6"/>
      <c r="AR104" s="6"/>
      <c r="AS104" s="6"/>
      <c r="AT104" s="6"/>
      <c r="AU104" s="6"/>
      <c r="AV104" s="6"/>
      <c r="AW104" s="6"/>
      <c r="AX104" s="6"/>
      <c r="AY104" s="6"/>
      <c r="AZ104" s="6"/>
    </row>
    <row r="105" spans="2:52"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25">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25">
      <c r="B108" s="17">
        <v>31</v>
      </c>
      <c r="C108" s="17">
        <v>3</v>
      </c>
      <c r="D108" s="18">
        <v>10</v>
      </c>
      <c r="E108" s="30"/>
      <c r="F108" s="36">
        <f>IF(AND(E108&lt;&gt;"",E108=Answers!E108),1,IF(ISBLANK(E108),0,-1))</f>
        <v>0</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25">
      <c r="B109" s="17">
        <f t="shared" ref="B109:B127" si="5">B108+1</f>
        <v>32</v>
      </c>
      <c r="C109" s="17">
        <v>3</v>
      </c>
      <c r="D109" s="18">
        <v>10</v>
      </c>
      <c r="E109" s="30"/>
      <c r="F109" s="36">
        <f>IF(AND(E109&lt;&gt;"",E109=Answers!E109),1,IF(ISBLANK(E109),0,-1))</f>
        <v>0</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25">
      <c r="B110" s="17">
        <f t="shared" si="5"/>
        <v>33</v>
      </c>
      <c r="C110" s="17">
        <v>3</v>
      </c>
      <c r="D110" s="18">
        <v>10</v>
      </c>
      <c r="E110" s="30"/>
      <c r="F110" s="36">
        <f>IF(AND(E110&lt;&gt;"",E110=Answers!E110),1,IF(ISBLANK(E110),0,-1))</f>
        <v>0</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25">
      <c r="B111" s="17">
        <f t="shared" si="5"/>
        <v>34</v>
      </c>
      <c r="C111" s="17">
        <v>3</v>
      </c>
      <c r="D111" s="18">
        <v>10</v>
      </c>
      <c r="E111" s="30"/>
      <c r="F111" s="36">
        <f>IF(AND(E111&lt;&gt;"",E111=Answers!E111),1,IF(ISBLANK(E111),0,-1))</f>
        <v>0</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25">
      <c r="B112" s="17">
        <f t="shared" si="5"/>
        <v>35</v>
      </c>
      <c r="C112" s="17">
        <v>3</v>
      </c>
      <c r="D112" s="18">
        <v>10</v>
      </c>
      <c r="E112" s="30"/>
      <c r="F112" s="36">
        <f>IF(AND(E112&lt;&gt;"",E112=Answers!E112),1,IF(ISBLANK(E112),0,-1))</f>
        <v>0</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25">
      <c r="B113" s="17">
        <f>B112+1</f>
        <v>36</v>
      </c>
      <c r="C113" s="17">
        <v>3</v>
      </c>
      <c r="D113" s="18">
        <v>10</v>
      </c>
      <c r="E113" s="30"/>
      <c r="F113" s="36">
        <f>IF(AND(E113&lt;&gt;"",E113=Answers!E113),1,IF(ISBLANK(E113),0,-1))</f>
        <v>0</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25">
      <c r="B114" s="17">
        <f t="shared" si="5"/>
        <v>37</v>
      </c>
      <c r="C114" s="17">
        <v>3</v>
      </c>
      <c r="D114" s="18">
        <v>10</v>
      </c>
      <c r="E114" s="30"/>
      <c r="F114" s="36">
        <f>IF(AND(E114&lt;&gt;"",E114=Answers!E114),1,IF(ISBLANK(E114),0,-1))</f>
        <v>0</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25">
      <c r="B115" s="17">
        <f t="shared" si="5"/>
        <v>38</v>
      </c>
      <c r="C115" s="17">
        <v>3</v>
      </c>
      <c r="D115" s="18">
        <v>10</v>
      </c>
      <c r="E115" s="30"/>
      <c r="F115" s="36">
        <f>IF(AND(E115&lt;&gt;"",E115=Answers!E115),1,IF(ISBLANK(E115),0,-1))</f>
        <v>0</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25">
      <c r="B116" s="17">
        <f t="shared" si="5"/>
        <v>39</v>
      </c>
      <c r="C116" s="17">
        <v>3</v>
      </c>
      <c r="D116" s="18">
        <v>10</v>
      </c>
      <c r="E116" s="30"/>
      <c r="F116" s="36">
        <f>IF(AND(E116&lt;&gt;"",E116=Answers!E116),1,IF(ISBLANK(E116),0,-1))</f>
        <v>0</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25">
      <c r="B117" s="17">
        <f t="shared" si="5"/>
        <v>40</v>
      </c>
      <c r="C117" s="17">
        <v>3</v>
      </c>
      <c r="D117" s="18">
        <v>10</v>
      </c>
      <c r="E117" s="30"/>
      <c r="F117" s="36">
        <f>IF(AND(E117&lt;&gt;"",E117=Answers!E117),1,IF(ISBLANK(E117),0,-1))</f>
        <v>0</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25">
      <c r="B118" s="17">
        <f t="shared" si="5"/>
        <v>41</v>
      </c>
      <c r="C118" s="17">
        <v>3</v>
      </c>
      <c r="D118" s="18">
        <v>10</v>
      </c>
      <c r="E118" s="30"/>
      <c r="F118" s="36">
        <f>IF(AND(E118&lt;&gt;"",E118=Answers!E118),1,IF(ISBLANK(E118),0,-1))</f>
        <v>0</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25">
      <c r="B119" s="17">
        <f t="shared" si="5"/>
        <v>42</v>
      </c>
      <c r="C119" s="17">
        <v>3</v>
      </c>
      <c r="D119" s="18">
        <v>10</v>
      </c>
      <c r="E119" s="30"/>
      <c r="F119" s="36">
        <f>IF(AND(E119&lt;&gt;"",E119=Answers!E119),1,IF(ISBLANK(E119),0,-1))</f>
        <v>0</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25">
      <c r="B120" s="17">
        <f t="shared" si="5"/>
        <v>43</v>
      </c>
      <c r="C120" s="17">
        <v>3</v>
      </c>
      <c r="D120" s="18">
        <v>10</v>
      </c>
      <c r="E120" s="30"/>
      <c r="F120" s="36">
        <f>IF(AND(E120&lt;&gt;"",E120=Answers!E120),1,IF(ISBLANK(E120),0,-1))</f>
        <v>0</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25">
      <c r="B121" s="17">
        <f t="shared" si="5"/>
        <v>44</v>
      </c>
      <c r="C121" s="17">
        <v>3</v>
      </c>
      <c r="D121" s="18">
        <v>10</v>
      </c>
      <c r="E121" s="30"/>
      <c r="F121" s="36">
        <f>IF(AND(E121&lt;&gt;"",E121=Answers!E121),1,IF(ISBLANK(E121),0,-1))</f>
        <v>0</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25">
      <c r="B122" s="17">
        <f t="shared" si="5"/>
        <v>45</v>
      </c>
      <c r="C122" s="17">
        <v>3</v>
      </c>
      <c r="D122" s="18">
        <v>10</v>
      </c>
      <c r="E122" s="30"/>
      <c r="F122" s="36">
        <f>IF(AND(E122&lt;&gt;"",E122=Answers!E122),1,IF(ISBLANK(E122),0,-1))</f>
        <v>0</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25">
      <c r="B123" s="17">
        <f t="shared" si="5"/>
        <v>46</v>
      </c>
      <c r="C123" s="17">
        <v>3</v>
      </c>
      <c r="D123" s="18">
        <v>10</v>
      </c>
      <c r="E123" s="30"/>
      <c r="F123" s="36">
        <f>IF(AND(E123&lt;&gt;"",E123=Answers!E123),1,IF(ISBLANK(E123),0,-1))</f>
        <v>0</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25">
      <c r="B124" s="17">
        <f t="shared" si="5"/>
        <v>47</v>
      </c>
      <c r="C124" s="17">
        <v>3</v>
      </c>
      <c r="D124" s="18">
        <v>10</v>
      </c>
      <c r="E124" s="30"/>
      <c r="F124" s="36">
        <f>IF(AND(E124&lt;&gt;"",E124=Answers!E124),1,IF(ISBLANK(E124),0,-1))</f>
        <v>0</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25">
      <c r="B125" s="17">
        <f t="shared" si="5"/>
        <v>48</v>
      </c>
      <c r="C125" s="17">
        <v>3</v>
      </c>
      <c r="D125" s="18">
        <v>10</v>
      </c>
      <c r="E125" s="30"/>
      <c r="F125" s="36">
        <f>IF(AND(E125&lt;&gt;"",E125=Answers!E125),1,IF(ISBLANK(E125),0,-1))</f>
        <v>0</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25">
      <c r="B126" s="17">
        <f t="shared" si="5"/>
        <v>49</v>
      </c>
      <c r="C126" s="17">
        <v>3</v>
      </c>
      <c r="D126" s="18">
        <v>10</v>
      </c>
      <c r="E126" s="30"/>
      <c r="F126" s="36">
        <f>IF(AND(E126&lt;&gt;"",E126=Answers!E126),1,IF(ISBLANK(E126),0,-1))</f>
        <v>0</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25">
      <c r="B127" s="17">
        <f t="shared" si="5"/>
        <v>50</v>
      </c>
      <c r="C127" s="17">
        <v>3</v>
      </c>
      <c r="D127" s="18">
        <v>10</v>
      </c>
      <c r="E127" s="30"/>
      <c r="F127" s="36">
        <f>IF(AND(E127&lt;&gt;"",E127=Answers!E127),1,IF(ISBLANK(E127),0,-1))</f>
        <v>0</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25">
      <c r="B129" s="17" t="s">
        <v>26</v>
      </c>
      <c r="C129" s="17">
        <v>3</v>
      </c>
      <c r="D129" s="18">
        <v>0</v>
      </c>
      <c r="E129" s="30">
        <f>SUM(E108:E127)</f>
        <v>0</v>
      </c>
      <c r="F129" s="36">
        <f>IF(AND(E129&lt;&gt;"",E129=Answers!E129),1,IF(ISBLANK(E129),0,-1))</f>
        <v>-1</v>
      </c>
      <c r="S129" s="6"/>
      <c r="T129" s="6"/>
      <c r="U129" s="6"/>
      <c r="AE129" s="6"/>
      <c r="AF129" s="6"/>
      <c r="AG129" s="6"/>
    </row>
    <row r="130" spans="2:52">
      <c r="B130" s="6"/>
      <c r="C130" s="6"/>
      <c r="D130" s="6"/>
      <c r="E130" s="41"/>
      <c r="F130" s="7"/>
      <c r="S130" s="6"/>
      <c r="T130" s="6"/>
      <c r="U130" s="6"/>
    </row>
    <row r="131" spans="2:52" ht="15.75" thickBot="1">
      <c r="B131" s="6"/>
      <c r="C131" s="6"/>
      <c r="D131" s="6"/>
      <c r="E131" s="41"/>
      <c r="F131" s="7"/>
      <c r="S131" s="6"/>
      <c r="T131" s="6"/>
      <c r="U131" s="6"/>
    </row>
    <row r="132" spans="2:52"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97" t="s">
        <v>64</v>
      </c>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c r="AK144" s="98"/>
      <c r="AL144" s="98"/>
      <c r="AM144" s="98"/>
      <c r="AN144" s="98"/>
      <c r="AO144" s="98"/>
      <c r="AP144" s="98"/>
      <c r="AQ144" s="98"/>
      <c r="AR144" s="98"/>
      <c r="AS144" s="98"/>
      <c r="AT144" s="98"/>
      <c r="AU144" s="98"/>
      <c r="AV144" s="99"/>
      <c r="AW144" s="6"/>
      <c r="AX144" s="6"/>
      <c r="AY144" s="6"/>
      <c r="AZ144" s="6"/>
    </row>
    <row r="145" spans="2:52"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25">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25">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25">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25">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25">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25">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25">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25">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25">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25">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25">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25">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25">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25">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25">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25">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25">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25">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25">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25">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25">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25">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75" thickBot="1">
      <c r="B171" s="6"/>
      <c r="C171" s="6"/>
      <c r="D171" s="6"/>
      <c r="E171" s="41"/>
      <c r="F171" s="7"/>
      <c r="S171" s="6"/>
      <c r="T171" s="6"/>
      <c r="U171" s="6"/>
    </row>
    <row r="172" spans="2:48" ht="20.25" thickTop="1" thickBot="1">
      <c r="B172" s="22" t="s">
        <v>16</v>
      </c>
      <c r="C172" s="11" t="s">
        <v>91</v>
      </c>
      <c r="D172" s="6"/>
      <c r="E172" s="41"/>
      <c r="F172" s="7"/>
      <c r="G172" s="6"/>
      <c r="H172" s="6"/>
      <c r="I172" s="6"/>
      <c r="S172" s="6"/>
      <c r="T172" s="6"/>
      <c r="U172" s="6"/>
    </row>
    <row r="173" spans="2:48" ht="15.7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97" t="s">
        <v>64</v>
      </c>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N179" s="98"/>
      <c r="AO179" s="98"/>
      <c r="AP179" s="98"/>
      <c r="AQ179" s="98"/>
      <c r="AR179" s="98"/>
      <c r="AS179" s="98"/>
      <c r="AT179" s="98"/>
      <c r="AU179" s="98"/>
      <c r="AV179" s="98"/>
      <c r="AW179" s="98"/>
      <c r="AX179" s="98"/>
      <c r="AY179" s="98"/>
      <c r="AZ179" s="99"/>
    </row>
    <row r="180" spans="2:52"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25">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25">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25">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25">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25">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25">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25">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25">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25">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25">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25">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25">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25">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25">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25">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25">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25">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25">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25">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25">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25">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25">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25">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25">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25">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25">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25">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25">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25">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25">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25">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25">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I179:AZ179"/>
    <mergeCell ref="B30:AA30"/>
    <mergeCell ref="G33:AA33"/>
    <mergeCell ref="G34:AA34"/>
    <mergeCell ref="G35:AA35"/>
    <mergeCell ref="G36:AA36"/>
    <mergeCell ref="G67:R67"/>
    <mergeCell ref="J42:N45"/>
    <mergeCell ref="J41:N41"/>
    <mergeCell ref="G104:AG104"/>
    <mergeCell ref="I144:AV144"/>
    <mergeCell ref="AH28:AI28"/>
    <mergeCell ref="AF28:AG28"/>
    <mergeCell ref="B2:AA2"/>
    <mergeCell ref="B4:T4"/>
    <mergeCell ref="B13:T13"/>
    <mergeCell ref="B14:T28"/>
    <mergeCell ref="Y13:AA13"/>
    <mergeCell ref="Y4:AA4"/>
    <mergeCell ref="Y11:AA11"/>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M15" sqref="M15"/>
    </sheetView>
  </sheetViews>
  <sheetFormatPr defaultRowHeight="12.75"/>
  <cols>
    <col min="1" max="16384" width="9.140625" style="79"/>
  </cols>
  <sheetData>
    <row r="1" spans="1:21">
      <c r="A1" s="79" t="s">
        <v>9</v>
      </c>
      <c r="C1" s="79" t="str">
        <f>_xlfn.XLOOKUP(A1,Case!B:B,Case!G:G)</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319</v>
      </c>
      <c r="E2" s="79" t="s">
        <v>320</v>
      </c>
      <c r="F2" s="79" t="s">
        <v>321</v>
      </c>
      <c r="G2" s="79" t="s">
        <v>322</v>
      </c>
      <c r="H2" s="79" t="s">
        <v>323</v>
      </c>
      <c r="I2" s="79" t="s">
        <v>324</v>
      </c>
    </row>
    <row r="3" spans="1:21">
      <c r="I3" s="79">
        <v>0</v>
      </c>
      <c r="S3" s="79" t="s">
        <v>325</v>
      </c>
      <c r="U3" s="79" t="s">
        <v>326</v>
      </c>
    </row>
    <row r="4" spans="1:21">
      <c r="C4" s="79" t="str" cm="1">
        <f t="array" ref="C4:C43">_xlfn.TEXTSPLIT(C1,,";")</f>
        <v>LAS-YUL</v>
      </c>
      <c r="D4" s="79" t="str" cm="1">
        <f t="array" ref="D4:E4">_xlfn.TEXTSPLIT(C4,"-")</f>
        <v>LAS</v>
      </c>
      <c r="E4" s="79" t="str">
        <v>YUL</v>
      </c>
      <c r="F4" s="79" cm="1">
        <f t="array" ref="F4:G43">_xlfn.XLOOKUP(D4:E43,_nIATA,_nCanada)</f>
        <v>0</v>
      </c>
      <c r="G4" s="79">
        <v>1</v>
      </c>
      <c r="H4" s="120">
        <f>--OR(F4:G4)</f>
        <v>1</v>
      </c>
      <c r="I4" s="79">
        <f>IF(H4=1,_xlfn.XLOOKUP(I3+1,_nSevens,_nSevens,,1),I3+1)</f>
        <v>7</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120">
        <f t="shared" ref="H5:H43" si="0">--OR(F5:G5)</f>
        <v>0</v>
      </c>
      <c r="I5" s="79">
        <f>IF(H5=1,_xlfn.XLOOKUP(I4+1,_nSevens,_nSevens,,1),I4+1)</f>
        <v>8</v>
      </c>
      <c r="R5" s="79">
        <v>2</v>
      </c>
      <c r="S5" s="79" t="b">
        <v>0</v>
      </c>
      <c r="U5" s="79">
        <v>17</v>
      </c>
    </row>
    <row r="6" spans="1:21">
      <c r="C6" s="79" t="str">
        <v>LAX-LAS</v>
      </c>
      <c r="D6" s="79" t="str" cm="1">
        <f t="array" ref="D6:E6">_xlfn.TEXTSPLIT(C6,"-")</f>
        <v>LAX</v>
      </c>
      <c r="E6" s="79" t="str">
        <v>LAS</v>
      </c>
      <c r="F6" s="79">
        <v>0</v>
      </c>
      <c r="G6" s="79">
        <v>0</v>
      </c>
      <c r="H6" s="120">
        <f t="shared" si="0"/>
        <v>0</v>
      </c>
      <c r="I6" s="79">
        <f>IF(H6=1,_xlfn.XLOOKUP(I5+1,_nSevens,_nSevens,,1),I5+1)</f>
        <v>9</v>
      </c>
      <c r="R6" s="79">
        <v>3</v>
      </c>
      <c r="S6" s="79" t="b">
        <v>0</v>
      </c>
      <c r="U6" s="79">
        <v>27</v>
      </c>
    </row>
    <row r="7" spans="1:21">
      <c r="C7" s="79" t="str">
        <v>YUL-MAD</v>
      </c>
      <c r="D7" s="79" t="str" cm="1">
        <f t="array" ref="D7:E7">_xlfn.TEXTSPLIT(C7,"-")</f>
        <v>YUL</v>
      </c>
      <c r="E7" s="79" t="str">
        <v>MAD</v>
      </c>
      <c r="F7" s="79">
        <v>1</v>
      </c>
      <c r="G7" s="79">
        <v>0</v>
      </c>
      <c r="H7" s="120">
        <f t="shared" si="0"/>
        <v>1</v>
      </c>
      <c r="I7" s="79">
        <f>IF(H7=1,_xlfn.XLOOKUP(I6+1,_nSevens,_nSevens,,1),I6+1)</f>
        <v>17</v>
      </c>
      <c r="R7" s="79">
        <v>4</v>
      </c>
      <c r="S7" s="79" t="b">
        <v>0</v>
      </c>
      <c r="U7" s="79">
        <v>37</v>
      </c>
    </row>
    <row r="8" spans="1:21">
      <c r="C8" s="79" t="str">
        <v>LON-YUL</v>
      </c>
      <c r="D8" s="79" t="str" cm="1">
        <f t="array" ref="D8:E8">_xlfn.TEXTSPLIT(C8,"-")</f>
        <v>LON</v>
      </c>
      <c r="E8" s="79" t="str">
        <v>YUL</v>
      </c>
      <c r="F8" s="79">
        <v>0</v>
      </c>
      <c r="G8" s="79">
        <v>1</v>
      </c>
      <c r="H8" s="120">
        <f t="shared" si="0"/>
        <v>1</v>
      </c>
      <c r="I8" s="79">
        <f>IF(H8=1,_xlfn.XLOOKUP(I7+1,_nSevens,_nSevens,,1),I7+1)</f>
        <v>27</v>
      </c>
      <c r="R8" s="79">
        <v>5</v>
      </c>
      <c r="S8" s="79" t="b">
        <v>0</v>
      </c>
      <c r="U8" s="79">
        <v>47</v>
      </c>
    </row>
    <row r="9" spans="1:21">
      <c r="C9" s="79" t="str">
        <v>LAX-EZE</v>
      </c>
      <c r="D9" s="79" t="str" cm="1">
        <f t="array" ref="D9:E9">_xlfn.TEXTSPLIT(C9,"-")</f>
        <v>LAX</v>
      </c>
      <c r="E9" s="79" t="str">
        <v>EZE</v>
      </c>
      <c r="F9" s="79">
        <v>0</v>
      </c>
      <c r="G9" s="79">
        <v>0</v>
      </c>
      <c r="H9" s="120">
        <f t="shared" si="0"/>
        <v>0</v>
      </c>
      <c r="I9" s="79">
        <f>IF(H9=1,_xlfn.XLOOKUP(I8+1,_nSevens,_nSevens,,1),I8+1)</f>
        <v>28</v>
      </c>
      <c r="R9" s="79">
        <v>6</v>
      </c>
      <c r="S9" s="79" t="b">
        <v>0</v>
      </c>
      <c r="U9" s="79">
        <v>57</v>
      </c>
    </row>
    <row r="10" spans="1:21">
      <c r="C10" s="79" t="str">
        <v>LAS-SYD</v>
      </c>
      <c r="D10" s="79" t="str" cm="1">
        <f t="array" ref="D10:E10">_xlfn.TEXTSPLIT(C10,"-")</f>
        <v>LAS</v>
      </c>
      <c r="E10" s="79" t="str">
        <v>SYD</v>
      </c>
      <c r="F10" s="79">
        <v>0</v>
      </c>
      <c r="G10" s="79">
        <v>0</v>
      </c>
      <c r="H10" s="120">
        <f t="shared" si="0"/>
        <v>0</v>
      </c>
      <c r="I10" s="79">
        <f>IF(H10=1,_xlfn.XLOOKUP(I9+1,_nSevens,_nSevens,,1),I9+1)</f>
        <v>29</v>
      </c>
      <c r="R10" s="79">
        <v>7</v>
      </c>
      <c r="S10" s="79" t="b">
        <v>1</v>
      </c>
      <c r="U10" s="79">
        <v>67</v>
      </c>
    </row>
    <row r="11" spans="1:21">
      <c r="C11" s="79" t="str">
        <v>LON-BOG</v>
      </c>
      <c r="D11" s="79" t="str" cm="1">
        <f t="array" ref="D11:E11">_xlfn.TEXTSPLIT(C11,"-")</f>
        <v>LON</v>
      </c>
      <c r="E11" s="79" t="str">
        <v>BOG</v>
      </c>
      <c r="F11" s="79">
        <v>0</v>
      </c>
      <c r="G11" s="79">
        <v>0</v>
      </c>
      <c r="H11" s="120">
        <f t="shared" si="0"/>
        <v>0</v>
      </c>
      <c r="I11" s="79">
        <f>IF(H11=1,_xlfn.XLOOKUP(I10+1,_nSevens,_nSevens,,1),I10+1)</f>
        <v>30</v>
      </c>
      <c r="R11" s="79">
        <v>8</v>
      </c>
      <c r="S11" s="79" t="b">
        <v>0</v>
      </c>
      <c r="U11" s="79">
        <v>70</v>
      </c>
    </row>
    <row r="12" spans="1:21">
      <c r="C12" s="79" t="str">
        <v>BOG-CPT</v>
      </c>
      <c r="D12" s="79" t="str" cm="1">
        <f t="array" ref="D12:E12">_xlfn.TEXTSPLIT(C12,"-")</f>
        <v>BOG</v>
      </c>
      <c r="E12" s="79" t="str">
        <v>CPT</v>
      </c>
      <c r="F12" s="79">
        <v>0</v>
      </c>
      <c r="G12" s="79">
        <v>0</v>
      </c>
      <c r="H12" s="120">
        <f t="shared" si="0"/>
        <v>0</v>
      </c>
      <c r="I12" s="79">
        <f>IF(H12=1,_xlfn.XLOOKUP(I11+1,_nSevens,_nSevens,,1),I11+1)</f>
        <v>31</v>
      </c>
      <c r="R12" s="79">
        <v>9</v>
      </c>
      <c r="S12" s="79" t="b">
        <v>0</v>
      </c>
      <c r="U12" s="79">
        <v>71</v>
      </c>
    </row>
    <row r="13" spans="1:21">
      <c r="C13" s="79" t="str">
        <v>LAS-CPT</v>
      </c>
      <c r="D13" s="79" t="str" cm="1">
        <f t="array" ref="D13:E13">_xlfn.TEXTSPLIT(C13,"-")</f>
        <v>LAS</v>
      </c>
      <c r="E13" s="79" t="str">
        <v>CPT</v>
      </c>
      <c r="F13" s="79">
        <v>0</v>
      </c>
      <c r="G13" s="79">
        <v>0</v>
      </c>
      <c r="H13" s="120">
        <f t="shared" si="0"/>
        <v>0</v>
      </c>
      <c r="I13" s="79">
        <f>IF(H13=1,_xlfn.XLOOKUP(I12+1,_nSevens,_nSevens,,1),I12+1)</f>
        <v>32</v>
      </c>
      <c r="R13" s="79">
        <v>10</v>
      </c>
      <c r="S13" s="79" t="b">
        <v>0</v>
      </c>
      <c r="U13" s="79">
        <v>72</v>
      </c>
    </row>
    <row r="14" spans="1:21">
      <c r="C14" s="79" t="str">
        <v>YUL-RIX</v>
      </c>
      <c r="D14" s="79" t="str" cm="1">
        <f t="array" ref="D14:E14">_xlfn.TEXTSPLIT(C14,"-")</f>
        <v>YUL</v>
      </c>
      <c r="E14" s="79" t="str">
        <v>RIX</v>
      </c>
      <c r="F14" s="79">
        <v>1</v>
      </c>
      <c r="G14" s="79">
        <v>0</v>
      </c>
      <c r="H14" s="120">
        <f t="shared" si="0"/>
        <v>1</v>
      </c>
      <c r="I14" s="79">
        <f>IF(H14=1,_xlfn.XLOOKUP(I13+1,_nSevens,_nSevens,,1),I13+1)</f>
        <v>37</v>
      </c>
      <c r="R14" s="79">
        <v>11</v>
      </c>
      <c r="S14" s="79" t="b">
        <v>0</v>
      </c>
      <c r="U14" s="79">
        <v>73</v>
      </c>
    </row>
    <row r="15" spans="1:21">
      <c r="C15" s="79" t="str">
        <v>CPT-BOG</v>
      </c>
      <c r="D15" s="79" t="str" cm="1">
        <f t="array" ref="D15:E15">_xlfn.TEXTSPLIT(C15,"-")</f>
        <v>CPT</v>
      </c>
      <c r="E15" s="79" t="str">
        <v>BOG</v>
      </c>
      <c r="F15" s="79">
        <v>0</v>
      </c>
      <c r="G15" s="79">
        <v>0</v>
      </c>
      <c r="H15" s="120">
        <f t="shared" si="0"/>
        <v>0</v>
      </c>
      <c r="I15" s="79">
        <f>IF(H15=1,_xlfn.XLOOKUP(I14+1,_nSevens,_nSevens,,1),I14+1)</f>
        <v>38</v>
      </c>
      <c r="R15" s="79">
        <v>12</v>
      </c>
      <c r="S15" s="79" t="b">
        <v>0</v>
      </c>
      <c r="U15" s="79">
        <v>74</v>
      </c>
    </row>
    <row r="16" spans="1:21">
      <c r="C16" s="79" t="str">
        <v>BOG-LAS</v>
      </c>
      <c r="D16" s="79" t="str" cm="1">
        <f t="array" ref="D16:E16">_xlfn.TEXTSPLIT(C16,"-")</f>
        <v>BOG</v>
      </c>
      <c r="E16" s="79" t="str">
        <v>LAS</v>
      </c>
      <c r="F16" s="79">
        <v>0</v>
      </c>
      <c r="G16" s="79">
        <v>0</v>
      </c>
      <c r="H16" s="120">
        <f t="shared" si="0"/>
        <v>0</v>
      </c>
      <c r="I16" s="79">
        <f>IF(H16=1,_xlfn.XLOOKUP(I15+1,_nSevens,_nSevens,,1),I15+1)</f>
        <v>39</v>
      </c>
      <c r="R16" s="79">
        <v>13</v>
      </c>
      <c r="S16" s="79" t="b">
        <v>0</v>
      </c>
      <c r="U16" s="79">
        <v>75</v>
      </c>
    </row>
    <row r="17" spans="3:21">
      <c r="C17" s="79" t="str">
        <v>LIS-BOG</v>
      </c>
      <c r="D17" s="79" t="str" cm="1">
        <f t="array" ref="D17:E17">_xlfn.TEXTSPLIT(C17,"-")</f>
        <v>LIS</v>
      </c>
      <c r="E17" s="79" t="str">
        <v>BOG</v>
      </c>
      <c r="F17" s="79">
        <v>0</v>
      </c>
      <c r="G17" s="79">
        <v>0</v>
      </c>
      <c r="H17" s="120">
        <f t="shared" si="0"/>
        <v>0</v>
      </c>
      <c r="I17" s="79">
        <f>IF(H17=1,_xlfn.XLOOKUP(I16+1,_nSevens,_nSevens,,1),I16+1)</f>
        <v>40</v>
      </c>
      <c r="R17" s="79">
        <v>14</v>
      </c>
      <c r="S17" s="79" t="b">
        <v>0</v>
      </c>
      <c r="U17" s="79">
        <v>76</v>
      </c>
    </row>
    <row r="18" spans="3:21">
      <c r="C18" s="79" t="str">
        <v>CPT-LAS</v>
      </c>
      <c r="D18" s="79" t="str" cm="1">
        <f t="array" ref="D18:E18">_xlfn.TEXTSPLIT(C18,"-")</f>
        <v>CPT</v>
      </c>
      <c r="E18" s="79" t="str">
        <v>LAS</v>
      </c>
      <c r="F18" s="79">
        <v>0</v>
      </c>
      <c r="G18" s="79">
        <v>0</v>
      </c>
      <c r="H18" s="120">
        <f t="shared" si="0"/>
        <v>0</v>
      </c>
      <c r="I18" s="79">
        <f>IF(H18=1,_xlfn.XLOOKUP(I17+1,_nSevens,_nSevens,,1),I17+1)</f>
        <v>41</v>
      </c>
      <c r="R18" s="79">
        <v>15</v>
      </c>
      <c r="S18" s="79" t="b">
        <v>0</v>
      </c>
      <c r="U18" s="79">
        <v>77</v>
      </c>
    </row>
    <row r="19" spans="3:21">
      <c r="C19" s="79" t="str">
        <v>YUL-LAX</v>
      </c>
      <c r="D19" s="79" t="str" cm="1">
        <f t="array" ref="D19:E19">_xlfn.TEXTSPLIT(C19,"-")</f>
        <v>YUL</v>
      </c>
      <c r="E19" s="79" t="str">
        <v>LAX</v>
      </c>
      <c r="F19" s="79">
        <v>1</v>
      </c>
      <c r="G19" s="79">
        <v>0</v>
      </c>
      <c r="H19" s="120">
        <f t="shared" si="0"/>
        <v>1</v>
      </c>
      <c r="I19" s="79">
        <f>IF(H19=1,_xlfn.XLOOKUP(I18+1,_nSevens,_nSevens,,1),I18+1)</f>
        <v>47</v>
      </c>
      <c r="R19" s="79">
        <v>16</v>
      </c>
      <c r="S19" s="79" t="b">
        <v>0</v>
      </c>
      <c r="U19" s="79">
        <v>78</v>
      </c>
    </row>
    <row r="20" spans="3:21">
      <c r="C20" s="79" t="str">
        <v>YYZ-LON</v>
      </c>
      <c r="D20" s="79" t="str" cm="1">
        <f t="array" ref="D20:E20">_xlfn.TEXTSPLIT(C20,"-")</f>
        <v>YYZ</v>
      </c>
      <c r="E20" s="79" t="str">
        <v>LON</v>
      </c>
      <c r="F20" s="79">
        <v>1</v>
      </c>
      <c r="G20" s="79">
        <v>0</v>
      </c>
      <c r="H20" s="120">
        <f t="shared" si="0"/>
        <v>1</v>
      </c>
      <c r="I20" s="79">
        <f>IF(H20=1,_xlfn.XLOOKUP(I19+1,_nSevens,_nSevens,,1),I19+1)</f>
        <v>57</v>
      </c>
      <c r="R20" s="79">
        <v>17</v>
      </c>
      <c r="S20" s="79" t="b">
        <v>1</v>
      </c>
      <c r="U20" s="79">
        <v>79</v>
      </c>
    </row>
    <row r="21" spans="3:21">
      <c r="C21" s="79" t="str">
        <v>LAX-CPT</v>
      </c>
      <c r="D21" s="79" t="str" cm="1">
        <f t="array" ref="D21:E21">_xlfn.TEXTSPLIT(C21,"-")</f>
        <v>LAX</v>
      </c>
      <c r="E21" s="79" t="str">
        <v>CPT</v>
      </c>
      <c r="F21" s="79">
        <v>0</v>
      </c>
      <c r="G21" s="79">
        <v>0</v>
      </c>
      <c r="H21" s="120">
        <f t="shared" si="0"/>
        <v>0</v>
      </c>
      <c r="I21" s="79">
        <f>IF(H21=1,_xlfn.XLOOKUP(I20+1,_nSevens,_nSevens,,1),I20+1)</f>
        <v>58</v>
      </c>
      <c r="R21" s="79">
        <v>18</v>
      </c>
      <c r="S21" s="79" t="b">
        <v>0</v>
      </c>
      <c r="U21" s="79">
        <v>87</v>
      </c>
    </row>
    <row r="22" spans="3:21">
      <c r="C22" s="79" t="str">
        <v>LIS-MAD</v>
      </c>
      <c r="D22" s="79" t="str" cm="1">
        <f t="array" ref="D22:E22">_xlfn.TEXTSPLIT(C22,"-")</f>
        <v>LIS</v>
      </c>
      <c r="E22" s="79" t="str">
        <v>MAD</v>
      </c>
      <c r="F22" s="79">
        <v>0</v>
      </c>
      <c r="G22" s="79">
        <v>0</v>
      </c>
      <c r="H22" s="120">
        <f t="shared" si="0"/>
        <v>0</v>
      </c>
      <c r="I22" s="79">
        <f>IF(H22=1,_xlfn.XLOOKUP(I21+1,_nSevens,_nSevens,,1),I21+1)</f>
        <v>59</v>
      </c>
      <c r="R22" s="79">
        <v>19</v>
      </c>
      <c r="S22" s="79" t="b">
        <v>0</v>
      </c>
      <c r="U22" s="79">
        <v>97</v>
      </c>
    </row>
    <row r="23" spans="3:21">
      <c r="C23" s="79" t="str">
        <v>LIS-SYD</v>
      </c>
      <c r="D23" s="79" t="str" cm="1">
        <f t="array" ref="D23:E23">_xlfn.TEXTSPLIT(C23,"-")</f>
        <v>LIS</v>
      </c>
      <c r="E23" s="79" t="str">
        <v>SYD</v>
      </c>
      <c r="F23" s="79">
        <v>0</v>
      </c>
      <c r="G23" s="79">
        <v>0</v>
      </c>
      <c r="H23" s="120">
        <f t="shared" si="0"/>
        <v>0</v>
      </c>
      <c r="I23" s="79">
        <f>IF(H23=1,_xlfn.XLOOKUP(I22+1,_nSevens,_nSevens,,1),I22+1)</f>
        <v>60</v>
      </c>
      <c r="R23" s="79">
        <v>20</v>
      </c>
      <c r="S23" s="79" t="b">
        <v>0</v>
      </c>
      <c r="U23" s="79">
        <v>107</v>
      </c>
    </row>
    <row r="24" spans="3:21">
      <c r="C24" s="79" t="str">
        <v>CPT-YYZ</v>
      </c>
      <c r="D24" s="79" t="str" cm="1">
        <f t="array" ref="D24:E24">_xlfn.TEXTSPLIT(C24,"-")</f>
        <v>CPT</v>
      </c>
      <c r="E24" s="79" t="str">
        <v>YYZ</v>
      </c>
      <c r="F24" s="79">
        <v>0</v>
      </c>
      <c r="G24" s="79">
        <v>1</v>
      </c>
      <c r="H24" s="120">
        <f t="shared" si="0"/>
        <v>1</v>
      </c>
      <c r="I24" s="79">
        <f>IF(H24=1,_xlfn.XLOOKUP(I23+1,_nSevens,_nSevens,,1),I23+1)</f>
        <v>67</v>
      </c>
      <c r="R24" s="79">
        <v>21</v>
      </c>
      <c r="S24" s="79" t="b">
        <v>0</v>
      </c>
      <c r="U24" s="79">
        <v>117</v>
      </c>
    </row>
    <row r="25" spans="3:21">
      <c r="C25" s="79" t="str">
        <v>EZE-SYD</v>
      </c>
      <c r="D25" s="79" t="str" cm="1">
        <f t="array" ref="D25:E25">_xlfn.TEXTSPLIT(C25,"-")</f>
        <v>EZE</v>
      </c>
      <c r="E25" s="79" t="str">
        <v>SYD</v>
      </c>
      <c r="F25" s="79">
        <v>0</v>
      </c>
      <c r="G25" s="79">
        <v>0</v>
      </c>
      <c r="H25" s="120">
        <f t="shared" si="0"/>
        <v>0</v>
      </c>
      <c r="I25" s="79">
        <f>IF(H25=1,_xlfn.XLOOKUP(I24+1,_nSevens,_nSevens,,1),I24+1)</f>
        <v>68</v>
      </c>
      <c r="R25" s="79">
        <v>22</v>
      </c>
      <c r="S25" s="79" t="b">
        <v>0</v>
      </c>
      <c r="U25" s="79">
        <v>127</v>
      </c>
    </row>
    <row r="26" spans="3:21">
      <c r="C26" s="79" t="str">
        <v>LIS-LAX</v>
      </c>
      <c r="D26" s="79" t="str" cm="1">
        <f t="array" ref="D26:E26">_xlfn.TEXTSPLIT(C26,"-")</f>
        <v>LIS</v>
      </c>
      <c r="E26" s="79" t="str">
        <v>LAX</v>
      </c>
      <c r="F26" s="79">
        <v>0</v>
      </c>
      <c r="G26" s="79">
        <v>0</v>
      </c>
      <c r="H26" s="120">
        <f t="shared" si="0"/>
        <v>0</v>
      </c>
      <c r="I26" s="79">
        <f>IF(H26=1,_xlfn.XLOOKUP(I25+1,_nSevens,_nSevens,,1),I25+1)</f>
        <v>69</v>
      </c>
      <c r="R26" s="79">
        <v>23</v>
      </c>
      <c r="S26" s="79" t="b">
        <v>0</v>
      </c>
      <c r="U26" s="79">
        <v>137</v>
      </c>
    </row>
    <row r="27" spans="3:21">
      <c r="C27" s="79" t="str">
        <v>YYZ-CPT</v>
      </c>
      <c r="D27" s="79" t="str" cm="1">
        <f t="array" ref="D27:E27">_xlfn.TEXTSPLIT(C27,"-")</f>
        <v>YYZ</v>
      </c>
      <c r="E27" s="79" t="str">
        <v>CPT</v>
      </c>
      <c r="F27" s="79">
        <v>1</v>
      </c>
      <c r="G27" s="79">
        <v>0</v>
      </c>
      <c r="H27" s="120">
        <f t="shared" si="0"/>
        <v>1</v>
      </c>
      <c r="I27" s="79">
        <f>IF(H27=1,_xlfn.XLOOKUP(I26+1,_nSevens,_nSevens,,1),I26+1)</f>
        <v>70</v>
      </c>
      <c r="R27" s="79">
        <v>24</v>
      </c>
      <c r="S27" s="79" t="b">
        <v>0</v>
      </c>
      <c r="U27" s="79">
        <v>147</v>
      </c>
    </row>
    <row r="28" spans="3:21">
      <c r="C28" s="79" t="str">
        <v>CPT-EZE</v>
      </c>
      <c r="D28" s="79" t="str" cm="1">
        <f t="array" ref="D28:E28">_xlfn.TEXTSPLIT(C28,"-")</f>
        <v>CPT</v>
      </c>
      <c r="E28" s="79" t="str">
        <v>EZE</v>
      </c>
      <c r="F28" s="79">
        <v>0</v>
      </c>
      <c r="G28" s="79">
        <v>0</v>
      </c>
      <c r="H28" s="120">
        <f t="shared" si="0"/>
        <v>0</v>
      </c>
      <c r="I28" s="79">
        <f>IF(H28=1,_xlfn.XLOOKUP(I27+1,_nSevens,_nSevens,,1),I27+1)</f>
        <v>71</v>
      </c>
      <c r="R28" s="79">
        <v>25</v>
      </c>
      <c r="S28" s="79" t="b">
        <v>0</v>
      </c>
      <c r="U28" s="79">
        <v>157</v>
      </c>
    </row>
    <row r="29" spans="3:21">
      <c r="C29" s="79" t="str">
        <v>LAX-YUL</v>
      </c>
      <c r="D29" s="79" t="str" cm="1">
        <f t="array" ref="D29:E29">_xlfn.TEXTSPLIT(C29,"-")</f>
        <v>LAX</v>
      </c>
      <c r="E29" s="79" t="str">
        <v>YUL</v>
      </c>
      <c r="F29" s="79">
        <v>0</v>
      </c>
      <c r="G29" s="79">
        <v>1</v>
      </c>
      <c r="H29" s="120">
        <f t="shared" si="0"/>
        <v>1</v>
      </c>
      <c r="I29" s="79">
        <f>IF(H29=1,_xlfn.XLOOKUP(I28+1,_nSevens,_nSevens,,1),I28+1)</f>
        <v>72</v>
      </c>
      <c r="R29" s="79">
        <v>26</v>
      </c>
      <c r="S29" s="79" t="b">
        <v>0</v>
      </c>
      <c r="U29" s="79">
        <v>167</v>
      </c>
    </row>
    <row r="30" spans="3:21">
      <c r="C30" s="79" t="str">
        <v>BOG-RIX</v>
      </c>
      <c r="D30" s="79" t="str" cm="1">
        <f t="array" ref="D30:E30">_xlfn.TEXTSPLIT(C30,"-")</f>
        <v>BOG</v>
      </c>
      <c r="E30" s="79" t="str">
        <v>RIX</v>
      </c>
      <c r="F30" s="79">
        <v>0</v>
      </c>
      <c r="G30" s="79">
        <v>0</v>
      </c>
      <c r="H30" s="120">
        <f t="shared" si="0"/>
        <v>0</v>
      </c>
      <c r="I30" s="79">
        <f>IF(H30=1,_xlfn.XLOOKUP(I29+1,_nSevens,_nSevens,,1),I29+1)</f>
        <v>73</v>
      </c>
      <c r="R30" s="79">
        <v>27</v>
      </c>
      <c r="S30" s="79" t="b">
        <v>1</v>
      </c>
      <c r="U30" s="79">
        <v>170</v>
      </c>
    </row>
    <row r="31" spans="3:21">
      <c r="C31" s="79" t="str">
        <v>SYD-BOG</v>
      </c>
      <c r="D31" s="79" t="str" cm="1">
        <f t="array" ref="D31:E31">_xlfn.TEXTSPLIT(C31,"-")</f>
        <v>SYD</v>
      </c>
      <c r="E31" s="79" t="str">
        <v>BOG</v>
      </c>
      <c r="F31" s="79">
        <v>0</v>
      </c>
      <c r="G31" s="79">
        <v>0</v>
      </c>
      <c r="H31" s="120">
        <f t="shared" si="0"/>
        <v>0</v>
      </c>
      <c r="I31" s="79">
        <f>IF(H31=1,_xlfn.XLOOKUP(I30+1,_nSevens,_nSevens,,1),I30+1)</f>
        <v>74</v>
      </c>
      <c r="R31" s="79">
        <v>28</v>
      </c>
      <c r="S31" s="79" t="b">
        <v>0</v>
      </c>
      <c r="U31" s="79">
        <v>171</v>
      </c>
    </row>
    <row r="32" spans="3:21">
      <c r="C32" s="79" t="str">
        <v>LON-MAD</v>
      </c>
      <c r="D32" s="79" t="str" cm="1">
        <f t="array" ref="D32:E32">_xlfn.TEXTSPLIT(C32,"-")</f>
        <v>LON</v>
      </c>
      <c r="E32" s="79" t="str">
        <v>MAD</v>
      </c>
      <c r="F32" s="79">
        <v>0</v>
      </c>
      <c r="G32" s="79">
        <v>0</v>
      </c>
      <c r="H32" s="120">
        <f t="shared" si="0"/>
        <v>0</v>
      </c>
      <c r="I32" s="79">
        <f>IF(H32=1,_xlfn.XLOOKUP(I31+1,_nSevens,_nSevens,,1),I31+1)</f>
        <v>75</v>
      </c>
      <c r="R32" s="79">
        <v>29</v>
      </c>
      <c r="S32" s="79" t="b">
        <v>0</v>
      </c>
      <c r="U32" s="79">
        <v>172</v>
      </c>
    </row>
    <row r="33" spans="3:21">
      <c r="C33" s="79" t="str">
        <v>LAX-LIS</v>
      </c>
      <c r="D33" s="79" t="str" cm="1">
        <f t="array" ref="D33:E33">_xlfn.TEXTSPLIT(C33,"-")</f>
        <v>LAX</v>
      </c>
      <c r="E33" s="79" t="str">
        <v>LIS</v>
      </c>
      <c r="F33" s="79">
        <v>0</v>
      </c>
      <c r="G33" s="79">
        <v>0</v>
      </c>
      <c r="H33" s="120">
        <f t="shared" si="0"/>
        <v>0</v>
      </c>
      <c r="I33" s="79">
        <f>IF(H33=1,_xlfn.XLOOKUP(I32+1,_nSevens,_nSevens,,1),I32+1)</f>
        <v>76</v>
      </c>
      <c r="R33" s="79">
        <v>30</v>
      </c>
      <c r="S33" s="79" t="b">
        <v>0</v>
      </c>
      <c r="U33" s="79">
        <v>173</v>
      </c>
    </row>
    <row r="34" spans="3:21">
      <c r="C34" s="79" t="str">
        <v>BOG-SYD</v>
      </c>
      <c r="D34" s="79" t="str" cm="1">
        <f t="array" ref="D34:E34">_xlfn.TEXTSPLIT(C34,"-")</f>
        <v>BOG</v>
      </c>
      <c r="E34" s="79" t="str">
        <v>SYD</v>
      </c>
      <c r="F34" s="79">
        <v>0</v>
      </c>
      <c r="G34" s="79">
        <v>0</v>
      </c>
      <c r="H34" s="120">
        <f t="shared" si="0"/>
        <v>0</v>
      </c>
      <c r="I34" s="79">
        <f>IF(H34=1,_xlfn.XLOOKUP(I33+1,_nSevens,_nSevens,,1),I33+1)</f>
        <v>77</v>
      </c>
      <c r="R34" s="79">
        <v>31</v>
      </c>
      <c r="S34" s="79" t="b">
        <v>0</v>
      </c>
      <c r="U34" s="79">
        <v>174</v>
      </c>
    </row>
    <row r="35" spans="3:21">
      <c r="C35" s="79" t="str">
        <v>LIS-CPT</v>
      </c>
      <c r="D35" s="79" t="str" cm="1">
        <f t="array" ref="D35:E35">_xlfn.TEXTSPLIT(C35,"-")</f>
        <v>LIS</v>
      </c>
      <c r="E35" s="79" t="str">
        <v>CPT</v>
      </c>
      <c r="F35" s="79">
        <v>0</v>
      </c>
      <c r="G35" s="79">
        <v>0</v>
      </c>
      <c r="H35" s="120">
        <f t="shared" si="0"/>
        <v>0</v>
      </c>
      <c r="I35" s="79">
        <f>IF(H35=1,_xlfn.XLOOKUP(I34+1,_nSevens,_nSevens,,1),I34+1)</f>
        <v>78</v>
      </c>
      <c r="R35" s="79">
        <v>32</v>
      </c>
      <c r="S35" s="79" t="b">
        <v>0</v>
      </c>
      <c r="U35" s="79">
        <v>175</v>
      </c>
    </row>
    <row r="36" spans="3:21">
      <c r="C36" s="79" t="str">
        <v>EZE-LAX</v>
      </c>
      <c r="D36" s="79" t="str" cm="1">
        <f t="array" ref="D36:E36">_xlfn.TEXTSPLIT(C36,"-")</f>
        <v>EZE</v>
      </c>
      <c r="E36" s="79" t="str">
        <v>LAX</v>
      </c>
      <c r="F36" s="79">
        <v>0</v>
      </c>
      <c r="G36" s="79">
        <v>0</v>
      </c>
      <c r="H36" s="120">
        <f t="shared" si="0"/>
        <v>0</v>
      </c>
      <c r="I36" s="79">
        <f>IF(H36=1,_xlfn.XLOOKUP(I35+1,_nSevens,_nSevens,,1),I35+1)</f>
        <v>79</v>
      </c>
      <c r="R36" s="79">
        <v>33</v>
      </c>
      <c r="S36" s="79" t="b">
        <v>0</v>
      </c>
      <c r="U36" s="79">
        <v>176</v>
      </c>
    </row>
    <row r="37" spans="3:21">
      <c r="C37" s="79" t="str">
        <v>LAS-LON</v>
      </c>
      <c r="D37" s="79" t="str" cm="1">
        <f t="array" ref="D37:E37">_xlfn.TEXTSPLIT(C37,"-")</f>
        <v>LAS</v>
      </c>
      <c r="E37" s="79" t="str">
        <v>LON</v>
      </c>
      <c r="F37" s="79">
        <v>0</v>
      </c>
      <c r="G37" s="79">
        <v>0</v>
      </c>
      <c r="H37" s="120">
        <f t="shared" si="0"/>
        <v>0</v>
      </c>
      <c r="I37" s="79">
        <f>IF(H37=1,_xlfn.XLOOKUP(I36+1,_nSevens,_nSevens,,1),I36+1)</f>
        <v>80</v>
      </c>
      <c r="R37" s="79">
        <v>34</v>
      </c>
      <c r="S37" s="79" t="b">
        <v>0</v>
      </c>
      <c r="U37" s="79">
        <v>177</v>
      </c>
    </row>
    <row r="38" spans="3:21">
      <c r="C38" s="79" t="str">
        <v>RIX-YYZ</v>
      </c>
      <c r="D38" s="79" t="str" cm="1">
        <f t="array" ref="D38:E38">_xlfn.TEXTSPLIT(C38,"-")</f>
        <v>RIX</v>
      </c>
      <c r="E38" s="79" t="str">
        <v>YYZ</v>
      </c>
      <c r="F38" s="79">
        <v>0</v>
      </c>
      <c r="G38" s="79">
        <v>1</v>
      </c>
      <c r="H38" s="120">
        <f t="shared" si="0"/>
        <v>1</v>
      </c>
      <c r="I38" s="79">
        <f>IF(H38=1,_xlfn.XLOOKUP(I37+1,_nSevens,_nSevens,,1),I37+1)</f>
        <v>87</v>
      </c>
      <c r="R38" s="79">
        <v>35</v>
      </c>
      <c r="S38" s="79" t="b">
        <v>0</v>
      </c>
      <c r="U38" s="79">
        <v>178</v>
      </c>
    </row>
    <row r="39" spans="3:21">
      <c r="C39" s="79" t="str">
        <v>YUL-LIS</v>
      </c>
      <c r="D39" s="79" t="str" cm="1">
        <f t="array" ref="D39:E39">_xlfn.TEXTSPLIT(C39,"-")</f>
        <v>YUL</v>
      </c>
      <c r="E39" s="79" t="str">
        <v>LIS</v>
      </c>
      <c r="F39" s="79">
        <v>1</v>
      </c>
      <c r="G39" s="79">
        <v>0</v>
      </c>
      <c r="H39" s="120">
        <f t="shared" si="0"/>
        <v>1</v>
      </c>
      <c r="I39" s="79">
        <f>IF(H39=1,_xlfn.XLOOKUP(I38+1,_nSevens,_nSevens,,1),I38+1)</f>
        <v>97</v>
      </c>
      <c r="R39" s="79">
        <v>36</v>
      </c>
      <c r="S39" s="79" t="b">
        <v>0</v>
      </c>
      <c r="U39" s="79">
        <v>179</v>
      </c>
    </row>
    <row r="40" spans="3:21">
      <c r="C40" s="79" t="str">
        <v>MAD-LAX</v>
      </c>
      <c r="D40" s="79" t="str" cm="1">
        <f t="array" ref="D40:E40">_xlfn.TEXTSPLIT(C40,"-")</f>
        <v>MAD</v>
      </c>
      <c r="E40" s="79" t="str">
        <v>LAX</v>
      </c>
      <c r="F40" s="79">
        <v>0</v>
      </c>
      <c r="G40" s="79">
        <v>0</v>
      </c>
      <c r="H40" s="120">
        <f t="shared" si="0"/>
        <v>0</v>
      </c>
      <c r="I40" s="79">
        <f>IF(H40=1,_xlfn.XLOOKUP(I39+1,_nSevens,_nSevens,,1),I39+1)</f>
        <v>98</v>
      </c>
      <c r="R40" s="79">
        <v>37</v>
      </c>
      <c r="S40" s="79" t="b">
        <v>1</v>
      </c>
      <c r="U40" s="79">
        <v>187</v>
      </c>
    </row>
    <row r="41" spans="3:21">
      <c r="C41" s="79" t="str">
        <v>MAD-RIX</v>
      </c>
      <c r="D41" s="79" t="str" cm="1">
        <f t="array" ref="D41:E41">_xlfn.TEXTSPLIT(C41,"-")</f>
        <v>MAD</v>
      </c>
      <c r="E41" s="79" t="str">
        <v>RIX</v>
      </c>
      <c r="F41" s="79">
        <v>0</v>
      </c>
      <c r="G41" s="79">
        <v>0</v>
      </c>
      <c r="H41" s="120">
        <f t="shared" si="0"/>
        <v>0</v>
      </c>
      <c r="I41" s="79">
        <f>IF(H41=1,_xlfn.XLOOKUP(I40+1,_nSevens,_nSevens,,1),I40+1)</f>
        <v>99</v>
      </c>
      <c r="R41" s="79">
        <v>38</v>
      </c>
      <c r="S41" s="79" t="b">
        <v>0</v>
      </c>
      <c r="U41" s="79">
        <v>197</v>
      </c>
    </row>
    <row r="42" spans="3:21">
      <c r="C42" s="79" t="str">
        <v>LAX-MAD</v>
      </c>
      <c r="D42" s="79" t="str" cm="1">
        <f t="array" ref="D42:E42">_xlfn.TEXTSPLIT(C42,"-")</f>
        <v>LAX</v>
      </c>
      <c r="E42" s="79" t="str">
        <v>MAD</v>
      </c>
      <c r="F42" s="79">
        <v>0</v>
      </c>
      <c r="G42" s="79">
        <v>0</v>
      </c>
      <c r="H42" s="120">
        <f t="shared" si="0"/>
        <v>0</v>
      </c>
      <c r="I42" s="79">
        <f>IF(H42=1,_xlfn.XLOOKUP(I41+1,_nSevens,_nSevens,,1),I41+1)</f>
        <v>100</v>
      </c>
      <c r="R42" s="79">
        <v>39</v>
      </c>
      <c r="S42" s="79" t="b">
        <v>0</v>
      </c>
      <c r="U42" s="79">
        <v>207</v>
      </c>
    </row>
    <row r="43" spans="3:21">
      <c r="C43" s="79" t="str">
        <v>YYZ-LAX</v>
      </c>
      <c r="D43" s="79" t="str" cm="1">
        <f t="array" ref="D43:E43">_xlfn.TEXTSPLIT(C43,"-")</f>
        <v>YYZ</v>
      </c>
      <c r="E43" s="79" t="str">
        <v>LAX</v>
      </c>
      <c r="F43" s="79">
        <v>1</v>
      </c>
      <c r="G43" s="79">
        <v>0</v>
      </c>
      <c r="H43" s="120">
        <f t="shared" si="0"/>
        <v>1</v>
      </c>
      <c r="I43" s="79">
        <f>IF(H43=1,_xlfn.XLOOKUP(I42+1,_nSevens,_nSevens,,1),I42+1)</f>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election activeCell="G2" sqref="G2:G104"/>
    </sheetView>
  </sheetViews>
  <sheetFormatPr defaultColWidth="8.7109375" defaultRowHeight="15"/>
  <cols>
    <col min="1" max="1" width="8.7109375" style="68" customWidth="1"/>
    <col min="2" max="2" width="22.5703125" style="68" customWidth="1"/>
    <col min="3" max="3" width="22.85546875" style="68" customWidth="1"/>
    <col min="4" max="5" width="21.85546875" style="68" customWidth="1"/>
    <col min="6" max="100" width="20.7109375" style="50" customWidth="1"/>
    <col min="101" max="101" width="24" style="50" customWidth="1"/>
    <col min="102" max="108" width="20.7109375" style="50" customWidth="1"/>
    <col min="109" max="109" width="8.7109375" style="50"/>
    <col min="110" max="110" width="9.5703125" style="50" bestFit="1" customWidth="1"/>
    <col min="111" max="16384" width="8.7109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3.85546875" style="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32" width="24.28515625" style="1" customWidth="1"/>
    <col min="33" max="36" width="18.42578125" style="1" customWidth="1"/>
    <col min="37" max="46" width="16.28515625" style="1" customWidth="1"/>
    <col min="47" max="47" width="17.5703125" style="1" customWidth="1"/>
    <col min="48" max="48" width="9" style="1" customWidth="1"/>
    <col min="49" max="53" width="8.140625" style="1" customWidth="1"/>
    <col min="54" max="54" width="5.42578125" style="1" customWidth="1"/>
    <col min="55" max="55" width="33.5703125" style="1" customWidth="1"/>
    <col min="56" max="56" width="8.140625" style="1" customWidth="1"/>
    <col min="57" max="80" width="8.140625" style="6" customWidth="1"/>
    <col min="81" max="106" width="6.28515625" style="6" customWidth="1"/>
    <col min="107" max="16384" width="8.57031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81" t="s">
        <v>307</v>
      </c>
      <c r="C2" s="81"/>
      <c r="D2" s="81"/>
      <c r="E2" s="81"/>
      <c r="F2" s="81"/>
      <c r="G2" s="81"/>
      <c r="H2" s="81"/>
      <c r="I2" s="81"/>
      <c r="J2" s="81"/>
      <c r="K2" s="81"/>
      <c r="L2" s="81"/>
      <c r="M2" s="81"/>
      <c r="N2" s="81"/>
      <c r="O2" s="81"/>
      <c r="P2" s="81"/>
      <c r="Q2" s="81"/>
      <c r="R2" s="81"/>
      <c r="S2" s="81"/>
      <c r="T2" s="81"/>
      <c r="U2" s="81"/>
      <c r="V2" s="81"/>
      <c r="W2" s="81"/>
      <c r="X2" s="81"/>
      <c r="Y2" s="81"/>
      <c r="Z2" s="81"/>
      <c r="AA2" s="81"/>
      <c r="AO2" s="3"/>
      <c r="AY2" s="6"/>
      <c r="AZ2" s="6"/>
      <c r="BA2" s="6"/>
      <c r="BB2" s="6"/>
      <c r="BC2" s="6"/>
      <c r="BD2" s="6"/>
    </row>
    <row r="3" spans="2:56" ht="21.75" customHeight="1">
      <c r="B3" s="1"/>
      <c r="C3" s="1"/>
      <c r="D3" s="1"/>
      <c r="E3" s="39"/>
      <c r="F3" s="1"/>
      <c r="AO3" s="3"/>
      <c r="AY3" s="6"/>
      <c r="AZ3" s="6"/>
      <c r="BA3" s="6"/>
      <c r="BB3" s="6"/>
      <c r="BC3" s="6"/>
      <c r="BD3" s="6"/>
    </row>
    <row r="4" spans="2:56" ht="33.6" customHeight="1">
      <c r="B4" s="82" t="s">
        <v>92</v>
      </c>
      <c r="C4" s="82"/>
      <c r="D4" s="82"/>
      <c r="E4" s="82"/>
      <c r="F4" s="82"/>
      <c r="G4" s="82"/>
      <c r="H4" s="82"/>
      <c r="I4" s="82"/>
      <c r="J4" s="82"/>
      <c r="K4" s="82"/>
      <c r="L4" s="82"/>
      <c r="M4" s="82"/>
      <c r="N4" s="82"/>
      <c r="O4" s="82"/>
      <c r="P4" s="82"/>
      <c r="Q4" s="82"/>
      <c r="R4" s="82"/>
      <c r="S4" s="82"/>
      <c r="T4" s="82"/>
      <c r="Y4" s="93" t="s">
        <v>6</v>
      </c>
      <c r="Z4" s="93"/>
      <c r="AA4" s="82"/>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94" t="s">
        <v>164</v>
      </c>
      <c r="Z11" s="95"/>
      <c r="AA11" s="96"/>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83" t="s">
        <v>0</v>
      </c>
      <c r="C13" s="82"/>
      <c r="D13" s="82"/>
      <c r="E13" s="82"/>
      <c r="F13" s="82"/>
      <c r="G13" s="82"/>
      <c r="H13" s="82"/>
      <c r="I13" s="82"/>
      <c r="J13" s="82"/>
      <c r="K13" s="82"/>
      <c r="L13" s="82"/>
      <c r="M13" s="82"/>
      <c r="N13" s="82"/>
      <c r="O13" s="82"/>
      <c r="P13" s="82"/>
      <c r="Q13" s="82"/>
      <c r="R13" s="82"/>
      <c r="S13" s="82"/>
      <c r="T13" s="82"/>
      <c r="U13" s="60"/>
      <c r="Y13" s="83" t="s">
        <v>45</v>
      </c>
      <c r="Z13" s="82"/>
      <c r="AA13" s="82"/>
      <c r="AF13" s="60"/>
      <c r="AG13" s="60"/>
      <c r="AH13" s="60"/>
      <c r="AO13" s="3"/>
      <c r="AP13" s="3"/>
    </row>
    <row r="14" spans="2:56" ht="25.5" customHeight="1" thickTop="1" thickBot="1">
      <c r="B14" s="84" t="s">
        <v>310</v>
      </c>
      <c r="C14" s="85"/>
      <c r="D14" s="85"/>
      <c r="E14" s="85"/>
      <c r="F14" s="85"/>
      <c r="G14" s="85"/>
      <c r="H14" s="85"/>
      <c r="I14" s="85"/>
      <c r="J14" s="85"/>
      <c r="K14" s="85"/>
      <c r="L14" s="85"/>
      <c r="M14" s="85"/>
      <c r="N14" s="85"/>
      <c r="O14" s="85"/>
      <c r="P14" s="85"/>
      <c r="Q14" s="85"/>
      <c r="R14" s="85"/>
      <c r="S14" s="85"/>
      <c r="T14" s="86"/>
      <c r="U14" s="3"/>
      <c r="Y14" s="61" t="s">
        <v>31</v>
      </c>
      <c r="Z14" s="61" t="s">
        <v>46</v>
      </c>
      <c r="AA14" s="61" t="s">
        <v>72</v>
      </c>
      <c r="AF14" s="55"/>
      <c r="AG14" s="56"/>
      <c r="AH14" s="56"/>
      <c r="AP14" s="3"/>
    </row>
    <row r="15" spans="2:56" ht="25.5" customHeight="1" thickTop="1">
      <c r="B15" s="87"/>
      <c r="C15" s="88"/>
      <c r="D15" s="88"/>
      <c r="E15" s="88"/>
      <c r="F15" s="88"/>
      <c r="G15" s="88"/>
      <c r="H15" s="88"/>
      <c r="I15" s="88"/>
      <c r="J15" s="88"/>
      <c r="K15" s="88"/>
      <c r="L15" s="88"/>
      <c r="M15" s="88"/>
      <c r="N15" s="88"/>
      <c r="O15" s="88"/>
      <c r="P15" s="88"/>
      <c r="Q15" s="88"/>
      <c r="R15" s="88"/>
      <c r="S15" s="88"/>
      <c r="T15" s="89"/>
      <c r="U15" s="3"/>
      <c r="Y15" s="62" t="s">
        <v>32</v>
      </c>
      <c r="Z15" s="62" t="s">
        <v>33</v>
      </c>
      <c r="AA15" s="62" t="s">
        <v>76</v>
      </c>
      <c r="AF15" s="55"/>
      <c r="AG15" s="56"/>
      <c r="AH15" s="56"/>
      <c r="AP15" s="3"/>
    </row>
    <row r="16" spans="2:56" ht="25.5" customHeight="1">
      <c r="B16" s="87"/>
      <c r="C16" s="88"/>
      <c r="D16" s="88"/>
      <c r="E16" s="88"/>
      <c r="F16" s="88"/>
      <c r="G16" s="88"/>
      <c r="H16" s="88"/>
      <c r="I16" s="88"/>
      <c r="J16" s="88"/>
      <c r="K16" s="88"/>
      <c r="L16" s="88"/>
      <c r="M16" s="88"/>
      <c r="N16" s="88"/>
      <c r="O16" s="88"/>
      <c r="P16" s="88"/>
      <c r="Q16" s="88"/>
      <c r="R16" s="88"/>
      <c r="S16" s="88"/>
      <c r="T16" s="89"/>
      <c r="U16" s="3"/>
      <c r="Y16" s="62" t="s">
        <v>47</v>
      </c>
      <c r="Z16" s="62" t="s">
        <v>54</v>
      </c>
      <c r="AA16" s="62" t="s">
        <v>77</v>
      </c>
      <c r="AG16" s="54"/>
      <c r="AH16" s="54"/>
      <c r="AP16" s="3"/>
    </row>
    <row r="17" spans="2:56" ht="25.5" customHeight="1">
      <c r="B17" s="87"/>
      <c r="C17" s="88"/>
      <c r="D17" s="88"/>
      <c r="E17" s="88"/>
      <c r="F17" s="88"/>
      <c r="G17" s="88"/>
      <c r="H17" s="88"/>
      <c r="I17" s="88"/>
      <c r="J17" s="88"/>
      <c r="K17" s="88"/>
      <c r="L17" s="88"/>
      <c r="M17" s="88"/>
      <c r="N17" s="88"/>
      <c r="O17" s="88"/>
      <c r="P17" s="88"/>
      <c r="Q17" s="88"/>
      <c r="R17" s="88"/>
      <c r="S17" s="88"/>
      <c r="T17" s="89"/>
      <c r="U17" s="3"/>
      <c r="Y17" s="62" t="s">
        <v>39</v>
      </c>
      <c r="Z17" s="62" t="s">
        <v>40</v>
      </c>
      <c r="AA17" s="62" t="s">
        <v>79</v>
      </c>
      <c r="AG17" s="54"/>
      <c r="AH17" s="54"/>
      <c r="AP17" s="3"/>
    </row>
    <row r="18" spans="2:56" ht="25.5" customHeight="1">
      <c r="B18" s="87"/>
      <c r="C18" s="88"/>
      <c r="D18" s="88"/>
      <c r="E18" s="88"/>
      <c r="F18" s="88"/>
      <c r="G18" s="88"/>
      <c r="H18" s="88"/>
      <c r="I18" s="88"/>
      <c r="J18" s="88"/>
      <c r="K18" s="88"/>
      <c r="L18" s="88"/>
      <c r="M18" s="88"/>
      <c r="N18" s="88"/>
      <c r="O18" s="88"/>
      <c r="P18" s="88"/>
      <c r="Q18" s="88"/>
      <c r="R18" s="88"/>
      <c r="S18" s="88"/>
      <c r="T18" s="89"/>
      <c r="U18" s="3"/>
      <c r="Y18" s="62" t="s">
        <v>35</v>
      </c>
      <c r="Z18" s="62" t="s">
        <v>34</v>
      </c>
      <c r="AA18" s="62" t="s">
        <v>75</v>
      </c>
      <c r="AG18" s="54"/>
      <c r="AH18" s="54"/>
      <c r="AO18" s="3"/>
    </row>
    <row r="19" spans="2:56" ht="25.5" customHeight="1">
      <c r="B19" s="87"/>
      <c r="C19" s="88"/>
      <c r="D19" s="88"/>
      <c r="E19" s="88"/>
      <c r="F19" s="88"/>
      <c r="G19" s="88"/>
      <c r="H19" s="88"/>
      <c r="I19" s="88"/>
      <c r="J19" s="88"/>
      <c r="K19" s="88"/>
      <c r="L19" s="88"/>
      <c r="M19" s="88"/>
      <c r="N19" s="88"/>
      <c r="O19" s="88"/>
      <c r="P19" s="88"/>
      <c r="Q19" s="88"/>
      <c r="R19" s="88"/>
      <c r="S19" s="88"/>
      <c r="T19" s="89"/>
      <c r="U19" s="3"/>
      <c r="Y19" s="62" t="s">
        <v>42</v>
      </c>
      <c r="Z19" s="62" t="s">
        <v>41</v>
      </c>
      <c r="AA19" s="62" t="s">
        <v>78</v>
      </c>
      <c r="AG19" s="54"/>
      <c r="AH19" s="54"/>
      <c r="AO19" s="3"/>
    </row>
    <row r="20" spans="2:56" ht="25.5" customHeight="1">
      <c r="B20" s="87"/>
      <c r="C20" s="88"/>
      <c r="D20" s="88"/>
      <c r="E20" s="88"/>
      <c r="F20" s="88"/>
      <c r="G20" s="88"/>
      <c r="H20" s="88"/>
      <c r="I20" s="88"/>
      <c r="J20" s="88"/>
      <c r="K20" s="88"/>
      <c r="L20" s="88"/>
      <c r="M20" s="88"/>
      <c r="N20" s="88"/>
      <c r="O20" s="88"/>
      <c r="P20" s="88"/>
      <c r="Q20" s="88"/>
      <c r="R20" s="88"/>
      <c r="S20" s="88"/>
      <c r="T20" s="89"/>
      <c r="U20" s="3"/>
      <c r="Y20" s="62" t="s">
        <v>48</v>
      </c>
      <c r="Z20" s="62" t="s">
        <v>55</v>
      </c>
      <c r="AA20" s="62" t="s">
        <v>83</v>
      </c>
      <c r="AO20" s="3"/>
    </row>
    <row r="21" spans="2:56" ht="25.5" customHeight="1">
      <c r="B21" s="87"/>
      <c r="C21" s="88"/>
      <c r="D21" s="88"/>
      <c r="E21" s="88"/>
      <c r="F21" s="88"/>
      <c r="G21" s="88"/>
      <c r="H21" s="88"/>
      <c r="I21" s="88"/>
      <c r="J21" s="88"/>
      <c r="K21" s="88"/>
      <c r="L21" s="88"/>
      <c r="M21" s="88"/>
      <c r="N21" s="88"/>
      <c r="O21" s="88"/>
      <c r="P21" s="88"/>
      <c r="Q21" s="88"/>
      <c r="R21" s="88"/>
      <c r="S21" s="88"/>
      <c r="T21" s="89"/>
      <c r="U21" s="3"/>
      <c r="Y21" s="62" t="s">
        <v>49</v>
      </c>
      <c r="Z21" s="62" t="s">
        <v>56</v>
      </c>
      <c r="AA21" s="62" t="s">
        <v>80</v>
      </c>
      <c r="AG21" s="54"/>
      <c r="AH21" s="54"/>
      <c r="AO21" s="3"/>
    </row>
    <row r="22" spans="2:56" ht="25.5" customHeight="1">
      <c r="B22" s="87"/>
      <c r="C22" s="88"/>
      <c r="D22" s="88"/>
      <c r="E22" s="88"/>
      <c r="F22" s="88"/>
      <c r="G22" s="88"/>
      <c r="H22" s="88"/>
      <c r="I22" s="88"/>
      <c r="J22" s="88"/>
      <c r="K22" s="88"/>
      <c r="L22" s="88"/>
      <c r="M22" s="88"/>
      <c r="N22" s="88"/>
      <c r="O22" s="88"/>
      <c r="P22" s="88"/>
      <c r="Q22" s="88"/>
      <c r="R22" s="88"/>
      <c r="S22" s="88"/>
      <c r="T22" s="89"/>
      <c r="U22" s="3"/>
      <c r="Y22" s="62" t="s">
        <v>50</v>
      </c>
      <c r="Z22" s="62" t="s">
        <v>60</v>
      </c>
      <c r="AA22" s="62" t="s">
        <v>81</v>
      </c>
      <c r="AG22" s="54"/>
      <c r="AH22" s="54"/>
      <c r="AO22" s="3"/>
      <c r="AP22" s="3"/>
    </row>
    <row r="23" spans="2:56" ht="25.5" customHeight="1">
      <c r="B23" s="87"/>
      <c r="C23" s="88"/>
      <c r="D23" s="88"/>
      <c r="E23" s="88"/>
      <c r="F23" s="88"/>
      <c r="G23" s="88"/>
      <c r="H23" s="88"/>
      <c r="I23" s="88"/>
      <c r="J23" s="88"/>
      <c r="K23" s="88"/>
      <c r="L23" s="88"/>
      <c r="M23" s="88"/>
      <c r="N23" s="88"/>
      <c r="O23" s="88"/>
      <c r="P23" s="88"/>
      <c r="Q23" s="88"/>
      <c r="R23" s="88"/>
      <c r="S23" s="88"/>
      <c r="T23" s="89"/>
      <c r="U23" s="3"/>
      <c r="Y23" s="62" t="s">
        <v>51</v>
      </c>
      <c r="Z23" s="62" t="s">
        <v>59</v>
      </c>
      <c r="AA23" s="62" t="s">
        <v>82</v>
      </c>
      <c r="AG23" s="54"/>
      <c r="AH23" s="54"/>
      <c r="AO23" s="3"/>
      <c r="AP23" s="3"/>
    </row>
    <row r="24" spans="2:56" ht="25.5" customHeight="1">
      <c r="B24" s="87"/>
      <c r="C24" s="88"/>
      <c r="D24" s="88"/>
      <c r="E24" s="88"/>
      <c r="F24" s="88"/>
      <c r="G24" s="88"/>
      <c r="H24" s="88"/>
      <c r="I24" s="88"/>
      <c r="J24" s="88"/>
      <c r="K24" s="88"/>
      <c r="L24" s="88"/>
      <c r="M24" s="88"/>
      <c r="N24" s="88"/>
      <c r="O24" s="88"/>
      <c r="P24" s="88"/>
      <c r="Q24" s="88"/>
      <c r="R24" s="88"/>
      <c r="S24" s="88"/>
      <c r="T24" s="89"/>
      <c r="U24" s="3"/>
      <c r="Y24" s="62" t="s">
        <v>52</v>
      </c>
      <c r="Z24" s="62" t="s">
        <v>58</v>
      </c>
      <c r="AA24" s="62" t="s">
        <v>73</v>
      </c>
      <c r="AG24" s="54"/>
      <c r="AH24" s="54"/>
      <c r="AO24" s="3"/>
      <c r="AP24" s="3"/>
    </row>
    <row r="25" spans="2:56" ht="25.5" customHeight="1">
      <c r="B25" s="87"/>
      <c r="C25" s="88"/>
      <c r="D25" s="88"/>
      <c r="E25" s="88"/>
      <c r="F25" s="88"/>
      <c r="G25" s="88"/>
      <c r="H25" s="88"/>
      <c r="I25" s="88"/>
      <c r="J25" s="88"/>
      <c r="K25" s="88"/>
      <c r="L25" s="88"/>
      <c r="M25" s="88"/>
      <c r="N25" s="88"/>
      <c r="O25" s="88"/>
      <c r="P25" s="88"/>
      <c r="Q25" s="88"/>
      <c r="R25" s="88"/>
      <c r="S25" s="88"/>
      <c r="T25" s="89"/>
      <c r="U25" s="3"/>
      <c r="Y25" s="62" t="s">
        <v>53</v>
      </c>
      <c r="Z25" s="62" t="s">
        <v>57</v>
      </c>
      <c r="AA25" s="62" t="s">
        <v>74</v>
      </c>
      <c r="AO25" s="3"/>
      <c r="AP25" s="3"/>
    </row>
    <row r="26" spans="2:56" ht="25.5" customHeight="1">
      <c r="B26" s="87"/>
      <c r="C26" s="88"/>
      <c r="D26" s="88"/>
      <c r="E26" s="88"/>
      <c r="F26" s="88"/>
      <c r="G26" s="88"/>
      <c r="H26" s="88"/>
      <c r="I26" s="88"/>
      <c r="J26" s="88"/>
      <c r="K26" s="88"/>
      <c r="L26" s="88"/>
      <c r="M26" s="88"/>
      <c r="N26" s="88"/>
      <c r="O26" s="88"/>
      <c r="P26" s="88"/>
      <c r="Q26" s="88"/>
      <c r="R26" s="88"/>
      <c r="S26" s="88"/>
      <c r="T26" s="89"/>
      <c r="U26" s="3"/>
      <c r="Y26" s="62" t="s">
        <v>105</v>
      </c>
      <c r="Z26" s="62" t="s">
        <v>103</v>
      </c>
      <c r="AA26" s="62" t="s">
        <v>104</v>
      </c>
      <c r="AE26" s="64"/>
      <c r="AF26" s="2"/>
      <c r="AG26" s="2"/>
      <c r="AH26" s="2"/>
      <c r="AI26" s="2"/>
      <c r="AO26" s="3"/>
      <c r="AP26" s="3"/>
    </row>
    <row r="27" spans="2:56" ht="25.5" customHeight="1">
      <c r="B27" s="87"/>
      <c r="C27" s="88"/>
      <c r="D27" s="88"/>
      <c r="E27" s="88"/>
      <c r="F27" s="88"/>
      <c r="G27" s="88"/>
      <c r="H27" s="88"/>
      <c r="I27" s="88"/>
      <c r="J27" s="88"/>
      <c r="K27" s="88"/>
      <c r="L27" s="88"/>
      <c r="M27" s="88"/>
      <c r="N27" s="88"/>
      <c r="O27" s="88"/>
      <c r="P27" s="88"/>
      <c r="Q27" s="88"/>
      <c r="R27" s="88"/>
      <c r="S27" s="88"/>
      <c r="T27" s="89"/>
      <c r="U27" s="3"/>
      <c r="V27" s="3"/>
      <c r="W27" s="3"/>
      <c r="X27" s="3"/>
      <c r="Y27" s="3"/>
      <c r="Z27" s="3"/>
      <c r="AA27" s="3"/>
      <c r="AC27" s="63"/>
      <c r="AD27" s="63"/>
      <c r="AE27" s="64"/>
      <c r="AF27" s="2"/>
      <c r="AG27" s="2"/>
      <c r="AH27" s="2"/>
      <c r="AI27" s="2"/>
      <c r="AO27" s="3"/>
      <c r="AP27" s="3"/>
    </row>
    <row r="28" spans="2:56" ht="47.25" customHeight="1">
      <c r="B28" s="90"/>
      <c r="C28" s="91"/>
      <c r="D28" s="91"/>
      <c r="E28" s="91"/>
      <c r="F28" s="91"/>
      <c r="G28" s="91"/>
      <c r="H28" s="91"/>
      <c r="I28" s="91"/>
      <c r="J28" s="91"/>
      <c r="K28" s="91"/>
      <c r="L28" s="91"/>
      <c r="M28" s="91"/>
      <c r="N28" s="91"/>
      <c r="O28" s="91"/>
      <c r="P28" s="91"/>
      <c r="Q28" s="91"/>
      <c r="R28" s="91"/>
      <c r="S28" s="91"/>
      <c r="T28" s="92"/>
      <c r="U28" s="3"/>
      <c r="V28" s="3"/>
      <c r="W28" s="3"/>
      <c r="X28" s="3"/>
      <c r="Y28" s="76"/>
      <c r="Z28" s="3"/>
      <c r="AA28" s="3"/>
      <c r="AC28" s="63"/>
      <c r="AD28" s="63"/>
      <c r="AE28" s="64"/>
      <c r="AF28" s="80"/>
      <c r="AG28" s="80"/>
      <c r="AH28" s="80"/>
      <c r="AI28" s="80"/>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100" t="s">
        <v>18</v>
      </c>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2"/>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03" t="s">
        <v>23</v>
      </c>
      <c r="H33" s="104"/>
      <c r="I33" s="104"/>
      <c r="J33" s="104"/>
      <c r="K33" s="104"/>
      <c r="L33" s="104"/>
      <c r="M33" s="104"/>
      <c r="N33" s="104"/>
      <c r="O33" s="104"/>
      <c r="P33" s="104"/>
      <c r="Q33" s="104"/>
      <c r="R33" s="104"/>
      <c r="S33" s="104"/>
      <c r="T33" s="104"/>
      <c r="U33" s="104"/>
      <c r="V33" s="104"/>
      <c r="W33" s="104"/>
      <c r="X33" s="104"/>
      <c r="Y33" s="104"/>
      <c r="Z33" s="104"/>
      <c r="AA33" s="105"/>
      <c r="AC33" s="63"/>
      <c r="AD33" s="63"/>
      <c r="AE33" s="64"/>
      <c r="BA33" s="6"/>
      <c r="BB33" s="6"/>
      <c r="BC33" s="6"/>
      <c r="BD33" s="6"/>
    </row>
    <row r="34" spans="2:116" ht="33.75" customHeight="1" thickTop="1">
      <c r="B34" s="14" t="s">
        <v>19</v>
      </c>
      <c r="C34" s="15" t="s">
        <v>22</v>
      </c>
      <c r="D34" s="16">
        <v>50</v>
      </c>
      <c r="E34" s="30">
        <v>29</v>
      </c>
      <c r="F34" s="36"/>
      <c r="G34" s="106" t="s">
        <v>302</v>
      </c>
      <c r="H34" s="107"/>
      <c r="I34" s="107"/>
      <c r="J34" s="107"/>
      <c r="K34" s="107"/>
      <c r="L34" s="107"/>
      <c r="M34" s="107"/>
      <c r="N34" s="107"/>
      <c r="O34" s="107"/>
      <c r="P34" s="107"/>
      <c r="Q34" s="107"/>
      <c r="R34" s="107"/>
      <c r="S34" s="107"/>
      <c r="T34" s="107"/>
      <c r="U34" s="107"/>
      <c r="V34" s="107"/>
      <c r="W34" s="107"/>
      <c r="X34" s="107"/>
      <c r="Y34" s="107"/>
      <c r="Z34" s="107"/>
      <c r="AA34" s="108"/>
      <c r="AC34" s="63"/>
      <c r="AD34" s="63"/>
      <c r="AE34" s="64"/>
      <c r="BA34" s="6"/>
      <c r="BB34" s="6"/>
      <c r="BC34" s="6"/>
      <c r="BD34" s="6"/>
    </row>
    <row r="35" spans="2:116" ht="33.950000000000003" customHeight="1">
      <c r="B35" s="14" t="s">
        <v>21</v>
      </c>
      <c r="C35" s="15" t="s">
        <v>22</v>
      </c>
      <c r="D35" s="16">
        <v>80</v>
      </c>
      <c r="E35" s="30" t="s">
        <v>51</v>
      </c>
      <c r="F35" s="36"/>
      <c r="G35" s="109" t="s">
        <v>299</v>
      </c>
      <c r="H35" s="110"/>
      <c r="I35" s="110"/>
      <c r="J35" s="110"/>
      <c r="K35" s="110"/>
      <c r="L35" s="110"/>
      <c r="M35" s="110"/>
      <c r="N35" s="110"/>
      <c r="O35" s="110"/>
      <c r="P35" s="110"/>
      <c r="Q35" s="110"/>
      <c r="R35" s="110"/>
      <c r="S35" s="110"/>
      <c r="T35" s="110"/>
      <c r="U35" s="110"/>
      <c r="V35" s="110"/>
      <c r="W35" s="110"/>
      <c r="X35" s="110"/>
      <c r="Y35" s="110"/>
      <c r="Z35" s="110"/>
      <c r="AA35" s="111"/>
      <c r="AC35" s="63"/>
      <c r="AD35" s="63"/>
      <c r="AE35" s="64"/>
      <c r="BA35" s="6"/>
      <c r="BB35" s="6"/>
      <c r="BC35" s="6"/>
      <c r="BD35" s="6"/>
    </row>
    <row r="36" spans="2:116" ht="33.75" customHeight="1">
      <c r="B36" s="14" t="s">
        <v>20</v>
      </c>
      <c r="C36" s="15" t="s">
        <v>22</v>
      </c>
      <c r="D36" s="16">
        <v>120</v>
      </c>
      <c r="E36" s="30">
        <v>95</v>
      </c>
      <c r="F36" s="36"/>
      <c r="G36" s="112" t="s">
        <v>301</v>
      </c>
      <c r="H36" s="113"/>
      <c r="I36" s="113"/>
      <c r="J36" s="113"/>
      <c r="K36" s="113"/>
      <c r="L36" s="113"/>
      <c r="M36" s="113"/>
      <c r="N36" s="113"/>
      <c r="O36" s="113"/>
      <c r="P36" s="113"/>
      <c r="Q36" s="113"/>
      <c r="R36" s="113"/>
      <c r="S36" s="113"/>
      <c r="T36" s="113"/>
      <c r="U36" s="113"/>
      <c r="V36" s="113"/>
      <c r="W36" s="113"/>
      <c r="X36" s="113"/>
      <c r="Y36" s="113"/>
      <c r="Z36" s="113"/>
      <c r="AA36" s="114"/>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25">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25">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25">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25">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25">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25">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25">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25">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25">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25">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25">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25">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103" t="s">
        <v>64</v>
      </c>
      <c r="H67" s="104"/>
      <c r="I67" s="104"/>
      <c r="J67" s="104"/>
      <c r="K67" s="104"/>
      <c r="L67" s="104"/>
      <c r="M67" s="104"/>
      <c r="N67" s="104"/>
      <c r="O67" s="104"/>
      <c r="P67" s="104"/>
      <c r="Q67" s="104"/>
      <c r="R67" s="10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7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31.5">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17" t="s">
        <v>64</v>
      </c>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c r="AF104" s="119"/>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25">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25">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25">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25">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25">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25">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25">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25">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25">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25">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25">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25">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25">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25">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25">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25">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25">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25">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25">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25">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25">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31.5">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75" thickBot="1">
      <c r="B131" s="6"/>
      <c r="C131" s="6"/>
      <c r="D131" s="6"/>
      <c r="E131" s="41"/>
      <c r="F131" s="7"/>
      <c r="S131" s="6"/>
      <c r="T131" s="6"/>
      <c r="U131" s="6"/>
      <c r="BB131" s="6"/>
      <c r="BC131" s="6"/>
      <c r="BD131" s="6"/>
    </row>
    <row r="132" spans="2:56"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97" t="s">
        <v>64</v>
      </c>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c r="AK144" s="98"/>
      <c r="AL144" s="98"/>
      <c r="AM144" s="98"/>
      <c r="AN144" s="98"/>
      <c r="AO144" s="98"/>
      <c r="AP144" s="98"/>
      <c r="AQ144" s="98"/>
      <c r="AR144" s="98"/>
      <c r="AS144" s="98"/>
      <c r="AT144" s="98"/>
      <c r="AU144" s="99"/>
      <c r="AV144" s="6"/>
      <c r="AW144" s="6"/>
      <c r="AX144" s="6"/>
      <c r="AY144" s="6"/>
      <c r="AZ144" s="6"/>
      <c r="BA144" s="6"/>
      <c r="BB144" s="6"/>
      <c r="BC144" s="6"/>
      <c r="BD144" s="6"/>
    </row>
    <row r="145" spans="2:56"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25">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25">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25">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25">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25">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25">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25">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25">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25">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25">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25">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25">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25">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25">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25">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25">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25">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25">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25">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25">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25">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31.5">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75" thickBot="1">
      <c r="B171" s="6"/>
      <c r="C171" s="6"/>
      <c r="D171" s="6"/>
      <c r="E171" s="41"/>
      <c r="F171" s="7"/>
      <c r="S171" s="6"/>
      <c r="T171" s="6"/>
      <c r="U171" s="6"/>
      <c r="BB171" s="6"/>
      <c r="BC171" s="6"/>
      <c r="BD171" s="6"/>
    </row>
    <row r="172" spans="2:56" ht="20.25" thickTop="1" thickBot="1">
      <c r="B172" s="22" t="s">
        <v>16</v>
      </c>
      <c r="C172" s="11" t="s">
        <v>91</v>
      </c>
      <c r="D172" s="6"/>
      <c r="E172" s="41"/>
      <c r="F172" s="7"/>
      <c r="G172" s="6"/>
      <c r="H172" s="6"/>
      <c r="I172" s="6"/>
      <c r="S172" s="6"/>
      <c r="T172" s="6"/>
      <c r="U172" s="6"/>
      <c r="BB172" s="6"/>
      <c r="BC172" s="6"/>
      <c r="BD172" s="6"/>
    </row>
    <row r="173" spans="2:56" ht="15.7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97" t="s">
        <v>64</v>
      </c>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N179" s="98"/>
      <c r="AO179" s="98"/>
      <c r="AP179" s="98"/>
      <c r="AQ179" s="98"/>
      <c r="AR179" s="98"/>
      <c r="AS179" s="98"/>
      <c r="AT179" s="98"/>
      <c r="AU179" s="98"/>
      <c r="AV179" s="98"/>
      <c r="AW179" s="98"/>
      <c r="AX179" s="98"/>
      <c r="AY179" s="98"/>
      <c r="AZ179" s="98"/>
      <c r="BA179" s="98"/>
      <c r="BB179" s="98"/>
      <c r="BC179" s="99"/>
      <c r="BD179" s="6"/>
    </row>
    <row r="180" spans="2:56"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25">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25">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25">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25">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25">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25">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25">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25">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25">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25">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25">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25">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25">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25">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25">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25">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25">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25">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25">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25">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25">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25">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25">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25">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25">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25">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25">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25">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25">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25">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25">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31.5">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Case</vt:lpstr>
      <vt:lpstr>Model</vt:lpstr>
      <vt:lpstr>Flight Routes</vt:lpstr>
      <vt:lpstr>Answers</vt:lpstr>
      <vt:lpstr>_nCanada</vt:lpstr>
      <vt:lpstr>_nCity</vt:lpstr>
      <vt:lpstr>_nDestination</vt:lpstr>
      <vt:lpstr>_nDistance</vt:lpstr>
      <vt:lpstr>_nIATA</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2024-01-20T17:00:02Z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