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ichValueRel.xml" ContentType="application/vnd.ms-excel.richvaluerel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array.xml" ContentType="application/vnd.ms-excel.rdarray+xml"/>
  <Override PartName="/xl/richData/richStyles.xml" ContentType="application/vnd.ms-excel.richstyles+xml"/>
  <Override PartName="/xl/richData/rdsupportingpropertybagstructure.xml" ContentType="application/vnd.ms-excel.rdsupportingpropertybagstructure+xml"/>
  <Override PartName="/xl/richData/rdsupportingpropertybag.xml" ContentType="application/vnd.ms-excel.rdsupportingpropertybag+xml"/>
  <Override PartName="/xl/richData/rdRichValueTypes.xml" ContentType="application/vnd.ms-excel.rdrichvaluetype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drawings/drawing3.xml" ContentType="application/vnd.openxmlformats-officedocument.drawing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queryTables/queryTable1.xml" ContentType="application/vnd.openxmlformats-officedocument.spreadsheetml.queryTable+xml"/>
  <Override PartName="/xl/drawings/drawing4.xml" ContentType="application/vnd.openxmlformats-officedocument.drawing+xml"/>
  <Override PartName="/xl/tables/table5.xml" ContentType="application/vnd.openxmlformats-officedocument.spreadsheetml.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tables/table6.xml" ContentType="application/vnd.openxmlformats-officedocument.spreadsheetml.table+xml"/>
  <Override PartName="/xl/queryTables/queryTable2.xml" ContentType="application/vnd.openxmlformats-officedocument.spreadsheetml.query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queryTables/queryTable3.xml" ContentType="application/vnd.openxmlformats-officedocument.spreadsheetml.queryTable+xml"/>
  <Override PartName="/xl/pivotTables/pivotTable3.xml" ContentType="application/vnd.openxmlformats-officedocument.spreadsheetml.pivotTable+xml"/>
  <Override PartName="/xl/tables/table9.xml" ContentType="application/vnd.openxmlformats-officedocument.spreadsheetml.table+xml"/>
  <Override PartName="/xl/queryTables/queryTable4.xml" ContentType="application/vnd.openxmlformats-officedocument.spreadsheetml.queryTable+xml"/>
  <Override PartName="/xl/tables/table10.xml" ContentType="application/vnd.openxmlformats-officedocument.spreadsheetml.table+xml"/>
  <Override PartName="/xl/queryTables/queryTable5.xml" ContentType="application/vnd.openxmlformats-officedocument.spreadsheetml.queryTable+xml"/>
  <Override PartName="/xl/tables/table11.xml" ContentType="application/vnd.openxmlformats-officedocument.spreadsheetml.table+xml"/>
  <Override PartName="/xl/queryTables/queryTable6.xml" ContentType="application/vnd.openxmlformats-officedocument.spreadsheetml.queryTable+xml"/>
  <Override PartName="/xl/tables/table12.xml" ContentType="application/vnd.openxmlformats-officedocument.spreadsheetml.table+xml"/>
  <Override PartName="/xl/queryTables/queryTable7.xml" ContentType="application/vnd.openxmlformats-officedocument.spreadsheetml.queryTable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tables/table13.xml" ContentType="application/vnd.openxmlformats-officedocument.spreadsheetml.table+xml"/>
  <Override PartName="/xl/drawings/drawing9.xml" ContentType="application/vnd.openxmlformats-officedocument.drawing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xl/python.xml" ContentType="application/vnd.ms-excel.python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xl/webextensions/webextension2.xml" ContentType="application/vnd.ms-office.webextension+xml"/>
  <Override PartName="/xl/webextensions/webextension3.xml" ContentType="application/vnd.ms-office.webextension+xml"/>
  <Override PartName="/xl/webextensions/webextension4.xml" ContentType="application/vnd.ms-office.webextension+xml"/>
  <Override PartName="/xl/webextensions/webextension5.xml" ContentType="application/vnd.ms-office.webextension+xml"/>
  <Override PartName="/xl/webextensions/webextension6.xml" ContentType="application/vnd.ms-office.webextension+xml"/>
  <Override PartName="/xl/webextensions/webextension7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105" codeName="{28389E77-7640-9E18-AD5C-E98E2F4A8B83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bieg\Dropbox\GitHub\PowerQueryBitsAndPieces\"/>
    </mc:Choice>
  </mc:AlternateContent>
  <xr:revisionPtr revIDLastSave="0" documentId="13_ncr:1_{FB58E0D0-BAF4-4B38-85D8-96E4AB52E069}" xr6:coauthVersionLast="47" xr6:coauthVersionMax="47" xr10:uidLastSave="{00000000-0000-0000-0000-000000000000}"/>
  <bookViews>
    <workbookView xWindow="-27330" yWindow="1470" windowWidth="21600" windowHeight="11295" firstSheet="1" activeTab="1" xr2:uid="{AD5FE48E-9CE6-4EDE-8F69-E8FD3B4EAF42}"/>
  </bookViews>
  <sheets>
    <sheet name="2025" sheetId="1" r:id="rId1"/>
    <sheet name="2026" sheetId="11" r:id="rId2"/>
    <sheet name="LongTermTraining" sheetId="3" r:id="rId3"/>
    <sheet name="AddRows" sheetId="26" r:id="rId4"/>
    <sheet name="Python" sheetId="21" r:id="rId5"/>
    <sheet name="DataDrill" sheetId="25" r:id="rId6"/>
    <sheet name="PythonMore" sheetId="22" r:id="rId7"/>
    <sheet name="PointTraining" sheetId="4" r:id="rId8"/>
    <sheet name="Table 1 (2)" sheetId="20" r:id="rId9"/>
    <sheet name="water_levels_export" sheetId="24" r:id="rId10"/>
    <sheet name="LakeLevel" sheetId="23" r:id="rId11"/>
    <sheet name="Append1" sheetId="19" r:id="rId12"/>
    <sheet name="Table 3" sheetId="18" r:id="rId13"/>
    <sheet name="Table 2" sheetId="17" r:id="rId14"/>
    <sheet name="Table 1" sheetId="16" r:id="rId15"/>
    <sheet name="Hockey" sheetId="15" r:id="rId16"/>
    <sheet name="Sheet5" sheetId="13" r:id="rId17"/>
    <sheet name="Sheet4" sheetId="12" r:id="rId18"/>
    <sheet name="RAOBF" sheetId="8" r:id="rId19"/>
    <sheet name="BP_Data" sheetId="9" r:id="rId20"/>
    <sheet name="Sheet1" sheetId="5" r:id="rId21"/>
    <sheet name="Sheet2" sheetId="6" r:id="rId22"/>
    <sheet name="Sheet3" sheetId="10" r:id="rId23"/>
    <sheet name="DataValidation" sheetId="14" r:id="rId24"/>
    <sheet name="SH3_Correction_Table" sheetId="7" r:id="rId25"/>
  </sheets>
  <definedNames>
    <definedName name="__xL">RAOBF!$C$12</definedName>
    <definedName name="_AOB">RAOBF!$C$1</definedName>
    <definedName name="_B">RAOBF!$C$2</definedName>
    <definedName name="_d">_xlfn.DROP(_xlfn._TRO_ALL('2026'!$C:$K),1)</definedName>
    <definedName name="_data">PythonMore!#REF!</definedName>
    <definedName name="_date" localSheetId="1">_xlfn.DROP(_xlfn._TRO_ALL('2026'!$B:$B),12)</definedName>
    <definedName name="_date">_xlfn.DROP(_xlfn._TRO_ALL('2026'!$B:$B),1)</definedName>
    <definedName name="_xlnm._FilterDatabase" localSheetId="0" hidden="1">'2025'!$O$24:$O$60</definedName>
    <definedName name="_xlnm._FilterDatabase" localSheetId="1" hidden="1">'2026'!$O$19:$O$55</definedName>
    <definedName name="_xlnm._FilterDatabase" localSheetId="19" hidden="1">BP_Data!$A$3:$M$3</definedName>
    <definedName name="_xlnm._FilterDatabase" localSheetId="22" hidden="1">Sheet3!$B$5:$E$16</definedName>
    <definedName name="_xlnm._FilterDatabase" localSheetId="17" hidden="1">Sheet4!$C$5:$C$13</definedName>
    <definedName name="_fInt">_xlfn.LAMBDA(_xlpm.x,_xlpm.xdat,_xlpm.ydat,      _xlfn.LET(          _xlpm.xmin, _xlfn.XLOOKUP(_xlpm.x,_xlpm.xdat,_xlpm.xdat,,-1),          _xlpm.xmax, _xlfn.XLOOKUP(_xlpm.x,_xlpm.xdat,_xlpm.xdat,,1),          _xlpm.ymin, _xlfn.XLOOKUP(_xlpm.x,_xlpm.xdat,_xlpm.ydat,,-1),          _xlpm.ymax, _xlfn.XLOOKUP(_xlpm.x,_xlpm.xdat,_xlpm.ydat,,1),          IF(_xlpm.xmin=_xlpm.xmax,_xlpm.ymin,                      (_xlpm.ymin*(_xlpm.xmax-_xlpm.x)+_xlpm.ymax*(_xlpm.x-_xlpm.xmin))/(_xlpm.xmax-_xlpm.xmin))      ) )</definedName>
    <definedName name="_L">RAOBF!$C$4</definedName>
    <definedName name="_nHd" localSheetId="1">'2026'!$C$4:$K$4</definedName>
    <definedName name="_nHd">'2025'!$C$9:$K$9</definedName>
    <definedName name="_nYpSKnot">0.562603</definedName>
    <definedName name="_R">RAOBF!$C$3</definedName>
    <definedName name="_rpt" localSheetId="1">_xlfn.DROP(_xlfn._TRO_ALL('2026'!$O:$X),1)</definedName>
    <definedName name="_SpillManager_RefreshMode" comment="Spill Manager setting" hidden="1">"auto"</definedName>
    <definedName name="_Theta">RAOBF!$C$10</definedName>
    <definedName name="_v">RAOBF!$C$5</definedName>
    <definedName name="_vSub">RAOBF!$C$6</definedName>
    <definedName name="_vyps">RAOBF!$C$13</definedName>
    <definedName name="_xleta.COUNTA" hidden="1" xlm="1">#NAME?</definedName>
    <definedName name="_xleta.SUM" hidden="1" xlm="1">#NAME?</definedName>
    <definedName name="_xleta.WEEKNUM" hidden="1" xlm="1">#NAME?</definedName>
    <definedName name="_xlpm.a" hidden="1" xlm="1">#NAME?</definedName>
    <definedName name="_xlpm.acc" hidden="1" xlm="1">#NAME?</definedName>
    <definedName name="_xlpm.b" hidden="1" xlm="1">#NAME?</definedName>
    <definedName name="_xlpm.d" hidden="1" xlm="1">#NAME?</definedName>
    <definedName name="_xlpm.dt" hidden="1" xlm="1">#NAME?</definedName>
    <definedName name="_xlpm.m" hidden="1" xlm="1">#NAME?</definedName>
    <definedName name="_xlpm.x" hidden="1" xlm="1">#NAME?</definedName>
    <definedName name="_xlpm.xdat" hidden="1" xlm="1">#NAME?</definedName>
    <definedName name="_xlpm.xmax" hidden="1" xlm="1">#NAME?</definedName>
    <definedName name="_xlpm.xmin" hidden="1" xlm="1">#NAME?</definedName>
    <definedName name="_xlpm.y" hidden="1" xlm="1">#NAME?</definedName>
    <definedName name="_xlpm.ydat" hidden="1" xlm="1">#NAME?</definedName>
    <definedName name="_xlpm.ymax" hidden="1" xlm="1">#NAME?</definedName>
    <definedName name="_xlpm.ymin" hidden="1" xlm="1">#NAME?</definedName>
    <definedName name="_xShip">RAOBF!$C$8</definedName>
    <definedName name="_yL">RAOBF!$C$11</definedName>
    <definedName name="_yShip">RAOBF!$C$9</definedName>
    <definedName name="Banded" localSheetId="1">_xlfn.DROP(_xlfn.TRIMRANGE('2026'!$B:$K),1)</definedName>
    <definedName name="Banded">_xlfn.DROP(_xlfn.TRIMRANGE('2025'!$B:$K),1)</definedName>
    <definedName name="Banded2" localSheetId="1">_xlfn._TRO_ALL('2026'!$O:$X)</definedName>
    <definedName name="Banded2">_xlfn._TRO_ALL('2025'!$O:$X)</definedName>
    <definedName name="D_Flour_Increase">'2026'!$AB$134</definedName>
    <definedName name="D_Vital__Gluten">'2026'!$AB$135</definedName>
    <definedName name="data" localSheetId="1">'2026'!$L$5</definedName>
    <definedName name="data">_xlfn.DROP(Banded,11,1)</definedName>
    <definedName name="Dynamic" localSheetId="1">_xlfn.VSTACK('2026'!$O$4:$X$4,'2026'!Banded2)</definedName>
    <definedName name="Dynamic">_xlfn.VSTACK('2025'!$O$9:$X$9,Banded2)</definedName>
    <definedName name="ExternalData_1" localSheetId="5" hidden="1">DataDrill!$F$20:$G$29</definedName>
    <definedName name="ExternalData_1" localSheetId="14" hidden="1">'Table 1'!$A$1:$J$4</definedName>
    <definedName name="ExternalData_1" localSheetId="9" hidden="1">water_levels_export!$A$1:$D$575</definedName>
    <definedName name="ExternalData_2" localSheetId="13" hidden="1">'Table 2'!$A$1:$J$8</definedName>
    <definedName name="ExternalData_3" localSheetId="12" hidden="1">'Table 3'!$A$1:$J$14</definedName>
    <definedName name="ExternalData_4" localSheetId="11" hidden="1">Append1!$A$1:$L$24</definedName>
    <definedName name="ExternalData_5" localSheetId="8" hidden="1">'Table 1 (2)'!$A$1:$L$26</definedName>
    <definedName name="fmt" localSheetId="0">_xlfn.DROP(_xlfn._TRO_ALL('2025'!$C:$K),12)</definedName>
    <definedName name="fmt" localSheetId="1">_xlfn.DROP(_xlfn._TRO_ALL('2026'!$C:$K),12)</definedName>
    <definedName name="HD_Date">_xlfn.LET(_xlpm.dt, TODAY(),      _xlpm.y,  YEAR(_xlpm.dt),      _xlpm.m,  MONTH(_xlpm.dt),      _xlpm.d,  DAY(_xlpm.dt),      TEXT(DATE(_xlpm.y,_xlpm.m,_xlpm.d),"dd-mmm-yyyy")     )</definedName>
    <definedName name="ix" localSheetId="1">_xlfn.DROP(_xlfn._TRO_ALL('2026'!$L:$L),1)</definedName>
    <definedName name="ix">_xlfn.DROP(_xlfn._TRO_ALL('2025'!$L:$L),0)</definedName>
    <definedName name="m_Flour">'2026'!$AB$136</definedName>
    <definedName name="_xlnm.Print_Area" localSheetId="0">_xlfn.DROP(_xlfn._TRO_ALL('2025'!$B:$K),1)</definedName>
    <definedName name="_xlnm.Print_Area" localSheetId="1">_xlfn.DROP(_xlfn._TRO_ALL('2026'!$B:$K),1)</definedName>
    <definedName name="_xlnm.Print_Area" localSheetId="2">_xlfn.DROP(_xlfn.TRIMRANGE(LongTermTraining!$D:$Y),1)</definedName>
  </definedNames>
  <calcPr calcId="191029"/>
  <pivotCaches>
    <pivotCache cacheId="2" r:id="rId26"/>
    <pivotCache cacheId="3" r:id="rId27"/>
    <pivotCache cacheId="4" r:id="rId28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B137" i="11" l="1"/>
  <c r="AC137" i="11"/>
  <c r="L2" i="25"/>
  <c r="B33" i="26" a="1"/>
  <c r="H8" i="26" a="1"/>
  <c r="E8" i="26" a="1"/>
  <c r="F7" i="25" a="1"/>
  <c r="I18" i="13" a="1"/>
  <c r="H18" i="13" a="1"/>
  <c r="F18" i="13" s="1"/>
  <c r="AA9" i="3" a="1"/>
  <c r="H36" i="6" a="1"/>
  <c r="B5" i="11" a="1"/>
  <c r="M5" i="11" a="1"/>
  <c r="P4" i="11" a="1"/>
  <c r="K12" i="9" a="1"/>
  <c r="L12" i="9" a="1"/>
  <c r="K11" i="9" a="1"/>
  <c r="L11" i="9" a="1"/>
  <c r="K7" i="9" a="1"/>
  <c r="L7" i="9" a="1"/>
  <c r="K9" i="9" a="1"/>
  <c r="L9" i="9" a="1"/>
  <c r="K5" i="9" a="1"/>
  <c r="L5" i="9" a="1"/>
  <c r="L4" i="9" a="1"/>
  <c r="L6" i="9" a="1"/>
  <c r="L10" i="9" a="1"/>
  <c r="L8" i="9" a="1"/>
  <c r="K10" i="9" a="1"/>
  <c r="K4" i="9" a="1"/>
  <c r="K6" i="9" a="1"/>
  <c r="K8" i="9" a="1"/>
  <c r="I32" i="8"/>
  <c r="S26" i="8"/>
  <c r="C10" i="8"/>
  <c r="I25" i="8"/>
  <c r="I24" i="8"/>
  <c r="K27" i="8" s="1"/>
  <c r="H19" i="8"/>
  <c r="F3" i="8"/>
  <c r="F10" i="8"/>
  <c r="F2" i="8"/>
  <c r="F5" i="8"/>
  <c r="C8" i="8"/>
  <c r="C9" i="8"/>
  <c r="C13" i="8"/>
  <c r="B17" i="8" a="1"/>
  <c r="U22" i="7" a="1"/>
  <c r="U21" i="7" a="1"/>
  <c r="B3" i="7" a="1"/>
  <c r="H3" i="6"/>
  <c r="M3" i="6" a="1"/>
  <c r="P60" i="5"/>
  <c r="P58" i="5"/>
  <c r="O60" i="5"/>
  <c r="O58" i="5"/>
  <c r="N58" i="5"/>
  <c r="J59" i="5" a="1"/>
  <c r="J44" i="5" a="1"/>
  <c r="B3" i="5" a="1"/>
  <c r="P9" i="1" a="1"/>
  <c r="D9" i="3" a="1"/>
  <c r="M10" i="1" a="1"/>
  <c r="O10" i="1" a="1"/>
  <c r="E192" i="8"/>
  <c r="E193" i="8"/>
  <c r="E194" i="8"/>
  <c r="E195" i="8"/>
  <c r="E196" i="8"/>
  <c r="E197" i="8"/>
  <c r="E75" i="8" l="1"/>
  <c r="E76" i="8"/>
  <c r="E77" i="8"/>
  <c r="E78" i="8"/>
  <c r="E79" i="8"/>
  <c r="E80" i="8"/>
  <c r="E81" i="8"/>
  <c r="E82" i="8"/>
  <c r="E83" i="8"/>
  <c r="E84" i="8"/>
  <c r="E85" i="8"/>
  <c r="E86" i="8"/>
  <c r="E87" i="8"/>
  <c r="E88" i="8"/>
  <c r="E89" i="8"/>
  <c r="E90" i="8"/>
  <c r="E91" i="8"/>
  <c r="E92" i="8"/>
  <c r="E93" i="8"/>
  <c r="E94" i="8"/>
  <c r="E95" i="8"/>
  <c r="E96" i="8"/>
  <c r="E97" i="8"/>
  <c r="E98" i="8"/>
  <c r="E99" i="8"/>
  <c r="E100" i="8"/>
  <c r="E101" i="8"/>
  <c r="E102" i="8"/>
  <c r="E212" i="8"/>
  <c r="E216" i="8"/>
  <c r="E167" i="8"/>
  <c r="E168" i="8"/>
  <c r="E169" i="8"/>
  <c r="E170" i="8"/>
  <c r="E171" i="8"/>
  <c r="E172" i="8"/>
  <c r="E173" i="8"/>
  <c r="E174" i="8"/>
  <c r="E175" i="8"/>
  <c r="E176" i="8"/>
  <c r="E177" i="8"/>
  <c r="E178" i="8"/>
  <c r="E128" i="8"/>
  <c r="E179" i="8"/>
  <c r="E180" i="8"/>
  <c r="E181" i="8"/>
  <c r="E182" i="8"/>
  <c r="E183" i="8"/>
  <c r="E187" i="8"/>
  <c r="E188" i="8"/>
  <c r="E189" i="8"/>
  <c r="E190" i="8"/>
  <c r="E191" i="8"/>
  <c r="E200" i="8"/>
  <c r="Y23" i="7"/>
  <c r="E43" i="8"/>
  <c r="Y31" i="7"/>
  <c r="Z25" i="7"/>
  <c r="AA25" i="7"/>
  <c r="AB25" i="7"/>
  <c r="W26" i="7"/>
  <c r="X26" i="7"/>
  <c r="Y26" i="7"/>
  <c r="Z26" i="7"/>
  <c r="AA26" i="7"/>
  <c r="AB26" i="7"/>
  <c r="W27" i="7"/>
  <c r="X27" i="7"/>
  <c r="Y27" i="7"/>
  <c r="Z27" i="7"/>
  <c r="AA27" i="7"/>
  <c r="AB27" i="7"/>
  <c r="W28" i="7"/>
  <c r="X28" i="7"/>
  <c r="Y28" i="7"/>
  <c r="Z28" i="7"/>
  <c r="AA28" i="7"/>
  <c r="AB28" i="7"/>
  <c r="W29" i="7"/>
  <c r="V31" i="7"/>
  <c r="V26" i="7"/>
  <c r="V27" i="7"/>
  <c r="W24" i="7"/>
  <c r="V28" i="7"/>
  <c r="V29" i="7"/>
  <c r="V25" i="7"/>
  <c r="V24" i="7"/>
  <c r="Y29" i="7"/>
  <c r="Z29" i="7"/>
  <c r="AA29" i="7"/>
  <c r="AB29" i="7"/>
  <c r="W30" i="7"/>
  <c r="X30" i="7"/>
  <c r="Y30" i="7"/>
  <c r="Z30" i="7"/>
  <c r="AA30" i="7"/>
  <c r="AB30" i="7"/>
  <c r="W31" i="7"/>
  <c r="X31" i="7"/>
  <c r="V23" i="7"/>
  <c r="E201" i="8"/>
  <c r="E202" i="8"/>
  <c r="E205" i="8"/>
  <c r="E207" i="8"/>
  <c r="E208" i="8"/>
  <c r="E210" i="8"/>
  <c r="E213" i="8"/>
  <c r="E215" i="8"/>
  <c r="E184" i="8"/>
  <c r="E185" i="8"/>
  <c r="E186" i="8"/>
  <c r="E203" i="8"/>
  <c r="E206" i="8"/>
  <c r="E209" i="8"/>
  <c r="E211" i="8"/>
  <c r="E214" i="8"/>
  <c r="E204" i="8"/>
  <c r="E161" i="8"/>
  <c r="E103" i="8"/>
  <c r="E104" i="8"/>
  <c r="E105" i="8"/>
  <c r="E106" i="8"/>
  <c r="E107" i="8"/>
  <c r="E108" i="8"/>
  <c r="E109" i="8"/>
  <c r="E110" i="8"/>
  <c r="E111" i="8"/>
  <c r="E112" i="8"/>
  <c r="E113" i="8"/>
  <c r="E114" i="8"/>
  <c r="E116" i="8"/>
  <c r="E118" i="8"/>
  <c r="E120" i="8"/>
  <c r="E119" i="8"/>
  <c r="E64" i="8"/>
  <c r="E117" i="8"/>
  <c r="E121" i="8"/>
  <c r="E122" i="8"/>
  <c r="E39" i="8"/>
  <c r="E53" i="8"/>
  <c r="E125" i="8"/>
  <c r="E127" i="8"/>
  <c r="E129" i="8"/>
  <c r="E131" i="8"/>
  <c r="E134" i="8"/>
  <c r="E139" i="8"/>
  <c r="E142" i="8"/>
  <c r="E144" i="8"/>
  <c r="E149" i="8"/>
  <c r="E150" i="8"/>
  <c r="E152" i="8"/>
  <c r="E156" i="8"/>
  <c r="E158" i="8"/>
  <c r="E162" i="8"/>
  <c r="Z31" i="7"/>
  <c r="AB31" i="7"/>
  <c r="X29" i="7"/>
  <c r="X23" i="7"/>
  <c r="Z23" i="7"/>
  <c r="AA23" i="7"/>
  <c r="AB23" i="7"/>
  <c r="X24" i="7"/>
  <c r="Z24" i="7"/>
  <c r="V30" i="7"/>
  <c r="W25" i="7"/>
  <c r="E52" i="8"/>
  <c r="E25" i="8"/>
  <c r="E37" i="8"/>
  <c r="X25" i="7"/>
  <c r="E73" i="8"/>
  <c r="E27" i="8"/>
  <c r="E35" i="8"/>
  <c r="E47" i="8"/>
  <c r="E50" i="8"/>
  <c r="E126" i="8"/>
  <c r="E130" i="8"/>
  <c r="E138" i="8"/>
  <c r="E145" i="8"/>
  <c r="E163" i="8"/>
  <c r="E115" i="8"/>
  <c r="E124" i="8"/>
  <c r="E132" i="8"/>
  <c r="E135" i="8"/>
  <c r="E137" i="8"/>
  <c r="E140" i="8"/>
  <c r="E143" i="8"/>
  <c r="E146" i="8"/>
  <c r="E147" i="8"/>
  <c r="E151" i="8"/>
  <c r="E154" i="8"/>
  <c r="E155" i="8"/>
  <c r="E157" i="8"/>
  <c r="E160" i="8"/>
  <c r="E164" i="8"/>
  <c r="E166" i="8"/>
  <c r="AB24" i="7"/>
  <c r="AA24" i="7"/>
  <c r="E68" i="8"/>
  <c r="E32" i="8"/>
  <c r="E56" i="8"/>
  <c r="E24" i="8"/>
  <c r="E40" i="8"/>
  <c r="E42" i="8"/>
  <c r="E57" i="8"/>
  <c r="E133" i="8"/>
  <c r="E136" i="8"/>
  <c r="E141" i="8"/>
  <c r="E148" i="8"/>
  <c r="E153" i="8"/>
  <c r="E159" i="8"/>
  <c r="E165" i="8"/>
  <c r="Y24" i="7"/>
  <c r="Y25" i="7"/>
  <c r="E59" i="8"/>
  <c r="E29" i="8"/>
  <c r="W23" i="7"/>
  <c r="E30" i="8"/>
  <c r="I26" i="8"/>
  <c r="I30" i="8" s="1"/>
  <c r="F8" i="8"/>
  <c r="C12" i="8"/>
  <c r="C11" i="8"/>
  <c r="E123" i="8"/>
  <c r="E45" i="8"/>
  <c r="E48" i="8"/>
  <c r="E60" i="8"/>
  <c r="E63" i="8"/>
  <c r="E66" i="8"/>
  <c r="E69" i="8"/>
  <c r="E71" i="8"/>
  <c r="E20" i="8"/>
  <c r="E22" i="8"/>
  <c r="E17" i="8" s="1"/>
  <c r="E23" i="8"/>
  <c r="E26" i="8"/>
  <c r="E28" i="8"/>
  <c r="E31" i="8"/>
  <c r="E34" i="8"/>
  <c r="E36" i="8"/>
  <c r="E38" i="8"/>
  <c r="E41" i="8"/>
  <c r="E44" i="8"/>
  <c r="E46" i="8"/>
  <c r="E49" i="8"/>
  <c r="E55" i="8"/>
  <c r="E61" i="8"/>
  <c r="E65" i="8"/>
  <c r="E70" i="8"/>
  <c r="E18" i="8"/>
  <c r="E21" i="8"/>
  <c r="E19" i="8"/>
  <c r="E51" i="8"/>
  <c r="E54" i="8"/>
  <c r="E58" i="8"/>
  <c r="E62" i="8"/>
  <c r="E67" i="8"/>
  <c r="E72" i="8"/>
  <c r="E74" i="8"/>
  <c r="E33" i="8"/>
  <c r="E198" i="8"/>
  <c r="E199" i="8"/>
  <c r="AA31" i="7"/>
  <c r="L5" i="11" s="1" a="1"/>
  <c r="X22" i="7"/>
  <c r="C67" i="8" l="1"/>
  <c r="Y22" i="7"/>
  <c r="Z22" i="7"/>
  <c r="AA22" i="7"/>
  <c r="AB22" i="7"/>
  <c r="W22" i="7"/>
  <c r="V22" i="7"/>
  <c r="C121" i="8"/>
  <c r="D190" i="8"/>
  <c r="D181" i="8"/>
  <c r="C164" i="8"/>
  <c r="C187" i="8"/>
  <c r="C107" i="8"/>
  <c r="C109" i="8"/>
  <c r="D178" i="8"/>
  <c r="D113" i="8"/>
  <c r="D144" i="8"/>
  <c r="D148" i="8"/>
  <c r="D173" i="8"/>
  <c r="C168" i="8"/>
  <c r="C132" i="8"/>
  <c r="C19" i="8"/>
  <c r="C124" i="8"/>
  <c r="C147" i="8"/>
  <c r="C108" i="8"/>
  <c r="D87" i="8"/>
  <c r="C125" i="8"/>
  <c r="C129" i="8"/>
  <c r="C68" i="8"/>
  <c r="C27" i="8"/>
  <c r="C148" i="8"/>
  <c r="D138" i="8"/>
  <c r="C138" i="8"/>
  <c r="C79" i="8"/>
  <c r="C98" i="8"/>
  <c r="C176" i="8"/>
  <c r="D164" i="8"/>
  <c r="D53" i="8"/>
  <c r="D194" i="8"/>
  <c r="D114" i="8"/>
  <c r="D19" i="8"/>
  <c r="D28" i="8"/>
  <c r="D46" i="8"/>
  <c r="D112" i="8"/>
  <c r="D155" i="8"/>
  <c r="D41" i="8"/>
  <c r="D154" i="8"/>
  <c r="D57" i="8"/>
  <c r="D29" i="8"/>
  <c r="D206" i="8"/>
  <c r="D123" i="8"/>
  <c r="D79" i="8"/>
  <c r="F79" i="8" s="1"/>
  <c r="C41" i="8"/>
  <c r="D165" i="8"/>
  <c r="C151" i="8"/>
  <c r="C182" i="8"/>
  <c r="D54" i="8"/>
  <c r="D168" i="8"/>
  <c r="D129" i="8"/>
  <c r="D201" i="8"/>
  <c r="C186" i="8"/>
  <c r="C46" i="8"/>
  <c r="D95" i="8"/>
  <c r="D104" i="8"/>
  <c r="D59" i="8"/>
  <c r="D49" i="8"/>
  <c r="D187" i="8"/>
  <c r="D137" i="8"/>
  <c r="C70" i="8"/>
  <c r="C102" i="8"/>
  <c r="D214" i="8"/>
  <c r="C43" i="8"/>
  <c r="C190" i="8"/>
  <c r="C58" i="8"/>
  <c r="C152" i="8"/>
  <c r="D60" i="8"/>
  <c r="D122" i="8"/>
  <c r="D90" i="8"/>
  <c r="D186" i="8"/>
  <c r="D127" i="8"/>
  <c r="D67" i="8"/>
  <c r="D73" i="8"/>
  <c r="D36" i="8"/>
  <c r="D157" i="8"/>
  <c r="D81" i="8"/>
  <c r="D149" i="8"/>
  <c r="D27" i="8"/>
  <c r="C208" i="8"/>
  <c r="C61" i="8"/>
  <c r="C193" i="8"/>
  <c r="D105" i="8"/>
  <c r="C178" i="8"/>
  <c r="D158" i="8"/>
  <c r="D151" i="8"/>
  <c r="D162" i="8"/>
  <c r="D198" i="8"/>
  <c r="D116" i="8"/>
  <c r="G7" i="25" a="1"/>
  <c r="C51" i="8"/>
  <c r="C194" i="8"/>
  <c r="K44" i="5" a="1"/>
  <c r="C100" i="8"/>
  <c r="D183" i="8"/>
  <c r="C180" i="8"/>
  <c r="D26" i="8"/>
  <c r="C62" i="8"/>
  <c r="C185" i="8"/>
  <c r="C54" i="8"/>
  <c r="D161" i="8"/>
  <c r="C24" i="8"/>
  <c r="C181" i="8"/>
  <c r="D188" i="8"/>
  <c r="D78" i="8"/>
  <c r="D22" i="8"/>
  <c r="C52" i="8"/>
  <c r="D177" i="8"/>
  <c r="D92" i="8"/>
  <c r="D69" i="8"/>
  <c r="C88" i="8"/>
  <c r="C44" i="8"/>
  <c r="C114" i="8"/>
  <c r="D152" i="8"/>
  <c r="C74" i="8"/>
  <c r="D94" i="8"/>
  <c r="C174" i="8"/>
  <c r="D119" i="8"/>
  <c r="C116" i="8"/>
  <c r="C22" i="8"/>
  <c r="D37" i="8"/>
  <c r="C156" i="8"/>
  <c r="D120" i="8"/>
  <c r="D167" i="8"/>
  <c r="C161" i="8"/>
  <c r="C101" i="8"/>
  <c r="C207" i="8"/>
  <c r="C60" i="8"/>
  <c r="C215" i="8"/>
  <c r="C63" i="8"/>
  <c r="C117" i="8"/>
  <c r="D141" i="8"/>
  <c r="C157" i="8"/>
  <c r="C83" i="8"/>
  <c r="C150" i="8"/>
  <c r="C87" i="8"/>
  <c r="D136" i="8"/>
  <c r="D133" i="8"/>
  <c r="C196" i="8"/>
  <c r="C77" i="8"/>
  <c r="C203" i="8"/>
  <c r="D97" i="8"/>
  <c r="D72" i="8"/>
  <c r="C139" i="8"/>
  <c r="D71" i="8"/>
  <c r="D75" i="8"/>
  <c r="C216" i="8"/>
  <c r="D150" i="8"/>
  <c r="D215" i="8"/>
  <c r="D18" i="8"/>
  <c r="C133" i="8"/>
  <c r="D45" i="8"/>
  <c r="D192" i="8"/>
  <c r="D33" i="8"/>
  <c r="D153" i="8"/>
  <c r="D131" i="8"/>
  <c r="D44" i="8"/>
  <c r="D109" i="8"/>
  <c r="D135" i="8"/>
  <c r="D140" i="8"/>
  <c r="D147" i="8"/>
  <c r="C95" i="8"/>
  <c r="D179" i="8"/>
  <c r="C76" i="8"/>
  <c r="C73" i="8"/>
  <c r="C210" i="8"/>
  <c r="D86" i="8"/>
  <c r="C93" i="8"/>
  <c r="C94" i="8"/>
  <c r="D139" i="8"/>
  <c r="D124" i="8"/>
  <c r="D146" i="8"/>
  <c r="D170" i="8"/>
  <c r="D199" i="8"/>
  <c r="D212" i="8"/>
  <c r="D56" i="8"/>
  <c r="C75" i="8"/>
  <c r="C200" i="8"/>
  <c r="C143" i="8"/>
  <c r="D128" i="8"/>
  <c r="C211" i="8"/>
  <c r="C33" i="8"/>
  <c r="D203" i="8"/>
  <c r="D185" i="8"/>
  <c r="C65" i="8"/>
  <c r="C66" i="8"/>
  <c r="C103" i="8"/>
  <c r="C55" i="8"/>
  <c r="C56" i="8"/>
  <c r="C57" i="8"/>
  <c r="C59" i="8"/>
  <c r="C169" i="8"/>
  <c r="C172" i="8"/>
  <c r="C173" i="8"/>
  <c r="C81" i="8"/>
  <c r="D103" i="8"/>
  <c r="C204" i="8"/>
  <c r="C171" i="8"/>
  <c r="C141" i="8"/>
  <c r="C80" i="8"/>
  <c r="C197" i="8"/>
  <c r="D205" i="8"/>
  <c r="D48" i="8"/>
  <c r="C166" i="8"/>
  <c r="D100" i="8"/>
  <c r="D209" i="8"/>
  <c r="C47" i="8"/>
  <c r="C49" i="8"/>
  <c r="D130" i="8"/>
  <c r="D159" i="8"/>
  <c r="C202" i="8"/>
  <c r="D50" i="8"/>
  <c r="C192" i="8"/>
  <c r="C82" i="8"/>
  <c r="D106" i="8"/>
  <c r="D174" i="8"/>
  <c r="D180" i="8"/>
  <c r="C99" i="8"/>
  <c r="D145" i="8"/>
  <c r="C136" i="8"/>
  <c r="C78" i="8"/>
  <c r="C214" i="8"/>
  <c r="C198" i="8"/>
  <c r="C167" i="8"/>
  <c r="C86" i="8"/>
  <c r="D91" i="8"/>
  <c r="D83" i="8"/>
  <c r="D125" i="8"/>
  <c r="C183" i="8"/>
  <c r="D111" i="8"/>
  <c r="D197" i="8"/>
  <c r="D132" i="8"/>
  <c r="C158" i="8"/>
  <c r="D160" i="8"/>
  <c r="D39" i="8"/>
  <c r="C111" i="8"/>
  <c r="D77" i="8"/>
  <c r="C32" i="8"/>
  <c r="C92" i="8"/>
  <c r="C104" i="8"/>
  <c r="D84" i="8"/>
  <c r="C96" i="8"/>
  <c r="C146" i="8"/>
  <c r="D156" i="8"/>
  <c r="D32" i="8"/>
  <c r="D169" i="8"/>
  <c r="C184" i="8"/>
  <c r="C131" i="8"/>
  <c r="D82" i="8"/>
  <c r="D163" i="8"/>
  <c r="C149" i="8"/>
  <c r="C134" i="8"/>
  <c r="D55" i="8"/>
  <c r="C126" i="8"/>
  <c r="D196" i="8"/>
  <c r="C179" i="8"/>
  <c r="D102" i="8"/>
  <c r="C115" i="8"/>
  <c r="D23" i="8"/>
  <c r="D42" i="8"/>
  <c r="D101" i="8"/>
  <c r="D24" i="8"/>
  <c r="D35" i="8"/>
  <c r="D47" i="8"/>
  <c r="D30" i="8"/>
  <c r="D51" i="8"/>
  <c r="D126" i="8"/>
  <c r="D118" i="8"/>
  <c r="D96" i="8"/>
  <c r="C130" i="8"/>
  <c r="C85" i="8"/>
  <c r="D176" i="8"/>
  <c r="F176" i="8" s="1"/>
  <c r="D202" i="8"/>
  <c r="D172" i="8"/>
  <c r="D85" i="8"/>
  <c r="C213" i="8"/>
  <c r="C53" i="8"/>
  <c r="C21" i="8"/>
  <c r="C105" i="8"/>
  <c r="D80" i="8"/>
  <c r="D142" i="8"/>
  <c r="D98" i="8"/>
  <c r="D117" i="8"/>
  <c r="C209" i="8"/>
  <c r="C39" i="8"/>
  <c r="D38" i="8"/>
  <c r="D40" i="8"/>
  <c r="C72" i="8"/>
  <c r="D189" i="8"/>
  <c r="D88" i="8"/>
  <c r="C69" i="8"/>
  <c r="D204" i="8"/>
  <c r="D99" i="8"/>
  <c r="D17" i="8"/>
  <c r="D143" i="8"/>
  <c r="D108" i="8"/>
  <c r="D93" i="8"/>
  <c r="C170" i="8"/>
  <c r="C165" i="8"/>
  <c r="C153" i="8"/>
  <c r="C48" i="8"/>
  <c r="C45" i="8"/>
  <c r="C89" i="8"/>
  <c r="C28" i="8"/>
  <c r="C64" i="8"/>
  <c r="D115" i="8"/>
  <c r="C113" i="8"/>
  <c r="D68" i="8"/>
  <c r="D89" i="8"/>
  <c r="D70" i="8"/>
  <c r="D134" i="8"/>
  <c r="D107" i="8"/>
  <c r="D216" i="8"/>
  <c r="C162" i="8"/>
  <c r="D193" i="8"/>
  <c r="D200" i="8"/>
  <c r="D21" i="8"/>
  <c r="D210" i="8"/>
  <c r="C17" i="8"/>
  <c r="D110" i="8"/>
  <c r="D195" i="8"/>
  <c r="D184" i="8"/>
  <c r="C142" i="8"/>
  <c r="C155" i="8"/>
  <c r="D171" i="8"/>
  <c r="C145" i="8"/>
  <c r="D208" i="8"/>
  <c r="D34" i="8"/>
  <c r="D52" i="8"/>
  <c r="C31" i="8"/>
  <c r="D20" i="8"/>
  <c r="D74" i="8"/>
  <c r="D25" i="8"/>
  <c r="D58" i="8"/>
  <c r="D31" i="8"/>
  <c r="C206" i="8"/>
  <c r="D121" i="8"/>
  <c r="C91" i="8"/>
  <c r="D211" i="8"/>
  <c r="C84" i="8"/>
  <c r="C97" i="8"/>
  <c r="D191" i="8"/>
  <c r="C50" i="8"/>
  <c r="D166" i="8"/>
  <c r="C23" i="8"/>
  <c r="D62" i="8"/>
  <c r="D64" i="8"/>
  <c r="D207" i="8"/>
  <c r="C18" i="8"/>
  <c r="D213" i="8"/>
  <c r="D43" i="8"/>
  <c r="C175" i="8"/>
  <c r="C189" i="8"/>
  <c r="C20" i="8"/>
  <c r="C42" i="8"/>
  <c r="C26" i="8"/>
  <c r="C35" i="8"/>
  <c r="C154" i="8"/>
  <c r="C119" i="8"/>
  <c r="C30" i="8"/>
  <c r="D76" i="8"/>
  <c r="C160" i="8"/>
  <c r="C201" i="8"/>
  <c r="C199" i="8"/>
  <c r="C135" i="8"/>
  <c r="C137" i="8"/>
  <c r="D61" i="8"/>
  <c r="D175" i="8"/>
  <c r="C191" i="8"/>
  <c r="F12" i="8"/>
  <c r="C205" i="8"/>
  <c r="C195" i="8"/>
  <c r="C118" i="8"/>
  <c r="C120" i="8"/>
  <c r="C122" i="8"/>
  <c r="C37" i="8"/>
  <c r="C71" i="8"/>
  <c r="C212" i="8"/>
  <c r="C140" i="8"/>
  <c r="C177" i="8"/>
  <c r="C144" i="8"/>
  <c r="C188" i="8"/>
  <c r="C40" i="8"/>
  <c r="C110" i="8"/>
  <c r="C128" i="8"/>
  <c r="C112" i="8"/>
  <c r="C90" i="8"/>
  <c r="C159" i="8"/>
  <c r="C127" i="8"/>
  <c r="C25" i="8"/>
  <c r="C29" i="8"/>
  <c r="C34" i="8"/>
  <c r="C36" i="8"/>
  <c r="C38" i="8"/>
  <c r="C123" i="8"/>
  <c r="K59" i="5" a="1"/>
  <c r="D63" i="8"/>
  <c r="D65" i="8"/>
  <c r="D66" i="8"/>
  <c r="C163" i="8"/>
  <c r="C106" i="8"/>
  <c r="D182" i="8"/>
  <c r="O5" i="11" s="1" a="1"/>
  <c r="F138" i="8"/>
  <c r="F137" i="8"/>
  <c r="F46" i="8"/>
  <c r="F97" i="8"/>
  <c r="F53" i="8" l="1"/>
  <c r="F155" i="8"/>
  <c r="F65" i="8"/>
  <c r="F186" i="8"/>
  <c r="F66" i="8"/>
  <c r="F109" i="8"/>
  <c r="F67" i="8"/>
  <c r="F163" i="8"/>
  <c r="F91" i="8"/>
  <c r="F173" i="8"/>
  <c r="F187" i="8"/>
  <c r="F183" i="8"/>
  <c r="F149" i="8"/>
  <c r="F113" i="8"/>
  <c r="F178" i="8"/>
  <c r="F135" i="8"/>
  <c r="F104" i="8"/>
  <c r="F26" i="8"/>
  <c r="F203" i="8"/>
  <c r="F73" i="8"/>
  <c r="F57" i="8"/>
  <c r="F198" i="8"/>
  <c r="F86" i="8"/>
  <c r="F158" i="8"/>
  <c r="F41" i="8"/>
  <c r="F199" i="8"/>
  <c r="F29" i="8"/>
  <c r="F111" i="8"/>
  <c r="F121" i="8"/>
  <c r="F172" i="8"/>
  <c r="F80" i="8"/>
  <c r="F164" i="8"/>
  <c r="F159" i="8"/>
  <c r="F153" i="8"/>
  <c r="F142" i="8"/>
  <c r="F87" i="8"/>
  <c r="F202" i="8"/>
  <c r="F150" i="8"/>
  <c r="F33" i="8"/>
  <c r="F148" i="8"/>
  <c r="F19" i="8"/>
  <c r="F27" i="8"/>
  <c r="F190" i="8"/>
  <c r="F151" i="8"/>
  <c r="F168" i="8"/>
  <c r="F95" i="8"/>
  <c r="F147" i="8"/>
  <c r="F129" i="8"/>
  <c r="F77" i="8"/>
  <c r="F139" i="8"/>
  <c r="F98" i="8"/>
  <c r="F193" i="8"/>
  <c r="F83" i="8"/>
  <c r="F78" i="8"/>
  <c r="F156" i="8"/>
  <c r="F93" i="8"/>
  <c r="F143" i="8"/>
  <c r="F185" i="8"/>
  <c r="F141" i="8"/>
  <c r="I7" i="25" a="1"/>
  <c r="F146" i="8"/>
  <c r="F60" i="8"/>
  <c r="F181" i="8"/>
  <c r="F162" i="8"/>
  <c r="F101" i="8"/>
  <c r="F105" i="8"/>
  <c r="F194" i="8"/>
  <c r="F107" i="8"/>
  <c r="F54" i="8"/>
  <c r="F108" i="8"/>
  <c r="F62" i="8"/>
  <c r="F56" i="8"/>
  <c r="F89" i="8"/>
  <c r="F204" i="8"/>
  <c r="F68" i="8"/>
  <c r="F70" i="8"/>
  <c r="F166" i="8"/>
  <c r="F132" i="8"/>
  <c r="F192" i="8"/>
  <c r="F136" i="8"/>
  <c r="F145" i="8"/>
  <c r="F18" i="8"/>
  <c r="F160" i="8"/>
  <c r="F103" i="8"/>
  <c r="F88" i="8"/>
  <c r="F134" i="8"/>
  <c r="F44" i="8"/>
  <c r="F197" i="8"/>
  <c r="F133" i="8"/>
  <c r="F43" i="8"/>
  <c r="F22" i="8"/>
  <c r="F157" i="8"/>
  <c r="F24" i="8"/>
  <c r="F55" i="8"/>
  <c r="F59" i="8"/>
  <c r="F81" i="8"/>
  <c r="F82" i="8"/>
  <c r="F214" i="8"/>
  <c r="F167" i="8"/>
  <c r="F213" i="8"/>
  <c r="F209" i="8"/>
  <c r="F191" i="8"/>
  <c r="F175" i="8"/>
  <c r="F170" i="8"/>
  <c r="F201" i="8"/>
  <c r="F152" i="8"/>
  <c r="F116" i="8"/>
  <c r="F76" i="8"/>
  <c r="F210" i="8"/>
  <c r="F75" i="8"/>
  <c r="F200" i="8"/>
  <c r="F131" i="8"/>
  <c r="F184" i="8"/>
  <c r="F165" i="8"/>
  <c r="F169" i="8"/>
  <c r="F171" i="8"/>
  <c r="F206" i="8"/>
  <c r="F99" i="8"/>
  <c r="F114" i="8"/>
  <c r="F211" i="8"/>
  <c r="F94" i="8"/>
  <c r="F84" i="8"/>
  <c r="F127" i="8"/>
  <c r="F215" i="8"/>
  <c r="F72" i="8"/>
  <c r="F42" i="8"/>
  <c r="F69" i="8"/>
  <c r="F25" i="8"/>
  <c r="F21" i="8"/>
  <c r="F126" i="8"/>
  <c r="F106" i="8"/>
  <c r="F180" i="8"/>
  <c r="F125" i="8"/>
  <c r="F216" i="8"/>
  <c r="F124" i="8"/>
  <c r="F20" i="8"/>
  <c r="F119" i="8"/>
  <c r="F17" i="8"/>
  <c r="F58" i="8"/>
  <c r="F174" i="8"/>
  <c r="F61" i="8"/>
  <c r="F130" i="8"/>
  <c r="F92" i="8"/>
  <c r="F207" i="8"/>
  <c r="F179" i="8"/>
  <c r="F96" i="8"/>
  <c r="F196" i="8"/>
  <c r="F51" i="8"/>
  <c r="F189" i="8"/>
  <c r="F39" i="8"/>
  <c r="F31" i="8"/>
  <c r="F32" i="8"/>
  <c r="F115" i="8"/>
  <c r="F208" i="8"/>
  <c r="F102" i="8"/>
  <c r="F50" i="8"/>
  <c r="F52" i="8"/>
  <c r="F48" i="8"/>
  <c r="F74" i="8"/>
  <c r="F182" i="8"/>
  <c r="F117" i="8"/>
  <c r="F23" i="8"/>
  <c r="F85" i="8"/>
  <c r="F161" i="8"/>
  <c r="F112" i="8"/>
  <c r="F144" i="8"/>
  <c r="F37" i="8"/>
  <c r="F110" i="8"/>
  <c r="F90" i="8"/>
  <c r="F188" i="8"/>
  <c r="F30" i="8"/>
  <c r="F122" i="8"/>
  <c r="F212" i="8"/>
  <c r="F71" i="8"/>
  <c r="F118" i="8"/>
  <c r="F154" i="8"/>
  <c r="F120" i="8"/>
  <c r="F45" i="8"/>
  <c r="F28" i="8"/>
  <c r="F35" i="8"/>
  <c r="F49" i="8"/>
  <c r="F123" i="8"/>
  <c r="F140" i="8"/>
  <c r="F36" i="8"/>
  <c r="F205" i="8"/>
  <c r="F34" i="8"/>
  <c r="F40" i="8"/>
  <c r="F195" i="8"/>
  <c r="F64" i="8"/>
  <c r="F177" i="8"/>
  <c r="F38" i="8"/>
  <c r="F47" i="8"/>
  <c r="F128" i="8"/>
  <c r="F100" i="8"/>
  <c r="F63" i="8"/>
  <c r="I22" i="8" a="1"/>
  <c r="M22" i="8" s="1"/>
  <c r="M23" i="8" s="1"/>
  <c r="M24" i="8" s="1"/>
  <c r="G5" i="21" a="1"/>
  <c r="L7" i="25" l="1" a="1"/>
  <c r="G6" i="21" s="1" a="1"/>
  <c r="G16" i="21" s="1" a="1"/>
  <c r="E33" i="25" s="1" a="1"/>
  <c r="I2" i="22" s="1" a="1"/>
  <c r="I10" i="22" s="1" a="1"/>
  <c r="I23" i="22" s="1" a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AAB1E438-3A15-4BB8-A7FD-D5B4D8200B41}" keepAlive="1" name="Query - Append1" description="Connection to the 'Append1' query in the workbook." type="5" refreshedVersion="8" background="1" saveData="1">
    <dbPr connection="Provider=Microsoft.Mashup.OleDb.1;Data Source=$Workbook$;Location=Append1;Extended Properties=&quot;&quot;" command="SELECT * FROM [Append1]"/>
  </connection>
  <connection id="2" xr16:uid="{7A687266-3711-406A-84AB-13D614D99119}" keepAlive="1" name="Query - Table 1" description="Connection to the 'Table 1' query in the workbook." type="5" refreshedVersion="8" background="1" saveData="1">
    <dbPr connection="Provider=Microsoft.Mashup.OleDb.1;Data Source=$Workbook$;Location=&quot;Table 1&quot;;Extended Properties=&quot;&quot;" command="SELECT * FROM [Table 1]"/>
  </connection>
  <connection id="3" xr16:uid="{BEACDB30-822A-44FC-9938-A4DB4CEDD9B4}" keepAlive="1" name="Query - Table 1 (2)" description="Connection to the 'Table 1 (2)' query in the workbook." type="5" refreshedVersion="8" background="1" saveData="1">
    <dbPr connection="Provider=Microsoft.Mashup.OleDb.1;Data Source=$Workbook$;Location=&quot;Table 1 (2)&quot;;Extended Properties=&quot;&quot;" command="SELECT * FROM [Table 1 (2)]"/>
  </connection>
  <connection id="4" xr16:uid="{A442A3E4-B95C-404C-802F-4A391D98E1C8}" keepAlive="1" name="Query - Table 2" description="Connection to the 'Table 2' query in the workbook." type="5" refreshedVersion="8" background="1" saveData="1">
    <dbPr connection="Provider=Microsoft.Mashup.OleDb.1;Data Source=$Workbook$;Location=&quot;Table 2&quot;;Extended Properties=&quot;&quot;" command="SELECT * FROM [Table 2]"/>
  </connection>
  <connection id="5" xr16:uid="{67F25B00-782A-4C15-BF90-54F90C7129B0}" keepAlive="1" name="Query - Table 3" description="Connection to the 'Table 3' query in the workbook." type="5" refreshedVersion="8" background="1" saveData="1">
    <dbPr connection="Provider=Microsoft.Mashup.OleDb.1;Data Source=$Workbook$;Location=&quot;Table 3&quot;;Extended Properties=&quot;&quot;" command="SELECT * FROM [Table 3]"/>
  </connection>
  <connection id="6" xr16:uid="{0DECA9E3-7BE4-465E-8381-5C2E29D178FF}" keepAlive="1" name="Query - Table11" description="Connection to the 'Table11' query in the workbook." type="5" refreshedVersion="8" background="1" saveData="1">
    <dbPr connection="Provider=Microsoft.Mashup.OleDb.1;Data Source=$Workbook$;Location=Table11;Extended Properties=&quot;&quot;" command="SELECT * FROM [Table11]"/>
  </connection>
  <connection id="7" xr16:uid="{CF8CEFD8-6304-4AFD-B90B-ED901F1D40AB}" keepAlive="1" name="Query - water_levels_export" description="Connection to the 'water_levels_export' query in the workbook." type="5" refreshedVersion="8" background="1" saveData="1">
    <dbPr connection="Provider=Microsoft.Mashup.OleDb.1;Data Source=$Workbook$;Location=water_levels_export;Extended Properties=&quot;&quot;" command="SELECT * FROM [water_levels_export]"/>
  </connection>
</connection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2">
    <metadataType name="XLDAPR" minSupportedVersion="120000" copy="1" pasteAll="1" pasteValues="1" merge="1" splitFirst="1" rowColShift="1" clearFormats="1" clearComments="1" assign="1" coerce="1" cellMeta="1"/>
    <metadataType name="XLRICHVALUE" minSupportedVersion="120000" copy="1" pasteAll="1" pasteValues="1" merge="1" splitFirst="1" rowColShift="1" clearFormats="1" clearComments="1" assign="1" coerce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futureMetadata name="XLRICHVALUE" count="4">
    <bk>
      <extLst>
        <ext uri="{3e2802c4-a4d2-4d8b-9148-e3be6c30e623}">
          <xlrd:rvb i="2"/>
        </ext>
      </extLst>
    </bk>
    <bk>
      <extLst>
        <ext uri="{3e2802c4-a4d2-4d8b-9148-e3be6c30e623}">
          <xlrd:rvb i="3"/>
        </ext>
      </extLst>
    </bk>
    <bk>
      <extLst>
        <ext uri="{3e2802c4-a4d2-4d8b-9148-e3be6c30e623}">
          <xlrd:rvb i="7"/>
        </ext>
      </extLst>
    </bk>
    <bk>
      <extLst>
        <ext uri="{3e2802c4-a4d2-4d8b-9148-e3be6c30e623}">
          <xlrd:rvb i="8"/>
        </ext>
      </extLst>
    </bk>
  </futureMetadata>
  <cellMetadata count="1">
    <bk>
      <rc t="1" v="0"/>
    </bk>
  </cellMetadata>
  <valueMetadata count="4">
    <bk>
      <rc t="2" v="0"/>
    </bk>
    <bk>
      <rc t="2" v="1"/>
    </bk>
    <bk>
      <rc t="2" v="2"/>
    </bk>
    <bk>
      <rc t="2" v="3"/>
    </bk>
  </valueMetadata>
</metadata>
</file>

<file path=xl/python.xml><?xml version="1.0" encoding="utf-8"?>
<python xmlns="http://schemas.microsoft.com/office/spreadsheetml/2023/python">
  <environmentDefinition id="{882DD1B0-6546-4DFA-8A08-902A380B44EA}">
    <initialization userModified="1">
      <code xml:space="preserve">import numpy as np
import pandas as pd
import matplotlib.pyplot as plt
import seaborn as sns
import statsmodels as sm
import excel
import warnings
warnings.simplefilter('ignore')
excel.set_xl_scalar_conversion(excel.convert_to_scalar)
excel.set_xl_array_conversion(excel.convert_to_dataframe)
</code>
    </initialization>
  </environmentDefinition>
  <pythonScripts>
    <pythonScript>
      <code>xl(%P2%, headers=True)</code>
    </pythonScript>
    <pythonScript>
      <code>xl(%P2%).describe()</code>
    </pythonScript>
    <pythonScript>
      <code>xl(%P2%).sum().to_frame().T</code>
    </pythonScript>
    <pythonScript>
      <code>df=xl(%P2%, headers=True)
df["Position"]=df["Position"].str.split("/")
df_exploded=df.explode("Position")
df_exploded.groupby("Position")["Name"].count().sort_values(ascending=False)</code>
    </pythonScript>
    <pythonScript>
      <code>import pandas as pd
from scipy.stats import linregress
# Read data from Excel table
employee_data = xl(%P2%, headers=True)
# Clean column names
employee_data.columns = employee_data.columns.str.strip()
# Convert relevant columns to numeric
employee_data["Age"] = pd.to_numeric(employee_data["Age"])
employee_data["YearsExperience"] = pd.to_numeric(employee_data["YearsExperience"])
employee_data["Salary"] = pd.to_numeric(employee_data["Salary"])
# 1️. Summary statistics
summary = employee_data[["Age", "YearsExperience", "Salary"]].describe()
print("📊 Summary Statistics:\n", summary)
# 2️. Average salary by gender
gender_salary = employee_data.groupby("Gender")["Salary"].mean()
print("\n💰 Average Salary by Gender:\n", gender_salary)
# 3️. Correlation between experience and salary
correlation = employee_data["YearsExperience"].corr(employee_data["Salary"])
print(f"\n📈 Correlation (Experience vs Salary): {correlation:.3f}")</code>
    </pythonScript>
    <pythonScript>
      <code>import pandas as pd
from scipy.stats import linregress
# Read data from Excel table
employee_data = xl(%P2%, headers=True)
# Clean column names
employee_data.columns = employee_data.columns.str.strip()
# Convert relevant columns to numeric
employee_data["Age"] = pd.to_numeric(employee_data["Age"])
employee_data["YearsExperience"] = pd.to_numeric(employee_data["YearsExperience"])
employee_data["Salary"] = pd.to_numeric(employee_data["Salary"])
# 1️. Summary statistics
summary = employee_data[["Age", "YearsExperience", "Salary"]].describe()</code>
    </pythonScript>
    <pythonScript>
      <code>import pandas as pd 
import matplotlib.pyplot as plt
# Read the named range directly as a DataFrame
employee_data = xl(%P2%, headers=True)
# Clean column names
employee_data.columns = employee_data.columns.str.strip()
# Convert numeric columns
employee_data["Age"] = pd.to_numeric(employee_data["Age"])
employee_data["YearsExperience"] = pd.to_numeric(employee_data["YearsExperience"])
employee_data["Salary"] = pd.to_numeric(employee_data["Salary"])
# Group by Department
grouped_data = employee_data.groupby("Department").agg({
    "Name": "count",
    "Salary": "mean"
}).rename(columns={"Name": "Headcount", "Salary": "AvgSalary"})
# Plot: Bar for headcount, Line for salary
fig, ax1 = plt.subplots(figsize=(10, 6))
# Bar chart for headcount
bars = ax1.bar(grouped_data.index, grouped_data["Headcount"], color="#00C74E", label="Headcount")
ax1.set_ylabel("Number of Employees", color="#00C74E")
ax1.set_xlabel("Department")
ax1.tick_params(axis='y', labelcolor="#00C74E")
# Line chart for average salary
ax2 = ax1.twinx()
line = ax2.plot(grouped_data.index, grouped_data["AvgSalary"], color="#0A66C2", marker="o", label="Avg Salary")
ax2.set_ylabel("Average Salary", color="#0A66C2")
ax2.tick_params(axis='y', labelcolor="#0A66C2")
# Title and layout
plt.title("Department Headcount vs. Average Salary")
fig.tight_layout()
plt.show()</code>
    </pythonScript>
  </pythonScripts>
</python>
</file>

<file path=xl/sharedStrings.xml><?xml version="1.0" encoding="utf-8"?>
<sst xmlns="http://schemas.openxmlformats.org/spreadsheetml/2006/main" count="5867" uniqueCount="2386">
  <si>
    <t>Day</t>
  </si>
  <si>
    <t>Task</t>
  </si>
  <si>
    <t>Javascript Class</t>
  </si>
  <si>
    <t>Power Automate Class</t>
  </si>
  <si>
    <t>Weight Lift</t>
  </si>
  <si>
    <t>German Grammar</t>
  </si>
  <si>
    <t>German Vocab</t>
  </si>
  <si>
    <t>CSS Drill</t>
  </si>
  <si>
    <t>Walk</t>
  </si>
  <si>
    <t>German Story Audio</t>
  </si>
  <si>
    <t>German Story Reading</t>
  </si>
  <si>
    <t>Excel Drill</t>
  </si>
  <si>
    <t>Figma</t>
  </si>
  <si>
    <t xml:space="preserve">I need to come up with a general </t>
  </si>
  <si>
    <t xml:space="preserve">format that allows me to complete </t>
  </si>
  <si>
    <t>courses and not take a penalty.</t>
  </si>
  <si>
    <t>A/B Testing</t>
  </si>
  <si>
    <t>Kalman</t>
  </si>
  <si>
    <t>PQ Book</t>
  </si>
  <si>
    <t>Photography</t>
  </si>
  <si>
    <t>Javascript Project</t>
  </si>
  <si>
    <t>Power Automate Project</t>
  </si>
  <si>
    <t>Bayesian Text</t>
  </si>
  <si>
    <t>Daily Task Count</t>
  </si>
  <si>
    <t>Recipe cards from Ken Puls</t>
  </si>
  <si>
    <t>Setup work on Bayesian text</t>
  </si>
  <si>
    <t>Writeup Chi-Square notes</t>
  </si>
  <si>
    <t>Power Conversion Class</t>
  </si>
  <si>
    <t>``</t>
  </si>
  <si>
    <t>Bayesian Regression</t>
  </si>
  <si>
    <t>Sick</t>
  </si>
  <si>
    <t>Recov</t>
  </si>
  <si>
    <t>Navigation</t>
  </si>
  <si>
    <t xml:space="preserve"> </t>
  </si>
  <si>
    <t>Book The bootstrap and jackknife</t>
  </si>
  <si>
    <t>I need to get all these different methods documented.</t>
  </si>
  <si>
    <t>Chess?</t>
  </si>
  <si>
    <t>Illustration</t>
  </si>
  <si>
    <t>Mapping</t>
  </si>
  <si>
    <t>GIS and Krita in progress</t>
  </si>
  <si>
    <t>Bayesian Staztistics</t>
  </si>
  <si>
    <t>Meds</t>
  </si>
  <si>
    <t>Dynamic Programming</t>
  </si>
  <si>
    <t>Fusion Training</t>
  </si>
  <si>
    <t>Logic</t>
  </si>
  <si>
    <t>Did 2 excel challenges</t>
  </si>
  <si>
    <t>DATE:</t>
  </si>
  <si>
    <t>SUBJECT:</t>
  </si>
  <si>
    <t>Mark Biegert</t>
  </si>
  <si>
    <t>FROM:</t>
  </si>
  <si>
    <t>B</t>
  </si>
  <si>
    <t>R</t>
  </si>
  <si>
    <t>BR</t>
  </si>
  <si>
    <t>BB</t>
  </si>
  <si>
    <t>This is the correct approach.</t>
  </si>
  <si>
    <t xml:space="preserve">Why is this not a binomial problem? </t>
  </si>
  <si>
    <t>The probabilites are not fixed because the each selection alters the population.</t>
  </si>
  <si>
    <t>Staff</t>
  </si>
  <si>
    <t>Activity</t>
  </si>
  <si>
    <t>Salary</t>
  </si>
  <si>
    <t>Department</t>
  </si>
  <si>
    <t>Age</t>
  </si>
  <si>
    <t>James</t>
  </si>
  <si>
    <t>Douglas</t>
  </si>
  <si>
    <t>Emily</t>
  </si>
  <si>
    <t>Dinah</t>
  </si>
  <si>
    <t>Brian</t>
  </si>
  <si>
    <t>Ellen</t>
  </si>
  <si>
    <t>PB</t>
  </si>
  <si>
    <t>TA</t>
  </si>
  <si>
    <t>CD</t>
  </si>
  <si>
    <t>CB</t>
  </si>
  <si>
    <t>HR</t>
  </si>
  <si>
    <t>FINANCE</t>
  </si>
  <si>
    <t>IT</t>
  </si>
  <si>
    <t>ADMIN</t>
  </si>
  <si>
    <t>f</t>
  </si>
  <si>
    <t>1 _</t>
  </si>
  <si>
    <t>0,18</t>
  </si>
  <si>
    <t>0,26</t>
  </si>
  <si>
    <t>0,35</t>
  </si>
  <si>
    <t>0,44</t>
  </si>
  <si>
    <t>0,52</t>
  </si>
  <si>
    <t>0,61</t>
  </si>
  <si>
    <t>0,7</t>
  </si>
  <si>
    <t>0,53</t>
  </si>
  <si>
    <t>0,88</t>
  </si>
  <si>
    <t>1,06</t>
  </si>
  <si>
    <t>1,23</t>
  </si>
  <si>
    <t>1,41</t>
  </si>
  <si>
    <t>0,54</t>
  </si>
  <si>
    <t>0,8</t>
  </si>
  <si>
    <t>1,07</t>
  </si>
  <si>
    <t>1,34</t>
  </si>
  <si>
    <t>1,6</t>
  </si>
  <si>
    <t>1,88</t>
  </si>
  <si>
    <t>2,14</t>
  </si>
  <si>
    <t>0,73</t>
  </si>
  <si>
    <t>1,09</t>
  </si>
  <si>
    <t>1,46</t>
  </si>
  <si>
    <t>1,82</t>
  </si>
  <si>
    <t>2,18</t>
  </si>
  <si>
    <t>2,55</t>
  </si>
  <si>
    <t>2,91</t>
  </si>
  <si>
    <t>0,93</t>
  </si>
  <si>
    <t>1,4</t>
  </si>
  <si>
    <t>1,87</t>
  </si>
  <si>
    <t>2,33</t>
  </si>
  <si>
    <t>2,8</t>
  </si>
  <si>
    <t>3,26</t>
  </si>
  <si>
    <t>3,73</t>
  </si>
  <si>
    <t>1,15</t>
  </si>
  <si>
    <t>1,73</t>
  </si>
  <si>
    <t>2,3</t>
  </si>
  <si>
    <t>2,89</t>
  </si>
  <si>
    <t>3,46</t>
  </si>
  <si>
    <t>4,04</t>
  </si>
  <si>
    <t>4,62</t>
  </si>
  <si>
    <t>2,1</t>
  </si>
  <si>
    <t>4,2</t>
  </si>
  <si>
    <t>4,9</t>
  </si>
  <si>
    <t>1,67</t>
  </si>
  <si>
    <t>2,52</t>
  </si>
  <si>
    <t>3,36</t>
  </si>
  <si>
    <t>5,03</t>
  </si>
  <si>
    <t>5,87</t>
  </si>
  <si>
    <t>6,71</t>
  </si>
  <si>
    <t>Video</t>
  </si>
  <si>
    <t>Forum Post</t>
  </si>
  <si>
    <t>Link</t>
  </si>
  <si>
    <t>Source of the table</t>
  </si>
  <si>
    <t>_AOB</t>
  </si>
  <si>
    <t>_B</t>
  </si>
  <si>
    <t>_R</t>
  </si>
  <si>
    <t>_L</t>
  </si>
  <si>
    <t>deg</t>
  </si>
  <si>
    <t>_v</t>
  </si>
  <si>
    <t>knots</t>
  </si>
  <si>
    <t>yards</t>
  </si>
  <si>
    <t>Time (s)</t>
  </si>
  <si>
    <t>ShipX</t>
  </si>
  <si>
    <t>ShipY</t>
  </si>
  <si>
    <t>_xShip</t>
  </si>
  <si>
    <t>_yShip</t>
  </si>
  <si>
    <t>_xL</t>
  </si>
  <si>
    <t>_yL</t>
  </si>
  <si>
    <t>_Theta</t>
  </si>
  <si>
    <t>degrees</t>
  </si>
  <si>
    <t>_vyps</t>
  </si>
  <si>
    <t>yards/sec</t>
  </si>
  <si>
    <t>_vSub</t>
  </si>
  <si>
    <t>SubY</t>
  </si>
  <si>
    <t>Angle</t>
  </si>
  <si>
    <t>This is making sense.I need to determine how to esitmate the velocity still.</t>
  </si>
  <si>
    <t>yard/sec</t>
  </si>
  <si>
    <t>perpendicular</t>
  </si>
  <si>
    <t>actual</t>
  </si>
  <si>
    <t>Special Cases</t>
  </si>
  <si>
    <t>Moving away along the bearing</t>
  </si>
  <si>
    <t>Chemistry</t>
  </si>
  <si>
    <t>Ave</t>
  </si>
  <si>
    <t>Systolic</t>
  </si>
  <si>
    <t>Diastolic</t>
  </si>
  <si>
    <t>Date/Time</t>
  </si>
  <si>
    <t>Reading</t>
  </si>
  <si>
    <t>Mean</t>
  </si>
  <si>
    <t>Meter</t>
  </si>
  <si>
    <t>OMRON</t>
  </si>
  <si>
    <t>TRU</t>
  </si>
  <si>
    <t>Notes</t>
  </si>
  <si>
    <t>Took 4 single measurements on OMRON</t>
  </si>
  <si>
    <t>01-Jan</t>
  </si>
  <si>
    <t>02-Jan</t>
  </si>
  <si>
    <t>03-Jan</t>
  </si>
  <si>
    <t>04-Jan</t>
  </si>
  <si>
    <t>05-Jan</t>
  </si>
  <si>
    <t>06-Jan</t>
  </si>
  <si>
    <t>07-Jan</t>
  </si>
  <si>
    <t>08-Jan</t>
  </si>
  <si>
    <t>09-Jan</t>
  </si>
  <si>
    <t>10-Jan</t>
  </si>
  <si>
    <t>11-Jan</t>
  </si>
  <si>
    <t>12-Jan</t>
  </si>
  <si>
    <t>13-Jan</t>
  </si>
  <si>
    <t>14-Jan</t>
  </si>
  <si>
    <t>15-Jan</t>
  </si>
  <si>
    <t>16-Jan</t>
  </si>
  <si>
    <t>17-Jan</t>
  </si>
  <si>
    <t>18-Jan</t>
  </si>
  <si>
    <t>19-Jan</t>
  </si>
  <si>
    <t>20-Jan</t>
  </si>
  <si>
    <t>21-Jan</t>
  </si>
  <si>
    <t>22-Jan</t>
  </si>
  <si>
    <t>23-Jan</t>
  </si>
  <si>
    <t>24-Jan</t>
  </si>
  <si>
    <t>25-Jan</t>
  </si>
  <si>
    <t>26-Jan</t>
  </si>
  <si>
    <t>27-Jan</t>
  </si>
  <si>
    <t>28-Jan</t>
  </si>
  <si>
    <t>29-Jan</t>
  </si>
  <si>
    <t>30-Jan</t>
  </si>
  <si>
    <t>31-Jan</t>
  </si>
  <si>
    <t>01-Feb</t>
  </si>
  <si>
    <t>02-Feb</t>
  </si>
  <si>
    <t>03-Feb</t>
  </si>
  <si>
    <t>04-Feb</t>
  </si>
  <si>
    <t>05-Feb</t>
  </si>
  <si>
    <t>06-Feb</t>
  </si>
  <si>
    <t>07-Feb</t>
  </si>
  <si>
    <t>08-Feb</t>
  </si>
  <si>
    <t>09-Feb</t>
  </si>
  <si>
    <t>10-Feb</t>
  </si>
  <si>
    <t>11-Feb</t>
  </si>
  <si>
    <t>12-Feb</t>
  </si>
  <si>
    <t>13-Feb</t>
  </si>
  <si>
    <t>14-Feb</t>
  </si>
  <si>
    <t>15-Feb</t>
  </si>
  <si>
    <t>16-Feb</t>
  </si>
  <si>
    <t>17-Feb</t>
  </si>
  <si>
    <t>18-Feb</t>
  </si>
  <si>
    <t>19-Feb</t>
  </si>
  <si>
    <t>20-Feb</t>
  </si>
  <si>
    <t>21-Feb</t>
  </si>
  <si>
    <t>22-Feb</t>
  </si>
  <si>
    <t>23-Feb</t>
  </si>
  <si>
    <t>24-Feb</t>
  </si>
  <si>
    <t>25-Feb</t>
  </si>
  <si>
    <t>26-Feb</t>
  </si>
  <si>
    <t>27-Feb</t>
  </si>
  <si>
    <t>28-Feb</t>
  </si>
  <si>
    <t>01-Mar</t>
  </si>
  <si>
    <t>02-Mar</t>
  </si>
  <si>
    <t>03-Mar</t>
  </si>
  <si>
    <t>04-Mar</t>
  </si>
  <si>
    <t>05-Mar</t>
  </si>
  <si>
    <t>06-Mar</t>
  </si>
  <si>
    <t>07-Mar</t>
  </si>
  <si>
    <t>08-Mar</t>
  </si>
  <si>
    <t>09-Mar</t>
  </si>
  <si>
    <t>10-Mar</t>
  </si>
  <si>
    <t>11-Mar</t>
  </si>
  <si>
    <t>12-Mar</t>
  </si>
  <si>
    <t>13-Mar</t>
  </si>
  <si>
    <t>14-Mar</t>
  </si>
  <si>
    <t>15-Mar</t>
  </si>
  <si>
    <t>16-Mar</t>
  </si>
  <si>
    <t>17-Mar</t>
  </si>
  <si>
    <t>18-Mar</t>
  </si>
  <si>
    <t>19-Mar</t>
  </si>
  <si>
    <t>20-Mar</t>
  </si>
  <si>
    <t>21-Mar</t>
  </si>
  <si>
    <t>22-Mar</t>
  </si>
  <si>
    <t>23-Mar</t>
  </si>
  <si>
    <t>24-Mar</t>
  </si>
  <si>
    <t>25-Mar</t>
  </si>
  <si>
    <t>26-Mar</t>
  </si>
  <si>
    <t>27-Mar</t>
  </si>
  <si>
    <t>28-Mar</t>
  </si>
  <si>
    <t>29-Mar</t>
  </si>
  <si>
    <t>30-Mar</t>
  </si>
  <si>
    <t>31-Mar</t>
  </si>
  <si>
    <t>01-Apr</t>
  </si>
  <si>
    <t>02-Apr</t>
  </si>
  <si>
    <t>03-Apr</t>
  </si>
  <si>
    <t>04-Apr</t>
  </si>
  <si>
    <t>05-Apr</t>
  </si>
  <si>
    <t>06-Apr</t>
  </si>
  <si>
    <t>07-Apr</t>
  </si>
  <si>
    <t>08-Apr</t>
  </si>
  <si>
    <t>09-Apr</t>
  </si>
  <si>
    <t>10-Apr</t>
  </si>
  <si>
    <t>11-Apr</t>
  </si>
  <si>
    <t>12-Apr</t>
  </si>
  <si>
    <t>13-Apr</t>
  </si>
  <si>
    <t>14-Apr</t>
  </si>
  <si>
    <t>15-Apr</t>
  </si>
  <si>
    <t>16-Apr</t>
  </si>
  <si>
    <t>17-Apr</t>
  </si>
  <si>
    <t>18-Apr</t>
  </si>
  <si>
    <t>19-Apr</t>
  </si>
  <si>
    <t>20-Apr</t>
  </si>
  <si>
    <t>21-Apr</t>
  </si>
  <si>
    <t>22-Apr</t>
  </si>
  <si>
    <t>23-Apr</t>
  </si>
  <si>
    <t>24-Apr</t>
  </si>
  <si>
    <t>25-Apr</t>
  </si>
  <si>
    <t>26-Apr</t>
  </si>
  <si>
    <t>27-Apr</t>
  </si>
  <si>
    <t>28-Apr</t>
  </si>
  <si>
    <t>29-Apr</t>
  </si>
  <si>
    <t>30-Apr</t>
  </si>
  <si>
    <t>01-May</t>
  </si>
  <si>
    <t>02-May</t>
  </si>
  <si>
    <t>03-May</t>
  </si>
  <si>
    <t>04-May</t>
  </si>
  <si>
    <t>05-May</t>
  </si>
  <si>
    <t>06-May</t>
  </si>
  <si>
    <t>07-May</t>
  </si>
  <si>
    <t>08-May</t>
  </si>
  <si>
    <t>09-May</t>
  </si>
  <si>
    <t>10-May</t>
  </si>
  <si>
    <t>11-May</t>
  </si>
  <si>
    <t>12-May</t>
  </si>
  <si>
    <t>13-May</t>
  </si>
  <si>
    <t>14-May</t>
  </si>
  <si>
    <t>15-May</t>
  </si>
  <si>
    <t>16-May</t>
  </si>
  <si>
    <t>17-May</t>
  </si>
  <si>
    <t>18-May</t>
  </si>
  <si>
    <t>19-May</t>
  </si>
  <si>
    <t>20-May</t>
  </si>
  <si>
    <t>21-May</t>
  </si>
  <si>
    <t>22-May</t>
  </si>
  <si>
    <t>23-May</t>
  </si>
  <si>
    <t>24-May</t>
  </si>
  <si>
    <t>25-May</t>
  </si>
  <si>
    <t>26-May</t>
  </si>
  <si>
    <t>27-May</t>
  </si>
  <si>
    <t>28-May</t>
  </si>
  <si>
    <t>29-May</t>
  </si>
  <si>
    <t>30-May</t>
  </si>
  <si>
    <t>31-May</t>
  </si>
  <si>
    <t>01-Jun</t>
  </si>
  <si>
    <t>02-Jun</t>
  </si>
  <si>
    <t>03-Jun</t>
  </si>
  <si>
    <t>04-Jun</t>
  </si>
  <si>
    <t>05-Jun</t>
  </si>
  <si>
    <t>06-Jun</t>
  </si>
  <si>
    <t>07-Jun</t>
  </si>
  <si>
    <t>08-Jun</t>
  </si>
  <si>
    <t>09-Jun</t>
  </si>
  <si>
    <t>10-Jun</t>
  </si>
  <si>
    <t>11-Jun</t>
  </si>
  <si>
    <t>12-Jun</t>
  </si>
  <si>
    <t>13-Jun</t>
  </si>
  <si>
    <t>14-Jun</t>
  </si>
  <si>
    <t>15-Jun</t>
  </si>
  <si>
    <t>16-Jun</t>
  </si>
  <si>
    <t>17-Jun</t>
  </si>
  <si>
    <t>18-Jun</t>
  </si>
  <si>
    <t>19-Jun</t>
  </si>
  <si>
    <t>20-Jun</t>
  </si>
  <si>
    <t>21-Jun</t>
  </si>
  <si>
    <t>22-Jun</t>
  </si>
  <si>
    <t>23-Jun</t>
  </si>
  <si>
    <t>24-Jun</t>
  </si>
  <si>
    <t>25-Jun</t>
  </si>
  <si>
    <t>26-Jun</t>
  </si>
  <si>
    <t>27-Jun</t>
  </si>
  <si>
    <t>28-Jun</t>
  </si>
  <si>
    <t>29-Jun</t>
  </si>
  <si>
    <t>30-Jun</t>
  </si>
  <si>
    <t>01-Jul</t>
  </si>
  <si>
    <t>02-Jul</t>
  </si>
  <si>
    <t>03-Jul</t>
  </si>
  <si>
    <t>04-Jul</t>
  </si>
  <si>
    <t>05-Jul</t>
  </si>
  <si>
    <t>06-Jul</t>
  </si>
  <si>
    <t>07-Jul</t>
  </si>
  <si>
    <t>08-Jul</t>
  </si>
  <si>
    <t>09-Jul</t>
  </si>
  <si>
    <t>10-Jul</t>
  </si>
  <si>
    <t>11-Jul</t>
  </si>
  <si>
    <t>12-Jul</t>
  </si>
  <si>
    <t>13-Jul</t>
  </si>
  <si>
    <t>14-Jul</t>
  </si>
  <si>
    <t>15-Jul</t>
  </si>
  <si>
    <t>16-Jul</t>
  </si>
  <si>
    <t>17-Jul</t>
  </si>
  <si>
    <t>18-Jul</t>
  </si>
  <si>
    <t>19-Jul</t>
  </si>
  <si>
    <t>20-Jul</t>
  </si>
  <si>
    <t>21-Jul</t>
  </si>
  <si>
    <t>22-Jul</t>
  </si>
  <si>
    <t>23-Jul</t>
  </si>
  <si>
    <t>24-Jul</t>
  </si>
  <si>
    <t>25-Jul</t>
  </si>
  <si>
    <t>26-Jul</t>
  </si>
  <si>
    <t>27-Jul</t>
  </si>
  <si>
    <t>28-Jul</t>
  </si>
  <si>
    <t>29-Jul</t>
  </si>
  <si>
    <t>30-Jul</t>
  </si>
  <si>
    <t>31-Jul</t>
  </si>
  <si>
    <t>01-Aug</t>
  </si>
  <si>
    <t>02-Aug</t>
  </si>
  <si>
    <t>03-Aug</t>
  </si>
  <si>
    <t>04-Aug</t>
  </si>
  <si>
    <t>05-Aug</t>
  </si>
  <si>
    <t>06-Aug</t>
  </si>
  <si>
    <t>07-Aug</t>
  </si>
  <si>
    <t>08-Aug</t>
  </si>
  <si>
    <t>09-Aug</t>
  </si>
  <si>
    <t>10-Aug</t>
  </si>
  <si>
    <t>11-Aug</t>
  </si>
  <si>
    <t>12-Aug</t>
  </si>
  <si>
    <t>13-Aug</t>
  </si>
  <si>
    <t>14-Aug</t>
  </si>
  <si>
    <t>15-Aug</t>
  </si>
  <si>
    <t>16-Aug</t>
  </si>
  <si>
    <t>17-Aug</t>
  </si>
  <si>
    <t>18-Aug</t>
  </si>
  <si>
    <t>19-Aug</t>
  </si>
  <si>
    <t>20-Aug</t>
  </si>
  <si>
    <t>21-Aug</t>
  </si>
  <si>
    <t>22-Aug</t>
  </si>
  <si>
    <t>23-Aug</t>
  </si>
  <si>
    <t>24-Aug</t>
  </si>
  <si>
    <t>25-Aug</t>
  </si>
  <si>
    <t>26-Aug</t>
  </si>
  <si>
    <t>27-Aug</t>
  </si>
  <si>
    <t>28-Aug</t>
  </si>
  <si>
    <t>29-Aug</t>
  </si>
  <si>
    <t>30-Aug</t>
  </si>
  <si>
    <t>31-Aug</t>
  </si>
  <si>
    <t>01-Sep</t>
  </si>
  <si>
    <t>02-Sep</t>
  </si>
  <si>
    <t>03-Sep</t>
  </si>
  <si>
    <t>04-Sep</t>
  </si>
  <si>
    <t>05-Sep</t>
  </si>
  <si>
    <t>06-Sep</t>
  </si>
  <si>
    <t>07-Sep</t>
  </si>
  <si>
    <t>08-Sep</t>
  </si>
  <si>
    <t>09-Sep</t>
  </si>
  <si>
    <t>10-Sep</t>
  </si>
  <si>
    <t>11-Sep</t>
  </si>
  <si>
    <t>12-Sep</t>
  </si>
  <si>
    <t>13-Sep</t>
  </si>
  <si>
    <t>14-Sep</t>
  </si>
  <si>
    <t>15-Sep</t>
  </si>
  <si>
    <t>16-Sep</t>
  </si>
  <si>
    <t>17-Sep</t>
  </si>
  <si>
    <t>18-Sep</t>
  </si>
  <si>
    <t>19-Sep</t>
  </si>
  <si>
    <t>20-Sep</t>
  </si>
  <si>
    <t>21-Sep</t>
  </si>
  <si>
    <t>22-Sep</t>
  </si>
  <si>
    <t>23-Sep</t>
  </si>
  <si>
    <t>24-Sep</t>
  </si>
  <si>
    <t>25-Sep</t>
  </si>
  <si>
    <t>26-Sep</t>
  </si>
  <si>
    <t>27-Sep</t>
  </si>
  <si>
    <t>28-Sep</t>
  </si>
  <si>
    <t>29-Sep</t>
  </si>
  <si>
    <t>30-Sep</t>
  </si>
  <si>
    <t>01-Oct</t>
  </si>
  <si>
    <t>02-Oct</t>
  </si>
  <si>
    <t>03-Oct</t>
  </si>
  <si>
    <t>04-Oct</t>
  </si>
  <si>
    <t>05-Oct</t>
  </si>
  <si>
    <t>06-Oct</t>
  </si>
  <si>
    <t>07-Oct</t>
  </si>
  <si>
    <t>08-Oct</t>
  </si>
  <si>
    <t>09-Oct</t>
  </si>
  <si>
    <t>10-Oct</t>
  </si>
  <si>
    <t>11-Oct</t>
  </si>
  <si>
    <t>12-Oct</t>
  </si>
  <si>
    <t>13-Oct</t>
  </si>
  <si>
    <t>14-Oct</t>
  </si>
  <si>
    <t>15-Oct</t>
  </si>
  <si>
    <t>16-Oct</t>
  </si>
  <si>
    <t>17-Oct</t>
  </si>
  <si>
    <t>18-Oct</t>
  </si>
  <si>
    <t>19-Oct</t>
  </si>
  <si>
    <t>20-Oct</t>
  </si>
  <si>
    <t>21-Oct</t>
  </si>
  <si>
    <t>22-Oct</t>
  </si>
  <si>
    <t>23-Oct</t>
  </si>
  <si>
    <t>24-Oct</t>
  </si>
  <si>
    <t>25-Oct</t>
  </si>
  <si>
    <t>26-Oct</t>
  </si>
  <si>
    <t>27-Oct</t>
  </si>
  <si>
    <t>28-Oct</t>
  </si>
  <si>
    <t>29-Oct</t>
  </si>
  <si>
    <t>30-Oct</t>
  </si>
  <si>
    <t>31-Oct</t>
  </si>
  <si>
    <t>01-Nov</t>
  </si>
  <si>
    <t>02-Nov</t>
  </si>
  <si>
    <t>03-Nov</t>
  </si>
  <si>
    <t>04-Nov</t>
  </si>
  <si>
    <t>05-Nov</t>
  </si>
  <si>
    <t>06-Nov</t>
  </si>
  <si>
    <t>07-Nov</t>
  </si>
  <si>
    <t>08-Nov</t>
  </si>
  <si>
    <t>09-Nov</t>
  </si>
  <si>
    <t>10-Nov</t>
  </si>
  <si>
    <t>11-Nov</t>
  </si>
  <si>
    <t>12-Nov</t>
  </si>
  <si>
    <t>13-Nov</t>
  </si>
  <si>
    <t>14-Nov</t>
  </si>
  <si>
    <t>15-Nov</t>
  </si>
  <si>
    <t>16-Nov</t>
  </si>
  <si>
    <t>17-Nov</t>
  </si>
  <si>
    <t>18-Nov</t>
  </si>
  <si>
    <t>19-Nov</t>
  </si>
  <si>
    <t>20-Nov</t>
  </si>
  <si>
    <t>21-Nov</t>
  </si>
  <si>
    <t>22-Nov</t>
  </si>
  <si>
    <t>23-Nov</t>
  </si>
  <si>
    <t>24-Nov</t>
  </si>
  <si>
    <t>25-Nov</t>
  </si>
  <si>
    <t>26-Nov</t>
  </si>
  <si>
    <t>27-Nov</t>
  </si>
  <si>
    <t>28-Nov</t>
  </si>
  <si>
    <t>29-Nov</t>
  </si>
  <si>
    <t>30-Nov</t>
  </si>
  <si>
    <t>01-Dec</t>
  </si>
  <si>
    <t>02-Dec</t>
  </si>
  <si>
    <t>03-Dec</t>
  </si>
  <si>
    <t>04-Dec</t>
  </si>
  <si>
    <t>05-Dec</t>
  </si>
  <si>
    <t>06-Dec</t>
  </si>
  <si>
    <t>07-Dec</t>
  </si>
  <si>
    <t>08-Dec</t>
  </si>
  <si>
    <t>09-Dec</t>
  </si>
  <si>
    <t>10-Dec</t>
  </si>
  <si>
    <t>11-Dec</t>
  </si>
  <si>
    <t>12-Dec</t>
  </si>
  <si>
    <t>13-Dec</t>
  </si>
  <si>
    <t>14-Dec</t>
  </si>
  <si>
    <t>15-Dec</t>
  </si>
  <si>
    <t>16-Dec</t>
  </si>
  <si>
    <t>17-Dec</t>
  </si>
  <si>
    <t>18-Dec</t>
  </si>
  <si>
    <t>19-Dec</t>
  </si>
  <si>
    <t>20-Dec</t>
  </si>
  <si>
    <t>21-Dec</t>
  </si>
  <si>
    <t>22-Dec</t>
  </si>
  <si>
    <t>23-Dec</t>
  </si>
  <si>
    <t>24-Dec</t>
  </si>
  <si>
    <t>25-Dec</t>
  </si>
  <si>
    <t>26-Dec</t>
  </si>
  <si>
    <t>27-Dec</t>
  </si>
  <si>
    <t>28-Dec</t>
  </si>
  <si>
    <t>29-Dec</t>
  </si>
  <si>
    <t>30-Dec</t>
  </si>
  <si>
    <t>31-Dec</t>
  </si>
  <si>
    <t>Weeknum</t>
  </si>
  <si>
    <t>German Conjugation</t>
  </si>
  <si>
    <t>German Crossword</t>
  </si>
  <si>
    <t>German Reading/W Practice</t>
  </si>
  <si>
    <t>Week</t>
  </si>
  <si>
    <t>A</t>
  </si>
  <si>
    <t>C</t>
  </si>
  <si>
    <t>Value</t>
  </si>
  <si>
    <t>Mark</t>
  </si>
  <si>
    <t>Craig</t>
  </si>
  <si>
    <t>Tim</t>
  </si>
  <si>
    <t>Pat</t>
  </si>
  <si>
    <t>D</t>
  </si>
  <si>
    <t>Katee</t>
  </si>
  <si>
    <t>Randy</t>
  </si>
  <si>
    <t>???</t>
  </si>
  <si>
    <t>Electrochemistry</t>
  </si>
  <si>
    <t>Elevation</t>
  </si>
  <si>
    <t>Range</t>
  </si>
  <si>
    <t>Angle of Fall</t>
  </si>
  <si>
    <t>Time of Flight</t>
  </si>
  <si>
    <t>Striking Velocity</t>
  </si>
  <si>
    <t>Maximum Ordinate</t>
  </si>
  <si>
    <t>1.71 degrees</t>
  </si>
  <si>
    <t>4,000 yards (3,658 m)</t>
  </si>
  <si>
    <t>1.92 degrees</t>
  </si>
  <si>
    <t>4.86 seconds</t>
  </si>
  <si>
    <t>2,267 fps (691 mps)</t>
  </si>
  <si>
    <t>95 ft (29 m)</t>
  </si>
  <si>
    <t>5.22 degrees</t>
  </si>
  <si>
    <t>10,000 yards (9,140 m)</t>
  </si>
  <si>
    <t>7.03 degrees</t>
  </si>
  <si>
    <t>14.03 seconds</t>
  </si>
  <si>
    <t>1,724 fps (525 mps)</t>
  </si>
  <si>
    <t>795 ft (242 m)</t>
  </si>
  <si>
    <t>10.55 degrees</t>
  </si>
  <si>
    <t>16,000 yards (14,630 m)</t>
  </si>
  <si>
    <t>16.80 degrees</t>
  </si>
  <si>
    <t>20.41 seconds</t>
  </si>
  <si>
    <t>1,340 fps (408 mps)</t>
  </si>
  <si>
    <t>2,834 ft (864 m)</t>
  </si>
  <si>
    <t>14.64 degrees</t>
  </si>
  <si>
    <t>20,000 yards (18,290 m)</t>
  </si>
  <si>
    <t>26.43 degrees</t>
  </si>
  <si>
    <t>36.91 seconds</t>
  </si>
  <si>
    <t>1,197 fps (365 mps)</t>
  </si>
  <si>
    <t>5,600 ft (1,707 m)</t>
  </si>
  <si>
    <t>22.40 degrees</t>
  </si>
  <si>
    <t>24,000 yards (21,946 m)</t>
  </si>
  <si>
    <t>37.43 degrees</t>
  </si>
  <si>
    <t>49.46 seconds</t>
  </si>
  <si>
    <t>1,165 fps (355 mps)</t>
  </si>
  <si>
    <t>10,130 ft (3,088 m)</t>
  </si>
  <si>
    <t>39.03 degrees</t>
  </si>
  <si>
    <t>30,000 yards (27,430 m)</t>
  </si>
  <si>
    <t>55.00 degrees</t>
  </si>
  <si>
    <t>76.88 seconds</t>
  </si>
  <si>
    <t>1,250 fps (381 mps)</t>
  </si>
  <si>
    <t>24,455 ft (7,454 m)</t>
  </si>
  <si>
    <t>41.92 degrees</t>
  </si>
  <si>
    <t>30,500 yards (27,889 m)</t>
  </si>
  <si>
    <t>57.25 degrees</t>
  </si>
  <si>
    <t>81.18 seconds</t>
  </si>
  <si>
    <t>1,268 fps (386 mps)</t>
  </si>
  <si>
    <t>26,950 ft (8,214 m)</t>
  </si>
  <si>
    <t>NO.</t>
  </si>
  <si>
    <t>Name</t>
  </si>
  <si>
    <t>Position</t>
  </si>
  <si>
    <t>Height (CM)</t>
  </si>
  <si>
    <t>Weight (KG)</t>
  </si>
  <si>
    <t>D.O.B.</t>
  </si>
  <si>
    <t>Shoots/Catches</t>
  </si>
  <si>
    <t>Hometown</t>
  </si>
  <si>
    <t>Most Recent Team (League)</t>
  </si>
  <si>
    <t>College Team (League)</t>
  </si>
  <si>
    <t>Alex Cavallini ^</t>
  </si>
  <si>
    <t>G</t>
  </si>
  <si>
    <t>5-7 (170)</t>
  </si>
  <si>
    <t>155 (70)</t>
  </si>
  <si>
    <t>L</t>
  </si>
  <si>
    <t>Delafield, Wis.</t>
  </si>
  <si>
    <t>Team Adidas (PWHPA)</t>
  </si>
  <si>
    <t>University of Wisconsin (WCHA)</t>
  </si>
  <si>
    <t>Nicole Hensley ^</t>
  </si>
  <si>
    <t>5-6 (168)</t>
  </si>
  <si>
    <t>Lakewood, Colo.</t>
  </si>
  <si>
    <t>Team Women's Sports Foundation (PWHPA)</t>
  </si>
  <si>
    <t>Lindenwood University (CHA)</t>
  </si>
  <si>
    <t>Maddie Rooney ^</t>
  </si>
  <si>
    <t>5-5 (165)</t>
  </si>
  <si>
    <t>145 (65)</t>
  </si>
  <si>
    <t>Andover, Minn.</t>
  </si>
  <si>
    <t>University of Minnesota Duluth (WCHA)</t>
  </si>
  <si>
    <t>Cayla Barnes ^</t>
  </si>
  <si>
    <t>5-2 (157)</t>
  </si>
  <si>
    <t>138 (63)</t>
  </si>
  <si>
    <t>Eastvale, Calif.</t>
  </si>
  <si>
    <t>Boston College (HEA)</t>
  </si>
  <si>
    <t>Megan Bozek *</t>
  </si>
  <si>
    <t>5-8 (173)</t>
  </si>
  <si>
    <t>176 (80)</t>
  </si>
  <si>
    <t>Buffalo Grove, Ill.</t>
  </si>
  <si>
    <t>KRS Vanke Rays (WHL)</t>
  </si>
  <si>
    <t>University of Minnesota (WCHA)</t>
  </si>
  <si>
    <t>Jincy Dunne</t>
  </si>
  <si>
    <t>O'Fallon, Mo.</t>
  </si>
  <si>
    <t>Ohio State University (WCHA)</t>
  </si>
  <si>
    <t>Savannah Harmon</t>
  </si>
  <si>
    <t>5-3 (160)</t>
  </si>
  <si>
    <t>148 (67)</t>
  </si>
  <si>
    <t>Downers Grove, Ill.</t>
  </si>
  <si>
    <t>Clarkson University (ECAC)</t>
  </si>
  <si>
    <t>Caroline Harvey</t>
  </si>
  <si>
    <t>145 (66)</t>
  </si>
  <si>
    <t>Salem, N.H.</t>
  </si>
  <si>
    <t>NAHA U19 White</t>
  </si>
  <si>
    <t>Megan Keller ^</t>
  </si>
  <si>
    <t>5-11 (180)</t>
  </si>
  <si>
    <t>165 (75)</t>
  </si>
  <si>
    <t>Farmington, Mich.</t>
  </si>
  <si>
    <t>Lee Stecklein ^*</t>
  </si>
  <si>
    <t>6-0 (183)</t>
  </si>
  <si>
    <t>170 (77)</t>
  </si>
  <si>
    <t>Roseville, Minn.</t>
  </si>
  <si>
    <t>No.</t>
  </si>
  <si>
    <t>Hannah Brandt ^</t>
  </si>
  <si>
    <t>F</t>
  </si>
  <si>
    <t>150 (68)</t>
  </si>
  <si>
    <t>Vadnais Heights, Minn.</t>
  </si>
  <si>
    <t>Dani Cameranesi ^</t>
  </si>
  <si>
    <t>Plymouth, Minn.</t>
  </si>
  <si>
    <t>Alex Carpenter *</t>
  </si>
  <si>
    <t>North Reading, Mass.</t>
  </si>
  <si>
    <t>Jesse Compher</t>
  </si>
  <si>
    <t>Northbrook, Ill.</t>
  </si>
  <si>
    <t>Boston University (HEA)</t>
  </si>
  <si>
    <t>Kendall Coyne Schofield ^*</t>
  </si>
  <si>
    <t>125 (57)</t>
  </si>
  <si>
    <t>Palos Heights, Ill.</t>
  </si>
  <si>
    <t>Northeastern University (HEA)</t>
  </si>
  <si>
    <t>Brianna Decker ^*</t>
  </si>
  <si>
    <t>5-4 (162)</t>
  </si>
  <si>
    <t>Dousman, Wis.</t>
  </si>
  <si>
    <t>Amanda Kessel ^*</t>
  </si>
  <si>
    <t>130 (59)</t>
  </si>
  <si>
    <t>Madison, Wis.</t>
  </si>
  <si>
    <t>Hilary Knight ^*#</t>
  </si>
  <si>
    <t>172 (78)</t>
  </si>
  <si>
    <t>Sun Valley, Idaho</t>
  </si>
  <si>
    <t>Abbey Murphy</t>
  </si>
  <si>
    <t>Evergreen Park, Ill.</t>
  </si>
  <si>
    <t>Kelly Pannek ^</t>
  </si>
  <si>
    <t>Abby Roque</t>
  </si>
  <si>
    <t>180 (82)</t>
  </si>
  <si>
    <t>Sault Ste. Marie, Mich.</t>
  </si>
  <si>
    <t>Hayley Scamurra</t>
  </si>
  <si>
    <t>161 (73)</t>
  </si>
  <si>
    <t>Getzville, N.Y.</t>
  </si>
  <si>
    <t>Grace Zumwinkle</t>
  </si>
  <si>
    <t>5-9 (175)</t>
  </si>
  <si>
    <t>Excelsior, Minn.</t>
  </si>
  <si>
    <t>Hometown.1</t>
  </si>
  <si>
    <t>Hometown.2</t>
  </si>
  <si>
    <t>No..1</t>
  </si>
  <si>
    <t>Delafield</t>
  </si>
  <si>
    <t xml:space="preserve"> Wis.</t>
  </si>
  <si>
    <t>Lakewood</t>
  </si>
  <si>
    <t xml:space="preserve"> Colo.</t>
  </si>
  <si>
    <t>Andover</t>
  </si>
  <si>
    <t xml:space="preserve"> Minn.</t>
  </si>
  <si>
    <t>Eastvale</t>
  </si>
  <si>
    <t xml:space="preserve"> Calif.</t>
  </si>
  <si>
    <t>Buffalo Grove</t>
  </si>
  <si>
    <t xml:space="preserve"> Ill.</t>
  </si>
  <si>
    <t>O'Fallon</t>
  </si>
  <si>
    <t xml:space="preserve"> Mo.</t>
  </si>
  <si>
    <t>Downers Grove</t>
  </si>
  <si>
    <t>Salem</t>
  </si>
  <si>
    <t xml:space="preserve"> N.H.</t>
  </si>
  <si>
    <t>Farmington</t>
  </si>
  <si>
    <t xml:space="preserve"> Mich.</t>
  </si>
  <si>
    <t>Roseville</t>
  </si>
  <si>
    <t>Vadnais Heights</t>
  </si>
  <si>
    <t>Plymouth</t>
  </si>
  <si>
    <t>North Reading</t>
  </si>
  <si>
    <t xml:space="preserve"> Mass.</t>
  </si>
  <si>
    <t>Northbrook</t>
  </si>
  <si>
    <t>Palos Heights</t>
  </si>
  <si>
    <t>Dousman</t>
  </si>
  <si>
    <t>Madison</t>
  </si>
  <si>
    <t>Sun Valley</t>
  </si>
  <si>
    <t xml:space="preserve"> Idaho</t>
  </si>
  <si>
    <t>Evergreen Park</t>
  </si>
  <si>
    <t>Sault Ste. Marie</t>
  </si>
  <si>
    <t>Getzville</t>
  </si>
  <si>
    <t xml:space="preserve"> N.Y.</t>
  </si>
  <si>
    <t>Excelsior</t>
  </si>
  <si>
    <t>Grand Total</t>
  </si>
  <si>
    <t>Percentage</t>
  </si>
  <si>
    <t>Player Count</t>
  </si>
  <si>
    <t>First Name</t>
  </si>
  <si>
    <t>Last Name</t>
  </si>
  <si>
    <t>Pos</t>
  </si>
  <si>
    <t>Ht (cm)</t>
  </si>
  <si>
    <t>Wt (kg)</t>
  </si>
  <si>
    <t>Birthdate</t>
  </si>
  <si>
    <t>S/C</t>
  </si>
  <si>
    <t>U.S. College (League) (if applicable)</t>
  </si>
  <si>
    <t>Matt</t>
  </si>
  <si>
    <t>Boldy</t>
  </si>
  <si>
    <t>6-2 (188)</t>
  </si>
  <si>
    <t>201 (91)</t>
  </si>
  <si>
    <t>Millis</t>
  </si>
  <si>
    <t>Minnesota Wild (NHL)</t>
  </si>
  <si>
    <t>Boston College (Hockey East)</t>
  </si>
  <si>
    <t>Kyle</t>
  </si>
  <si>
    <t>Connor</t>
  </si>
  <si>
    <t>6-1 (185)</t>
  </si>
  <si>
    <t>183 (83)</t>
  </si>
  <si>
    <t>Shelby Township</t>
  </si>
  <si>
    <t>Winnipeg Jets (NHL)</t>
  </si>
  <si>
    <t>University of Michigan (Big Ten)</t>
  </si>
  <si>
    <t>Jack</t>
  </si>
  <si>
    <t>Eichel</t>
  </si>
  <si>
    <t>208 (94)</t>
  </si>
  <si>
    <t>North Chelmsford</t>
  </si>
  <si>
    <t>Vegas Golden Knights (NHL)</t>
  </si>
  <si>
    <t>Boston University (Hockey East)</t>
  </si>
  <si>
    <t>Brock</t>
  </si>
  <si>
    <t>Faber</t>
  </si>
  <si>
    <t>200 (91)</t>
  </si>
  <si>
    <t>Maple Grove</t>
  </si>
  <si>
    <t>University of Minnesota (Big Ten)</t>
  </si>
  <si>
    <t>Jake</t>
  </si>
  <si>
    <t>Guentzel</t>
  </si>
  <si>
    <t>Woodbury</t>
  </si>
  <si>
    <t>Tampa Bay Lightning (NHL)</t>
  </si>
  <si>
    <t>University of Nebraska Omaha (NCHC)</t>
  </si>
  <si>
    <t>Noah</t>
  </si>
  <si>
    <t>Hanifin</t>
  </si>
  <si>
    <t>6-3 (191)</t>
  </si>
  <si>
    <t>206 (93)</t>
  </si>
  <si>
    <t>Norwood</t>
  </si>
  <si>
    <t>Hellebuyck</t>
  </si>
  <si>
    <t>6-4 (193)</t>
  </si>
  <si>
    <t>207 (95)</t>
  </si>
  <si>
    <t>Commerce</t>
  </si>
  <si>
    <t>University of Massachusetts Lowell (Hockey East)</t>
  </si>
  <si>
    <t>Hughes</t>
  </si>
  <si>
    <t>175 (80)</t>
  </si>
  <si>
    <t>Canton</t>
  </si>
  <si>
    <t>New Jersey Devils (NHL)</t>
  </si>
  <si>
    <t/>
  </si>
  <si>
    <t>Quinn</t>
  </si>
  <si>
    <t>5-10 (178)</t>
  </si>
  <si>
    <t>Clayton</t>
  </si>
  <si>
    <t>Keller</t>
  </si>
  <si>
    <t>175 (79)</t>
  </si>
  <si>
    <t>St. Louis Mo.</t>
  </si>
  <si>
    <t>Utah Mammoth (NHL)</t>
  </si>
  <si>
    <t>Jackson</t>
  </si>
  <si>
    <t>LaCombe</t>
  </si>
  <si>
    <t>205 (93)</t>
  </si>
  <si>
    <t>Eden Prairie</t>
  </si>
  <si>
    <t>Anaheim Ducks (NHL)</t>
  </si>
  <si>
    <t>Dylan</t>
  </si>
  <si>
    <t>Larkin</t>
  </si>
  <si>
    <t>204 (92)</t>
  </si>
  <si>
    <t>Waterford</t>
  </si>
  <si>
    <t>Detroit Red Wings (NHL)</t>
  </si>
  <si>
    <t>Auston</t>
  </si>
  <si>
    <t>Matthews (C)</t>
  </si>
  <si>
    <t>215 (98)</t>
  </si>
  <si>
    <t>Scottsdale</t>
  </si>
  <si>
    <t>Toronto Maple Leafs (NHL)</t>
  </si>
  <si>
    <t>Charlie</t>
  </si>
  <si>
    <t>McAvoy (A)</t>
  </si>
  <si>
    <t>211 (96)</t>
  </si>
  <si>
    <t>Long Beach</t>
  </si>
  <si>
    <t>Boston Bruins (NHL)</t>
  </si>
  <si>
    <t>J.T.</t>
  </si>
  <si>
    <t>Miller</t>
  </si>
  <si>
    <t>East Palestine</t>
  </si>
  <si>
    <t>New York Rangers (NHL)</t>
  </si>
  <si>
    <t>Nelson</t>
  </si>
  <si>
    <t>Warroad</t>
  </si>
  <si>
    <t>Colorado Avalance (NHL)</t>
  </si>
  <si>
    <t>University of North Dakota (WCHA)</t>
  </si>
  <si>
    <t>Oettinger</t>
  </si>
  <si>
    <t>6-6 (198)</t>
  </si>
  <si>
    <t>225 (102)</t>
  </si>
  <si>
    <t>Lakeville</t>
  </si>
  <si>
    <t>Dallas Stars (NHL)</t>
  </si>
  <si>
    <t>Sanderson</t>
  </si>
  <si>
    <t>202 (91)</t>
  </si>
  <si>
    <t>Whitefish</t>
  </si>
  <si>
    <t>Ottawa Senators (NHL)</t>
  </si>
  <si>
    <t>University of North Dakota (NCHC)</t>
  </si>
  <si>
    <t>Jaccob</t>
  </si>
  <si>
    <t>Slavin</t>
  </si>
  <si>
    <t>Erie</t>
  </si>
  <si>
    <t>Carolina Hurricanes (NHL)</t>
  </si>
  <si>
    <t>Colorado College (NCHC)</t>
  </si>
  <si>
    <t>Jeremy</t>
  </si>
  <si>
    <t>Swayman</t>
  </si>
  <si>
    <t>195 (88)</t>
  </si>
  <si>
    <t>Anchorage</t>
  </si>
  <si>
    <t>University of Maine (Hockey East)</t>
  </si>
  <si>
    <t>Tage</t>
  </si>
  <si>
    <t>Thompson</t>
  </si>
  <si>
    <t>220 (100)</t>
  </si>
  <si>
    <t>Orange</t>
  </si>
  <si>
    <t>Buffalo Sabres (NHL)</t>
  </si>
  <si>
    <t>University of Connecticut (Hockey East)</t>
  </si>
  <si>
    <t>Brady</t>
  </si>
  <si>
    <t>Tkachuk</t>
  </si>
  <si>
    <t>226 (103)</t>
  </si>
  <si>
    <t>St. Louis</t>
  </si>
  <si>
    <t>Matthew</t>
  </si>
  <si>
    <t>Tkachuk (A)</t>
  </si>
  <si>
    <t>Florida Panthers (NHL)</t>
  </si>
  <si>
    <t>Vincent</t>
  </si>
  <si>
    <t>Trocheck</t>
  </si>
  <si>
    <t>187 (85)</t>
  </si>
  <si>
    <t>Pittsburgh</t>
  </si>
  <si>
    <t>Zach</t>
  </si>
  <si>
    <t>Werenski</t>
  </si>
  <si>
    <t>214 (97)</t>
  </si>
  <si>
    <t>Grosse Pointe Woods</t>
  </si>
  <si>
    <t>Columbus Blue Jackets (NHL)</t>
  </si>
  <si>
    <t>Mo.</t>
  </si>
  <si>
    <t>Mass.</t>
  </si>
  <si>
    <t>Mich.</t>
  </si>
  <si>
    <t>Minn.</t>
  </si>
  <si>
    <t>Ariz.</t>
  </si>
  <si>
    <t>N.Y.</t>
  </si>
  <si>
    <t>Ohio</t>
  </si>
  <si>
    <t>Mont.</t>
  </si>
  <si>
    <t>Colo.</t>
  </si>
  <si>
    <t>Alaska</t>
  </si>
  <si>
    <t>Conn.</t>
  </si>
  <si>
    <t>Pa.</t>
  </si>
  <si>
    <t>Count</t>
  </si>
  <si>
    <t>Men</t>
  </si>
  <si>
    <t>Player</t>
  </si>
  <si>
    <t>Home State</t>
  </si>
  <si>
    <t>Auston Matthews</t>
  </si>
  <si>
    <t>Forward</t>
  </si>
  <si>
    <t>Arizona</t>
  </si>
  <si>
    <t>Matthew Tkachuk</t>
  </si>
  <si>
    <t>St. Louis (Born: Scottsdale, AZ)</t>
  </si>
  <si>
    <t>Missouri</t>
  </si>
  <si>
    <t>Brady Tkachuk</t>
  </si>
  <si>
    <t>Clayton Keller</t>
  </si>
  <si>
    <t>Chesterfield</t>
  </si>
  <si>
    <t>Jack Hughes</t>
  </si>
  <si>
    <t>Orlando</t>
  </si>
  <si>
    <t>Florida</t>
  </si>
  <si>
    <t>Tage Thompson</t>
  </si>
  <si>
    <t>Phoenix</t>
  </si>
  <si>
    <t>Matt Boldy</t>
  </si>
  <si>
    <t>Massachusetts</t>
  </si>
  <si>
    <t>Jack Eichel</t>
  </si>
  <si>
    <t>Dylan Larkin</t>
  </si>
  <si>
    <t>Michigan</t>
  </si>
  <si>
    <t>Kyle Connor</t>
  </si>
  <si>
    <t>Jake Guentzel</t>
  </si>
  <si>
    <t>Woodbury (Born: Omaha, NE)</t>
  </si>
  <si>
    <t>Minnesota</t>
  </si>
  <si>
    <t>Brock Nelson</t>
  </si>
  <si>
    <t>J.T. Miller</t>
  </si>
  <si>
    <t>Vincent Trocheck</t>
  </si>
  <si>
    <t>Pennsylvania</t>
  </si>
  <si>
    <t>Quinn Hughes</t>
  </si>
  <si>
    <t>Defense</t>
  </si>
  <si>
    <t>Zach Werenski</t>
  </si>
  <si>
    <t>Brock Faber</t>
  </si>
  <si>
    <t>Jackson LaCombe</t>
  </si>
  <si>
    <t>Noah Hanifin</t>
  </si>
  <si>
    <t>Charlie McAvoy</t>
  </si>
  <si>
    <t>New York</t>
  </si>
  <si>
    <t>Jake Sanderson</t>
  </si>
  <si>
    <t>Montana</t>
  </si>
  <si>
    <t>Jaccob Slavin</t>
  </si>
  <si>
    <t>Colorado</t>
  </si>
  <si>
    <t>Connor Hellebuyck</t>
  </si>
  <si>
    <t>Goalie</t>
  </si>
  <si>
    <t>Jake Oettinger</t>
  </si>
  <si>
    <t>Jeremy Swayman</t>
  </si>
  <si>
    <t>Count of Home State</t>
  </si>
  <si>
    <t>Count of Home State2</t>
  </si>
  <si>
    <t>Date</t>
  </si>
  <si>
    <t>Coral Coast</t>
  </si>
  <si>
    <t>Red Desert</t>
  </si>
  <si>
    <t>Silver Plains</t>
  </si>
  <si>
    <t>Sapphire Range</t>
  </si>
  <si>
    <t>24</t>
  </si>
  <si>
    <t>Marketing</t>
  </si>
  <si>
    <t>29</t>
  </si>
  <si>
    <t>Sales</t>
  </si>
  <si>
    <t>41</t>
  </si>
  <si>
    <t>Engineering</t>
  </si>
  <si>
    <t>35</t>
  </si>
  <si>
    <t>Finance</t>
  </si>
  <si>
    <t>27</t>
  </si>
  <si>
    <t>50</t>
  </si>
  <si>
    <t>25</t>
  </si>
  <si>
    <t>Operations</t>
  </si>
  <si>
    <t>31</t>
  </si>
  <si>
    <t>46</t>
  </si>
  <si>
    <t>38</t>
  </si>
  <si>
    <t>55</t>
  </si>
  <si>
    <t>30</t>
  </si>
  <si>
    <t>26</t>
  </si>
  <si>
    <t>33</t>
  </si>
  <si>
    <t>44</t>
  </si>
  <si>
    <t>28</t>
  </si>
  <si>
    <t>52</t>
  </si>
  <si>
    <t>36</t>
  </si>
  <si>
    <t>47</t>
  </si>
  <si>
    <t>43</t>
  </si>
  <si>
    <t>39</t>
  </si>
  <si>
    <t>48</t>
  </si>
  <si>
    <t>34</t>
  </si>
  <si>
    <t>53</t>
  </si>
  <si>
    <t>40</t>
  </si>
  <si>
    <t>32</t>
  </si>
  <si>
    <t>45</t>
  </si>
  <si>
    <t>37</t>
  </si>
  <si>
    <t>56</t>
  </si>
  <si>
    <t>42</t>
  </si>
  <si>
    <t>49</t>
  </si>
  <si>
    <t>51</t>
  </si>
  <si>
    <t>YearsExperience</t>
  </si>
  <si>
    <t>Gender</t>
  </si>
  <si>
    <t>Male</t>
  </si>
  <si>
    <t>Female</t>
  </si>
  <si>
    <t>E</t>
  </si>
  <si>
    <t>H</t>
  </si>
  <si>
    <t>I</t>
  </si>
  <si>
    <t>J</t>
  </si>
  <si>
    <t>K</t>
  </si>
  <si>
    <t>M</t>
  </si>
  <si>
    <t>N</t>
  </si>
  <si>
    <t>O</t>
  </si>
  <si>
    <t>P</t>
  </si>
  <si>
    <t>Q</t>
  </si>
  <si>
    <t>S</t>
  </si>
  <si>
    <t>T</t>
  </si>
  <si>
    <t>U</t>
  </si>
  <si>
    <t>V</t>
  </si>
  <si>
    <t>W</t>
  </si>
  <si>
    <t>X</t>
  </si>
  <si>
    <t>Y</t>
  </si>
  <si>
    <t>Z</t>
  </si>
  <si>
    <t>AA</t>
  </si>
  <si>
    <t>CC</t>
  </si>
  <si>
    <t>DD</t>
  </si>
  <si>
    <t>EE</t>
  </si>
  <si>
    <t>FF</t>
  </si>
  <si>
    <t>GG</t>
  </si>
  <si>
    <t>HH</t>
  </si>
  <si>
    <t>MM</t>
  </si>
  <si>
    <t>II</t>
  </si>
  <si>
    <t>LL</t>
  </si>
  <si>
    <t>JJ</t>
  </si>
  <si>
    <t>KK</t>
  </si>
  <si>
    <t>NN</t>
  </si>
  <si>
    <t>OO</t>
  </si>
  <si>
    <t>PP</t>
  </si>
  <si>
    <t>QQ</t>
  </si>
  <si>
    <t>RR</t>
  </si>
  <si>
    <t>SS</t>
  </si>
  <si>
    <t>TT</t>
  </si>
  <si>
    <t>UU</t>
  </si>
  <si>
    <t>VV</t>
  </si>
  <si>
    <t>WW</t>
  </si>
  <si>
    <t>XX</t>
  </si>
  <si>
    <t>YY</t>
  </si>
  <si>
    <t>ZZ</t>
  </si>
  <si>
    <t>AAA</t>
  </si>
  <si>
    <t>BBB</t>
  </si>
  <si>
    <t>CCC</t>
  </si>
  <si>
    <t>DDD</t>
  </si>
  <si>
    <t>EEE</t>
  </si>
  <si>
    <t>FFF</t>
  </si>
  <si>
    <t>GGG</t>
  </si>
  <si>
    <t>HHH</t>
  </si>
  <si>
    <t>III</t>
  </si>
  <si>
    <t>JJJ</t>
  </si>
  <si>
    <t>KKK</t>
  </si>
  <si>
    <t>LLL</t>
  </si>
  <si>
    <t>MMM</t>
  </si>
  <si>
    <t>NNN</t>
  </si>
  <si>
    <t>OOO</t>
  </si>
  <si>
    <t>PPP</t>
  </si>
  <si>
    <t>QQQ</t>
  </si>
  <si>
    <t>RRR</t>
  </si>
  <si>
    <t>SSS</t>
  </si>
  <si>
    <t>TTT</t>
  </si>
  <si>
    <t>UUU</t>
  </si>
  <si>
    <t>VVV</t>
  </si>
  <si>
    <t>WWW</t>
  </si>
  <si>
    <t>XXX</t>
  </si>
  <si>
    <t>YYY</t>
  </si>
  <si>
    <t>ZZZ</t>
  </si>
  <si>
    <t>AAAA</t>
  </si>
  <si>
    <t>BBBB</t>
  </si>
  <si>
    <t>CCCC</t>
  </si>
  <si>
    <t>DDDD</t>
  </si>
  <si>
    <t>EEEE</t>
  </si>
  <si>
    <t>FFFF</t>
  </si>
  <si>
    <t>GGGG</t>
  </si>
  <si>
    <t>HHHH</t>
  </si>
  <si>
    <t>IIII</t>
  </si>
  <si>
    <t>JJJJ</t>
  </si>
  <si>
    <t>KKKK</t>
  </si>
  <si>
    <t>LLLL</t>
  </si>
  <si>
    <t>MMMM</t>
  </si>
  <si>
    <t>NNNN</t>
  </si>
  <si>
    <t>OOOO</t>
  </si>
  <si>
    <t>PPPP</t>
  </si>
  <si>
    <t>QQQQ</t>
  </si>
  <si>
    <t>RRRR</t>
  </si>
  <si>
    <t>SSSS</t>
  </si>
  <si>
    <t>TTTT</t>
  </si>
  <si>
    <t>UUUU</t>
  </si>
  <si>
    <t>VVVV</t>
  </si>
  <si>
    <t>CHR_ID</t>
  </si>
  <si>
    <t>ELEVATION</t>
  </si>
  <si>
    <t>READ_DATE</t>
  </si>
  <si>
    <t>DATUM_ADJ</t>
  </si>
  <si>
    <t>NGVD 29</t>
  </si>
  <si>
    <t>Team</t>
  </si>
  <si>
    <t>Aaron Judge</t>
  </si>
  <si>
    <t>NYY</t>
  </si>
  <si>
    <t>OF/DH</t>
  </si>
  <si>
    <t>Cal Raleigh</t>
  </si>
  <si>
    <t>SEA</t>
  </si>
  <si>
    <t>C/DH</t>
  </si>
  <si>
    <t>Shohei Ohtani</t>
  </si>
  <si>
    <t>LAD</t>
  </si>
  <si>
    <t>DH</t>
  </si>
  <si>
    <t>Juan Soto</t>
  </si>
  <si>
    <t>NYM</t>
  </si>
  <si>
    <t>OF</t>
  </si>
  <si>
    <t>Tarik Skubal</t>
  </si>
  <si>
    <t>DET</t>
  </si>
  <si>
    <t>SP</t>
  </si>
  <si>
    <t>Garrett Crochet</t>
  </si>
  <si>
    <t>BOS</t>
  </si>
  <si>
    <t>Kyle Schwarber</t>
  </si>
  <si>
    <t>PHI</t>
  </si>
  <si>
    <t>José Ramírez</t>
  </si>
  <si>
    <t>CLE</t>
  </si>
  <si>
    <t>3B/DH</t>
  </si>
  <si>
    <t>Paul Skenes</t>
  </si>
  <si>
    <t>PIT</t>
  </si>
  <si>
    <t>Bobby Witt Jr.</t>
  </si>
  <si>
    <t>KCR</t>
  </si>
  <si>
    <t>George Springer</t>
  </si>
  <si>
    <t>TOR</t>
  </si>
  <si>
    <t>Francisco Lindor</t>
  </si>
  <si>
    <t>Julio Rodríguez</t>
  </si>
  <si>
    <t>Bryan Woo</t>
  </si>
  <si>
    <t>Geraldo Perdomo</t>
  </si>
  <si>
    <t>ARI</t>
  </si>
  <si>
    <t>Corbin Carroll</t>
  </si>
  <si>
    <t>Junior Caminero</t>
  </si>
  <si>
    <t>TBR</t>
  </si>
  <si>
    <t>3B</t>
  </si>
  <si>
    <t>Hunter Brown</t>
  </si>
  <si>
    <t>HOU</t>
  </si>
  <si>
    <t>Cristopher Sánchez</t>
  </si>
  <si>
    <t>Freddy Peralta</t>
  </si>
  <si>
    <t>MIL</t>
  </si>
  <si>
    <t>Yoshinobu Yamamoto</t>
  </si>
  <si>
    <t>Nathan Eovaldi</t>
  </si>
  <si>
    <t>TEX</t>
  </si>
  <si>
    <t>Hunter Goodman</t>
  </si>
  <si>
    <t>COL</t>
  </si>
  <si>
    <t>Carlos Rodón</t>
  </si>
  <si>
    <t>Pete Alonso</t>
  </si>
  <si>
    <t>1B</t>
  </si>
  <si>
    <t>Max Fried</t>
  </si>
  <si>
    <t>Elly De La Cruz</t>
  </si>
  <si>
    <t>CIN</t>
  </si>
  <si>
    <t>Trea Turner</t>
  </si>
  <si>
    <t>Fernando Tatis Jr.</t>
  </si>
  <si>
    <t>SDP</t>
  </si>
  <si>
    <t>Pete Crow-Armstrong</t>
  </si>
  <si>
    <t>CHC</t>
  </si>
  <si>
    <t>Byron Buxton</t>
  </si>
  <si>
    <t>MIN</t>
  </si>
  <si>
    <t>Josh Naylor</t>
  </si>
  <si>
    <t>ARI/SEA</t>
  </si>
  <si>
    <t>1B/DH</t>
  </si>
  <si>
    <t>Jacob deGrom</t>
  </si>
  <si>
    <t>Trevor Story</t>
  </si>
  <si>
    <t>Nick Pivetta</t>
  </si>
  <si>
    <t>Shea Langeliers</t>
  </si>
  <si>
    <t>ATH</t>
  </si>
  <si>
    <t>Zack Wheeler</t>
  </si>
  <si>
    <t>Brice Turang</t>
  </si>
  <si>
    <t>2B</t>
  </si>
  <si>
    <t>Cody Bellinger</t>
  </si>
  <si>
    <t>Eugenio Suárez</t>
  </si>
  <si>
    <t>Manny Machado</t>
  </si>
  <si>
    <t>Christian Yelich</t>
  </si>
  <si>
    <t>Nick Kurtz</t>
  </si>
  <si>
    <t>William Contreras</t>
  </si>
  <si>
    <t>Riley Greene</t>
  </si>
  <si>
    <t>Rafael Devers</t>
  </si>
  <si>
    <t>BOS/SFG</t>
  </si>
  <si>
    <t>Vladimir Guerrero Jr.</t>
  </si>
  <si>
    <t>James Wood</t>
  </si>
  <si>
    <t>WSN</t>
  </si>
  <si>
    <t>Bo Bichette</t>
  </si>
  <si>
    <t>Matt Olson</t>
  </si>
  <si>
    <t>ATL</t>
  </si>
  <si>
    <t>Trevor Rogers</t>
  </si>
  <si>
    <t>BAL</t>
  </si>
  <si>
    <t>Joe Ryan</t>
  </si>
  <si>
    <t>Freddie Freeman</t>
  </si>
  <si>
    <t>Jazz Chisholm Jr.</t>
  </si>
  <si>
    <t>2B/3B</t>
  </si>
  <si>
    <t>Kyle Tucker</t>
  </si>
  <si>
    <t>Randy Arozarena</t>
  </si>
  <si>
    <t>Nico Hoerner</t>
  </si>
  <si>
    <t>Jackson Chourio</t>
  </si>
  <si>
    <t>Yandy Díaz</t>
  </si>
  <si>
    <t>Brent Rooker</t>
  </si>
  <si>
    <t>Maikel Garcia</t>
  </si>
  <si>
    <t>Gunnar Henderson</t>
  </si>
  <si>
    <t>Ben Rice</t>
  </si>
  <si>
    <t>C/1B/DH</t>
  </si>
  <si>
    <t>Vinnie Pasquantino</t>
  </si>
  <si>
    <t>Andy Pages</t>
  </si>
  <si>
    <t>Salvador Perez</t>
  </si>
  <si>
    <t>Brandon Nimmo</t>
  </si>
  <si>
    <t>Tyler Soderstrom</t>
  </si>
  <si>
    <t>1B/OF</t>
  </si>
  <si>
    <t>Matthew Boyd</t>
  </si>
  <si>
    <t>Drew Rasmussen</t>
  </si>
  <si>
    <t>Will Smith</t>
  </si>
  <si>
    <t>Drake Baldwin</t>
  </si>
  <si>
    <t>Logan Webb</t>
  </si>
  <si>
    <t>SFG</t>
  </si>
  <si>
    <t>Ketel Marte</t>
  </si>
  <si>
    <t>2B/DH</t>
  </si>
  <si>
    <t>Agustín Ramírez</t>
  </si>
  <si>
    <t>MIA</t>
  </si>
  <si>
    <t>Jarren Duran</t>
  </si>
  <si>
    <t>Michael Busch</t>
  </si>
  <si>
    <t>CJ Abrams</t>
  </si>
  <si>
    <t>Aroldis Chapman</t>
  </si>
  <si>
    <t>RP</t>
  </si>
  <si>
    <t>Zach Neto</t>
  </si>
  <si>
    <t>LAA</t>
  </si>
  <si>
    <t>Chris Sale</t>
  </si>
  <si>
    <t>Seiya Suzuki</t>
  </si>
  <si>
    <t>Taylor Ward</t>
  </si>
  <si>
    <t>Jeremy Peña</t>
  </si>
  <si>
    <t>Hunter Greene</t>
  </si>
  <si>
    <t>Jose Altuve</t>
  </si>
  <si>
    <t>2B/OF/DH</t>
  </si>
  <si>
    <t>Kevin Gausman</t>
  </si>
  <si>
    <t>Alejandro Kirk</t>
  </si>
  <si>
    <t>Mookie Betts</t>
  </si>
  <si>
    <t>Brandon Lowe</t>
  </si>
  <si>
    <t>Dansby Swanson</t>
  </si>
  <si>
    <t>Andrew Abbott</t>
  </si>
  <si>
    <t>Edwin Díaz</t>
  </si>
  <si>
    <t>Willy Adames</t>
  </si>
  <si>
    <t>Cade Horton</t>
  </si>
  <si>
    <t>Ramón Laureano</t>
  </si>
  <si>
    <t>BAL/SDP</t>
  </si>
  <si>
    <t>Merrill Kelly</t>
  </si>
  <si>
    <t>ARI/TEX</t>
  </si>
  <si>
    <t>Yainer Diaz</t>
  </si>
  <si>
    <t>Sal Frelick</t>
  </si>
  <si>
    <t>Jo Adell</t>
  </si>
  <si>
    <t>Bryce Harper</t>
  </si>
  <si>
    <t>Nick Lodolo</t>
  </si>
  <si>
    <t>Jesús Luzardo</t>
  </si>
  <si>
    <t>Logan Gilbert</t>
  </si>
  <si>
    <t>Gavin Williams</t>
  </si>
  <si>
    <t>Trent Grisham</t>
  </si>
  <si>
    <t>Kyle Stowers</t>
  </si>
  <si>
    <t>Spencer Schwellenbach</t>
  </si>
  <si>
    <t>Noah Cameron</t>
  </si>
  <si>
    <t>Ranger Suárez</t>
  </si>
  <si>
    <t>Dillon Dingler</t>
  </si>
  <si>
    <t>Jorge Polanco</t>
  </si>
  <si>
    <t>Steven Kwan</t>
  </si>
  <si>
    <t>Jhoan Duran</t>
  </si>
  <si>
    <t>MIN/PHI</t>
  </si>
  <si>
    <t>Andrés Muñoz</t>
  </si>
  <si>
    <t>Kris Bubic</t>
  </si>
  <si>
    <t>Shota Imanaga</t>
  </si>
  <si>
    <t>Ian Happ</t>
  </si>
  <si>
    <t>Robert Suarez</t>
  </si>
  <si>
    <t>Ceddanne Rafaela</t>
  </si>
  <si>
    <t>2B/OF</t>
  </si>
  <si>
    <t>Austin Wells</t>
  </si>
  <si>
    <t>J.T. Realmuto</t>
  </si>
  <si>
    <t>Josh Hader</t>
  </si>
  <si>
    <t>Michael Harris II</t>
  </si>
  <si>
    <t>Heliot Ramos</t>
  </si>
  <si>
    <t>Spencer Torkelson</t>
  </si>
  <si>
    <t>Ryne Nelson</t>
  </si>
  <si>
    <t>Wyatt Langford</t>
  </si>
  <si>
    <t>Lawrence Butler</t>
  </si>
  <si>
    <t>Teoscar Hernández</t>
  </si>
  <si>
    <t>Jacob Wilson</t>
  </si>
  <si>
    <t>Mickey Moniak</t>
  </si>
  <si>
    <t>Quinn Priester</t>
  </si>
  <si>
    <t>Adrian Morejon</t>
  </si>
  <si>
    <t>Luis Castillo</t>
  </si>
  <si>
    <t>Framber Valdez</t>
  </si>
  <si>
    <t>Jameson Taillon</t>
  </si>
  <si>
    <t>Robbie Ray</t>
  </si>
  <si>
    <t>Eric Lauer</t>
  </si>
  <si>
    <t>Bryson Stott</t>
  </si>
  <si>
    <t>Emmet Sheehan</t>
  </si>
  <si>
    <t>Carlos Estévez</t>
  </si>
  <si>
    <t>Ryan Pepiot</t>
  </si>
  <si>
    <t>Brandon Woodruff</t>
  </si>
  <si>
    <t>Xavier Edwards</t>
  </si>
  <si>
    <t>2B/SS</t>
  </si>
  <si>
    <t>David Bednar</t>
  </si>
  <si>
    <t>PIT/NYY</t>
  </si>
  <si>
    <t>Willson Contreras</t>
  </si>
  <si>
    <t>STL</t>
  </si>
  <si>
    <t>Alec Burleson</t>
  </si>
  <si>
    <t>1B/OF/DH</t>
  </si>
  <si>
    <t>Luis Arraez</t>
  </si>
  <si>
    <t>Ronald Acuña Jr.</t>
  </si>
  <si>
    <t>Christian Walker</t>
  </si>
  <si>
    <t>Gleyber Torres</t>
  </si>
  <si>
    <t>Carson Kelly</t>
  </si>
  <si>
    <t>Sonny Gray</t>
  </si>
  <si>
    <t>Zack Littell</t>
  </si>
  <si>
    <t>TBR/CIN</t>
  </si>
  <si>
    <t>Cade Smith</t>
  </si>
  <si>
    <t>Otto Lopez</t>
  </si>
  <si>
    <t>Brady Singer</t>
  </si>
  <si>
    <t>Tyler Mahle</t>
  </si>
  <si>
    <t>Ryan O'Hearn</t>
  </si>
  <si>
    <t>Casey Mize</t>
  </si>
  <si>
    <t>TJ Friedl</t>
  </si>
  <si>
    <t>Ozzie Albies</t>
  </si>
  <si>
    <t>Brayan Bello</t>
  </si>
  <si>
    <t>Iván Herrera</t>
  </si>
  <si>
    <t>Lenyn Sosa</t>
  </si>
  <si>
    <t>CHW</t>
  </si>
  <si>
    <t>1B/2B</t>
  </si>
  <si>
    <t>Luis García Jr.</t>
  </si>
  <si>
    <t>Kenley Jansen</t>
  </si>
  <si>
    <t>Emilio Pagán</t>
  </si>
  <si>
    <t>Clayton Kershaw</t>
  </si>
  <si>
    <t>Chandler Simpson</t>
  </si>
  <si>
    <t>Harrison Bader</t>
  </si>
  <si>
    <t>Edward Cabrera</t>
  </si>
  <si>
    <t>Oneil Cruz</t>
  </si>
  <si>
    <t>Carlos Narváez</t>
  </si>
  <si>
    <t>Trevor Megill</t>
  </si>
  <si>
    <t>Jordan Beck</t>
  </si>
  <si>
    <t>Ryan Jeffers</t>
  </si>
  <si>
    <t>Gabriel Moreno</t>
  </si>
  <si>
    <t>Nolan McLean</t>
  </si>
  <si>
    <t>Lourdes Gurriel Jr.</t>
  </si>
  <si>
    <t>Ernie Clement</t>
  </si>
  <si>
    <t>2B/3B/SS</t>
  </si>
  <si>
    <t>Nick Castellanos</t>
  </si>
  <si>
    <t>Jeff Hoffman</t>
  </si>
  <si>
    <t>Tyler Glasnow</t>
  </si>
  <si>
    <t>Jonathan Aranda</t>
  </si>
  <si>
    <t>Kerry Carpenter</t>
  </si>
  <si>
    <t>George Kirby</t>
  </si>
  <si>
    <t>Xander Bogaerts</t>
  </si>
  <si>
    <t>Pablo López</t>
  </si>
  <si>
    <t>Jack Dreyer</t>
  </si>
  <si>
    <t>Dennis Santana</t>
  </si>
  <si>
    <t>Raisel Iglesias</t>
  </si>
  <si>
    <t>Eury Pérez</t>
  </si>
  <si>
    <t>Spencer Steer</t>
  </si>
  <si>
    <t>Zach McKinstry</t>
  </si>
  <si>
    <t>3B/SS/OF</t>
  </si>
  <si>
    <t>Shawn Armstrong</t>
  </si>
  <si>
    <t>Mason Miller</t>
  </si>
  <si>
    <t>ATH/SDP</t>
  </si>
  <si>
    <t>Alex Bregman</t>
  </si>
  <si>
    <t>Lucas Giolito</t>
  </si>
  <si>
    <t>Jackson Holliday</t>
  </si>
  <si>
    <t>Matt Chapman</t>
  </si>
  <si>
    <t>Clay Holmes</t>
  </si>
  <si>
    <t>Mike Trout</t>
  </si>
  <si>
    <t>Austin Hays</t>
  </si>
  <si>
    <t>José Caballero</t>
  </si>
  <si>
    <t>TBR/NYY</t>
  </si>
  <si>
    <t>2B/3B/SS/OF</t>
  </si>
  <si>
    <t>Addison Barger</t>
  </si>
  <si>
    <t>3B/OF</t>
  </si>
  <si>
    <t>Ronny Henriquez</t>
  </si>
  <si>
    <t>J.P. Crawford</t>
  </si>
  <si>
    <t>Shane Smith</t>
  </si>
  <si>
    <t>Wilyer Abreu</t>
  </si>
  <si>
    <t>Jung Hoo Lee</t>
  </si>
  <si>
    <t>Blake Snell</t>
  </si>
  <si>
    <t>Kodai Senga</t>
  </si>
  <si>
    <t>Luis Robert Jr.</t>
  </si>
  <si>
    <t>Jack Leiter</t>
  </si>
  <si>
    <t>Victor Caratini</t>
  </si>
  <si>
    <t>Tyler Holton</t>
  </si>
  <si>
    <t>Pete Fairbanks</t>
  </si>
  <si>
    <t>Tanner Bibee</t>
  </si>
  <si>
    <t>Jeffrey Springs</t>
  </si>
  <si>
    <t>Adolis García</t>
  </si>
  <si>
    <t>Joey Cantillo</t>
  </si>
  <si>
    <t>Colin Rea</t>
  </si>
  <si>
    <t>Corey Seager</t>
  </si>
  <si>
    <t>Jasson Domínguez</t>
  </si>
  <si>
    <t>Bryan Reynolds</t>
  </si>
  <si>
    <t>Hurston Waldrep</t>
  </si>
  <si>
    <t>Jackson Merrill</t>
  </si>
  <si>
    <t>Gavin Sheets</t>
  </si>
  <si>
    <t>Caleb Durbin</t>
  </si>
  <si>
    <t>Dean Kremer</t>
  </si>
  <si>
    <t>Brendan Donovan</t>
  </si>
  <si>
    <t>Michael Wacha</t>
  </si>
  <si>
    <t>Tyler Stephenson</t>
  </si>
  <si>
    <t>Abner Uribe</t>
  </si>
  <si>
    <t>Cam Schlittler</t>
  </si>
  <si>
    <t>Clarke Schmidt</t>
  </si>
  <si>
    <t>Anthony Volpe</t>
  </si>
  <si>
    <t>Adrian Houser</t>
  </si>
  <si>
    <t>CHW/TBR</t>
  </si>
  <si>
    <t>Kyle Teel</t>
  </si>
  <si>
    <t>Miguel Vargas</t>
  </si>
  <si>
    <t>1B/3B</t>
  </si>
  <si>
    <t>Isaac Collins</t>
  </si>
  <si>
    <t>Will Vest</t>
  </si>
  <si>
    <t>Paul Goldschmidt</t>
  </si>
  <si>
    <t>Chris Bassitt</t>
  </si>
  <si>
    <t>Alec Bohm</t>
  </si>
  <si>
    <t>Kyle Higashioka</t>
  </si>
  <si>
    <t>Cedric Mullins</t>
  </si>
  <si>
    <t>BAL/NYM</t>
  </si>
  <si>
    <t>Braxton Ashcraft</t>
  </si>
  <si>
    <t>SP/RP</t>
  </si>
  <si>
    <t>Corbin Burnes</t>
  </si>
  <si>
    <t>Jake Mangum</t>
  </si>
  <si>
    <t>Garrett Whitlock</t>
  </si>
  <si>
    <t>Giancarlo Stanton</t>
  </si>
  <si>
    <t>Michael King</t>
  </si>
  <si>
    <t>Trevor Larnach</t>
  </si>
  <si>
    <t>Jacob Lopez</t>
  </si>
  <si>
    <t>Stephen Kolek</t>
  </si>
  <si>
    <t>SDP/KCR</t>
  </si>
  <si>
    <t>Carlos Correa</t>
  </si>
  <si>
    <t>MIN/HOU</t>
  </si>
  <si>
    <t>3B/SS</t>
  </si>
  <si>
    <t>Nathaniel Lowe</t>
  </si>
  <si>
    <t>WSN/BOS</t>
  </si>
  <si>
    <t>Brenton Doyle</t>
  </si>
  <si>
    <t>Reese Olson</t>
  </si>
  <si>
    <t>Nolan Schanuel</t>
  </si>
  <si>
    <t>Liam Hicks</t>
  </si>
  <si>
    <t>Romy Gonzalez</t>
  </si>
  <si>
    <t>Matt McLain</t>
  </si>
  <si>
    <t>Brett Baty</t>
  </si>
  <si>
    <t>Marcus Semien</t>
  </si>
  <si>
    <t>Max Muncy</t>
  </si>
  <si>
    <t>Brandon Marsh</t>
  </si>
  <si>
    <t>Patrick Bailey</t>
  </si>
  <si>
    <t>Masyn Winn</t>
  </si>
  <si>
    <t>Kyle Manzardo</t>
  </si>
  <si>
    <t>Jose Quintana</t>
  </si>
  <si>
    <t>Brad Keller</t>
  </si>
  <si>
    <t>Shane Bieber</t>
  </si>
  <si>
    <t>Jason Adam</t>
  </si>
  <si>
    <t>Ian Seymour</t>
  </si>
  <si>
    <t>Jacob Latz</t>
  </si>
  <si>
    <t>Andrew Benintendi</t>
  </si>
  <si>
    <t>Luis Morales</t>
  </si>
  <si>
    <t>Brandon Walter</t>
  </si>
  <si>
    <t>Janson Junk</t>
  </si>
  <si>
    <t>Daylen Lile</t>
  </si>
  <si>
    <t>Pedro Pagés</t>
  </si>
  <si>
    <t>Matt Svanson</t>
  </si>
  <si>
    <t>Kyle Finnegan</t>
  </si>
  <si>
    <t>WSN/DET</t>
  </si>
  <si>
    <t>Simeon Woods Richardson</t>
  </si>
  <si>
    <t>Nathan Lukes</t>
  </si>
  <si>
    <t>Bryan Abreu</t>
  </si>
  <si>
    <t>Sean Newcomb</t>
  </si>
  <si>
    <t>BOS/ATH</t>
  </si>
  <si>
    <t>Logan O'Hoppe</t>
  </si>
  <si>
    <t>Nick Martinez</t>
  </si>
  <si>
    <t>Francisco Alvarez</t>
  </si>
  <si>
    <t>Slade Cecconi</t>
  </si>
  <si>
    <t>Marcell Ozuna</t>
  </si>
  <si>
    <t>Jacob Misiorowski</t>
  </si>
  <si>
    <t>Gabe Speier</t>
  </si>
  <si>
    <t>Emmanuel Clase</t>
  </si>
  <si>
    <t>Chad Patrick</t>
  </si>
  <si>
    <t>Randy Rodríguez</t>
  </si>
  <si>
    <t>Bo Naylor</t>
  </si>
  <si>
    <t>Eduard Bazardo</t>
  </si>
  <si>
    <t>Jesús Sánchez</t>
  </si>
  <si>
    <t>MIA/HOU</t>
  </si>
  <si>
    <t>Edgar Quero</t>
  </si>
  <si>
    <t>Carmen Mlodzinski</t>
  </si>
  <si>
    <t>Austin Riley</t>
  </si>
  <si>
    <t>Noelvi Marte</t>
  </si>
  <si>
    <t>Javier Báez</t>
  </si>
  <si>
    <t>Edwin Uceta</t>
  </si>
  <si>
    <t>Tyler Rogers</t>
  </si>
  <si>
    <t>SFG/NYM</t>
  </si>
  <si>
    <t>Isaac Paredes</t>
  </si>
  <si>
    <t>Griffin Canning</t>
  </si>
  <si>
    <t>Sean Murphy</t>
  </si>
  <si>
    <t>Josh Jung</t>
  </si>
  <si>
    <t>Tylor Megill</t>
  </si>
  <si>
    <t>Dylan Cease</t>
  </si>
  <si>
    <t>Danny Jansen</t>
  </si>
  <si>
    <t>TBR/MIL</t>
  </si>
  <si>
    <t>Jack Flaherty</t>
  </si>
  <si>
    <t>Josh Bell</t>
  </si>
  <si>
    <t>Cole Ragans</t>
  </si>
  <si>
    <t>Zac Gallen</t>
  </si>
  <si>
    <t>Jake Cronenworth</t>
  </si>
  <si>
    <t>Mike Yastrzemski</t>
  </si>
  <si>
    <t>SFG/KCR</t>
  </si>
  <si>
    <t>Jordan Westburg</t>
  </si>
  <si>
    <t>Tyler Gilbert</t>
  </si>
  <si>
    <t>Parker Messick</t>
  </si>
  <si>
    <t>Seth Lugo</t>
  </si>
  <si>
    <t>Josh Smith</t>
  </si>
  <si>
    <t>1B/3B/SS</t>
  </si>
  <si>
    <t>Jonah Heim</t>
  </si>
  <si>
    <t>Colt Keith</t>
  </si>
  <si>
    <t>2B/3B/DH</t>
  </si>
  <si>
    <t>José Berríos</t>
  </si>
  <si>
    <t>Braydon Fisher</t>
  </si>
  <si>
    <t>Steven Okert</t>
  </si>
  <si>
    <t>Alex Vesia</t>
  </si>
  <si>
    <t>Aaron Ashby</t>
  </si>
  <si>
    <t>Jurickson Profar</t>
  </si>
  <si>
    <t>Michael Soroka</t>
  </si>
  <si>
    <t>WSN/CHC</t>
  </si>
  <si>
    <t>Phil Maton</t>
  </si>
  <si>
    <t>STL/TEX</t>
  </si>
  <si>
    <t>Garrett Cleavinger</t>
  </si>
  <si>
    <t>Javier Assad</t>
  </si>
  <si>
    <t>Daniel Palencia</t>
  </si>
  <si>
    <t>Matt Shaw</t>
  </si>
  <si>
    <t>Spencer Horwitz</t>
  </si>
  <si>
    <t>Bryan King</t>
  </si>
  <si>
    <t>Shelby Miller</t>
  </si>
  <si>
    <t>ARI/MIL</t>
  </si>
  <si>
    <t>Ronel Blanco</t>
  </si>
  <si>
    <t>Miguel Andujar</t>
  </si>
  <si>
    <t>ATH/CIN</t>
  </si>
  <si>
    <t>3B/OF/DH</t>
  </si>
  <si>
    <t>Daulton Varsho</t>
  </si>
  <si>
    <t>Wilmer Flores</t>
  </si>
  <si>
    <t>Martín Pérez</t>
  </si>
  <si>
    <t>Victor Scott II</t>
  </si>
  <si>
    <t>Tyler Freeman</t>
  </si>
  <si>
    <t>Michael McGreevy</t>
  </si>
  <si>
    <t>Johan Oviedo</t>
  </si>
  <si>
    <t>Jake Meyers</t>
  </si>
  <si>
    <t>Tanner Banks</t>
  </si>
  <si>
    <t>Lucas Erceg</t>
  </si>
  <si>
    <t>Brooks Lee</t>
  </si>
  <si>
    <t>Colson Montgomery</t>
  </si>
  <si>
    <t>Ryan Bergert</t>
  </si>
  <si>
    <t>Mike Burrows</t>
  </si>
  <si>
    <t>Ben Lively</t>
  </si>
  <si>
    <t>Mike Vasil</t>
  </si>
  <si>
    <t>Mitch Keller</t>
  </si>
  <si>
    <t>Bennett Sousa</t>
  </si>
  <si>
    <t>Grant Holmes</t>
  </si>
  <si>
    <t>Matthew Liberatore</t>
  </si>
  <si>
    <t>Devin Williams</t>
  </si>
  <si>
    <t>Luis Gil</t>
  </si>
  <si>
    <t>Caleb Thielbar</t>
  </si>
  <si>
    <t>Ryan Yarbrough</t>
  </si>
  <si>
    <t>Luke Weaver</t>
  </si>
  <si>
    <t>JoJo Romero</t>
  </si>
  <si>
    <t>Davis Martin</t>
  </si>
  <si>
    <t>Lars Nootbaar</t>
  </si>
  <si>
    <t>MacKenzie Gore</t>
  </si>
  <si>
    <t>Eric Wagaman</t>
  </si>
  <si>
    <t>Greg Weissert</t>
  </si>
  <si>
    <t>Will Warren</t>
  </si>
  <si>
    <t>Jared Koenig</t>
  </si>
  <si>
    <t>Hunter Dobbins</t>
  </si>
  <si>
    <t>Andrew Kittredge</t>
  </si>
  <si>
    <t>BAL/CHC</t>
  </si>
  <si>
    <t>Freddy Fermin</t>
  </si>
  <si>
    <t>KCR/SDP</t>
  </si>
  <si>
    <t>Landen Roupp</t>
  </si>
  <si>
    <t>Jacob Webb</t>
  </si>
  <si>
    <t>Jeremiah Estrada</t>
  </si>
  <si>
    <t>Tony Santillan</t>
  </si>
  <si>
    <t>David Peterson</t>
  </si>
  <si>
    <t>Josh Lowe</t>
  </si>
  <si>
    <t>Ryan Weathers</t>
  </si>
  <si>
    <t>Tyler Heineman</t>
  </si>
  <si>
    <t>Yu Darvish</t>
  </si>
  <si>
    <t>Adley Rutschman</t>
  </si>
  <si>
    <t>José Soriano</t>
  </si>
  <si>
    <t>Matt Strahm</t>
  </si>
  <si>
    <t>Shane Baz</t>
  </si>
  <si>
    <t>Gavin Lux</t>
  </si>
  <si>
    <t>Adam Frazier</t>
  </si>
  <si>
    <t>PIT/KCR</t>
  </si>
  <si>
    <t>Wenceel Pérez</t>
  </si>
  <si>
    <t>AJ Smith-Shawver</t>
  </si>
  <si>
    <t>Calvin Faucher</t>
  </si>
  <si>
    <t>Robert Garcia</t>
  </si>
  <si>
    <t>Andrew Vaughn</t>
  </si>
  <si>
    <t>CHW/MIL</t>
  </si>
  <si>
    <t>Joey Ortiz</t>
  </si>
  <si>
    <t>Cam Smith</t>
  </si>
  <si>
    <t>Lake Bachar</t>
  </si>
  <si>
    <t>Mark Vientos</t>
  </si>
  <si>
    <t>Mitch Garver</t>
  </si>
  <si>
    <t>Max Kepler</t>
  </si>
  <si>
    <t>Steven Matz</t>
  </si>
  <si>
    <t>STL/BOS</t>
  </si>
  <si>
    <t>Riley O'Brien</t>
  </si>
  <si>
    <t>Spencer Strider</t>
  </si>
  <si>
    <t>Camilo Doval</t>
  </si>
  <si>
    <t>SFG/NYY</t>
  </si>
  <si>
    <t>Anthony Bender</t>
  </si>
  <si>
    <t>Royce Lewis</t>
  </si>
  <si>
    <t>Ryan McMahon</t>
  </si>
  <si>
    <t>COL/NYY</t>
  </si>
  <si>
    <t>Ryan Walker</t>
  </si>
  <si>
    <t>Randy Vásquez</t>
  </si>
  <si>
    <t>Roman Anthony</t>
  </si>
  <si>
    <t>Justin Sterner</t>
  </si>
  <si>
    <t>Orion Kerkering</t>
  </si>
  <si>
    <t>Justin Verlander</t>
  </si>
  <si>
    <t>Cristian Javier</t>
  </si>
  <si>
    <t>Luis Ortiz</t>
  </si>
  <si>
    <t>Logan Evans</t>
  </si>
  <si>
    <t>Kody Clemens</t>
  </si>
  <si>
    <t>PHI/MIN</t>
  </si>
  <si>
    <t>1B/2B/OF</t>
  </si>
  <si>
    <t>Dylan Lee</t>
  </si>
  <si>
    <t>Elias Díaz</t>
  </si>
  <si>
    <t>Bailey Falter</t>
  </si>
  <si>
    <t>Isiah Kiner-Falefa</t>
  </si>
  <si>
    <t>PIT/TOR</t>
  </si>
  <si>
    <t>Brad Lord</t>
  </si>
  <si>
    <t>Joey Bart</t>
  </si>
  <si>
    <t>Andrew McCutchen</t>
  </si>
  <si>
    <t>Tommy Pham</t>
  </si>
  <si>
    <t>Yusei Kikuchi</t>
  </si>
  <si>
    <t>Luis Rengifo</t>
  </si>
  <si>
    <t>Landon Knack</t>
  </si>
  <si>
    <t>Tony Gonsolin</t>
  </si>
  <si>
    <t>Nick Mears</t>
  </si>
  <si>
    <t>Chase Burns</t>
  </si>
  <si>
    <t>Jeff McNeil</t>
  </si>
  <si>
    <t>Jackson Jobe</t>
  </si>
  <si>
    <t>Myles Straw</t>
  </si>
  <si>
    <t>Kyle Harrison</t>
  </si>
  <si>
    <t>SFG/BOS</t>
  </si>
  <si>
    <t>Jordan Leasure</t>
  </si>
  <si>
    <t>Drew Pomeranz</t>
  </si>
  <si>
    <t>Tobias Myers</t>
  </si>
  <si>
    <t>Ty France</t>
  </si>
  <si>
    <t>MIN/TOR</t>
  </si>
  <si>
    <t>Nolan Arenado</t>
  </si>
  <si>
    <t>Kyle Hart</t>
  </si>
  <si>
    <t>Michael Lorenzen</t>
  </si>
  <si>
    <t>Max Scherzer</t>
  </si>
  <si>
    <t>Jake Burger</t>
  </si>
  <si>
    <t>Austin Wynns</t>
  </si>
  <si>
    <t>CIN/ATH</t>
  </si>
  <si>
    <t>Alek Thomas</t>
  </si>
  <si>
    <t>Luis Severino</t>
  </si>
  <si>
    <t>Reese McGuire</t>
  </si>
  <si>
    <t>Miguel Amaya</t>
  </si>
  <si>
    <t>Aaron Civale</t>
  </si>
  <si>
    <t>MIL/CHW/CHC</t>
  </si>
  <si>
    <t>David Festa</t>
  </si>
  <si>
    <t>Angel Martínez</t>
  </si>
  <si>
    <t>JP Sears</t>
  </si>
  <si>
    <t>Heriberto Hernández</t>
  </si>
  <si>
    <t>Keider Montero</t>
  </si>
  <si>
    <t>Tommy Edman</t>
  </si>
  <si>
    <t>Louis Varland</t>
  </si>
  <si>
    <t>Tomoyuki Sugano</t>
  </si>
  <si>
    <t>Brant Hurter</t>
  </si>
  <si>
    <t>Jose Trevino</t>
  </si>
  <si>
    <t>Cade Cavalli</t>
  </si>
  <si>
    <t>Richard Fitts</t>
  </si>
  <si>
    <t>Sean Manaea</t>
  </si>
  <si>
    <t>Tyler Kinley</t>
  </si>
  <si>
    <t>COL/ATL</t>
  </si>
  <si>
    <t>Jimmy Herget</t>
  </si>
  <si>
    <t>Bryan Baker</t>
  </si>
  <si>
    <t>BAL/TBR</t>
  </si>
  <si>
    <t>Willi Castro</t>
  </si>
  <si>
    <t>MIN/CHC</t>
  </si>
  <si>
    <t>2B/3B/OF</t>
  </si>
  <si>
    <t>Kyle Leahy</t>
  </si>
  <si>
    <t>Brock Burke</t>
  </si>
  <si>
    <t>Jakob Marsee</t>
  </si>
  <si>
    <t>Yariel Rodríguez</t>
  </si>
  <si>
    <t>Patrick Corbin</t>
  </si>
  <si>
    <t>Jason Alexander</t>
  </si>
  <si>
    <t>ATH/HOU</t>
  </si>
  <si>
    <t>Joe Boyle</t>
  </si>
  <si>
    <t>Logan Allen</t>
  </si>
  <si>
    <t>Ke'Bryan Hayes</t>
  </si>
  <si>
    <t>PIT/CIN</t>
  </si>
  <si>
    <t>Dominic Canzone</t>
  </si>
  <si>
    <t>Seranthony Domínguez</t>
  </si>
  <si>
    <t>BAL/TOR</t>
  </si>
  <si>
    <t>Max Meyer</t>
  </si>
  <si>
    <t>Anthony Banda</t>
  </si>
  <si>
    <t>Luis Torrens</t>
  </si>
  <si>
    <t>Tyler Phillips</t>
  </si>
  <si>
    <t>James McCann</t>
  </si>
  <si>
    <t>Chase Meidroth</t>
  </si>
  <si>
    <t>Carlos Santana</t>
  </si>
  <si>
    <t>CLE/CHC</t>
  </si>
  <si>
    <t>Victor Vodnik</t>
  </si>
  <si>
    <t>Taylor Clarke</t>
  </si>
  <si>
    <t>Eli White</t>
  </si>
  <si>
    <t>Matt Wallner</t>
  </si>
  <si>
    <t>J.T. Ginn</t>
  </si>
  <si>
    <t>Jonathan India</t>
  </si>
  <si>
    <t>2B/3B/OF/DH</t>
  </si>
  <si>
    <t>Mike Tauchman</t>
  </si>
  <si>
    <t>Hayden Birdsong</t>
  </si>
  <si>
    <t>Jalen Beeks</t>
  </si>
  <si>
    <t>Roki Sasaki</t>
  </si>
  <si>
    <t>Brendon Little</t>
  </si>
  <si>
    <t>Kyle Hendricks</t>
  </si>
  <si>
    <t>Isaac Mattson</t>
  </si>
  <si>
    <t>Troy Melton</t>
  </si>
  <si>
    <t>Keegan Akin</t>
  </si>
  <si>
    <t>Hunter Gaddis</t>
  </si>
  <si>
    <t>Starling Marte</t>
  </si>
  <si>
    <t>Fernando Cruz</t>
  </si>
  <si>
    <t>Gabriel Arias</t>
  </si>
  <si>
    <t>Tanner Scott</t>
  </si>
  <si>
    <t>Brandon Pfaadt</t>
  </si>
  <si>
    <t>Gary Sánchez</t>
  </si>
  <si>
    <t>Cade Gibson</t>
  </si>
  <si>
    <t>Taijuan Walker</t>
  </si>
  <si>
    <t>Keibert Ruiz</t>
  </si>
  <si>
    <t>Yoendrys Gómez</t>
  </si>
  <si>
    <t>NYY/LAD/CHW</t>
  </si>
  <si>
    <t>Cole Winn</t>
  </si>
  <si>
    <t>Danny Coulombe</t>
  </si>
  <si>
    <t>MIN/TEX</t>
  </si>
  <si>
    <t>Tim Hill</t>
  </si>
  <si>
    <t>Matt Festa</t>
  </si>
  <si>
    <t>Huascar Brazobán</t>
  </si>
  <si>
    <t>Sandy Alcantara</t>
  </si>
  <si>
    <t>Nick Fortes</t>
  </si>
  <si>
    <t>MIA/TBR</t>
  </si>
  <si>
    <t>Edmundo Sosa</t>
  </si>
  <si>
    <t>Connor Norby</t>
  </si>
  <si>
    <t>Pierce Johnson</t>
  </si>
  <si>
    <t>Luke Keaschall</t>
  </si>
  <si>
    <t>Rowdy Tellez</t>
  </si>
  <si>
    <t>SEA/TEX</t>
  </si>
  <si>
    <t>Wandy Peralta</t>
  </si>
  <si>
    <t>Matt Brash</t>
  </si>
  <si>
    <t>Reid Detmers</t>
  </si>
  <si>
    <t>Jakob Junis</t>
  </si>
  <si>
    <t>Caleb Ferguson</t>
  </si>
  <si>
    <t>PIT/SEA</t>
  </si>
  <si>
    <t>Spencer Arrighetti</t>
  </si>
  <si>
    <t>Chris Flexen</t>
  </si>
  <si>
    <t>Ezequiel Tovar</t>
  </si>
  <si>
    <t>Sean Burke</t>
  </si>
  <si>
    <t>Colton Gordon</t>
  </si>
  <si>
    <t>Riley Adams</t>
  </si>
  <si>
    <t>Yohel Pozo</t>
  </si>
  <si>
    <t>Mick Abel</t>
  </si>
  <si>
    <t>Colton Cowser</t>
  </si>
  <si>
    <t>Tyler Alexander</t>
  </si>
  <si>
    <t>MIL/CHW</t>
  </si>
  <si>
    <t>Ryan Helsley</t>
  </si>
  <si>
    <t>STL/NYM</t>
  </si>
  <si>
    <t>Carter Jensen</t>
  </si>
  <si>
    <t>Mason Fluharty</t>
  </si>
  <si>
    <t>Taj Bradley</t>
  </si>
  <si>
    <t>TBR/MIN</t>
  </si>
  <si>
    <t>Justin Wrobleski</t>
  </si>
  <si>
    <t>Daniel Lynch IV</t>
  </si>
  <si>
    <t>Chase Shugart</t>
  </si>
  <si>
    <t>Daniel Schneemann</t>
  </si>
  <si>
    <t>Dylan Crews</t>
  </si>
  <si>
    <t>Brennan Bernardino</t>
  </si>
  <si>
    <t>Jose A. Ferrer</t>
  </si>
  <si>
    <t>Ramón Urías</t>
  </si>
  <si>
    <t>BAL/HOU</t>
  </si>
  <si>
    <t>Dalton Rushing</t>
  </si>
  <si>
    <t>Emerson Hancock</t>
  </si>
  <si>
    <t>Kolby Allard</t>
  </si>
  <si>
    <t>Graham Ashcraft</t>
  </si>
  <si>
    <t>Miles Mikolas</t>
  </si>
  <si>
    <t>Brock Stewart</t>
  </si>
  <si>
    <t>MIN/LAD</t>
  </si>
  <si>
    <t>Javier Sanoja</t>
  </si>
  <si>
    <t>Zebby Matthews</t>
  </si>
  <si>
    <t>Chris Martin</t>
  </si>
  <si>
    <t>John Curtiss</t>
  </si>
  <si>
    <t>JJ Bleday</t>
  </si>
  <si>
    <t>Nolan Gorman</t>
  </si>
  <si>
    <t>Alex Call</t>
  </si>
  <si>
    <t>WSN/LAD</t>
  </si>
  <si>
    <t>Dustin May</t>
  </si>
  <si>
    <t>LAD/BOS</t>
  </si>
  <si>
    <t>Chase Lee</t>
  </si>
  <si>
    <t>Moisés Ballesteros</t>
  </si>
  <si>
    <t>John Schreiber</t>
  </si>
  <si>
    <t>Bailey Ober</t>
  </si>
  <si>
    <t>Brooks Baldwin</t>
  </si>
  <si>
    <t>Michael Kelly</t>
  </si>
  <si>
    <t>Marcus Stroman</t>
  </si>
  <si>
    <t>Dane Myers</t>
  </si>
  <si>
    <t>Zach Eflin</t>
  </si>
  <si>
    <t>Valente Bellozo</t>
  </si>
  <si>
    <t>Grant Anderson</t>
  </si>
  <si>
    <t>Kumar Rocker</t>
  </si>
  <si>
    <t>Alex Jackson</t>
  </si>
  <si>
    <t>Frankie Montas</t>
  </si>
  <si>
    <t>Ben Casparius</t>
  </si>
  <si>
    <t>Cole Sands</t>
  </si>
  <si>
    <t>Max Kranick</t>
  </si>
  <si>
    <t>David Morgan</t>
  </si>
  <si>
    <t>Hogan Harris</t>
  </si>
  <si>
    <t>Kyle Isbel</t>
  </si>
  <si>
    <t>Justin Wilson</t>
  </si>
  <si>
    <t>José Ureña</t>
  </si>
  <si>
    <t>NYM/TOR/LAD/MIN/LAA</t>
  </si>
  <si>
    <t>Jack Perkins</t>
  </si>
  <si>
    <t>Evan Carter</t>
  </si>
  <si>
    <t>Enyel De Los Santos</t>
  </si>
  <si>
    <t>ATL/HOU</t>
  </si>
  <si>
    <t>Reed Garrett</t>
  </si>
  <si>
    <t>Aaron Nola</t>
  </si>
  <si>
    <t>Will Benson</t>
  </si>
  <si>
    <t>Casey Schmitt</t>
  </si>
  <si>
    <t>Taylor Walls</t>
  </si>
  <si>
    <t>Walker Buehler</t>
  </si>
  <si>
    <t>BOS/PHI</t>
  </si>
  <si>
    <t>Rhys Hoskins</t>
  </si>
  <si>
    <t>Scott Barlow</t>
  </si>
  <si>
    <t>Travis d'Arnaud</t>
  </si>
  <si>
    <t>Yoán Moncada</t>
  </si>
  <si>
    <t>Rob Refsnyder</t>
  </si>
  <si>
    <t>Christopher Morel</t>
  </si>
  <si>
    <t>Dylan Moore</t>
  </si>
  <si>
    <t>Brayan Rocchio</t>
  </si>
  <si>
    <t>Matt Thaiss</t>
  </si>
  <si>
    <t>Miguel Rojas</t>
  </si>
  <si>
    <t>Henry Davis</t>
  </si>
  <si>
    <t>Steven Cruz</t>
  </si>
  <si>
    <t>Jake Rogers</t>
  </si>
  <si>
    <t>Davis Schneider</t>
  </si>
  <si>
    <t>Brenan Hanifee</t>
  </si>
  <si>
    <t>Mitch Spence</t>
  </si>
  <si>
    <t>Jordan Walker</t>
  </si>
  <si>
    <t>Braxton Fulford</t>
  </si>
  <si>
    <t>Mauricio Dubón</t>
  </si>
  <si>
    <t>Aaron Bummer</t>
  </si>
  <si>
    <t>Steven Wilson</t>
  </si>
  <si>
    <t>Jared Triolo</t>
  </si>
  <si>
    <t>Andrés Giménez</t>
  </si>
  <si>
    <t>Ryan Gusto</t>
  </si>
  <si>
    <t>HOU/MIA</t>
  </si>
  <si>
    <t>Ryan Zeferjahn</t>
  </si>
  <si>
    <t>Jose Herrera</t>
  </si>
  <si>
    <t>Juan Mejia</t>
  </si>
  <si>
    <t>Taylor Rogers</t>
  </si>
  <si>
    <t>CIN/CHC</t>
  </si>
  <si>
    <t>Drew Millas</t>
  </si>
  <si>
    <t>Eric Haase</t>
  </si>
  <si>
    <t>Luke Jackson</t>
  </si>
  <si>
    <t>TEX/DET/SEA</t>
  </si>
  <si>
    <t>Jacob Young</t>
  </si>
  <si>
    <t>Pavin Smith</t>
  </si>
  <si>
    <t>Nick Gonzales</t>
  </si>
  <si>
    <t>José Buttó</t>
  </si>
  <si>
    <t>NYM/SFG</t>
  </si>
  <si>
    <t>Ryan Mountcastle</t>
  </si>
  <si>
    <t>Kirby Yates</t>
  </si>
  <si>
    <t>Kody Funderburk</t>
  </si>
  <si>
    <t>DL Hall</t>
  </si>
  <si>
    <t>David Hamilton</t>
  </si>
  <si>
    <t>Eric Orze</t>
  </si>
  <si>
    <t>Griffin Jax</t>
  </si>
  <si>
    <t>MIN/TBR</t>
  </si>
  <si>
    <t>Dominic Smith</t>
  </si>
  <si>
    <t>Hoby Milner</t>
  </si>
  <si>
    <t>Elvis Alvarado</t>
  </si>
  <si>
    <t>Grant Taylor</t>
  </si>
  <si>
    <t>Ryan Thompson</t>
  </si>
  <si>
    <t>Mickey Gasper</t>
  </si>
  <si>
    <t>C/1B/2B/OF/DH</t>
  </si>
  <si>
    <t>Rafael Marchán</t>
  </si>
  <si>
    <t>Martín Maldonado</t>
  </si>
  <si>
    <t>Spencer Bivens</t>
  </si>
  <si>
    <t>Jake Bauers</t>
  </si>
  <si>
    <t>Bryce Miller</t>
  </si>
  <si>
    <t>Daysbel Hernández</t>
  </si>
  <si>
    <t>Ben Brown</t>
  </si>
  <si>
    <t>Carlos Vargas</t>
  </si>
  <si>
    <t>Tanner Gordon</t>
  </si>
  <si>
    <t>Dietrich Enns</t>
  </si>
  <si>
    <t>DET/BAL</t>
  </si>
  <si>
    <t>Angel Zerpa</t>
  </si>
  <si>
    <t>Mark Leiter Jr.</t>
  </si>
  <si>
    <t>Samuel Basallo</t>
  </si>
  <si>
    <t>Korey Lee</t>
  </si>
  <si>
    <t>C/OF/DH</t>
  </si>
  <si>
    <t>Luke Maile</t>
  </si>
  <si>
    <t>Jonathan Bowlan</t>
  </si>
  <si>
    <t>Tyler Ferguson</t>
  </si>
  <si>
    <t>Willie MacIver</t>
  </si>
  <si>
    <t>Ian Hamilton</t>
  </si>
  <si>
    <t>Yuki Matsui</t>
  </si>
  <si>
    <t>Andrew Knizner</t>
  </si>
  <si>
    <t>J.C. Escarra</t>
  </si>
  <si>
    <t>Bryce Elder</t>
  </si>
  <si>
    <t>Christian Vázquez</t>
  </si>
  <si>
    <t>Tommy Kahnle</t>
  </si>
  <si>
    <t>Michael Conforto</t>
  </si>
  <si>
    <t>Lou Trivino</t>
  </si>
  <si>
    <t>SFG/LAD/PHI</t>
  </si>
  <si>
    <t>Tomás Nido</t>
  </si>
  <si>
    <t>Hyeseong Kim</t>
  </si>
  <si>
    <t>Brian Navarreto</t>
  </si>
  <si>
    <t>Tyler Anderson</t>
  </si>
  <si>
    <t>Chris Paddack</t>
  </si>
  <si>
    <t>MIN/DET</t>
  </si>
  <si>
    <t>Luis García</t>
  </si>
  <si>
    <t>LAD/WSN/LAA</t>
  </si>
  <si>
    <t>Michael A. Taylor</t>
  </si>
  <si>
    <t>Tristan Beck</t>
  </si>
  <si>
    <t>Mason Englert</t>
  </si>
  <si>
    <t>Bowden Francis</t>
  </si>
  <si>
    <t>Cade Povich</t>
  </si>
  <si>
    <t>Sam Huff</t>
  </si>
  <si>
    <t>Austin Hedges</t>
  </si>
  <si>
    <t>Jahmai Jones</t>
  </si>
  <si>
    <t>Sam Haggerty</t>
  </si>
  <si>
    <t>Jorge Alfaro</t>
  </si>
  <si>
    <t>Jorge Soler</t>
  </si>
  <si>
    <t>Jake Fraley</t>
  </si>
  <si>
    <t>CIN/ATL</t>
  </si>
  <si>
    <t>Blaze Alexander</t>
  </si>
  <si>
    <t>Eduardo Rodriguez</t>
  </si>
  <si>
    <t>Tyrone Taylor</t>
  </si>
  <si>
    <t>Connor Wong</t>
  </si>
  <si>
    <t>Jhonny Pereda</t>
  </si>
  <si>
    <t>ATH/MIN</t>
  </si>
  <si>
    <t>Tyler Tolbert</t>
  </si>
  <si>
    <t>Tim Herrin</t>
  </si>
  <si>
    <t>Joey Lucchesi</t>
  </si>
  <si>
    <t>Joey Wentz</t>
  </si>
  <si>
    <t>PIT/MIN/ATL</t>
  </si>
  <si>
    <t>Randal Grichuk</t>
  </si>
  <si>
    <t>ARI/KCR</t>
  </si>
  <si>
    <t>Abraham Toro</t>
  </si>
  <si>
    <t>Omar Narváez</t>
  </si>
  <si>
    <t>Andrew Heaney</t>
  </si>
  <si>
    <t>PIT/LAD</t>
  </si>
  <si>
    <t>Brandon Eisert</t>
  </si>
  <si>
    <t>Kaleb Ort</t>
  </si>
  <si>
    <t>Brandon Young</t>
  </si>
  <si>
    <t>Seth Halvorsen</t>
  </si>
  <si>
    <t>Sebastián Rivero</t>
  </si>
  <si>
    <t>Otto Kemp</t>
  </si>
  <si>
    <t>Ben Williamson</t>
  </si>
  <si>
    <t>Christian Koss</t>
  </si>
  <si>
    <t>Rob Brantly</t>
  </si>
  <si>
    <t>Austin Barnes</t>
  </si>
  <si>
    <t>C/1B</t>
  </si>
  <si>
    <t>Nolan Jones</t>
  </si>
  <si>
    <t>Dom Nuñez</t>
  </si>
  <si>
    <t>Sandy León</t>
  </si>
  <si>
    <t>Justin Topa</t>
  </si>
  <si>
    <t>Coby Mayo</t>
  </si>
  <si>
    <t>Hayden Senger</t>
  </si>
  <si>
    <t>Trent Thornton</t>
  </si>
  <si>
    <t>Jose Iglesias</t>
  </si>
  <si>
    <t>Brett Sullivan</t>
  </si>
  <si>
    <t>Ryan Pressly</t>
  </si>
  <si>
    <t>Zack Kelly</t>
  </si>
  <si>
    <t>Logan Porter</t>
  </si>
  <si>
    <t>Anthony DeSclafani</t>
  </si>
  <si>
    <t>Gregory Soto</t>
  </si>
  <si>
    <t>Harry Ford</t>
  </si>
  <si>
    <t>Chadwick Tromp</t>
  </si>
  <si>
    <t>ATL/BAL</t>
  </si>
  <si>
    <t>Enrique Hernández</t>
  </si>
  <si>
    <t>1B/3B/OF</t>
  </si>
  <si>
    <t>Chuckie Robinson</t>
  </si>
  <si>
    <t>Carlos Carrasco</t>
  </si>
  <si>
    <t>NYY/ATL</t>
  </si>
  <si>
    <t>Amed Rosario</t>
  </si>
  <si>
    <t>WSN/NYY</t>
  </si>
  <si>
    <t>César Salazar</t>
  </si>
  <si>
    <t>Ali Sánchez</t>
  </si>
  <si>
    <t>TOR/BOS</t>
  </si>
  <si>
    <t>Ben Rortvedt</t>
  </si>
  <si>
    <t>TBR/LAD</t>
  </si>
  <si>
    <t>Luis Matos</t>
  </si>
  <si>
    <t>Connor Brogdon</t>
  </si>
  <si>
    <t>Tucker Barnhart</t>
  </si>
  <si>
    <t>Blake Sabol</t>
  </si>
  <si>
    <t>Luisangel Acuña</t>
  </si>
  <si>
    <t>Endy Rodríguez</t>
  </si>
  <si>
    <t>Cole Henry</t>
  </si>
  <si>
    <t>Rafael Montero</t>
  </si>
  <si>
    <t>HOU/ATL/DET</t>
  </si>
  <si>
    <t>C.J. Stubbs</t>
  </si>
  <si>
    <t>Drew Romo</t>
  </si>
  <si>
    <t>Brady House</t>
  </si>
  <si>
    <t>Rafael Flores Jr.</t>
  </si>
  <si>
    <t>Aramis Garcia</t>
  </si>
  <si>
    <t>Yordan Alvarez</t>
  </si>
  <si>
    <t>Austin Nola</t>
  </si>
  <si>
    <t>Hunter Feduccia</t>
  </si>
  <si>
    <t>LAD/TBR</t>
  </si>
  <si>
    <t>Kameron Misner</t>
  </si>
  <si>
    <t>Will Banfield</t>
  </si>
  <si>
    <t>Kyle Nicolas</t>
  </si>
  <si>
    <t>Thomas Saggese</t>
  </si>
  <si>
    <t>Luis Urías</t>
  </si>
  <si>
    <t>Max Lazar</t>
  </si>
  <si>
    <t>Lance McCullers Jr.</t>
  </si>
  <si>
    <t>Austin Martin</t>
  </si>
  <si>
    <t>Casey Legumina</t>
  </si>
  <si>
    <t>Yerry De los Santos</t>
  </si>
  <si>
    <t>Kyle Freeland</t>
  </si>
  <si>
    <t>Jimmy Crooks</t>
  </si>
  <si>
    <t>Jeremiah Jackson</t>
  </si>
  <si>
    <t>Kyle Farmer</t>
  </si>
  <si>
    <t>Tim Tawa</t>
  </si>
  <si>
    <t>Johan Rojas</t>
  </si>
  <si>
    <t>Jonathan Cannon</t>
  </si>
  <si>
    <t>Carson Seymour</t>
  </si>
  <si>
    <t>Tyler O'Neill</t>
  </si>
  <si>
    <t>Masataka Yoshida</t>
  </si>
  <si>
    <t>Brent Suter</t>
  </si>
  <si>
    <t>Blake Perkins</t>
  </si>
  <si>
    <t>Ryne Stanek</t>
  </si>
  <si>
    <t>Andy Ibáñez</t>
  </si>
  <si>
    <t>Osvaldo Bido</t>
  </si>
  <si>
    <t>Scott Blewett</t>
  </si>
  <si>
    <t>MIN/BAL/ATL</t>
  </si>
  <si>
    <t>Maverick Handley</t>
  </si>
  <si>
    <t>Yennier Cano</t>
  </si>
  <si>
    <t>Trey Sweeney</t>
  </si>
  <si>
    <t>Trevor Williams</t>
  </si>
  <si>
    <t>Jake Bird</t>
  </si>
  <si>
    <t>Chad Green</t>
  </si>
  <si>
    <t>Michael Helman</t>
  </si>
  <si>
    <t>Kevin Kelly</t>
  </si>
  <si>
    <t>Charlie Morton</t>
  </si>
  <si>
    <t>BAL/DET/ATL</t>
  </si>
  <si>
    <t>Jacob Stallings</t>
  </si>
  <si>
    <t>COL/BAL</t>
  </si>
  <si>
    <t>Joey Loperfido</t>
  </si>
  <si>
    <t>Paul DeJong</t>
  </si>
  <si>
    <t>Colby Thomas</t>
  </si>
  <si>
    <t>Ha-Seong Kim</t>
  </si>
  <si>
    <t>TBR/ATL</t>
  </si>
  <si>
    <t>Andruw Monasterio</t>
  </si>
  <si>
    <t>Curtis Mead</t>
  </si>
  <si>
    <t>TBR/CHW</t>
  </si>
  <si>
    <t>Gordon Graceffo</t>
  </si>
  <si>
    <t>Alexander Canario</t>
  </si>
  <si>
    <t>Kristian Campbell</t>
  </si>
  <si>
    <t>Nasim Nuñez</t>
  </si>
  <si>
    <t>2B/SS/OF</t>
  </si>
  <si>
    <t>Joe Ross</t>
  </si>
  <si>
    <t>Bryse Wilson</t>
  </si>
  <si>
    <t>Jordan Hicks</t>
  </si>
  <si>
    <t>Tanner Houck</t>
  </si>
  <si>
    <t>Lyon Richardson</t>
  </si>
  <si>
    <t>Nate Eaton</t>
  </si>
  <si>
    <t>Michael Massey</t>
  </si>
  <si>
    <t>Nick Allen</t>
  </si>
  <si>
    <t>C.J. Kayfus</t>
  </si>
  <si>
    <t>Thairo Estrada</t>
  </si>
  <si>
    <t>Carlos Cortes</t>
  </si>
  <si>
    <t>Tyler Fitzgerald</t>
  </si>
  <si>
    <t>Leo Rivas</t>
  </si>
  <si>
    <t>Robert Hassell III</t>
  </si>
  <si>
    <t>Miles Mastrobuoni</t>
  </si>
  <si>
    <t>Michael Toglia</t>
  </si>
  <si>
    <t>Kyren Paris</t>
  </si>
  <si>
    <t>Troy Johnston</t>
  </si>
  <si>
    <t>Ryan Ritter</t>
  </si>
  <si>
    <t>Drew Waters</t>
  </si>
  <si>
    <t>Cole Young</t>
  </si>
  <si>
    <t>Brandon Lockridge</t>
  </si>
  <si>
    <t>SDP/MIL</t>
  </si>
  <si>
    <t>Mason Montgomery</t>
  </si>
  <si>
    <t>Derek Hill</t>
  </si>
  <si>
    <t>MIA/CHW</t>
  </si>
  <si>
    <t>Andre Pallante</t>
  </si>
  <si>
    <t>Christian Moore</t>
  </si>
  <si>
    <t>Parker Meadows</t>
  </si>
  <si>
    <t>Mitchell Parker</t>
  </si>
  <si>
    <t>Jordan Romano</t>
  </si>
  <si>
    <t>Ildemaro Vargas</t>
  </si>
  <si>
    <t>1B/2B/3B/SS/DH</t>
  </si>
  <si>
    <t>John King</t>
  </si>
  <si>
    <t>Cal Quantrill</t>
  </si>
  <si>
    <t>MIA/ATL</t>
  </si>
  <si>
    <t>Bryce Johnson</t>
  </si>
  <si>
    <t>Ronny Mauricio</t>
  </si>
  <si>
    <t>Jake McCarthy</t>
  </si>
  <si>
    <t>Joc Pederson</t>
  </si>
  <si>
    <t>Sam Long</t>
  </si>
  <si>
    <t>Austin Slater</t>
  </si>
  <si>
    <t>CHW/NYY</t>
  </si>
  <si>
    <t>John Rave</t>
  </si>
  <si>
    <t>Leody Taveras</t>
  </si>
  <si>
    <t>TEX/SEA</t>
  </si>
  <si>
    <t>Dylan Beavers</t>
  </si>
  <si>
    <t>Luke Raley</t>
  </si>
  <si>
    <t>Ezequiel Duran</t>
  </si>
  <si>
    <t>1B/SS</t>
  </si>
  <si>
    <t>Denzel Clarke</t>
  </si>
  <si>
    <t>José Tena</t>
  </si>
  <si>
    <t>Santiago Espinal</t>
  </si>
  <si>
    <t>Weston Wilson</t>
  </si>
  <si>
    <t>Warming Bernabel</t>
  </si>
  <si>
    <t>Zach Cole</t>
  </si>
  <si>
    <t>Dylan Carlson</t>
  </si>
  <si>
    <t>Paul Blackburn</t>
  </si>
  <si>
    <t>NYM/NYY</t>
  </si>
  <si>
    <t>Darell Hernaiz</t>
  </si>
  <si>
    <t>Nick Loftin</t>
  </si>
  <si>
    <t>Jake Irvin</t>
  </si>
  <si>
    <t>Victor Robles</t>
  </si>
  <si>
    <t>David Fry</t>
  </si>
  <si>
    <t>DJ LeMahieu</t>
  </si>
  <si>
    <t>Zach Dezenzo</t>
  </si>
  <si>
    <t>Cody Freeman</t>
  </si>
  <si>
    <t>Donovan Solano</t>
  </si>
  <si>
    <t>Marcelo Mayer</t>
  </si>
  <si>
    <t>Jackson Rutledge</t>
  </si>
  <si>
    <t>Jake Woodford</t>
  </si>
  <si>
    <t>Graham Pauley</t>
  </si>
  <si>
    <t>Christian Encarnacion-Strand</t>
  </si>
  <si>
    <t>Caleb Boushley</t>
  </si>
  <si>
    <t>Richie Palacios</t>
  </si>
  <si>
    <t>1B/2B/OF/DH</t>
  </si>
  <si>
    <t>Max Schuemann</t>
  </si>
  <si>
    <t>Oswald Peraza</t>
  </si>
  <si>
    <t>NYY/LAA</t>
  </si>
  <si>
    <t>Jorge Mateo</t>
  </si>
  <si>
    <t>2B/3B/SS/OF/DH</t>
  </si>
  <si>
    <t>Alex Verdugo</t>
  </si>
  <si>
    <t>Justyn-Henry Malloy</t>
  </si>
  <si>
    <t>Alejandro Osuna</t>
  </si>
  <si>
    <t>Nacho Alvarez Jr.</t>
  </si>
  <si>
    <t>Sal Stewart</t>
  </si>
  <si>
    <t>Jonny DeLuca</t>
  </si>
  <si>
    <t>Adrian Del Castillo</t>
  </si>
  <si>
    <t>Heston Kjerstad</t>
  </si>
  <si>
    <t>Justin Turner</t>
  </si>
  <si>
    <t>Chase Dollander</t>
  </si>
  <si>
    <t>Oswaldo Cabrera</t>
  </si>
  <si>
    <t>Taylor Trammell</t>
  </si>
  <si>
    <t>Génesis Cabrera</t>
  </si>
  <si>
    <t>NYM/CHC/PIT/MIN</t>
  </si>
  <si>
    <t>Shinnosuke Ogasawara</t>
  </si>
  <si>
    <t>Austin Gomber</t>
  </si>
  <si>
    <t>Nick Sogard</t>
  </si>
  <si>
    <t>1B/2B/3B/SS/OF</t>
  </si>
  <si>
    <t>Griffin Conine</t>
  </si>
  <si>
    <t>Carlos Hernández</t>
  </si>
  <si>
    <t>PHI/DET/CLE</t>
  </si>
  <si>
    <t>Yanquiel Fernández</t>
  </si>
  <si>
    <t>Jon Berti</t>
  </si>
  <si>
    <t>Vidal Bruján</t>
  </si>
  <si>
    <t>CHC/BAL/ATL</t>
  </si>
  <si>
    <t>Joey Wiemer</t>
  </si>
  <si>
    <t>Matthew Lugo</t>
  </si>
  <si>
    <t>José Fermín</t>
  </si>
  <si>
    <t>Ryan Fitzgerald</t>
  </si>
  <si>
    <t>1B/2B/3B/SS</t>
  </si>
  <si>
    <t>Liover Peguero</t>
  </si>
  <si>
    <t>1B/2B/SS</t>
  </si>
  <si>
    <t>Matt Mervis</t>
  </si>
  <si>
    <t>Blaine Crim</t>
  </si>
  <si>
    <t>TEX/COL</t>
  </si>
  <si>
    <t>Kyle Karros</t>
  </si>
  <si>
    <t>Gio Urshela</t>
  </si>
  <si>
    <t>Gustavo Campero</t>
  </si>
  <si>
    <t>Drew Gilbert</t>
  </si>
  <si>
    <t>Chris Taylor</t>
  </si>
  <si>
    <t>LAD/LAA</t>
  </si>
  <si>
    <t>Carson Williams</t>
  </si>
  <si>
    <t>Bryce Teodosio</t>
  </si>
  <si>
    <t>Jonatan Clase</t>
  </si>
  <si>
    <t>Erick Fedde</t>
  </si>
  <si>
    <t>STL/ATL/MIL</t>
  </si>
  <si>
    <t>Matt Vierling</t>
  </si>
  <si>
    <t>Jhonkensy Noel</t>
  </si>
  <si>
    <t>Edouard Julien</t>
  </si>
  <si>
    <t>Tristan Gray</t>
  </si>
  <si>
    <t>Brice Matthews</t>
  </si>
  <si>
    <t>Brett Harris</t>
  </si>
  <si>
    <t>Anthony Santander</t>
  </si>
  <si>
    <t>Kevin Newman</t>
  </si>
  <si>
    <t>DaShawn Keirsey Jr.</t>
  </si>
  <si>
    <t>Emmanuel Rivera</t>
  </si>
  <si>
    <t>Nick Yorke</t>
  </si>
  <si>
    <t>1B/2B/3B/OF</t>
  </si>
  <si>
    <t>Alan Roden</t>
  </si>
  <si>
    <t>TOR/MIN</t>
  </si>
  <si>
    <t>George Soriano</t>
  </si>
  <si>
    <t>Jac Caglianone</t>
  </si>
  <si>
    <t>Zack Short</t>
  </si>
  <si>
    <t>Chas McCormick</t>
  </si>
  <si>
    <t>James Outman</t>
  </si>
  <si>
    <t>LAD/MIN</t>
  </si>
  <si>
    <t>Jesse Winker</t>
  </si>
  <si>
    <t>Will Wagner</t>
  </si>
  <si>
    <t>TOR/SDP</t>
  </si>
  <si>
    <t>Lane Thomas</t>
  </si>
  <si>
    <t>Johnathan Rodríguez</t>
  </si>
  <si>
    <t>Jacob Melton</t>
  </si>
  <si>
    <t>Jack Suwinski</t>
  </si>
  <si>
    <t>Ronny Simon</t>
  </si>
  <si>
    <t>MIA/PIT</t>
  </si>
  <si>
    <t>2B/SS/OF/DH</t>
  </si>
  <si>
    <t>Tyler Wade</t>
  </si>
  <si>
    <t>Brendan Rodgers</t>
  </si>
  <si>
    <t>Jared Young</t>
  </si>
  <si>
    <t>Joshua Palacios</t>
  </si>
  <si>
    <t>George Valera</t>
  </si>
  <si>
    <t>Daniel Johnson</t>
  </si>
  <si>
    <t>SFG/BAL</t>
  </si>
  <si>
    <t>Nathan Church</t>
  </si>
  <si>
    <t>Maximo Acosta</t>
  </si>
  <si>
    <t>Sam Hilliard</t>
  </si>
  <si>
    <t>Jason Heyward</t>
  </si>
  <si>
    <t>Travis Jankowski</t>
  </si>
  <si>
    <t>CHW/TBR/NYM</t>
  </si>
  <si>
    <t>Brett Wisely</t>
  </si>
  <si>
    <t>SFG/ATL</t>
  </si>
  <si>
    <t>Alex Freeland</t>
  </si>
  <si>
    <t>Jerar Encarnacion</t>
  </si>
  <si>
    <t>Zack Gelof</t>
  </si>
  <si>
    <t>Enmanuel Valdez</t>
  </si>
  <si>
    <t>Victor Mesa Jr.</t>
  </si>
  <si>
    <t>Cooper Hummel</t>
  </si>
  <si>
    <t>Garrett Mitchell</t>
  </si>
  <si>
    <t>Esteury Ruiz</t>
  </si>
  <si>
    <t>Luke Williams</t>
  </si>
  <si>
    <t>Josh Rojas</t>
  </si>
  <si>
    <t>Garrett Hampson</t>
  </si>
  <si>
    <t>ARI/CIN/STL</t>
  </si>
  <si>
    <t>Orlando Arcia</t>
  </si>
  <si>
    <t>ATL/COL</t>
  </si>
  <si>
    <t>Tyler Locklear</t>
  </si>
  <si>
    <t>Blake Dunn</t>
  </si>
  <si>
    <t>LaMonte Wade Jr.</t>
  </si>
  <si>
    <t>SFG/LAA</t>
  </si>
  <si>
    <t>Daz Cameron</t>
  </si>
  <si>
    <t>Everson Pereira</t>
  </si>
  <si>
    <t>Nick Martini</t>
  </si>
  <si>
    <t>Stuart Fairchild</t>
  </si>
  <si>
    <t>Kevin Pillar</t>
  </si>
  <si>
    <t>Dominic Fletcher</t>
  </si>
  <si>
    <t>José Azocar</t>
  </si>
  <si>
    <t>NYM/ATL</t>
  </si>
  <si>
    <t>Mark Canha</t>
  </si>
  <si>
    <t>Dairon Blanco</t>
  </si>
  <si>
    <t>Jordan Lawlar</t>
  </si>
  <si>
    <t>2B/3B/SS/DH</t>
  </si>
  <si>
    <t>Sean Bouchard</t>
  </si>
  <si>
    <t>Owen Caissie</t>
  </si>
  <si>
    <t>Cavan Biggio</t>
  </si>
  <si>
    <t>1B/2B/3B/OF/DH</t>
  </si>
  <si>
    <t>Bob Seymour</t>
  </si>
  <si>
    <t>Kevin Alcántara</t>
  </si>
  <si>
    <t>Dustin Harris</t>
  </si>
  <si>
    <t>Jorge Alcala</t>
  </si>
  <si>
    <t>MIN/BOS/STL</t>
  </si>
  <si>
    <t>Ryan Rolison</t>
  </si>
  <si>
    <t>Ryan Bliss</t>
  </si>
  <si>
    <t>Anthony Seigler</t>
  </si>
  <si>
    <t>Brewer Hicklen</t>
  </si>
  <si>
    <t>Petey Halpin</t>
  </si>
  <si>
    <t>Manuel Margot</t>
  </si>
  <si>
    <t>Tim Elko</t>
  </si>
  <si>
    <t>Matt Gorski</t>
  </si>
  <si>
    <t>Triston Casas</t>
  </si>
  <si>
    <t>Pablo Reyes</t>
  </si>
  <si>
    <t>Nick Maton</t>
  </si>
  <si>
    <t>Oliver Dunn</t>
  </si>
  <si>
    <t>Denzer Guzman</t>
  </si>
  <si>
    <t>Luis Vázquez</t>
  </si>
  <si>
    <t>Seth Brown</t>
  </si>
  <si>
    <t>Jorbit Vivas</t>
  </si>
  <si>
    <t>Ji Hwan Bae</t>
  </si>
  <si>
    <t>Will Wilson</t>
  </si>
  <si>
    <t>Mason McCoy</t>
  </si>
  <si>
    <t>2B/SS/DH</t>
  </si>
  <si>
    <t>Tim Anderson</t>
  </si>
  <si>
    <t>Michael Siani</t>
  </si>
  <si>
    <t>Jarred Kelenic</t>
  </si>
  <si>
    <t>Billy McKinney</t>
  </si>
  <si>
    <t>Adael Amador</t>
  </si>
  <si>
    <t>Corey Julks</t>
  </si>
  <si>
    <t>Logan Davidson</t>
  </si>
  <si>
    <t>ATH/LAA</t>
  </si>
  <si>
    <t>1B/2B/3B/DH</t>
  </si>
  <si>
    <t>Jorge Barrosa</t>
  </si>
  <si>
    <t>Rece Hinds</t>
  </si>
  <si>
    <t>Rhylan Thomas</t>
  </si>
  <si>
    <t>Jack Winkler</t>
  </si>
  <si>
    <t>Oscar Gonzalez</t>
  </si>
  <si>
    <t>Tyler Black</t>
  </si>
  <si>
    <t>Billy Cook</t>
  </si>
  <si>
    <t>Jose Miranda</t>
  </si>
  <si>
    <t>David Villar</t>
  </si>
  <si>
    <t>1B/3B/DH</t>
  </si>
  <si>
    <t>José Barrero</t>
  </si>
  <si>
    <t>Trey Lipscomb</t>
  </si>
  <si>
    <t>Trenton Brooks</t>
  </si>
  <si>
    <t>Justin Dean</t>
  </si>
  <si>
    <t>Greg Jones</t>
  </si>
  <si>
    <t>Cal Stevenson</t>
  </si>
  <si>
    <t>Jose Siri</t>
  </si>
  <si>
    <t>Donovan Walton</t>
  </si>
  <si>
    <t>Tyler Callihan</t>
  </si>
  <si>
    <t>Connor Joe</t>
  </si>
  <si>
    <t>SDP/CIN</t>
  </si>
  <si>
    <t>Coco Montes</t>
  </si>
  <si>
    <t>Bobby Dalbec</t>
  </si>
  <si>
    <t>Owen Miller</t>
  </si>
  <si>
    <t>Gage Workman</t>
  </si>
  <si>
    <t>CHC/CHW</t>
  </si>
  <si>
    <t>3B/SS/DH</t>
  </si>
  <si>
    <t>Luken Baker</t>
  </si>
  <si>
    <t>Shay Whitcomb</t>
  </si>
  <si>
    <t>Drew Avans</t>
  </si>
  <si>
    <t>ATH/MIL</t>
  </si>
  <si>
    <t>Jacob Amaya</t>
  </si>
  <si>
    <t>Bryan Ramos</t>
  </si>
  <si>
    <t>Steward Berroa</t>
  </si>
  <si>
    <t>César Prieto</t>
  </si>
  <si>
    <t>Keston Hiura</t>
  </si>
  <si>
    <t>Jacob Hurtubise</t>
  </si>
  <si>
    <t>Vimael Machín</t>
  </si>
  <si>
    <t>Eddie Rosario</t>
  </si>
  <si>
    <t>LAD/ATL</t>
  </si>
  <si>
    <t>Samad Taylor</t>
  </si>
  <si>
    <t>Kenedy Corona</t>
  </si>
  <si>
    <t>Chad Stevens</t>
  </si>
  <si>
    <t>Jonathan Ornelas</t>
  </si>
  <si>
    <t>TEX/ATL</t>
  </si>
  <si>
    <t>Connor Kaiser</t>
  </si>
  <si>
    <t>Jordyn Adams</t>
  </si>
  <si>
    <t>Grant McCray</t>
  </si>
  <si>
    <t>Luis Guillorme</t>
  </si>
  <si>
    <t>Andrés Chaparro</t>
  </si>
  <si>
    <t>Jhostynxon Garcia</t>
  </si>
  <si>
    <t>Akil Baddoo</t>
  </si>
  <si>
    <t>Ryan Kreidler</t>
  </si>
  <si>
    <t>Zac Veen</t>
  </si>
  <si>
    <t>Scott Kingery</t>
  </si>
  <si>
    <t>Vinny Capra</t>
  </si>
  <si>
    <t>Carter Kieboom</t>
  </si>
  <si>
    <t>Nick Ahmed</t>
  </si>
  <si>
    <t>Nick Solak</t>
  </si>
  <si>
    <t>Jace Jung</t>
  </si>
  <si>
    <t>Bryan De La Cruz</t>
  </si>
  <si>
    <t>Ryan Vilade</t>
  </si>
  <si>
    <t>STL/CIN</t>
  </si>
  <si>
    <t>Will Brennan</t>
  </si>
  <si>
    <t>Sergio Alcántara</t>
  </si>
  <si>
    <t>Alan Trejo</t>
  </si>
  <si>
    <t>Carson McCusker</t>
  </si>
  <si>
    <t>Michael Stefanic</t>
  </si>
  <si>
    <t>Tirso Ornelas</t>
  </si>
  <si>
    <t>Justin Foscue</t>
  </si>
  <si>
    <t>Ryan Noda</t>
  </si>
  <si>
    <t>CHW/BAL</t>
  </si>
  <si>
    <t>J.D. Davis</t>
  </si>
  <si>
    <t>David Bañuelos</t>
  </si>
  <si>
    <t>CJ Alexander</t>
  </si>
  <si>
    <t>Hunter Renfroe</t>
  </si>
  <si>
    <t>Aaron Schunk</t>
  </si>
  <si>
    <t>Tsung-Che Cheng</t>
  </si>
  <si>
    <t>Bradley Blalock</t>
  </si>
  <si>
    <t>Will Robertson</t>
  </si>
  <si>
    <t>TOR/CHW</t>
  </si>
  <si>
    <t>Jeimer Candelario</t>
  </si>
  <si>
    <t>Greg Allen</t>
  </si>
  <si>
    <t>Tristan Peters</t>
  </si>
  <si>
    <t>Jon Singleton</t>
  </si>
  <si>
    <t>Bryce Eldridge</t>
  </si>
  <si>
    <t>Leo Jiménez</t>
  </si>
  <si>
    <t>Buddy Kennedy</t>
  </si>
  <si>
    <t>PHI/TOR/LAD</t>
  </si>
  <si>
    <t>1B/2B/3B</t>
  </si>
  <si>
    <t>Jonah Bride</t>
  </si>
  <si>
    <t>MIA/MIN</t>
  </si>
  <si>
    <t>Cam Devanney</t>
  </si>
  <si>
    <t>Nicky Lopez</t>
  </si>
  <si>
    <t>LAA/CHC</t>
  </si>
  <si>
    <t>Kris Bryant</t>
  </si>
  <si>
    <t>Yuli Gurriel</t>
  </si>
  <si>
    <t>Tristin English</t>
  </si>
  <si>
    <t>Niko Kavadas</t>
  </si>
  <si>
    <t>Angel Chivilli</t>
  </si>
  <si>
    <t>MJ Melendez</t>
  </si>
  <si>
    <t>Luis Campusano</t>
  </si>
  <si>
    <t>Jack Kochanowicz</t>
  </si>
  <si>
    <t>Germán Márquez</t>
  </si>
  <si>
    <t>Antonio Senzatela</t>
  </si>
  <si>
    <t>Dynamic Formula</t>
  </si>
  <si>
    <t>Power Pivot</t>
  </si>
  <si>
    <t>Number</t>
  </si>
  <si>
    <t>Python</t>
  </si>
  <si>
    <t>Amount</t>
  </si>
  <si>
    <t>Victor Momo Drill</t>
  </si>
  <si>
    <t>TOCOL Function</t>
  </si>
  <si>
    <t>REDUCE Version</t>
  </si>
  <si>
    <t>Very clever and fast function</t>
  </si>
  <si>
    <t>D_Flour_Increase</t>
  </si>
  <si>
    <t>D_Vital _luten</t>
  </si>
  <si>
    <t>m_Flour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</si>
</sst>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5">
    <numFmt numFmtId="44" formatCode="_(&quot;$&quot;* #,##0.00_);_(&quot;$&quot;* \(#,##0.00\);_(&quot;$&quot;* &quot;-&quot;??_);_(@_)"/>
    <numFmt numFmtId="164" formatCode=";;;\ @"/>
    <numFmt numFmtId="165" formatCode="0.00000"/>
    <numFmt numFmtId="166" formatCode=";;;&quot; &quot;@"/>
    <numFmt numFmtId="167" formatCode="_-* #,##0.00_-;\-* #,##0.00_-;_-* &quot;-&quot;??_-;_-@_-"/>
  </numFmts>
  <fonts count="22" x14ac:knownFonts="1">
    <font>
      <sz val="10"/>
      <color theme="1"/>
      <name val="Consolas"/>
      <family val="2"/>
      <scheme val="minor"/>
    </font>
    <font>
      <sz val="18"/>
      <color theme="3"/>
      <name val="Consolas"/>
      <family val="2"/>
      <scheme val="major"/>
    </font>
    <font>
      <b/>
      <sz val="11"/>
      <color theme="3"/>
      <name val="Consolas"/>
      <family val="2"/>
      <scheme val="minor"/>
    </font>
    <font>
      <b/>
      <sz val="11"/>
      <color theme="1"/>
      <name val="Consolas"/>
      <family val="2"/>
      <scheme val="minor"/>
    </font>
    <font>
      <i/>
      <sz val="10"/>
      <color theme="1"/>
      <name val="Consolas"/>
      <family val="2"/>
      <scheme val="minor"/>
    </font>
    <font>
      <b/>
      <sz val="10"/>
      <color theme="1"/>
      <name val="Consolas"/>
      <family val="2"/>
      <scheme val="minor"/>
    </font>
    <font>
      <sz val="10"/>
      <color theme="1"/>
      <name val="Consolas"/>
      <family val="2"/>
      <scheme val="minor"/>
    </font>
    <font>
      <b/>
      <sz val="10"/>
      <color rgb="FF7030A0"/>
      <name val="Consolas"/>
      <family val="2"/>
      <scheme val="minor"/>
    </font>
    <font>
      <sz val="11"/>
      <color rgb="FF0070C0"/>
      <name val="Consolas"/>
      <family val="2"/>
      <scheme val="minor"/>
    </font>
    <font>
      <sz val="10"/>
      <color rgb="FF0070C0"/>
      <name val="Consolas"/>
      <family val="2"/>
      <scheme val="minor"/>
    </font>
    <font>
      <u/>
      <sz val="10"/>
      <color rgb="FF00B050"/>
      <name val="Consolas"/>
      <family val="2"/>
      <scheme val="minor"/>
    </font>
    <font>
      <b/>
      <sz val="10"/>
      <color theme="1"/>
      <name val="Consolas"/>
      <family val="3"/>
      <scheme val="minor"/>
    </font>
    <font>
      <i/>
      <sz val="10"/>
      <color rgb="FF7F7F7F"/>
      <name val="Aptos Mono"/>
      <family val="2"/>
    </font>
    <font>
      <b/>
      <sz val="10"/>
      <color rgb="FF0070C0"/>
      <name val="Consolas"/>
      <family val="3"/>
      <scheme val="minor"/>
    </font>
    <font>
      <b/>
      <sz val="10"/>
      <color rgb="FF00B050"/>
      <name val="Consolas"/>
      <family val="3"/>
      <scheme val="minor"/>
    </font>
    <font>
      <sz val="10"/>
      <color theme="0"/>
      <name val="Consolas"/>
      <family val="2"/>
      <scheme val="minor"/>
    </font>
    <font>
      <sz val="12"/>
      <color rgb="FF000000"/>
      <name val="Open Sans"/>
      <family val="2"/>
    </font>
    <font>
      <b/>
      <sz val="12"/>
      <color theme="1"/>
      <name val="Open Sans"/>
      <family val="2"/>
    </font>
    <font>
      <sz val="11"/>
      <color theme="1"/>
      <name val="Consolas"/>
      <family val="2"/>
      <scheme val="minor"/>
    </font>
    <font>
      <u/>
      <sz val="11"/>
      <color theme="10"/>
      <name val="Consolas"/>
      <family val="2"/>
      <scheme val="minor"/>
    </font>
    <font>
      <sz val="11"/>
      <color theme="1"/>
      <name val="Segoe UI"/>
      <family val="2"/>
    </font>
    <font>
      <b/>
      <sz val="10"/>
      <color theme="0"/>
      <name val="Consolas"/>
      <family val="2"/>
      <scheme val="minor"/>
    </font>
  </fonts>
  <fills count="16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6" tint="0.59996337778862885"/>
        <bgColor indexed="64"/>
      </patternFill>
    </fill>
    <fill>
      <patternFill patternType="solid">
        <fgColor rgb="FF99CCFF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BEEC9"/>
        <bgColor indexed="64"/>
      </patternFill>
    </fill>
    <fill>
      <patternFill patternType="solid">
        <fgColor rgb="FFEBFFEB"/>
        <bgColor indexed="64"/>
      </patternFill>
    </fill>
    <fill>
      <patternFill patternType="solid">
        <fgColor rgb="FFCC66FF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EAEAEF"/>
        <bgColor indexed="64"/>
      </patternFill>
    </fill>
    <fill>
      <patternFill patternType="solid">
        <fgColor rgb="FFDFDFEE"/>
        <bgColor indexed="64"/>
      </patternFill>
    </fill>
    <fill>
      <patternFill patternType="solid">
        <fgColor theme="9"/>
        <bgColor theme="9"/>
      </patternFill>
    </fill>
    <fill>
      <patternFill patternType="solid">
        <fgColor theme="9" tint="0.79998168889431442"/>
        <bgColor theme="9" tint="0.79998168889431442"/>
      </patternFill>
    </fill>
  </fills>
  <borders count="19">
    <border>
      <left/>
      <right/>
      <top/>
      <bottom/>
      <diagonal/>
    </border>
    <border>
      <left/>
      <right/>
      <top/>
      <bottom style="medium">
        <color theme="4" tint="0.39997558519241921"/>
      </bottom>
      <diagonal/>
    </border>
    <border>
      <left/>
      <right/>
      <top style="double">
        <color theme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 style="medium">
        <color auto="1"/>
      </top>
      <bottom style="double">
        <color indexed="64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double">
        <color indexed="64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thin">
        <color auto="1"/>
      </left>
      <right/>
      <top style="medium">
        <color auto="1"/>
      </top>
      <bottom style="double">
        <color indexed="64"/>
      </bottom>
      <diagonal/>
    </border>
    <border>
      <left style="thin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thin">
        <color auto="1"/>
      </left>
      <right style="thin">
        <color auto="1"/>
      </right>
      <top style="double">
        <color indexed="64"/>
      </top>
      <bottom/>
      <diagonal/>
    </border>
    <border>
      <left/>
      <right style="thin">
        <color auto="1"/>
      </right>
      <top style="medium">
        <color auto="1"/>
      </top>
      <bottom style="double">
        <color indexed="64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double">
        <color auto="1"/>
      </bottom>
      <diagonal/>
    </border>
    <border>
      <left/>
      <right style="thin">
        <color auto="1"/>
      </right>
      <top/>
      <bottom/>
      <diagonal/>
    </border>
    <border>
      <left style="medium">
        <color auto="1"/>
      </left>
      <right style="thin">
        <color auto="1"/>
      </right>
      <top/>
      <bottom/>
      <diagonal/>
    </border>
    <border>
      <left/>
      <right/>
      <top/>
      <bottom style="double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theme="9" tint="0.39997558519241921"/>
      </left>
      <right/>
      <top style="thin">
        <color theme="9" tint="0.39997558519241921"/>
      </top>
      <bottom style="thin">
        <color theme="9" tint="0.39997558519241921"/>
      </bottom>
      <diagonal/>
    </border>
    <border>
      <left/>
      <right style="thin">
        <color theme="9" tint="0.39997558519241921"/>
      </right>
      <top style="thin">
        <color theme="9" tint="0.39997558519241921"/>
      </top>
      <bottom style="thin">
        <color theme="9" tint="0.39997558519241921"/>
      </bottom>
      <diagonal/>
    </border>
  </borders>
  <cellStyleXfs count="19">
    <xf numFmtId="0" fontId="0" fillId="0" borderId="0"/>
    <xf numFmtId="0" fontId="1" fillId="0" borderId="0" applyNumberFormat="0" applyFill="0" applyBorder="0" applyAlignment="0" applyProtection="0"/>
    <xf numFmtId="0" fontId="3" fillId="2" borderId="0" applyNumberFormat="0" applyAlignment="0" applyProtection="0"/>
    <xf numFmtId="0" fontId="4" fillId="2" borderId="0" applyNumberFormat="0" applyAlignment="0" applyProtection="0"/>
    <xf numFmtId="0" fontId="2" fillId="0" borderId="1" applyNumberFormat="0" applyFill="0" applyAlignment="0" applyProtection="0"/>
    <xf numFmtId="0" fontId="2" fillId="0" borderId="0" applyNumberFormat="0" applyFill="0" applyBorder="0" applyAlignment="0" applyProtection="0"/>
    <xf numFmtId="0" fontId="5" fillId="0" borderId="2" applyNumberFormat="0" applyFill="0" applyAlignment="0" applyProtection="0"/>
    <xf numFmtId="0" fontId="5" fillId="3" borderId="0" applyNumberFormat="0" applyAlignment="0" applyProtection="0"/>
    <xf numFmtId="0" fontId="7" fillId="0" borderId="0" applyNumberFormat="0" applyAlignment="0" applyProtection="0"/>
    <xf numFmtId="0" fontId="8" fillId="0" borderId="0" applyNumberFormat="0" applyFill="0" applyAlignment="0" applyProtection="0"/>
    <xf numFmtId="0" fontId="6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6" fillId="7" borderId="0" applyNumberFormat="0" applyAlignment="0" applyProtection="0"/>
    <xf numFmtId="0" fontId="18" fillId="0" borderId="0"/>
    <xf numFmtId="0" fontId="19" fillId="0" borderId="0" applyNumberFormat="0" applyFill="0" applyBorder="0" applyAlignment="0" applyProtection="0"/>
    <xf numFmtId="167" fontId="18" fillId="0" borderId="0" applyFont="0" applyFill="0" applyBorder="0" applyAlignment="0" applyProtection="0"/>
    <xf numFmtId="44" fontId="18" fillId="0" borderId="0" applyFont="0" applyFill="0" applyBorder="0" applyAlignment="0" applyProtection="0"/>
  </cellStyleXfs>
  <cellXfs count="69">
    <xf numFmtId="0" fontId="0" fillId="0" borderId="0" xfId="0"/>
    <xf numFmtId="0" fontId="0" fillId="0" borderId="0" xfId="0" applyAlignment="1">
      <alignment textRotation="90"/>
    </xf>
    <xf numFmtId="164" fontId="11" fillId="5" borderId="4" xfId="0" applyNumberFormat="1" applyFont="1" applyFill="1" applyBorder="1" applyAlignment="1">
      <alignment horizontal="center" textRotation="90"/>
    </xf>
    <xf numFmtId="0" fontId="11" fillId="4" borderId="5" xfId="0" applyFont="1" applyFill="1" applyBorder="1" applyAlignment="1">
      <alignment horizontal="center" vertical="center"/>
    </xf>
    <xf numFmtId="164" fontId="11" fillId="5" borderId="7" xfId="0" applyNumberFormat="1" applyFont="1" applyFill="1" applyBorder="1" applyAlignment="1">
      <alignment horizontal="center" textRotation="90"/>
    </xf>
    <xf numFmtId="0" fontId="0" fillId="0" borderId="0" xfId="0" applyAlignment="1">
      <alignment horizontal="center"/>
    </xf>
    <xf numFmtId="164" fontId="11" fillId="5" borderId="11" xfId="0" applyNumberFormat="1" applyFont="1" applyFill="1" applyBorder="1" applyAlignment="1">
      <alignment horizontal="center" textRotation="90"/>
    </xf>
    <xf numFmtId="0" fontId="0" fillId="0" borderId="9" xfId="0" applyBorder="1"/>
    <xf numFmtId="0" fontId="0" fillId="0" borderId="0" xfId="0">
      <extLst>
        <ext xmlns:xfpb="http://schemas.microsoft.com/office/spreadsheetml/2022/featurepropertybag" uri="{C7286773-470A-42A8-94C5-96B5CB345126}">
          <xfpb:xfComplement i="0"/>
        </ext>
      </extLst>
    </xf>
    <xf numFmtId="0" fontId="0" fillId="6" borderId="0" xfId="0" applyFill="1" applyAlignment="1">
      <alignment horizontal="center" textRotation="90"/>
    </xf>
    <xf numFmtId="0" fontId="12" fillId="0" borderId="0" xfId="13"/>
    <xf numFmtId="14" fontId="11" fillId="0" borderId="6" xfId="0" applyNumberFormat="1" applyFont="1" applyBorder="1" applyAlignment="1">
      <alignment horizontal="right"/>
    </xf>
    <xf numFmtId="0" fontId="0" fillId="0" borderId="3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11" fillId="0" borderId="6" xfId="0" applyFont="1" applyBorder="1" applyAlignment="1">
      <alignment horizontal="right"/>
    </xf>
    <xf numFmtId="0" fontId="0" fillId="0" borderId="3" xfId="0" applyBorder="1" applyAlignment="1">
      <alignment horizontal="center"/>
    </xf>
    <xf numFmtId="0" fontId="0" fillId="0" borderId="13" xfId="0" applyBorder="1" applyAlignment="1">
      <alignment horizontal="center"/>
    </xf>
    <xf numFmtId="164" fontId="13" fillId="5" borderId="12" xfId="0" applyNumberFormat="1" applyFont="1" applyFill="1" applyBorder="1" applyAlignment="1">
      <alignment horizontal="center" textRotation="90"/>
    </xf>
    <xf numFmtId="164" fontId="14" fillId="5" borderId="4" xfId="0" applyNumberFormat="1" applyFont="1" applyFill="1" applyBorder="1" applyAlignment="1">
      <alignment horizontal="center" textRotation="90"/>
    </xf>
    <xf numFmtId="0" fontId="0" fillId="0" borderId="13" xfId="0" quotePrefix="1" applyBorder="1" applyAlignment="1">
      <alignment horizontal="center"/>
    </xf>
    <xf numFmtId="0" fontId="0" fillId="0" borderId="14" xfId="0" applyBorder="1" applyAlignment="1">
      <alignment horizontal="center"/>
    </xf>
    <xf numFmtId="0" fontId="0" fillId="0" borderId="0" xfId="0" applyAlignment="1">
      <alignment horizontal="center" vertical="center"/>
    </xf>
    <xf numFmtId="164" fontId="14" fillId="5" borderId="7" xfId="0" applyNumberFormat="1" applyFont="1" applyFill="1" applyBorder="1" applyAlignment="1">
      <alignment horizontal="center" textRotation="90"/>
    </xf>
    <xf numFmtId="0" fontId="11" fillId="5" borderId="4" xfId="0" applyFont="1" applyFill="1" applyBorder="1" applyAlignment="1">
      <alignment horizontal="center" textRotation="90"/>
    </xf>
    <xf numFmtId="0" fontId="11" fillId="5" borderId="7" xfId="0" applyFont="1" applyFill="1" applyBorder="1" applyAlignment="1">
      <alignment horizontal="center" textRotation="90"/>
    </xf>
    <xf numFmtId="0" fontId="6" fillId="7" borderId="0" xfId="14"/>
    <xf numFmtId="0" fontId="5" fillId="3" borderId="0" xfId="7"/>
    <xf numFmtId="0" fontId="9" fillId="0" borderId="0" xfId="11"/>
    <xf numFmtId="1" fontId="0" fillId="0" borderId="0" xfId="0" applyNumberFormat="1"/>
    <xf numFmtId="165" fontId="0" fillId="0" borderId="0" xfId="0" applyNumberFormat="1"/>
    <xf numFmtId="22" fontId="0" fillId="0" borderId="0" xfId="0" applyNumberFormat="1"/>
    <xf numFmtId="0" fontId="11" fillId="8" borderId="15" xfId="0" applyFont="1" applyFill="1" applyBorder="1" applyAlignment="1">
      <alignment horizontal="center"/>
    </xf>
    <xf numFmtId="0" fontId="11" fillId="8" borderId="15" xfId="0" applyFont="1" applyFill="1" applyBorder="1"/>
    <xf numFmtId="0" fontId="11" fillId="4" borderId="0" xfId="0" applyFont="1" applyFill="1" applyAlignment="1">
      <alignment horizontal="center"/>
    </xf>
    <xf numFmtId="0" fontId="11" fillId="9" borderId="0" xfId="0" applyFont="1" applyFill="1" applyAlignment="1">
      <alignment horizontal="centerContinuous"/>
    </xf>
    <xf numFmtId="0" fontId="11" fillId="7" borderId="0" xfId="0" applyFont="1" applyFill="1" applyAlignment="1">
      <alignment horizontal="centerContinuous"/>
    </xf>
    <xf numFmtId="0" fontId="11" fillId="10" borderId="0" xfId="0" applyFont="1" applyFill="1" applyAlignment="1">
      <alignment horizontal="center"/>
    </xf>
    <xf numFmtId="0" fontId="0" fillId="0" borderId="9" xfId="0" applyBorder="1" applyAlignment="1">
      <alignment horizontal="center"/>
    </xf>
    <xf numFmtId="0" fontId="11" fillId="0" borderId="0" xfId="0" applyFont="1" applyAlignment="1">
      <alignment horizontal="center" textRotation="90"/>
    </xf>
    <xf numFmtId="0" fontId="15" fillId="0" borderId="0" xfId="0" applyFont="1" applyAlignment="1">
      <alignment horizontal="center"/>
    </xf>
    <xf numFmtId="0" fontId="0" fillId="0" borderId="0" xfId="0" applyAlignment="1">
      <alignment horizontal="right"/>
    </xf>
    <xf numFmtId="16" fontId="0" fillId="0" borderId="0" xfId="0" applyNumberFormat="1" applyAlignment="1">
      <alignment horizontal="right"/>
    </xf>
    <xf numFmtId="166" fontId="11" fillId="5" borderId="4" xfId="0" applyNumberFormat="1" applyFont="1" applyFill="1" applyBorder="1" applyAlignment="1">
      <alignment horizontal="center" textRotation="90"/>
    </xf>
    <xf numFmtId="166" fontId="11" fillId="5" borderId="7" xfId="0" applyNumberFormat="1" applyFont="1" applyFill="1" applyBorder="1" applyAlignment="1">
      <alignment horizontal="center" textRotation="90"/>
    </xf>
    <xf numFmtId="0" fontId="0" fillId="0" borderId="0" xfId="0" applyAlignment="1">
      <alignment horizontal="centerContinuous"/>
    </xf>
    <xf numFmtId="0" fontId="0" fillId="0" borderId="0" xfId="0" quotePrefix="1" applyAlignment="1">
      <alignment horizontal="center"/>
    </xf>
    <xf numFmtId="0" fontId="16" fillId="12" borderId="0" xfId="0" applyFont="1" applyFill="1" applyAlignment="1">
      <alignment vertical="center" wrapText="1"/>
    </xf>
    <xf numFmtId="0" fontId="16" fillId="13" borderId="0" xfId="0" applyFont="1" applyFill="1" applyAlignment="1">
      <alignment vertical="center" wrapText="1"/>
    </xf>
    <xf numFmtId="0" fontId="17" fillId="11" borderId="0" xfId="0" applyFont="1" applyFill="1" applyAlignment="1">
      <alignment horizontal="center" vertical="center" wrapText="1"/>
    </xf>
    <xf numFmtId="14" fontId="0" fillId="0" borderId="0" xfId="0" applyNumberFormat="1"/>
    <xf numFmtId="0" fontId="0" fillId="0" borderId="0" xfId="0" pivotButton="1"/>
    <xf numFmtId="10" fontId="0" fillId="0" borderId="0" xfId="0" applyNumberFormat="1"/>
    <xf numFmtId="0" fontId="0" fillId="0" borderId="0" xfId="0" pivotButton="1" applyAlignment="1">
      <alignment horizontal="center"/>
    </xf>
    <xf numFmtId="9" fontId="0" fillId="0" borderId="0" xfId="0" applyNumberFormat="1"/>
    <xf numFmtId="0" fontId="0" fillId="0" borderId="16" xfId="0" applyBorder="1"/>
    <xf numFmtId="14" fontId="20" fillId="0" borderId="0" xfId="15" applyNumberFormat="1" applyFont="1"/>
    <xf numFmtId="14" fontId="18" fillId="0" borderId="0" xfId="15" applyNumberFormat="1"/>
    <xf numFmtId="3" fontId="18" fillId="0" borderId="0" xfId="15" applyNumberFormat="1"/>
    <xf numFmtId="0" fontId="3" fillId="0" borderId="16" xfId="15" applyFont="1" applyBorder="1"/>
    <xf numFmtId="0" fontId="3" fillId="0" borderId="16" xfId="15" applyFont="1" applyBorder="1" applyAlignment="1">
      <alignment horizontal="right"/>
    </xf>
    <xf numFmtId="0" fontId="3" fillId="2" borderId="0" xfId="2"/>
    <xf numFmtId="0" fontId="21" fillId="14" borderId="17" xfId="0" applyFont="1" applyFill="1" applyBorder="1"/>
    <xf numFmtId="0" fontId="21" fillId="14" borderId="18" xfId="0" applyFont="1" applyFill="1" applyBorder="1"/>
    <xf numFmtId="0" fontId="0" fillId="15" borderId="18" xfId="0" applyFill="1" applyBorder="1"/>
    <xf numFmtId="0" fontId="0" fillId="0" borderId="18" xfId="0" applyBorder="1"/>
    <xf numFmtId="0" fontId="0" fillId="15" borderId="17" xfId="0" applyFill="1" applyBorder="1"/>
    <xf numFmtId="0" fontId="0" fillId="0" borderId="17" xfId="0" applyBorder="1"/>
    <xf numFmtId="0" fontId="0" fillId="0" borderId="0" xfId="0" quotePrefix="1"/>
  </cellXfs>
  <cellStyles count="19">
    <cellStyle name="Comma 2" xfId="17" xr:uid="{6BFA1CB1-E852-4D26-9C09-701E928FA8ED}"/>
    <cellStyle name="Comment" xfId="8" xr:uid="{C4DDEBC2-DCD2-4316-AAE7-A5F6C47DBA99}"/>
    <cellStyle name="Currency 2" xfId="18" xr:uid="{B12792F4-CFAD-4B24-8513-B0FD7DA771DD}"/>
    <cellStyle name="Explanatory Text" xfId="13" builtinId="53"/>
    <cellStyle name="Followed Hyperlink" xfId="10" builtinId="9" hidden="1"/>
    <cellStyle name="Followed Hyperlink" xfId="12" builtinId="9" customBuiltin="1"/>
    <cellStyle name="Heading 1" xfId="2" builtinId="16" customBuiltin="1"/>
    <cellStyle name="Heading 2" xfId="3" builtinId="17" customBuiltin="1"/>
    <cellStyle name="Heading 3" xfId="4" builtinId="18" hidden="1"/>
    <cellStyle name="Heading 4" xfId="5" builtinId="19" hidden="1"/>
    <cellStyle name="Hyperlink" xfId="11" builtinId="8" customBuiltin="1"/>
    <cellStyle name="Hyperlink 2" xfId="16" xr:uid="{637C05B6-CF29-4E43-B8DA-8D9D7A7F06B3}"/>
    <cellStyle name="Intro_Hd" xfId="7" xr:uid="{84D0D410-758D-4384-B224-A500BAF57428}"/>
    <cellStyle name="Intro_Value" xfId="14" xr:uid="{F4E96D43-FEE3-4728-967A-D9BD72D35029}"/>
    <cellStyle name="Linked Cell" xfId="9" builtinId="24" customBuiltin="1"/>
    <cellStyle name="Normal" xfId="0" builtinId="0" customBuiltin="1"/>
    <cellStyle name="Normal 2" xfId="15" xr:uid="{B5430BA9-E756-47FC-9367-671826405DEA}"/>
    <cellStyle name="Title" xfId="1" builtinId="15" hidden="1"/>
    <cellStyle name="Total" xfId="6" builtinId="25" customBuiltin="1"/>
  </cellStyles>
  <dxfs count="112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dd/mm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dd/mm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dd/mm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dd/mm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dd/mm/yyyy"/>
    </dxf>
    <dxf>
      <border outline="0">
        <bottom style="thin">
          <color indexed="64"/>
        </bottom>
      </border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dd/mm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3" formatCode="0%"/>
    </dxf>
    <dxf>
      <numFmt numFmtId="13" formatCode="0%"/>
    </dxf>
    <dxf>
      <numFmt numFmtId="0" formatCode="General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9" formatCode="dd/mm/yyyy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2"/>
        <scheme val="minor"/>
      </font>
      <alignment horizontal="right" vertical="bottom" textRotation="0" wrapText="0" indent="0" justifyLastLine="0" shrinkToFit="0" readingOrder="0"/>
    </dxf>
    <dxf>
      <fill>
        <patternFill>
          <bgColor theme="2"/>
        </patternFill>
      </fill>
    </dxf>
    <dxf>
      <fill>
        <patternFill>
          <bgColor rgb="FFFBEEC9"/>
        </patternFill>
      </fill>
    </dxf>
    <dxf>
      <fill>
        <patternFill>
          <bgColor rgb="FFFBEEC9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rgb="FFFBEEC9"/>
        </patternFill>
      </fill>
    </dxf>
    <dxf>
      <fill>
        <patternFill>
          <bgColor rgb="FFFBEEC9"/>
        </patternFill>
      </fill>
      <border>
        <left style="thin">
          <color auto="1"/>
        </left>
        <right style="thin">
          <color auto="1"/>
        </right>
      </border>
    </dxf>
    <dxf>
      <fill>
        <patternFill patternType="none">
          <bgColor auto="1"/>
        </patternFill>
      </fill>
      <border>
        <left style="thin">
          <color auto="1"/>
        </left>
        <right style="thin">
          <color auto="1"/>
        </right>
      </border>
    </dxf>
    <dxf>
      <border>
        <left/>
        <right/>
        <vertical/>
        <horizontal/>
      </border>
    </dxf>
    <dxf>
      <fill>
        <patternFill>
          <bgColor rgb="FFFBEEC9"/>
        </patternFill>
      </fill>
      <border>
        <left style="thin">
          <color auto="1"/>
        </left>
        <right style="thin">
          <color auto="1"/>
        </right>
      </border>
    </dxf>
    <dxf>
      <fill>
        <patternFill patternType="none">
          <bgColor auto="1"/>
        </patternFill>
      </fill>
      <border>
        <left style="thin">
          <color auto="1"/>
        </left>
        <right style="thin">
          <color auto="1"/>
        </right>
      </border>
    </dxf>
    <dxf>
      <border>
        <left/>
        <right/>
        <vertical/>
        <horizontal/>
      </border>
    </dxf>
    <dxf>
      <fill>
        <patternFill>
          <bgColor rgb="FFFBEEC9"/>
        </patternFill>
      </fill>
      <border>
        <left style="thin">
          <color auto="1"/>
        </left>
        <right style="thin">
          <color auto="1"/>
        </right>
      </border>
    </dxf>
    <dxf>
      <fill>
        <patternFill patternType="none">
          <bgColor auto="1"/>
        </patternFill>
      </fill>
      <border>
        <left style="thin">
          <color auto="1"/>
        </left>
        <right style="thin">
          <color auto="1"/>
        </right>
      </border>
    </dxf>
    <dxf>
      <border>
        <left/>
        <right/>
        <vertical/>
        <horizontal/>
      </border>
    </dxf>
    <dxf>
      <border>
        <right/>
        <vertical/>
        <horizontal/>
      </border>
    </dxf>
    <dxf>
      <fill>
        <patternFill>
          <bgColor theme="7" tint="0.79998168889431442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5117038483843"/>
          <bgColor rgb="FFFDF5E9"/>
        </patternFill>
      </fill>
    </dxf>
    <dxf>
      <font>
        <b/>
        <color theme="1"/>
      </font>
    </dxf>
    <dxf>
      <font>
        <b/>
        <color theme="1"/>
      </font>
    </dxf>
    <dxf>
      <font>
        <b val="0"/>
        <i val="0"/>
        <color theme="1"/>
      </font>
      <fill>
        <patternFill patternType="none">
          <bgColor auto="1"/>
        </patternFill>
      </fill>
      <border>
        <top style="double">
          <color theme="1"/>
        </top>
      </border>
    </dxf>
    <dxf>
      <font>
        <b/>
        <i val="0"/>
        <color theme="1"/>
      </font>
      <fill>
        <patternFill patternType="solid">
          <fgColor theme="0"/>
          <bgColor theme="8" tint="0.79995117038483843"/>
        </patternFill>
      </fill>
      <border>
        <bottom style="double">
          <color auto="1"/>
        </bottom>
      </border>
    </dxf>
    <dxf>
      <font>
        <b val="0"/>
        <i val="0"/>
        <color theme="1"/>
      </font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 style="thin">
          <color theme="0" tint="-0.14996795556505021"/>
        </vertical>
        <horizontal style="thin">
          <color theme="0" tint="-0.14996795556505021"/>
        </horizontal>
      </border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ont>
        <b/>
        <color theme="1"/>
      </font>
      <fill>
        <patternFill patternType="none">
          <bgColor auto="1"/>
        </patternFill>
      </fill>
    </dxf>
    <dxf>
      <fill>
        <patternFill>
          <bgColor theme="9" tint="0.59996337778862885"/>
        </patternFill>
      </fill>
    </dxf>
    <dxf>
      <font>
        <b/>
        <color theme="1"/>
      </font>
      <fill>
        <patternFill>
          <bgColor rgb="FFFFC000"/>
        </patternFill>
      </fill>
    </dxf>
    <dxf>
      <font>
        <b/>
        <color theme="1"/>
      </font>
      <fill>
        <patternFill patternType="solid">
          <fgColor theme="4" tint="0.59999389629810485"/>
          <bgColor theme="2" tint="-0.24994659260841701"/>
        </patternFill>
      </fill>
    </dxf>
    <dxf>
      <font>
        <b/>
        <color theme="1"/>
      </font>
      <border>
        <left style="medium">
          <color theme="4" tint="0.59999389629810485"/>
        </left>
        <right style="medium">
          <color theme="4" tint="0.59999389629810485"/>
        </right>
        <top style="medium">
          <color theme="4" tint="0.59999389629810485"/>
        </top>
        <bottom style="medium">
          <color theme="4" tint="0.59999389629810485"/>
        </bottom>
      </border>
    </dxf>
    <dxf>
      <font>
        <b val="0"/>
        <i val="0"/>
        <color theme="1"/>
      </font>
      <fill>
        <patternFill>
          <bgColor theme="0" tint="-4.9989318521683403E-2"/>
        </patternFill>
      </fill>
    </dxf>
    <dxf>
      <border>
        <left style="thin">
          <color theme="4" tint="0.39997558519241921"/>
        </left>
        <right style="thin">
          <color theme="4" tint="0.39997558519241921"/>
        </right>
      </border>
    </dxf>
    <dxf>
      <fill>
        <patternFill patternType="none">
          <bgColor auto="1"/>
        </patternFill>
      </fill>
    </dxf>
    <dxf>
      <fill>
        <patternFill>
          <bgColor theme="5" tint="0.79998168889431442"/>
        </patternFill>
      </fill>
    </dxf>
    <dxf>
      <font>
        <b/>
        <color theme="1"/>
      </font>
      <fill>
        <patternFill>
          <bgColor theme="0" tint="-4.9989318521683403E-2"/>
        </patternFill>
      </fill>
      <border>
        <top style="double">
          <color theme="1"/>
        </top>
        <bottom/>
      </border>
    </dxf>
    <dxf>
      <font>
        <b/>
        <i val="0"/>
        <color theme="1"/>
      </font>
      <fill>
        <patternFill patternType="solid">
          <fgColor theme="4"/>
          <bgColor theme="0" tint="-0.14996795556505021"/>
        </patternFill>
      </fill>
      <border>
        <top/>
        <bottom style="double">
          <color theme="1"/>
        </bottom>
      </border>
    </dxf>
    <dxf>
      <font>
        <color theme="1"/>
      </font>
    </dxf>
  </dxfs>
  <tableStyles count="2" defaultTableStyle="TableStyleMedium2" defaultPivotStyle="PivotStyleLight16">
    <tableStyle name="Biegert Standard Pivot Table" table="0" count="14" xr9:uid="{94886349-6B4A-4300-89B0-9F83C8B5183A}">
      <tableStyleElement type="wholeTable" dxfId="111"/>
      <tableStyleElement type="headerRow" dxfId="110"/>
      <tableStyleElement type="totalRow" dxfId="109"/>
      <tableStyleElement type="firstRowStripe" dxfId="108"/>
      <tableStyleElement type="secondRowStripe" dxfId="107"/>
      <tableStyleElement type="firstColumnStripe" dxfId="106"/>
      <tableStyleElement type="firstHeaderCell" dxfId="105"/>
      <tableStyleElement type="firstSubtotalColumn" dxfId="104"/>
      <tableStyleElement type="firstSubtotalRow" dxfId="103"/>
      <tableStyleElement type="secondSubtotalRow" dxfId="102"/>
      <tableStyleElement type="thirdSubtotalRow" dxfId="101"/>
      <tableStyleElement type="secondRowSubheading" dxfId="100"/>
      <tableStyleElement type="pageFieldLabels" dxfId="99"/>
      <tableStyleElement type="pageFieldValues" dxfId="98"/>
    </tableStyle>
    <tableStyle name="Biegert Table Standard" pivot="0" count="7" xr9:uid="{95B43237-2845-4068-A415-A5A3E7804959}">
      <tableStyleElement type="wholeTable" dxfId="97"/>
      <tableStyleElement type="headerRow" dxfId="96"/>
      <tableStyleElement type="totalRow" dxfId="95"/>
      <tableStyleElement type="firstColumn" dxfId="94"/>
      <tableStyleElement type="lastColumn" dxfId="93"/>
      <tableStyleElement type="firstRowStripe" dxfId="92"/>
      <tableStyleElement type="firstColumnStripe" dxfId="91"/>
    </tableStyle>
  </tableStyles>
  <colors>
    <mruColors>
      <color rgb="FFCC66FF"/>
      <color rgb="FFEBFFEB"/>
      <color rgb="FF99CCFF"/>
      <color rgb="FFFBEEC9"/>
      <color rgb="FFCCFFCC"/>
      <color rgb="FFFF9999"/>
      <color rgb="FFEFFFE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pivotCacheDefinition" Target="pivotCache/pivotCacheDefinition1.xml"/><Relationship Id="rId39" Type="http://schemas.microsoft.com/office/2017/06/relationships/rdSupportingPropertyBagStructure" Target="richData/rdsupportingpropertybagstructure.xml"/><Relationship Id="rId21" Type="http://schemas.openxmlformats.org/officeDocument/2006/relationships/worksheet" Target="worksheets/sheet21.xml"/><Relationship Id="rId34" Type="http://schemas.microsoft.com/office/2022/10/relationships/richValueRel" Target="richData/richValueRel.xml"/><Relationship Id="rId42" Type="http://schemas.microsoft.com/office/2022/11/relationships/FeaturePropertyBag" Target="featurePropertyBag/featurePropertyBag.xml"/><Relationship Id="rId47" Type="http://schemas.microsoft.com/office/2006/relationships/vbaProject" Target="vbaProject.bin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sharedStrings" Target="sharedStrings.xml"/><Relationship Id="rId37" Type="http://schemas.microsoft.com/office/2017/06/relationships/rdArray" Target="richData/rdarray.xml"/><Relationship Id="rId40" Type="http://schemas.microsoft.com/office/2017/06/relationships/rdSupportingPropertyBag" Target="richData/rdsupportingpropertybag.xml"/><Relationship Id="rId45" Type="http://schemas.openxmlformats.org/officeDocument/2006/relationships/customXml" Target="../customXml/item2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pivotCacheDefinition" Target="pivotCache/pivotCacheDefinition3.xml"/><Relationship Id="rId36" Type="http://schemas.microsoft.com/office/2017/06/relationships/rdRichValueStructure" Target="richData/rdrichvaluestructure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styles" Target="styles.xml"/><Relationship Id="rId44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pivotCacheDefinition" Target="pivotCache/pivotCacheDefinition2.xml"/><Relationship Id="rId30" Type="http://schemas.openxmlformats.org/officeDocument/2006/relationships/connections" Target="connections.xml"/><Relationship Id="rId35" Type="http://schemas.microsoft.com/office/2017/06/relationships/rdRichValue" Target="richData/rdrichvalue.xml"/><Relationship Id="rId43" Type="http://schemas.openxmlformats.org/officeDocument/2006/relationships/calcChain" Target="calcChain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sheetMetadata" Target="metadata.xml"/><Relationship Id="rId38" Type="http://schemas.microsoft.com/office/2017/06/relationships/richStyles" Target="richData/richStyles.xml"/><Relationship Id="rId46" Type="http://schemas.microsoft.com/office/2023/09/relationships/Python" Target="python.xml"/><Relationship Id="rId20" Type="http://schemas.openxmlformats.org/officeDocument/2006/relationships/worksheet" Target="worksheets/sheet20.xml"/><Relationship Id="rId41" Type="http://schemas.microsoft.com/office/2017/06/relationships/rdRichValueTypes" Target="richData/rdRichValueTyp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Target</a:t>
            </a:r>
            <a:r>
              <a:rPr lang="en-US" baseline="0"/>
              <a:t> Course 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7950131233595801"/>
          <c:y val="0.16849555263925342"/>
          <c:w val="0.68182605815049813"/>
          <c:h val="0.63118037328667254"/>
        </c:manualLayout>
      </c:layout>
      <c:scatterChart>
        <c:scatterStyle val="lineMarker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RAOBF!$C$17:$C$216</c:f>
              <c:numCache>
                <c:formatCode>General</c:formatCode>
                <c:ptCount val="200"/>
                <c:pt idx="0">
                  <c:v>935.72123903134593</c:v>
                </c:pt>
                <c:pt idx="1">
                  <c:v>936.44450787378025</c:v>
                </c:pt>
                <c:pt idx="2">
                  <c:v>937.16777671621458</c:v>
                </c:pt>
                <c:pt idx="3">
                  <c:v>937.8910455586489</c:v>
                </c:pt>
                <c:pt idx="4">
                  <c:v>938.61431440108311</c:v>
                </c:pt>
                <c:pt idx="5">
                  <c:v>939.33758324351743</c:v>
                </c:pt>
                <c:pt idx="6">
                  <c:v>940.06085208595175</c:v>
                </c:pt>
                <c:pt idx="7">
                  <c:v>940.78412092838607</c:v>
                </c:pt>
                <c:pt idx="8">
                  <c:v>941.5073897708204</c:v>
                </c:pt>
                <c:pt idx="9">
                  <c:v>942.23065861325472</c:v>
                </c:pt>
                <c:pt idx="10">
                  <c:v>942.95392745568893</c:v>
                </c:pt>
                <c:pt idx="11">
                  <c:v>943.67719629812325</c:v>
                </c:pt>
                <c:pt idx="12">
                  <c:v>944.40046514055757</c:v>
                </c:pt>
                <c:pt idx="13">
                  <c:v>945.12373398299189</c:v>
                </c:pt>
                <c:pt idx="14">
                  <c:v>945.84700282542622</c:v>
                </c:pt>
                <c:pt idx="15">
                  <c:v>946.57027166786054</c:v>
                </c:pt>
                <c:pt idx="16">
                  <c:v>947.29354051029486</c:v>
                </c:pt>
                <c:pt idx="17">
                  <c:v>948.01680935272907</c:v>
                </c:pt>
                <c:pt idx="18">
                  <c:v>948.74007819516339</c:v>
                </c:pt>
                <c:pt idx="19">
                  <c:v>949.46334703759771</c:v>
                </c:pt>
                <c:pt idx="20">
                  <c:v>950.18661588003204</c:v>
                </c:pt>
                <c:pt idx="21">
                  <c:v>950.90988472246636</c:v>
                </c:pt>
                <c:pt idx="22">
                  <c:v>951.63315356490068</c:v>
                </c:pt>
                <c:pt idx="23">
                  <c:v>952.35642240733489</c:v>
                </c:pt>
                <c:pt idx="24">
                  <c:v>953.07969124976921</c:v>
                </c:pt>
                <c:pt idx="25">
                  <c:v>953.80296009220353</c:v>
                </c:pt>
                <c:pt idx="26">
                  <c:v>954.52622893463786</c:v>
                </c:pt>
                <c:pt idx="27">
                  <c:v>955.24949777707218</c:v>
                </c:pt>
                <c:pt idx="28">
                  <c:v>955.9727666195065</c:v>
                </c:pt>
                <c:pt idx="29">
                  <c:v>956.69603546194082</c:v>
                </c:pt>
                <c:pt idx="30">
                  <c:v>957.41930430437503</c:v>
                </c:pt>
                <c:pt idx="31">
                  <c:v>958.14257314680935</c:v>
                </c:pt>
                <c:pt idx="32">
                  <c:v>958.86584198924368</c:v>
                </c:pt>
                <c:pt idx="33">
                  <c:v>959.589110831678</c:v>
                </c:pt>
                <c:pt idx="34">
                  <c:v>960.31237967411232</c:v>
                </c:pt>
                <c:pt idx="35">
                  <c:v>961.03564851654653</c:v>
                </c:pt>
                <c:pt idx="36">
                  <c:v>961.75891735898097</c:v>
                </c:pt>
                <c:pt idx="37">
                  <c:v>962.48218620141517</c:v>
                </c:pt>
                <c:pt idx="38">
                  <c:v>963.20545504384961</c:v>
                </c:pt>
                <c:pt idx="39">
                  <c:v>963.92872388628382</c:v>
                </c:pt>
                <c:pt idx="40">
                  <c:v>964.65199272871803</c:v>
                </c:pt>
                <c:pt idx="41">
                  <c:v>965.37526157115246</c:v>
                </c:pt>
                <c:pt idx="42">
                  <c:v>966.09853041358667</c:v>
                </c:pt>
                <c:pt idx="43">
                  <c:v>966.82179925602111</c:v>
                </c:pt>
                <c:pt idx="44">
                  <c:v>967.54506809845532</c:v>
                </c:pt>
                <c:pt idx="45">
                  <c:v>968.26833694088975</c:v>
                </c:pt>
                <c:pt idx="46">
                  <c:v>968.99160578332396</c:v>
                </c:pt>
                <c:pt idx="47">
                  <c:v>969.71487462575817</c:v>
                </c:pt>
                <c:pt idx="48">
                  <c:v>970.43814346819261</c:v>
                </c:pt>
                <c:pt idx="49">
                  <c:v>971.16141231062682</c:v>
                </c:pt>
                <c:pt idx="50">
                  <c:v>971.88468115306125</c:v>
                </c:pt>
                <c:pt idx="51">
                  <c:v>972.60794999549546</c:v>
                </c:pt>
                <c:pt idx="52">
                  <c:v>973.3312188379299</c:v>
                </c:pt>
                <c:pt idx="53">
                  <c:v>974.0544876803641</c:v>
                </c:pt>
                <c:pt idx="54">
                  <c:v>974.77775652279831</c:v>
                </c:pt>
                <c:pt idx="55">
                  <c:v>975.50102536523275</c:v>
                </c:pt>
                <c:pt idx="56">
                  <c:v>976.22429420766696</c:v>
                </c:pt>
                <c:pt idx="57">
                  <c:v>976.94756305010139</c:v>
                </c:pt>
                <c:pt idx="58">
                  <c:v>977.6708318925356</c:v>
                </c:pt>
                <c:pt idx="59">
                  <c:v>978.39410073496981</c:v>
                </c:pt>
                <c:pt idx="60">
                  <c:v>979.11736957740425</c:v>
                </c:pt>
                <c:pt idx="61">
                  <c:v>979.84063841983846</c:v>
                </c:pt>
                <c:pt idx="62">
                  <c:v>980.56390726227289</c:v>
                </c:pt>
                <c:pt idx="63">
                  <c:v>981.2871761047071</c:v>
                </c:pt>
                <c:pt idx="64">
                  <c:v>982.01044494714154</c:v>
                </c:pt>
                <c:pt idx="65">
                  <c:v>982.73371378957575</c:v>
                </c:pt>
                <c:pt idx="66">
                  <c:v>983.45698263200995</c:v>
                </c:pt>
                <c:pt idx="67">
                  <c:v>984.18025147444439</c:v>
                </c:pt>
                <c:pt idx="68">
                  <c:v>984.9035203168786</c:v>
                </c:pt>
                <c:pt idx="69">
                  <c:v>985.62678915931303</c:v>
                </c:pt>
                <c:pt idx="70">
                  <c:v>986.35005800174724</c:v>
                </c:pt>
                <c:pt idx="71">
                  <c:v>987.07332684418168</c:v>
                </c:pt>
                <c:pt idx="72">
                  <c:v>987.79659568661589</c:v>
                </c:pt>
                <c:pt idx="73">
                  <c:v>988.5198645290501</c:v>
                </c:pt>
                <c:pt idx="74">
                  <c:v>989.24313337148453</c:v>
                </c:pt>
                <c:pt idx="75">
                  <c:v>989.96640221391874</c:v>
                </c:pt>
                <c:pt idx="76">
                  <c:v>990.68967105635318</c:v>
                </c:pt>
                <c:pt idx="77">
                  <c:v>991.41293989878739</c:v>
                </c:pt>
                <c:pt idx="78">
                  <c:v>992.13620874122182</c:v>
                </c:pt>
                <c:pt idx="79">
                  <c:v>992.85947758365603</c:v>
                </c:pt>
                <c:pt idx="80">
                  <c:v>993.58274642609024</c:v>
                </c:pt>
                <c:pt idx="81">
                  <c:v>994.30601526852467</c:v>
                </c:pt>
                <c:pt idx="82">
                  <c:v>995.02928411095888</c:v>
                </c:pt>
                <c:pt idx="83">
                  <c:v>995.75255295339332</c:v>
                </c:pt>
                <c:pt idx="84">
                  <c:v>996.47582179582753</c:v>
                </c:pt>
                <c:pt idx="85">
                  <c:v>997.19909063826174</c:v>
                </c:pt>
                <c:pt idx="86">
                  <c:v>997.92235948069617</c:v>
                </c:pt>
                <c:pt idx="87">
                  <c:v>998.64562832313038</c:v>
                </c:pt>
                <c:pt idx="88">
                  <c:v>999.36889716556482</c:v>
                </c:pt>
                <c:pt idx="89">
                  <c:v>1000.092166007999</c:v>
                </c:pt>
                <c:pt idx="90">
                  <c:v>1000.8154348504335</c:v>
                </c:pt>
                <c:pt idx="91">
                  <c:v>1001.5387036928677</c:v>
                </c:pt>
                <c:pt idx="92">
                  <c:v>1002.2619725353019</c:v>
                </c:pt>
                <c:pt idx="93">
                  <c:v>1002.9852413777363</c:v>
                </c:pt>
                <c:pt idx="94">
                  <c:v>1003.7085102201705</c:v>
                </c:pt>
                <c:pt idx="95">
                  <c:v>1004.431779062605</c:v>
                </c:pt>
                <c:pt idx="96">
                  <c:v>1005.1550479050392</c:v>
                </c:pt>
                <c:pt idx="97">
                  <c:v>1005.8783167474736</c:v>
                </c:pt>
                <c:pt idx="98">
                  <c:v>1006.6015855899078</c:v>
                </c:pt>
                <c:pt idx="99">
                  <c:v>1007.324854432342</c:v>
                </c:pt>
                <c:pt idx="100">
                  <c:v>1008.0481232747765</c:v>
                </c:pt>
                <c:pt idx="101">
                  <c:v>1008.7713921172107</c:v>
                </c:pt>
                <c:pt idx="102">
                  <c:v>1009.4946609596451</c:v>
                </c:pt>
                <c:pt idx="103">
                  <c:v>1010.2179298020793</c:v>
                </c:pt>
                <c:pt idx="104">
                  <c:v>1010.9411986445137</c:v>
                </c:pt>
                <c:pt idx="105">
                  <c:v>1011.664467486948</c:v>
                </c:pt>
                <c:pt idx="106">
                  <c:v>1012.3877363293822</c:v>
                </c:pt>
                <c:pt idx="107">
                  <c:v>1013.1110051718166</c:v>
                </c:pt>
                <c:pt idx="108">
                  <c:v>1013.8342740142508</c:v>
                </c:pt>
                <c:pt idx="109">
                  <c:v>1014.5575428566852</c:v>
                </c:pt>
                <c:pt idx="110">
                  <c:v>1015.2808116991195</c:v>
                </c:pt>
                <c:pt idx="111">
                  <c:v>1016.0040805415537</c:v>
                </c:pt>
                <c:pt idx="112">
                  <c:v>1016.7273493839881</c:v>
                </c:pt>
                <c:pt idx="113">
                  <c:v>1017.4506182264223</c:v>
                </c:pt>
                <c:pt idx="114">
                  <c:v>1018.1738870688567</c:v>
                </c:pt>
                <c:pt idx="115">
                  <c:v>1018.897155911291</c:v>
                </c:pt>
                <c:pt idx="116">
                  <c:v>1019.6204247537254</c:v>
                </c:pt>
                <c:pt idx="117">
                  <c:v>1020.3436935961596</c:v>
                </c:pt>
                <c:pt idx="118">
                  <c:v>1021.0669624385938</c:v>
                </c:pt>
                <c:pt idx="119">
                  <c:v>1021.7902312810282</c:v>
                </c:pt>
                <c:pt idx="120">
                  <c:v>1022.5135001234624</c:v>
                </c:pt>
                <c:pt idx="121">
                  <c:v>1023.2367689658969</c:v>
                </c:pt>
                <c:pt idx="122">
                  <c:v>1023.9600378083311</c:v>
                </c:pt>
                <c:pt idx="123">
                  <c:v>1024.6833066507656</c:v>
                </c:pt>
                <c:pt idx="124">
                  <c:v>1025.4065754931999</c:v>
                </c:pt>
                <c:pt idx="125">
                  <c:v>1026.1298443356341</c:v>
                </c:pt>
                <c:pt idx="126">
                  <c:v>1026.8531131780685</c:v>
                </c:pt>
                <c:pt idx="127">
                  <c:v>1027.5763820205027</c:v>
                </c:pt>
                <c:pt idx="128">
                  <c:v>1028.2996508629371</c:v>
                </c:pt>
                <c:pt idx="129">
                  <c:v>1029.0229197053714</c:v>
                </c:pt>
                <c:pt idx="130">
                  <c:v>1029.7461885478058</c:v>
                </c:pt>
                <c:pt idx="131">
                  <c:v>1030.46945739024</c:v>
                </c:pt>
                <c:pt idx="132">
                  <c:v>1031.1927262326742</c:v>
                </c:pt>
                <c:pt idx="133">
                  <c:v>1031.9159950751086</c:v>
                </c:pt>
                <c:pt idx="134">
                  <c:v>1032.6392639175428</c:v>
                </c:pt>
                <c:pt idx="135">
                  <c:v>1033.3625327599773</c:v>
                </c:pt>
                <c:pt idx="136">
                  <c:v>1034.0858016024115</c:v>
                </c:pt>
                <c:pt idx="137">
                  <c:v>1034.8090704448459</c:v>
                </c:pt>
                <c:pt idx="138">
                  <c:v>1035.5323392872801</c:v>
                </c:pt>
                <c:pt idx="139">
                  <c:v>1036.2556081297143</c:v>
                </c:pt>
                <c:pt idx="140">
                  <c:v>1036.9788769721488</c:v>
                </c:pt>
                <c:pt idx="141">
                  <c:v>1037.702145814583</c:v>
                </c:pt>
                <c:pt idx="142">
                  <c:v>1038.4254146570174</c:v>
                </c:pt>
                <c:pt idx="143">
                  <c:v>1039.1486834994516</c:v>
                </c:pt>
                <c:pt idx="144">
                  <c:v>1039.8719523418858</c:v>
                </c:pt>
                <c:pt idx="145">
                  <c:v>1040.5952211843203</c:v>
                </c:pt>
                <c:pt idx="146">
                  <c:v>1041.3184900267545</c:v>
                </c:pt>
                <c:pt idx="147">
                  <c:v>1042.0417588691889</c:v>
                </c:pt>
                <c:pt idx="148">
                  <c:v>1042.7650277116231</c:v>
                </c:pt>
                <c:pt idx="149">
                  <c:v>1043.4882965540576</c:v>
                </c:pt>
                <c:pt idx="150">
                  <c:v>1044.2115653964918</c:v>
                </c:pt>
                <c:pt idx="151">
                  <c:v>1044.934834238926</c:v>
                </c:pt>
                <c:pt idx="152">
                  <c:v>1045.6581030813604</c:v>
                </c:pt>
                <c:pt idx="153">
                  <c:v>1046.3813719237946</c:v>
                </c:pt>
                <c:pt idx="154">
                  <c:v>1047.1046407662291</c:v>
                </c:pt>
                <c:pt idx="155">
                  <c:v>1047.8279096086633</c:v>
                </c:pt>
                <c:pt idx="156">
                  <c:v>1048.5511784510977</c:v>
                </c:pt>
                <c:pt idx="157">
                  <c:v>1049.2744472935319</c:v>
                </c:pt>
                <c:pt idx="158">
                  <c:v>1049.9977161359661</c:v>
                </c:pt>
                <c:pt idx="159">
                  <c:v>1050.7209849784006</c:v>
                </c:pt>
                <c:pt idx="160">
                  <c:v>1051.4442538208348</c:v>
                </c:pt>
                <c:pt idx="161">
                  <c:v>1052.1675226632692</c:v>
                </c:pt>
                <c:pt idx="162">
                  <c:v>1052.8907915057034</c:v>
                </c:pt>
                <c:pt idx="163">
                  <c:v>1053.6140603481376</c:v>
                </c:pt>
                <c:pt idx="164">
                  <c:v>1054.3373291905721</c:v>
                </c:pt>
                <c:pt idx="165">
                  <c:v>1055.0605980330063</c:v>
                </c:pt>
                <c:pt idx="166">
                  <c:v>1055.7838668754407</c:v>
                </c:pt>
                <c:pt idx="167">
                  <c:v>1056.5071357178749</c:v>
                </c:pt>
                <c:pt idx="168">
                  <c:v>1057.2304045603094</c:v>
                </c:pt>
                <c:pt idx="169">
                  <c:v>1057.9536734027436</c:v>
                </c:pt>
                <c:pt idx="170">
                  <c:v>1058.6769422451778</c:v>
                </c:pt>
                <c:pt idx="171">
                  <c:v>1059.4002110876122</c:v>
                </c:pt>
                <c:pt idx="172">
                  <c:v>1060.1234799300464</c:v>
                </c:pt>
                <c:pt idx="173">
                  <c:v>1060.8467487724809</c:v>
                </c:pt>
                <c:pt idx="174">
                  <c:v>1061.5700176149151</c:v>
                </c:pt>
                <c:pt idx="175">
                  <c:v>1062.2932864573495</c:v>
                </c:pt>
                <c:pt idx="176">
                  <c:v>1063.0165552997837</c:v>
                </c:pt>
                <c:pt idx="177">
                  <c:v>1063.7398241422179</c:v>
                </c:pt>
                <c:pt idx="178">
                  <c:v>1064.4630929846523</c:v>
                </c:pt>
                <c:pt idx="179">
                  <c:v>1065.1863618270866</c:v>
                </c:pt>
                <c:pt idx="180">
                  <c:v>1065.909630669521</c:v>
                </c:pt>
                <c:pt idx="181">
                  <c:v>1066.6328995119552</c:v>
                </c:pt>
                <c:pt idx="182">
                  <c:v>1067.3561683543894</c:v>
                </c:pt>
                <c:pt idx="183">
                  <c:v>1068.0794371968238</c:v>
                </c:pt>
                <c:pt idx="184">
                  <c:v>1068.8027060392581</c:v>
                </c:pt>
                <c:pt idx="185">
                  <c:v>1069.5259748816925</c:v>
                </c:pt>
                <c:pt idx="186">
                  <c:v>1070.2492437241267</c:v>
                </c:pt>
                <c:pt idx="187">
                  <c:v>1070.9725125665611</c:v>
                </c:pt>
                <c:pt idx="188">
                  <c:v>1071.6957814089953</c:v>
                </c:pt>
                <c:pt idx="189">
                  <c:v>1072.4190502514298</c:v>
                </c:pt>
                <c:pt idx="190">
                  <c:v>1073.142319093864</c:v>
                </c:pt>
                <c:pt idx="191">
                  <c:v>1073.8655879362982</c:v>
                </c:pt>
                <c:pt idx="192">
                  <c:v>1074.5888567787326</c:v>
                </c:pt>
                <c:pt idx="193">
                  <c:v>1075.3121256211668</c:v>
                </c:pt>
                <c:pt idx="194">
                  <c:v>1076.0353944636013</c:v>
                </c:pt>
                <c:pt idx="195">
                  <c:v>1076.7586633060355</c:v>
                </c:pt>
                <c:pt idx="196">
                  <c:v>1077.4819321484697</c:v>
                </c:pt>
                <c:pt idx="197">
                  <c:v>1078.2052009909041</c:v>
                </c:pt>
                <c:pt idx="198">
                  <c:v>1078.9284698333383</c:v>
                </c:pt>
                <c:pt idx="199">
                  <c:v>1079.6517386757728</c:v>
                </c:pt>
              </c:numCache>
            </c:numRef>
          </c:xVal>
          <c:yVal>
            <c:numRef>
              <c:f>RAOBF!$D$17:$D$216</c:f>
              <c:numCache>
                <c:formatCode>General</c:formatCode>
                <c:ptCount val="200"/>
                <c:pt idx="0">
                  <c:v>1655.4463632569796</c:v>
                </c:pt>
                <c:pt idx="1">
                  <c:v>1656.3083214983621</c:v>
                </c:pt>
                <c:pt idx="2">
                  <c:v>1657.1702797397447</c:v>
                </c:pt>
                <c:pt idx="3">
                  <c:v>1658.0322379811271</c:v>
                </c:pt>
                <c:pt idx="4">
                  <c:v>1658.8941962225097</c:v>
                </c:pt>
                <c:pt idx="5">
                  <c:v>1659.7561544638922</c:v>
                </c:pt>
                <c:pt idx="6">
                  <c:v>1660.6181127052748</c:v>
                </c:pt>
                <c:pt idx="7">
                  <c:v>1661.4800709466574</c:v>
                </c:pt>
                <c:pt idx="8">
                  <c:v>1662.3420291880398</c:v>
                </c:pt>
                <c:pt idx="9">
                  <c:v>1663.2039874294223</c:v>
                </c:pt>
                <c:pt idx="10">
                  <c:v>1664.0659456708049</c:v>
                </c:pt>
                <c:pt idx="11">
                  <c:v>1664.9279039121875</c:v>
                </c:pt>
                <c:pt idx="12">
                  <c:v>1665.7898621535701</c:v>
                </c:pt>
                <c:pt idx="13">
                  <c:v>1666.6518203949527</c:v>
                </c:pt>
                <c:pt idx="14">
                  <c:v>1667.513778636335</c:v>
                </c:pt>
                <c:pt idx="15">
                  <c:v>1668.3757368777176</c:v>
                </c:pt>
                <c:pt idx="16">
                  <c:v>1669.2376951191002</c:v>
                </c:pt>
                <c:pt idx="17">
                  <c:v>1670.0996533604828</c:v>
                </c:pt>
                <c:pt idx="18">
                  <c:v>1670.9616116018653</c:v>
                </c:pt>
                <c:pt idx="19">
                  <c:v>1671.8235698432477</c:v>
                </c:pt>
                <c:pt idx="20">
                  <c:v>1672.6855280846303</c:v>
                </c:pt>
                <c:pt idx="21">
                  <c:v>1673.5474863260129</c:v>
                </c:pt>
                <c:pt idx="22">
                  <c:v>1674.4094445673954</c:v>
                </c:pt>
                <c:pt idx="23">
                  <c:v>1675.271402808778</c:v>
                </c:pt>
                <c:pt idx="24">
                  <c:v>1676.1333610501604</c:v>
                </c:pt>
                <c:pt idx="25">
                  <c:v>1676.995319291543</c:v>
                </c:pt>
                <c:pt idx="26">
                  <c:v>1677.8572775329255</c:v>
                </c:pt>
                <c:pt idx="27">
                  <c:v>1678.7192357743081</c:v>
                </c:pt>
                <c:pt idx="28">
                  <c:v>1679.5811940156907</c:v>
                </c:pt>
                <c:pt idx="29">
                  <c:v>1680.4431522570733</c:v>
                </c:pt>
                <c:pt idx="30">
                  <c:v>1681.3051104984556</c:v>
                </c:pt>
                <c:pt idx="31">
                  <c:v>1682.1670687398382</c:v>
                </c:pt>
                <c:pt idx="32">
                  <c:v>1683.0290269812208</c:v>
                </c:pt>
                <c:pt idx="33">
                  <c:v>1683.8909852226034</c:v>
                </c:pt>
                <c:pt idx="34">
                  <c:v>1684.752943463986</c:v>
                </c:pt>
                <c:pt idx="35">
                  <c:v>1685.6149017053683</c:v>
                </c:pt>
                <c:pt idx="36">
                  <c:v>1686.4768599467509</c:v>
                </c:pt>
                <c:pt idx="37">
                  <c:v>1687.3388181881335</c:v>
                </c:pt>
                <c:pt idx="38">
                  <c:v>1688.2007764295161</c:v>
                </c:pt>
                <c:pt idx="39">
                  <c:v>1689.0627346708986</c:v>
                </c:pt>
                <c:pt idx="40">
                  <c:v>1689.924692912281</c:v>
                </c:pt>
                <c:pt idx="41">
                  <c:v>1690.7866511536636</c:v>
                </c:pt>
                <c:pt idx="42">
                  <c:v>1691.6486093950462</c:v>
                </c:pt>
                <c:pt idx="43">
                  <c:v>1692.5105676364287</c:v>
                </c:pt>
                <c:pt idx="44">
                  <c:v>1693.3725258778113</c:v>
                </c:pt>
                <c:pt idx="45">
                  <c:v>1694.2344841191939</c:v>
                </c:pt>
                <c:pt idx="46">
                  <c:v>1695.0964423605762</c:v>
                </c:pt>
                <c:pt idx="47">
                  <c:v>1695.9584006019588</c:v>
                </c:pt>
                <c:pt idx="48">
                  <c:v>1696.8203588433414</c:v>
                </c:pt>
                <c:pt idx="49">
                  <c:v>1697.682317084724</c:v>
                </c:pt>
                <c:pt idx="50">
                  <c:v>1698.5442753261066</c:v>
                </c:pt>
                <c:pt idx="51">
                  <c:v>1699.4062335674889</c:v>
                </c:pt>
                <c:pt idx="52">
                  <c:v>1700.2681918088715</c:v>
                </c:pt>
                <c:pt idx="53">
                  <c:v>1701.1301500502541</c:v>
                </c:pt>
                <c:pt idx="54">
                  <c:v>1701.9921082916367</c:v>
                </c:pt>
                <c:pt idx="55">
                  <c:v>1702.8540665330192</c:v>
                </c:pt>
                <c:pt idx="56">
                  <c:v>1703.7160247744016</c:v>
                </c:pt>
                <c:pt idx="57">
                  <c:v>1704.5779830157842</c:v>
                </c:pt>
                <c:pt idx="58">
                  <c:v>1705.4399412571668</c:v>
                </c:pt>
                <c:pt idx="59">
                  <c:v>1706.3018994985493</c:v>
                </c:pt>
                <c:pt idx="60">
                  <c:v>1707.1638577399319</c:v>
                </c:pt>
                <c:pt idx="61">
                  <c:v>1708.0258159813145</c:v>
                </c:pt>
                <c:pt idx="62">
                  <c:v>1708.8877742226969</c:v>
                </c:pt>
                <c:pt idx="63">
                  <c:v>1709.7497324640794</c:v>
                </c:pt>
                <c:pt idx="64">
                  <c:v>1710.611690705462</c:v>
                </c:pt>
                <c:pt idx="65">
                  <c:v>1711.4736489468446</c:v>
                </c:pt>
                <c:pt idx="66">
                  <c:v>1712.3356071882272</c:v>
                </c:pt>
                <c:pt idx="67">
                  <c:v>1713.1975654296095</c:v>
                </c:pt>
                <c:pt idx="68">
                  <c:v>1714.0595236709921</c:v>
                </c:pt>
                <c:pt idx="69">
                  <c:v>1714.9214819123747</c:v>
                </c:pt>
                <c:pt idx="70">
                  <c:v>1715.7834401537573</c:v>
                </c:pt>
                <c:pt idx="71">
                  <c:v>1716.6453983951399</c:v>
                </c:pt>
                <c:pt idx="72">
                  <c:v>1717.5073566365222</c:v>
                </c:pt>
                <c:pt idx="73">
                  <c:v>1718.3693148779048</c:v>
                </c:pt>
                <c:pt idx="74">
                  <c:v>1719.2312731192874</c:v>
                </c:pt>
                <c:pt idx="75">
                  <c:v>1720.09323136067</c:v>
                </c:pt>
                <c:pt idx="76">
                  <c:v>1720.9551896020525</c:v>
                </c:pt>
                <c:pt idx="77">
                  <c:v>1721.8171478434349</c:v>
                </c:pt>
                <c:pt idx="78">
                  <c:v>1722.6791060848175</c:v>
                </c:pt>
                <c:pt idx="79">
                  <c:v>1723.5410643262001</c:v>
                </c:pt>
                <c:pt idx="80">
                  <c:v>1724.4030225675826</c:v>
                </c:pt>
                <c:pt idx="81">
                  <c:v>1725.2649808089652</c:v>
                </c:pt>
                <c:pt idx="82">
                  <c:v>1726.1269390503478</c:v>
                </c:pt>
                <c:pt idx="83">
                  <c:v>1726.9888972917302</c:v>
                </c:pt>
                <c:pt idx="84">
                  <c:v>1727.8508555331127</c:v>
                </c:pt>
                <c:pt idx="85">
                  <c:v>1728.7128137744953</c:v>
                </c:pt>
                <c:pt idx="86">
                  <c:v>1729.5747720158779</c:v>
                </c:pt>
                <c:pt idx="87">
                  <c:v>1730.4367302572605</c:v>
                </c:pt>
                <c:pt idx="88">
                  <c:v>1731.2986884986428</c:v>
                </c:pt>
                <c:pt idx="89">
                  <c:v>1732.1606467400254</c:v>
                </c:pt>
                <c:pt idx="90">
                  <c:v>1733.022604981408</c:v>
                </c:pt>
                <c:pt idx="91">
                  <c:v>1733.8845632227906</c:v>
                </c:pt>
                <c:pt idx="92">
                  <c:v>1734.7465214641732</c:v>
                </c:pt>
                <c:pt idx="93">
                  <c:v>1735.6084797055557</c:v>
                </c:pt>
                <c:pt idx="94">
                  <c:v>1736.4704379469381</c:v>
                </c:pt>
                <c:pt idx="95">
                  <c:v>1737.3323961883207</c:v>
                </c:pt>
                <c:pt idx="96">
                  <c:v>1738.1943544297033</c:v>
                </c:pt>
                <c:pt idx="97">
                  <c:v>1739.0563126710858</c:v>
                </c:pt>
                <c:pt idx="98">
                  <c:v>1739.9182709124684</c:v>
                </c:pt>
                <c:pt idx="99">
                  <c:v>1740.7802291538508</c:v>
                </c:pt>
                <c:pt idx="100">
                  <c:v>1741.6421873952333</c:v>
                </c:pt>
                <c:pt idx="101">
                  <c:v>1742.5041456366159</c:v>
                </c:pt>
                <c:pt idx="102">
                  <c:v>1743.3661038779985</c:v>
                </c:pt>
                <c:pt idx="103">
                  <c:v>1744.2280621193811</c:v>
                </c:pt>
                <c:pt idx="104">
                  <c:v>1745.0900203607634</c:v>
                </c:pt>
                <c:pt idx="105">
                  <c:v>1745.951978602146</c:v>
                </c:pt>
                <c:pt idx="106">
                  <c:v>1746.8139368435286</c:v>
                </c:pt>
                <c:pt idx="107">
                  <c:v>1747.6758950849112</c:v>
                </c:pt>
                <c:pt idx="108">
                  <c:v>1748.5378533262938</c:v>
                </c:pt>
                <c:pt idx="109">
                  <c:v>1749.3998115676761</c:v>
                </c:pt>
                <c:pt idx="110">
                  <c:v>1750.2617698090587</c:v>
                </c:pt>
                <c:pt idx="111">
                  <c:v>1751.1237280504413</c:v>
                </c:pt>
                <c:pt idx="112">
                  <c:v>1751.9856862918239</c:v>
                </c:pt>
                <c:pt idx="113">
                  <c:v>1752.8476445332064</c:v>
                </c:pt>
                <c:pt idx="114">
                  <c:v>1753.709602774589</c:v>
                </c:pt>
                <c:pt idx="115">
                  <c:v>1754.5715610159714</c:v>
                </c:pt>
                <c:pt idx="116">
                  <c:v>1755.433519257354</c:v>
                </c:pt>
                <c:pt idx="117">
                  <c:v>1756.2954774987365</c:v>
                </c:pt>
                <c:pt idx="118">
                  <c:v>1757.1574357401191</c:v>
                </c:pt>
                <c:pt idx="119">
                  <c:v>1758.0193939815017</c:v>
                </c:pt>
                <c:pt idx="120">
                  <c:v>1758.8813522228841</c:v>
                </c:pt>
                <c:pt idx="121">
                  <c:v>1759.7433104642666</c:v>
                </c:pt>
                <c:pt idx="122">
                  <c:v>1760.6052687056492</c:v>
                </c:pt>
                <c:pt idx="123">
                  <c:v>1761.4672269470318</c:v>
                </c:pt>
                <c:pt idx="124">
                  <c:v>1762.3291851884144</c:v>
                </c:pt>
                <c:pt idx="125">
                  <c:v>1763.191143429797</c:v>
                </c:pt>
                <c:pt idx="126">
                  <c:v>1764.0531016711793</c:v>
                </c:pt>
                <c:pt idx="127">
                  <c:v>1764.9150599125619</c:v>
                </c:pt>
                <c:pt idx="128">
                  <c:v>1765.7770181539445</c:v>
                </c:pt>
                <c:pt idx="129">
                  <c:v>1766.6389763953271</c:v>
                </c:pt>
                <c:pt idx="130">
                  <c:v>1767.5009346367096</c:v>
                </c:pt>
                <c:pt idx="131">
                  <c:v>1768.362892878092</c:v>
                </c:pt>
                <c:pt idx="132">
                  <c:v>1769.2248511194746</c:v>
                </c:pt>
                <c:pt idx="133">
                  <c:v>1770.0868093608572</c:v>
                </c:pt>
                <c:pt idx="134">
                  <c:v>1770.9487676022397</c:v>
                </c:pt>
                <c:pt idx="135">
                  <c:v>1771.8107258436223</c:v>
                </c:pt>
                <c:pt idx="136">
                  <c:v>1772.6726840850047</c:v>
                </c:pt>
                <c:pt idx="137">
                  <c:v>1773.5346423263873</c:v>
                </c:pt>
                <c:pt idx="138">
                  <c:v>1774.3966005677698</c:v>
                </c:pt>
                <c:pt idx="139">
                  <c:v>1775.2585588091524</c:v>
                </c:pt>
                <c:pt idx="140">
                  <c:v>1776.120517050535</c:v>
                </c:pt>
                <c:pt idx="141">
                  <c:v>1776.9824752919174</c:v>
                </c:pt>
                <c:pt idx="142">
                  <c:v>1777.8444335332999</c:v>
                </c:pt>
                <c:pt idx="143">
                  <c:v>1778.7063917746825</c:v>
                </c:pt>
                <c:pt idx="144">
                  <c:v>1779.5683500160651</c:v>
                </c:pt>
                <c:pt idx="145">
                  <c:v>1780.4303082574477</c:v>
                </c:pt>
                <c:pt idx="146">
                  <c:v>1781.2922664988303</c:v>
                </c:pt>
                <c:pt idx="147">
                  <c:v>1782.1542247402126</c:v>
                </c:pt>
                <c:pt idx="148">
                  <c:v>1783.0161829815952</c:v>
                </c:pt>
                <c:pt idx="149">
                  <c:v>1783.8781412229778</c:v>
                </c:pt>
                <c:pt idx="150">
                  <c:v>1784.7400994643604</c:v>
                </c:pt>
                <c:pt idx="151">
                  <c:v>1785.6020577057429</c:v>
                </c:pt>
                <c:pt idx="152">
                  <c:v>1786.4640159471253</c:v>
                </c:pt>
                <c:pt idx="153">
                  <c:v>1787.3259741885079</c:v>
                </c:pt>
                <c:pt idx="154">
                  <c:v>1788.1879324298905</c:v>
                </c:pt>
                <c:pt idx="155">
                  <c:v>1789.049890671273</c:v>
                </c:pt>
                <c:pt idx="156">
                  <c:v>1789.9118489126556</c:v>
                </c:pt>
                <c:pt idx="157">
                  <c:v>1790.7738071540382</c:v>
                </c:pt>
                <c:pt idx="158">
                  <c:v>1791.6357653954205</c:v>
                </c:pt>
                <c:pt idx="159">
                  <c:v>1792.4977236368031</c:v>
                </c:pt>
                <c:pt idx="160">
                  <c:v>1793.3596818781857</c:v>
                </c:pt>
                <c:pt idx="161">
                  <c:v>1794.2216401195683</c:v>
                </c:pt>
                <c:pt idx="162">
                  <c:v>1795.0835983609506</c:v>
                </c:pt>
                <c:pt idx="163">
                  <c:v>1795.9455566023332</c:v>
                </c:pt>
                <c:pt idx="164">
                  <c:v>1796.8075148437158</c:v>
                </c:pt>
                <c:pt idx="165">
                  <c:v>1797.6694730850984</c:v>
                </c:pt>
                <c:pt idx="166">
                  <c:v>1798.531431326481</c:v>
                </c:pt>
                <c:pt idx="167">
                  <c:v>1799.3933895678636</c:v>
                </c:pt>
                <c:pt idx="168">
                  <c:v>1800.2553478092459</c:v>
                </c:pt>
                <c:pt idx="169">
                  <c:v>1801.1173060506285</c:v>
                </c:pt>
                <c:pt idx="170">
                  <c:v>1801.9792642920111</c:v>
                </c:pt>
                <c:pt idx="171">
                  <c:v>1802.8412225333936</c:v>
                </c:pt>
                <c:pt idx="172">
                  <c:v>1803.7031807747762</c:v>
                </c:pt>
                <c:pt idx="173">
                  <c:v>1804.5651390161586</c:v>
                </c:pt>
                <c:pt idx="174">
                  <c:v>1805.4270972575412</c:v>
                </c:pt>
                <c:pt idx="175">
                  <c:v>1806.2890554989237</c:v>
                </c:pt>
                <c:pt idx="176">
                  <c:v>1807.1510137403063</c:v>
                </c:pt>
                <c:pt idx="177">
                  <c:v>1808.0129719816889</c:v>
                </c:pt>
                <c:pt idx="178">
                  <c:v>1808.8749302230715</c:v>
                </c:pt>
                <c:pt idx="179">
                  <c:v>1809.7368884644538</c:v>
                </c:pt>
                <c:pt idx="180">
                  <c:v>1810.5988467058364</c:v>
                </c:pt>
                <c:pt idx="181">
                  <c:v>1811.460804947219</c:v>
                </c:pt>
                <c:pt idx="182">
                  <c:v>1812.3227631886016</c:v>
                </c:pt>
                <c:pt idx="183">
                  <c:v>1813.1847214299842</c:v>
                </c:pt>
                <c:pt idx="184">
                  <c:v>1814.0466796713665</c:v>
                </c:pt>
                <c:pt idx="185">
                  <c:v>1814.9086379127491</c:v>
                </c:pt>
                <c:pt idx="186">
                  <c:v>1815.7705961541317</c:v>
                </c:pt>
                <c:pt idx="187">
                  <c:v>1816.6325543955143</c:v>
                </c:pt>
                <c:pt idx="188">
                  <c:v>1817.4945126368968</c:v>
                </c:pt>
                <c:pt idx="189">
                  <c:v>1818.3564708782794</c:v>
                </c:pt>
                <c:pt idx="190">
                  <c:v>1819.2184291196618</c:v>
                </c:pt>
                <c:pt idx="191">
                  <c:v>1820.0803873610444</c:v>
                </c:pt>
                <c:pt idx="192">
                  <c:v>1820.9423456024269</c:v>
                </c:pt>
                <c:pt idx="193">
                  <c:v>1821.8043038438095</c:v>
                </c:pt>
                <c:pt idx="194">
                  <c:v>1822.6662620851919</c:v>
                </c:pt>
                <c:pt idx="195">
                  <c:v>1823.5282203265745</c:v>
                </c:pt>
                <c:pt idx="196">
                  <c:v>1824.390178567957</c:v>
                </c:pt>
                <c:pt idx="197">
                  <c:v>1825.2521368093396</c:v>
                </c:pt>
                <c:pt idx="198">
                  <c:v>1826.1140950507222</c:v>
                </c:pt>
                <c:pt idx="199">
                  <c:v>1826.9760532921048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11F-466C-BFCB-15D63CFA66B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82144271"/>
        <c:axId val="1382150031"/>
      </c:scatterChart>
      <c:valAx>
        <c:axId val="1382144271"/>
        <c:scaling>
          <c:orientation val="minMax"/>
          <c:max val="2000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X coordinate</a:t>
                </a:r>
              </a:p>
            </c:rich>
          </c:tx>
          <c:layout>
            <c:manualLayout>
              <c:xMode val="edge"/>
              <c:yMode val="edge"/>
              <c:x val="0.42042829369817669"/>
              <c:y val="0.87948765172600496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82150031"/>
        <c:crosses val="autoZero"/>
        <c:crossBetween val="midCat"/>
      </c:valAx>
      <c:valAx>
        <c:axId val="1382150031"/>
        <c:scaling>
          <c:orientation val="minMax"/>
          <c:max val="200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Y coordinate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82144271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7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8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9.jpeg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0.png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1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25</xdr:col>
      <xdr:colOff>198120</xdr:colOff>
      <xdr:row>2</xdr:row>
      <xdr:rowOff>76200</xdr:rowOff>
    </xdr:from>
    <xdr:to>
      <xdr:col>27</xdr:col>
      <xdr:colOff>45720</xdr:colOff>
      <xdr:row>4</xdr:row>
      <xdr:rowOff>121920</xdr:rowOff>
    </xdr:to>
    <xdr:sp macro="[0]!FormatNamedArea" textlink="">
      <xdr:nvSpPr>
        <xdr:cNvPr id="4" name="Rectangle: Top Corners Rounded 3">
          <a:extLst>
            <a:ext uri="{FF2B5EF4-FFF2-40B4-BE49-F238E27FC236}">
              <a16:creationId xmlns:a16="http://schemas.microsoft.com/office/drawing/2014/main" id="{CEA684CE-E004-C6AC-51A9-B16E10A84BB1}"/>
            </a:ext>
          </a:extLst>
        </xdr:cNvPr>
        <xdr:cNvSpPr/>
      </xdr:nvSpPr>
      <xdr:spPr>
        <a:xfrm>
          <a:off x="9128760" y="411480"/>
          <a:ext cx="1066800" cy="381000"/>
        </a:xfrm>
        <a:prstGeom prst="round2Same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/>
            <a:t>Format</a:t>
          </a:r>
        </a:p>
      </xdr:txBody>
    </xdr:sp>
    <xdr:clientData/>
  </xdr:twoCellAnchor>
  <xdr:oneCellAnchor>
    <xdr:from>
      <xdr:col>29</xdr:col>
      <xdr:colOff>449580</xdr:colOff>
      <xdr:row>3</xdr:row>
      <xdr:rowOff>68580</xdr:rowOff>
    </xdr:from>
    <xdr:ext cx="184731" cy="257506"/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80156D52-3F26-0BBE-B014-84AC42BF5393}"/>
            </a:ext>
          </a:extLst>
        </xdr:cNvPr>
        <xdr:cNvSpPr txBox="1"/>
      </xdr:nvSpPr>
      <xdr:spPr>
        <a:xfrm>
          <a:off x="11818620" y="571500"/>
          <a:ext cx="184731" cy="25750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322</xdr:row>
          <xdr:rowOff>144780</xdr:rowOff>
        </xdr:from>
        <xdr:to>
          <xdr:col>24</xdr:col>
          <xdr:colOff>19050</xdr:colOff>
          <xdr:row>372</xdr:row>
          <xdr:rowOff>160020</xdr:rowOff>
        </xdr:to>
        <xdr:pic>
          <xdr:nvPicPr>
            <xdr:cNvPr id="8" name="Picture 7">
              <a:extLst>
                <a:ext uri="{FF2B5EF4-FFF2-40B4-BE49-F238E27FC236}">
                  <a16:creationId xmlns:a16="http://schemas.microsoft.com/office/drawing/2014/main" id="{E009A498-9B9B-0080-E1CD-90E9CD6A4F09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O$10:$X$60" spid="_x0000_s80794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4343400" y="55237380"/>
              <a:ext cx="3387090" cy="839724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pic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29</xdr:col>
      <xdr:colOff>449580</xdr:colOff>
      <xdr:row>0</xdr:row>
      <xdr:rowOff>0</xdr:rowOff>
    </xdr:from>
    <xdr:ext cx="184731" cy="257506"/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F1404CAB-9246-494A-A382-5C8A298CFB2C}"/>
            </a:ext>
          </a:extLst>
        </xdr:cNvPr>
        <xdr:cNvSpPr txBox="1"/>
      </xdr:nvSpPr>
      <xdr:spPr>
        <a:xfrm>
          <a:off x="11209020" y="571500"/>
          <a:ext cx="184731" cy="25750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4937</xdr:colOff>
          <xdr:row>104</xdr:row>
          <xdr:rowOff>26377</xdr:rowOff>
        </xdr:from>
        <xdr:to>
          <xdr:col>24</xdr:col>
          <xdr:colOff>0</xdr:colOff>
          <xdr:row>135</xdr:row>
          <xdr:rowOff>7327</xdr:rowOff>
        </xdr:to>
        <xdr:pic>
          <xdr:nvPicPr>
            <xdr:cNvPr id="4" name="Picture 3">
              <a:extLst>
                <a:ext uri="{FF2B5EF4-FFF2-40B4-BE49-F238E27FC236}">
                  <a16:creationId xmlns:a16="http://schemas.microsoft.com/office/drawing/2014/main" id="{CAEEEE88-AEBA-B382-D880-883F5C970663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O$4:$X$24" spid="_x0000_s105083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4430399" y="18197146"/>
              <a:ext cx="2405620" cy="4977912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pic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142874</xdr:colOff>
      <xdr:row>43</xdr:row>
      <xdr:rowOff>114300</xdr:rowOff>
    </xdr:from>
    <xdr:to>
      <xdr:col>15</xdr:col>
      <xdr:colOff>304799</xdr:colOff>
      <xdr:row>49</xdr:row>
      <xdr:rowOff>57150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A36B12A8-0084-951D-C6B4-564D2A0E482D}"/>
            </a:ext>
          </a:extLst>
        </xdr:cNvPr>
        <xdr:cNvSpPr txBox="1"/>
      </xdr:nvSpPr>
      <xdr:spPr>
        <a:xfrm>
          <a:off x="2714624" y="7162800"/>
          <a:ext cx="7019925" cy="9144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Your dataset contains the names of all the baseball players from the 2025 MLB season, along with their team(s) and position(s). A player qualifies for a position by starting at least 20 games at that position in the field or 5 games as a pitcher.</a:t>
          </a:r>
        </a:p>
        <a:p>
          <a:r>
            <a:rPr 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Your task is to aggregate this data and </a:t>
          </a:r>
          <a:r>
            <a:rPr lang="en-US" sz="1100" b="1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return a table counting the number of players at each position, sorted from highest to lowest</a:t>
          </a:r>
          <a:r>
            <a:rPr 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.</a:t>
          </a:r>
        </a:p>
        <a:p>
          <a:r>
            <a:rPr lang="en-US" sz="1100" b="0" i="1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NOTE: If a player has multiple positions, they will count towards each position they played.</a:t>
          </a:r>
          <a:endParaRPr lang="en-US" sz="1100" b="0" i="0" u="none" strike="noStrike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endParaRPr lang="en-US" sz="1100"/>
        </a:p>
      </xdr:txBody>
    </xdr:sp>
    <xdr:clientData/>
  </xdr:twoCellAnchor>
  <xdr:twoCellAnchor>
    <xdr:from>
      <xdr:col>9</xdr:col>
      <xdr:colOff>476250</xdr:colOff>
      <xdr:row>18</xdr:row>
      <xdr:rowOff>114300</xdr:rowOff>
    </xdr:from>
    <xdr:to>
      <xdr:col>19</xdr:col>
      <xdr:colOff>476250</xdr:colOff>
      <xdr:row>32</xdr:row>
      <xdr:rowOff>0</xdr:rowOff>
    </xdr:to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240153C7-32DD-F914-366D-E445FC328557}"/>
            </a:ext>
          </a:extLst>
        </xdr:cNvPr>
        <xdr:cNvSpPr txBox="1"/>
      </xdr:nvSpPr>
      <xdr:spPr>
        <a:xfrm>
          <a:off x="6248400" y="3086100"/>
          <a:ext cx="6096000" cy="218122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/>
            <a:t>Die Berge, die Insel und das Dorf spiegeln sich im See. Die Berge liegen im Schatten, während der Himmel hinter ihnen in rosa- und violetten Tönen luchtet. Im Vordergrund befindeb sich Felsen im flachen Wasser.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0</xdr:colOff>
      <xdr:row>22</xdr:row>
      <xdr:rowOff>0</xdr:rowOff>
    </xdr:from>
    <xdr:to>
      <xdr:col>23</xdr:col>
      <xdr:colOff>276225</xdr:colOff>
      <xdr:row>56</xdr:row>
      <xdr:rowOff>114300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FF97DBEE-4FB8-3885-2B3C-BAB1AE850F01}"/>
            </a:ext>
          </a:extLst>
        </xdr:cNvPr>
        <xdr:cNvPicPr>
          <a:picLocks noChangeAspect="1"/>
          <a:extLst>
            <a:ext uri="{53484399-7A02-498B-ADA4-41CD10E50FAC}">
              <aif:imageFormula xmlns:aif="http://schemas.microsoft.com/office/drawing/2022/imageformula" formula="PythonMore!I23"/>
            </a:ext>
          </a:extLst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543550" y="3562350"/>
          <a:ext cx="9420225" cy="5619750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0</xdr:colOff>
      <xdr:row>4</xdr:row>
      <xdr:rowOff>0</xdr:rowOff>
    </xdr:from>
    <xdr:to>
      <xdr:col>19</xdr:col>
      <xdr:colOff>285181</xdr:colOff>
      <xdr:row>34</xdr:row>
      <xdr:rowOff>151715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62847939-ADC7-D063-D470-1274A4CF858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134850" y="714375"/>
          <a:ext cx="4552381" cy="5476190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457200</xdr:colOff>
      <xdr:row>0</xdr:row>
      <xdr:rowOff>152400</xdr:rowOff>
    </xdr:from>
    <xdr:to>
      <xdr:col>13</xdr:col>
      <xdr:colOff>510540</xdr:colOff>
      <xdr:row>17</xdr:row>
      <xdr:rowOff>45720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1FE41913-335F-4CE4-83A7-2589C1F7514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119270</xdr:colOff>
      <xdr:row>38</xdr:row>
      <xdr:rowOff>139147</xdr:rowOff>
    </xdr:from>
    <xdr:to>
      <xdr:col>10</xdr:col>
      <xdr:colOff>596348</xdr:colOff>
      <xdr:row>44</xdr:row>
      <xdr:rowOff>13252</xdr:rowOff>
    </xdr:to>
    <xdr:cxnSp macro="">
      <xdr:nvCxnSpPr>
        <xdr:cNvPr id="4" name="Straight Connector 3">
          <a:extLst>
            <a:ext uri="{FF2B5EF4-FFF2-40B4-BE49-F238E27FC236}">
              <a16:creationId xmlns:a16="http://schemas.microsoft.com/office/drawing/2014/main" id="{8D1395AB-9FF2-1755-FD67-567E01F58F08}"/>
            </a:ext>
          </a:extLst>
        </xdr:cNvPr>
        <xdr:cNvCxnSpPr/>
      </xdr:nvCxnSpPr>
      <xdr:spPr>
        <a:xfrm flipH="1" flipV="1">
          <a:off x="5605670" y="6433930"/>
          <a:ext cx="1298713" cy="868018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9</xdr:col>
      <xdr:colOff>132522</xdr:colOff>
      <xdr:row>38</xdr:row>
      <xdr:rowOff>145774</xdr:rowOff>
    </xdr:from>
    <xdr:to>
      <xdr:col>10</xdr:col>
      <xdr:colOff>602974</xdr:colOff>
      <xdr:row>39</xdr:row>
      <xdr:rowOff>13252</xdr:rowOff>
    </xdr:to>
    <xdr:cxnSp macro="">
      <xdr:nvCxnSpPr>
        <xdr:cNvPr id="6" name="Straight Connector 5">
          <a:extLst>
            <a:ext uri="{FF2B5EF4-FFF2-40B4-BE49-F238E27FC236}">
              <a16:creationId xmlns:a16="http://schemas.microsoft.com/office/drawing/2014/main" id="{9804CAFE-F7F5-D59A-0ECA-C3FE2F7CB794}"/>
            </a:ext>
          </a:extLst>
        </xdr:cNvPr>
        <xdr:cNvCxnSpPr/>
      </xdr:nvCxnSpPr>
      <xdr:spPr>
        <a:xfrm>
          <a:off x="5618922" y="6440557"/>
          <a:ext cx="1292087" cy="3313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7620</xdr:colOff>
      <xdr:row>12</xdr:row>
      <xdr:rowOff>0</xdr:rowOff>
    </xdr:from>
    <xdr:to>
      <xdr:col>18</xdr:col>
      <xdr:colOff>579120</xdr:colOff>
      <xdr:row>38</xdr:row>
      <xdr:rowOff>68580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A0D4EA5B-22F9-E235-ADC0-2CA41723C55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46020" y="2011680"/>
          <a:ext cx="9105900" cy="44272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10</xdr:col>
      <xdr:colOff>358140</xdr:colOff>
      <xdr:row>34</xdr:row>
      <xdr:rowOff>15240</xdr:rowOff>
    </xdr:from>
    <xdr:to>
      <xdr:col>11</xdr:col>
      <xdr:colOff>312420</xdr:colOff>
      <xdr:row>37</xdr:row>
      <xdr:rowOff>22860</xdr:rowOff>
    </xdr:to>
    <xdr:cxnSp macro="">
      <xdr:nvCxnSpPr>
        <xdr:cNvPr id="13" name="Straight Connector 12">
          <a:extLst>
            <a:ext uri="{FF2B5EF4-FFF2-40B4-BE49-F238E27FC236}">
              <a16:creationId xmlns:a16="http://schemas.microsoft.com/office/drawing/2014/main" id="{A52E89CB-4202-3F2C-19C2-F98F8E807BFB}"/>
            </a:ext>
          </a:extLst>
        </xdr:cNvPr>
        <xdr:cNvCxnSpPr/>
      </xdr:nvCxnSpPr>
      <xdr:spPr>
        <a:xfrm>
          <a:off x="6454140" y="5715000"/>
          <a:ext cx="563880" cy="51054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575310</xdr:colOff>
      <xdr:row>23</xdr:row>
      <xdr:rowOff>140970</xdr:rowOff>
    </xdr:from>
    <xdr:to>
      <xdr:col>11</xdr:col>
      <xdr:colOff>240030</xdr:colOff>
      <xdr:row>37</xdr:row>
      <xdr:rowOff>72390</xdr:rowOff>
    </xdr:to>
    <xdr:sp macro="" textlink="">
      <xdr:nvSpPr>
        <xdr:cNvPr id="17" name="Freeform: Shape 16">
          <a:extLst>
            <a:ext uri="{FF2B5EF4-FFF2-40B4-BE49-F238E27FC236}">
              <a16:creationId xmlns:a16="http://schemas.microsoft.com/office/drawing/2014/main" id="{5B92A665-EF03-C00F-9B04-16C05361EA0E}"/>
            </a:ext>
          </a:extLst>
        </xdr:cNvPr>
        <xdr:cNvSpPr/>
      </xdr:nvSpPr>
      <xdr:spPr>
        <a:xfrm rot="5400000">
          <a:off x="4450080" y="3779520"/>
          <a:ext cx="2278380" cy="2712720"/>
        </a:xfrm>
        <a:custGeom>
          <a:avLst/>
          <a:gdLst>
            <a:gd name="csX0" fmla="*/ 0 w 2278380"/>
            <a:gd name="csY0" fmla="*/ 2209800 h 2712720"/>
            <a:gd name="csX1" fmla="*/ 533400 w 2278380"/>
            <a:gd name="csY1" fmla="*/ 1684020 h 2712720"/>
            <a:gd name="csX2" fmla="*/ 15240 w 2278380"/>
            <a:gd name="csY2" fmla="*/ 1089660 h 2712720"/>
            <a:gd name="csX3" fmla="*/ 1188720 w 2278380"/>
            <a:gd name="csY3" fmla="*/ 0 h 2712720"/>
            <a:gd name="csX4" fmla="*/ 2278380 w 2278380"/>
            <a:gd name="csY4" fmla="*/ 1089660 h 2712720"/>
            <a:gd name="csX5" fmla="*/ 1714500 w 2278380"/>
            <a:gd name="csY5" fmla="*/ 1638300 h 2712720"/>
            <a:gd name="csX6" fmla="*/ 2209800 w 2278380"/>
            <a:gd name="csY6" fmla="*/ 2209800 h 2712720"/>
            <a:gd name="csX7" fmla="*/ 1676400 w 2278380"/>
            <a:gd name="csY7" fmla="*/ 2712720 h 2712720"/>
            <a:gd name="csX8" fmla="*/ 1127760 w 2278380"/>
            <a:gd name="csY8" fmla="*/ 2194560 h 2712720"/>
            <a:gd name="csX9" fmla="*/ 510540 w 2278380"/>
            <a:gd name="csY9" fmla="*/ 2705100 h 2712720"/>
            <a:gd name="csX10" fmla="*/ 0 w 2278380"/>
            <a:gd name="csY10" fmla="*/ 2209800 h 2712720"/>
          </a:gdLst>
          <a:ahLst/>
          <a:cxnLst>
            <a:cxn ang="0">
              <a:pos x="csX0" y="csY0"/>
            </a:cxn>
            <a:cxn ang="0">
              <a:pos x="csX1" y="csY1"/>
            </a:cxn>
            <a:cxn ang="0">
              <a:pos x="csX2" y="csY2"/>
            </a:cxn>
            <a:cxn ang="0">
              <a:pos x="csX3" y="csY3"/>
            </a:cxn>
            <a:cxn ang="0">
              <a:pos x="csX4" y="csY4"/>
            </a:cxn>
            <a:cxn ang="0">
              <a:pos x="csX5" y="csY5"/>
            </a:cxn>
            <a:cxn ang="0">
              <a:pos x="csX6" y="csY6"/>
            </a:cxn>
            <a:cxn ang="0">
              <a:pos x="csX7" y="csY7"/>
            </a:cxn>
            <a:cxn ang="0">
              <a:pos x="csX8" y="csY8"/>
            </a:cxn>
            <a:cxn ang="0">
              <a:pos x="csX9" y="csY9"/>
            </a:cxn>
            <a:cxn ang="0">
              <a:pos x="csX10" y="csY10"/>
            </a:cxn>
          </a:cxnLst>
          <a:rect l="l" t="t" r="r" b="b"/>
          <a:pathLst>
            <a:path w="2278380" h="2712720">
              <a:moveTo>
                <a:pt x="0" y="2209800"/>
              </a:moveTo>
              <a:lnTo>
                <a:pt x="533400" y="1684020"/>
              </a:lnTo>
              <a:lnTo>
                <a:pt x="15240" y="1089660"/>
              </a:lnTo>
              <a:lnTo>
                <a:pt x="1188720" y="0"/>
              </a:lnTo>
              <a:lnTo>
                <a:pt x="2278380" y="1089660"/>
              </a:lnTo>
              <a:lnTo>
                <a:pt x="1714500" y="1638300"/>
              </a:lnTo>
              <a:lnTo>
                <a:pt x="2209800" y="2209800"/>
              </a:lnTo>
              <a:lnTo>
                <a:pt x="1676400" y="2712720"/>
              </a:lnTo>
              <a:lnTo>
                <a:pt x="1127760" y="2194560"/>
              </a:lnTo>
              <a:lnTo>
                <a:pt x="510540" y="2705100"/>
              </a:lnTo>
              <a:lnTo>
                <a:pt x="0" y="2209800"/>
              </a:lnTo>
              <a:close/>
            </a:path>
          </a:pathLst>
        </a:cu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15</xdr:row>
      <xdr:rowOff>0</xdr:rowOff>
    </xdr:from>
    <xdr:to>
      <xdr:col>12</xdr:col>
      <xdr:colOff>387724</xdr:colOff>
      <xdr:row>29</xdr:row>
      <xdr:rowOff>158465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F1EEDE46-1EBF-86BD-E50D-8077FC4754E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09600" y="2514600"/>
          <a:ext cx="7230484" cy="2505425"/>
        </a:xfrm>
        <a:prstGeom prst="rect">
          <a:avLst/>
        </a:prstGeom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0</xdr:colOff>
      <xdr:row>5</xdr:row>
      <xdr:rowOff>0</xdr:rowOff>
    </xdr:from>
    <xdr:to>
      <xdr:col>18</xdr:col>
      <xdr:colOff>504305</xdr:colOff>
      <xdr:row>26</xdr:row>
      <xdr:rowOff>108131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3FCF439-21BD-AFE5-FCB5-0CF25761672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315200" y="838200"/>
          <a:ext cx="4161905" cy="3628571"/>
        </a:xfrm>
        <a:prstGeom prst="rect">
          <a:avLst/>
        </a:prstGeom>
      </xdr:spPr>
    </xdr:pic>
    <xdr:clientData/>
  </xdr:twoCellAnchor>
</xdr:wsDr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bieg" refreshedDate="46072.638214814811" createdVersion="8" refreshedVersion="8" minRefreshableVersion="3" recordCount="23" xr:uid="{B348BF06-2CDE-41FC-AE85-26B0B347C979}">
  <cacheSource type="worksheet">
    <worksheetSource name="Append1"/>
  </cacheSource>
  <cacheFields count="12">
    <cacheField name="NO." numFmtId="0">
      <sharedItems containsString="0" containsBlank="1" containsNumber="1" containsInteger="1" minValue="2" maxValue="35"/>
    </cacheField>
    <cacheField name="Name" numFmtId="0">
      <sharedItems/>
    </cacheField>
    <cacheField name="Position" numFmtId="0">
      <sharedItems/>
    </cacheField>
    <cacheField name="Height (CM)" numFmtId="0">
      <sharedItems/>
    </cacheField>
    <cacheField name="Weight (KG)" numFmtId="0">
      <sharedItems/>
    </cacheField>
    <cacheField name="D.O.B." numFmtId="14">
      <sharedItems containsSemiMixedTypes="0" containsNonDate="0" containsDate="1" containsString="0" minDate="1989-07-12T00:00:00" maxDate="2002-10-15T00:00:00"/>
    </cacheField>
    <cacheField name="Shoots/Catches" numFmtId="0">
      <sharedItems/>
    </cacheField>
    <cacheField name="Hometown.1" numFmtId="0">
      <sharedItems/>
    </cacheField>
    <cacheField name="Hometown.2" numFmtId="0">
      <sharedItems count="11">
        <s v=" Wis."/>
        <s v=" Colo."/>
        <s v=" Minn."/>
        <s v=" Calif."/>
        <s v=" Ill."/>
        <s v=" Mo."/>
        <s v=" N.H."/>
        <s v=" Mich."/>
        <s v=" Mass."/>
        <s v=" Idaho"/>
        <s v=" N.Y."/>
      </sharedItems>
    </cacheField>
    <cacheField name="Most Recent Team (League)" numFmtId="0">
      <sharedItems/>
    </cacheField>
    <cacheField name="College Team (League)" numFmtId="0">
      <sharedItems/>
    </cacheField>
    <cacheField name="No..1" numFmtId="0">
      <sharedItems containsString="0" containsBlank="1" containsNumber="1" containsInteger="1" minValue="11" maxValue="37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bieg" refreshedDate="46072.762959375003" createdVersion="8" refreshedVersion="8" minRefreshableVersion="3" recordCount="25" xr:uid="{358E2458-BE0F-4E31-A47B-C15442FF82F2}">
  <cacheSource type="worksheet">
    <worksheetSource name="Table_1__2"/>
  </cacheSource>
  <cacheFields count="12">
    <cacheField name="No." numFmtId="0">
      <sharedItems containsSemiMixedTypes="0" containsString="0" containsNumber="1" containsInteger="1" minValue="1" maxValue="91"/>
    </cacheField>
    <cacheField name="First Name" numFmtId="0">
      <sharedItems/>
    </cacheField>
    <cacheField name="Last Name" numFmtId="0">
      <sharedItems/>
    </cacheField>
    <cacheField name="Pos" numFmtId="0">
      <sharedItems/>
    </cacheField>
    <cacheField name="Ht (cm)" numFmtId="0">
      <sharedItems/>
    </cacheField>
    <cacheField name="Wt (kg)" numFmtId="0">
      <sharedItems/>
    </cacheField>
    <cacheField name="Birthdate" numFmtId="14">
      <sharedItems containsSemiMixedTypes="0" containsNonDate="0" containsDate="1" containsString="0" minDate="1991-10-15T00:00:00" maxDate="2002-08-23T00:00:00"/>
    </cacheField>
    <cacheField name="S/C" numFmtId="0">
      <sharedItems/>
    </cacheField>
    <cacheField name="Hometown.1" numFmtId="0">
      <sharedItems/>
    </cacheField>
    <cacheField name="Hometown.2" numFmtId="0">
      <sharedItems count="25">
        <s v="Mass."/>
        <s v="Mich."/>
        <s v="Minn."/>
        <s v="Mo."/>
        <s v="Ariz."/>
        <s v="N.Y."/>
        <s v="Ohio"/>
        <s v="Mont."/>
        <s v="Colo."/>
        <s v="Alaska"/>
        <s v="Conn."/>
        <s v="Pa."/>
        <s v=" Mass." u="1"/>
        <s v=" Mich." u="1"/>
        <s v=" Minn." u="1"/>
        <s v=" Ariz." u="1"/>
        <s v=" N.Y." u="1"/>
        <s v=" Ohio" u="1"/>
        <s v=" Mont." u="1"/>
        <s v=" Colo." u="1"/>
        <s v=" Alaska" u="1"/>
        <s v=" Conn." u="1"/>
        <s v=" Mo." u="1"/>
        <s v=" Pa." u="1"/>
        <s v="Mo" u="1"/>
      </sharedItems>
    </cacheField>
    <cacheField name="Most Recent Team (League)" numFmtId="0">
      <sharedItems/>
    </cacheField>
    <cacheField name="U.S. College (League) (if applicable)" numFmtId="0">
      <sharedItems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bieg" refreshedDate="46072.763282638887" createdVersion="8" refreshedVersion="8" minRefreshableVersion="3" recordCount="25" xr:uid="{2FB9F627-1E0C-4A91-9A10-4BBDC8043A52}">
  <cacheSource type="worksheet">
    <worksheetSource name="Table8"/>
  </cacheSource>
  <cacheFields count="4">
    <cacheField name="Player" numFmtId="0">
      <sharedItems/>
    </cacheField>
    <cacheField name="Position" numFmtId="0">
      <sharedItems/>
    </cacheField>
    <cacheField name="Hometown" numFmtId="0">
      <sharedItems/>
    </cacheField>
    <cacheField name="Home State" numFmtId="0">
      <sharedItems count="12">
        <s v="Arizona"/>
        <s v="Missouri"/>
        <s v="Florida"/>
        <s v="Massachusetts"/>
        <s v="Michigan"/>
        <s v="Minnesota"/>
        <s v="Ohio"/>
        <s v="Pennsylvania"/>
        <s v="New York"/>
        <s v="Montana"/>
        <s v="Colorado"/>
        <s v="Alaska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3">
  <r>
    <n v="33"/>
    <s v="Alex Cavallini ^"/>
    <s v="G"/>
    <s v="5-7 (170)"/>
    <s v="155 (70)"/>
    <d v="1992-01-03T00:00:00"/>
    <s v="L"/>
    <s v="Delafield"/>
    <x v="0"/>
    <s v="Team Adidas (PWHPA)"/>
    <s v="University of Wisconsin (WCHA)"/>
    <m/>
  </r>
  <r>
    <n v="29"/>
    <s v="Nicole Hensley ^"/>
    <s v="G"/>
    <s v="5-6 (168)"/>
    <s v="155 (70)"/>
    <d v="1992-06-23T00:00:00"/>
    <s v="L"/>
    <s v="Lakewood"/>
    <x v="1"/>
    <s v="Team Women's Sports Foundation (PWHPA)"/>
    <s v="Lindenwood University (CHA)"/>
    <m/>
  </r>
  <r>
    <n v="35"/>
    <s v="Maddie Rooney ^"/>
    <s v="G"/>
    <s v="5-5 (165)"/>
    <s v="145 (65)"/>
    <d v="1997-07-07T00:00:00"/>
    <s v="L"/>
    <s v="Andover"/>
    <x v="2"/>
    <s v="Team Adidas (PWHPA)"/>
    <s v="University of Minnesota Duluth (WCHA)"/>
    <m/>
  </r>
  <r>
    <n v="3"/>
    <s v="Cayla Barnes ^"/>
    <s v="D"/>
    <s v="5-2 (157)"/>
    <s v="138 (63)"/>
    <d v="1999-01-07T00:00:00"/>
    <s v="R"/>
    <s v="Eastvale"/>
    <x v="3"/>
    <s v="Boston College (HEA)"/>
    <s v="Boston College (HEA)"/>
    <m/>
  </r>
  <r>
    <n v="9"/>
    <s v="Megan Bozek *"/>
    <s v="D"/>
    <s v="5-8 (173)"/>
    <s v="176 (80)"/>
    <d v="1991-03-27T00:00:00"/>
    <s v="R"/>
    <s v="Buffalo Grove"/>
    <x v="4"/>
    <s v="KRS Vanke Rays (WHL)"/>
    <s v="University of Minnesota (WCHA)"/>
    <m/>
  </r>
  <r>
    <n v="19"/>
    <s v="Jincy Dunne"/>
    <s v="D"/>
    <s v="5-6 (168)"/>
    <s v="155 (70)"/>
    <d v="1997-05-15T00:00:00"/>
    <s v="L"/>
    <s v="O'Fallon"/>
    <x v="5"/>
    <s v="Team Women's Sports Foundation (PWHPA)"/>
    <s v="Ohio State University (WCHA)"/>
    <m/>
  </r>
  <r>
    <n v="15"/>
    <s v="Savannah Harmon"/>
    <s v="D"/>
    <s v="5-3 (160)"/>
    <s v="148 (67)"/>
    <d v="1995-10-27T00:00:00"/>
    <s v="L"/>
    <s v="Downers Grove"/>
    <x v="4"/>
    <s v="Team Adidas (PWHPA)"/>
    <s v="Clarkson University (ECAC)"/>
    <m/>
  </r>
  <r>
    <n v="4"/>
    <s v="Caroline Harvey"/>
    <s v="D"/>
    <s v="5-7 (170)"/>
    <s v="145 (66)"/>
    <d v="2002-10-14T00:00:00"/>
    <s v="L"/>
    <s v="Salem"/>
    <x v="6"/>
    <s v="NAHA U19 White"/>
    <s v="University of Wisconsin (WCHA)"/>
    <m/>
  </r>
  <r>
    <n v="5"/>
    <s v="Megan Keller ^"/>
    <s v="D"/>
    <s v="5-11 (180)"/>
    <s v="165 (75)"/>
    <d v="1996-05-01T00:00:00"/>
    <s v="L"/>
    <s v="Farmington"/>
    <x v="7"/>
    <s v="Team Women's Sports Foundation (PWHPA)"/>
    <s v="Boston College (HEA)"/>
    <m/>
  </r>
  <r>
    <n v="2"/>
    <s v="Lee Stecklein ^*"/>
    <s v="D"/>
    <s v="6-0 (183)"/>
    <s v="170 (77)"/>
    <d v="1994-04-23T00:00:00"/>
    <s v="L"/>
    <s v="Roseville"/>
    <x v="2"/>
    <s v="Team Adidas (PWHPA)"/>
    <s v="University of Minnesota (WCHA)"/>
    <m/>
  </r>
  <r>
    <m/>
    <s v="Hannah Brandt ^"/>
    <s v="F"/>
    <s v="5-6 (168)"/>
    <s v="150 (68)"/>
    <d v="1993-11-27T00:00:00"/>
    <s v="R"/>
    <s v="Vadnais Heights"/>
    <x v="2"/>
    <s v="Team Adidas (PWHPA)"/>
    <s v="University of Minnesota (WCHA)"/>
    <n v="20"/>
  </r>
  <r>
    <m/>
    <s v="Dani Cameranesi ^"/>
    <s v="F"/>
    <s v="5-5 (165)"/>
    <s v="155 (70)"/>
    <d v="1995-06-30T00:00:00"/>
    <s v="L"/>
    <s v="Plymouth"/>
    <x v="2"/>
    <s v="Team Adidas (PWHPA)"/>
    <s v="University of Minnesota (WCHA)"/>
    <n v="24"/>
  </r>
  <r>
    <m/>
    <s v="Alex Carpenter *"/>
    <s v="F"/>
    <s v="5-7 (170)"/>
    <s v="155 (70)"/>
    <d v="1994-04-13T00:00:00"/>
    <s v="L"/>
    <s v="North Reading"/>
    <x v="8"/>
    <s v="KRS Vanke Rays (WHL)"/>
    <s v="Boston College (HEA)"/>
    <n v="25"/>
  </r>
  <r>
    <m/>
    <s v="Jesse Compher"/>
    <s v="F"/>
    <s v="5-8 (173)"/>
    <s v="150 (68)"/>
    <d v="1999-07-01T00:00:00"/>
    <s v="R"/>
    <s v="Northbrook"/>
    <x v="4"/>
    <s v="Boston University (HEA)"/>
    <s v="Boston University (HEA)"/>
    <n v="18"/>
  </r>
  <r>
    <m/>
    <s v="Kendall Coyne Schofield ^*"/>
    <s v="F"/>
    <s v="5-2 (157)"/>
    <s v="125 (57)"/>
    <d v="1992-05-25T00:00:00"/>
    <s v="L"/>
    <s v="Palos Heights"/>
    <x v="4"/>
    <s v="Team Adidas (PWHPA)"/>
    <s v="Northeastern University (HEA)"/>
    <n v="26"/>
  </r>
  <r>
    <m/>
    <s v="Brianna Decker ^*"/>
    <s v="F"/>
    <s v="5-4 (162)"/>
    <s v="148 (67)"/>
    <d v="1991-05-13T00:00:00"/>
    <s v="R"/>
    <s v="Dousman"/>
    <x v="0"/>
    <s v="Team Women's Sports Foundation (PWHPA)"/>
    <s v="University of Wisconsin (WCHA)"/>
    <n v="14"/>
  </r>
  <r>
    <m/>
    <s v="Amanda Kessel ^*"/>
    <s v="F"/>
    <s v="5-6 (168)"/>
    <s v="130 (59)"/>
    <d v="1991-08-28T00:00:00"/>
    <s v="R"/>
    <s v="Madison"/>
    <x v="0"/>
    <s v="Team Women's Sports Foundation (PWHPA)"/>
    <s v="University of Minnesota (WCHA)"/>
    <n v="28"/>
  </r>
  <r>
    <m/>
    <s v="Hilary Knight ^*#"/>
    <s v="F"/>
    <s v="5-11 (180)"/>
    <s v="172 (78)"/>
    <d v="1989-07-12T00:00:00"/>
    <s v="R"/>
    <s v="Sun Valley"/>
    <x v="9"/>
    <s v="Team Adidas (PWHPA)"/>
    <s v="University of Wisconsin (WCHA)"/>
    <n v="21"/>
  </r>
  <r>
    <m/>
    <s v="Abbey Murphy"/>
    <s v="F"/>
    <s v="5-5 (165)"/>
    <s v="145 (66)"/>
    <d v="2002-04-14T00:00:00"/>
    <s v="R"/>
    <s v="Evergreen Park"/>
    <x v="4"/>
    <s v="University of Minnesota (WCHA)"/>
    <s v="University of Minnesota (WCHA)"/>
    <n v="37"/>
  </r>
  <r>
    <m/>
    <s v="Kelly Pannek ^"/>
    <s v="F"/>
    <s v="5-8 (173)"/>
    <s v="165 (75)"/>
    <d v="1995-12-29T00:00:00"/>
    <s v="R"/>
    <s v="Plymouth"/>
    <x v="2"/>
    <s v="Team Adidas (PWHPA)"/>
    <s v="University of Minnesota (WCHA)"/>
    <n v="12"/>
  </r>
  <r>
    <m/>
    <s v="Abby Roque"/>
    <s v="F"/>
    <s v="5-7 (170)"/>
    <s v="180 (82)"/>
    <d v="1997-09-25T00:00:00"/>
    <s v="R"/>
    <s v="Sault Ste. Marie"/>
    <x v="7"/>
    <s v="Team Adidas (PWHPA)"/>
    <s v="University of Wisconsin (WCHA)"/>
    <n v="11"/>
  </r>
  <r>
    <m/>
    <s v="Hayley Scamurra"/>
    <s v="F"/>
    <s v="5-8 (173)"/>
    <s v="161 (73)"/>
    <d v="1994-12-14T00:00:00"/>
    <s v="L"/>
    <s v="Getzville"/>
    <x v="10"/>
    <s v="Team Women's Sports Foundation (PWHPA)"/>
    <s v="Northeastern University (HEA)"/>
    <n v="16"/>
  </r>
  <r>
    <m/>
    <s v="Grace Zumwinkle"/>
    <s v="F"/>
    <s v="5-9 (175)"/>
    <s v="165 (75)"/>
    <d v="1999-04-23T00:00:00"/>
    <s v="R"/>
    <s v="Excelsior"/>
    <x v="2"/>
    <s v="University of Minnesota (WCHA)"/>
    <s v="University of Minnesota (WCHA)"/>
    <n v="13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5">
  <r>
    <n v="12"/>
    <s v="Matt"/>
    <s v="Boldy"/>
    <s v="F"/>
    <s v="6-2 (188)"/>
    <s v="201 (91)"/>
    <d v="2001-04-05T00:00:00"/>
    <s v="L"/>
    <s v="Millis"/>
    <x v="0"/>
    <s v="Minnesota Wild (NHL)"/>
    <s v="Boston College (Hockey East)"/>
  </r>
  <r>
    <n v="81"/>
    <s v="Kyle"/>
    <s v="Connor"/>
    <s v="F"/>
    <s v="6-1 (185)"/>
    <s v="183 (83)"/>
    <d v="1996-12-09T00:00:00"/>
    <s v="L"/>
    <s v="Shelby Township"/>
    <x v="1"/>
    <s v="Winnipeg Jets (NHL)"/>
    <s v="University of Michigan (Big Ten)"/>
  </r>
  <r>
    <n v="9"/>
    <s v="Jack"/>
    <s v="Eichel"/>
    <s v="F"/>
    <s v="6-2 (188)"/>
    <s v="208 (94)"/>
    <d v="1996-10-28T00:00:00"/>
    <s v="R"/>
    <s v="North Chelmsford"/>
    <x v="0"/>
    <s v="Vegas Golden Knights (NHL)"/>
    <s v="Boston University (Hockey East)"/>
  </r>
  <r>
    <n v="14"/>
    <s v="Brock"/>
    <s v="Faber"/>
    <s v="D"/>
    <s v="6-1 (185)"/>
    <s v="200 (91)"/>
    <d v="2002-08-22T00:00:00"/>
    <s v="R"/>
    <s v="Maple Grove"/>
    <x v="2"/>
    <s v="Minnesota Wild (NHL)"/>
    <s v="University of Minnesota (Big Ten)"/>
  </r>
  <r>
    <n v="59"/>
    <s v="Jake"/>
    <s v="Guentzel"/>
    <s v="F"/>
    <s v="5-11 (180)"/>
    <s v="176 (80)"/>
    <d v="1994-10-06T00:00:00"/>
    <s v="L"/>
    <s v="Woodbury"/>
    <x v="2"/>
    <s v="Tampa Bay Lightning (NHL)"/>
    <s v="University of Nebraska Omaha (NCHC)"/>
  </r>
  <r>
    <n v="15"/>
    <s v="Noah"/>
    <s v="Hanifin"/>
    <s v="D"/>
    <s v="6-3 (191)"/>
    <s v="206 (93)"/>
    <d v="1997-01-25T00:00:00"/>
    <s v="L"/>
    <s v="Norwood"/>
    <x v="0"/>
    <s v="Vegas Golden Knights (NHL)"/>
    <s v="Boston College (Hockey East)"/>
  </r>
  <r>
    <n v="37"/>
    <s v="Connor"/>
    <s v="Hellebuyck"/>
    <s v="G"/>
    <s v="6-4 (193)"/>
    <s v="207 (95)"/>
    <d v="1993-05-19T00:00:00"/>
    <s v="L"/>
    <s v="Commerce"/>
    <x v="1"/>
    <s v="Winnipeg Jets (NHL)"/>
    <s v="University of Massachusetts Lowell (Hockey East)"/>
  </r>
  <r>
    <n v="86"/>
    <s v="Jack"/>
    <s v="Hughes"/>
    <s v="F"/>
    <s v="5-11 (180)"/>
    <s v="175 (80)"/>
    <d v="2001-05-14T00:00:00"/>
    <s v="L"/>
    <s v="Canton"/>
    <x v="1"/>
    <s v="New Jersey Devils (NHL)"/>
    <s v=""/>
  </r>
  <r>
    <n v="43"/>
    <s v="Quinn"/>
    <s v="Hughes"/>
    <s v="D"/>
    <s v="5-10 (178)"/>
    <s v="180 (82)"/>
    <d v="1999-10-14T00:00:00"/>
    <s v="L"/>
    <s v="Canton"/>
    <x v="1"/>
    <s v="Minnesota Wild (NHL)"/>
    <s v="University of Michigan (Big Ten)"/>
  </r>
  <r>
    <n v="91"/>
    <s v="Clayton"/>
    <s v="Keller"/>
    <s v="F"/>
    <s v="5-10 (178)"/>
    <s v="175 (79)"/>
    <d v="1998-07-29T00:00:00"/>
    <s v="L"/>
    <s v="St. Louis Mo."/>
    <x v="3"/>
    <s v="Utah Mammoth (NHL)"/>
    <s v="Boston University (Hockey East)"/>
  </r>
  <r>
    <n v="2"/>
    <s v="Jackson"/>
    <s v="LaCombe"/>
    <s v="D"/>
    <s v="6-2 (188)"/>
    <s v="205 (93)"/>
    <d v="2001-01-09T00:00:00"/>
    <s v="L"/>
    <s v="Eden Prairie"/>
    <x v="2"/>
    <s v="Anaheim Ducks (NHL)"/>
    <s v="University of Minnesota (Big Ten)"/>
  </r>
  <r>
    <n v="21"/>
    <s v="Dylan"/>
    <s v="Larkin"/>
    <s v="F"/>
    <s v="6-1 (185)"/>
    <s v="204 (92)"/>
    <d v="1996-07-30T00:00:00"/>
    <s v="L"/>
    <s v="Waterford"/>
    <x v="1"/>
    <s v="Detroit Red Wings (NHL)"/>
    <s v="University of Michigan (Big Ten)"/>
  </r>
  <r>
    <n v="34"/>
    <s v="Auston"/>
    <s v="Matthews (C)"/>
    <s v="F"/>
    <s v="6-3 (191)"/>
    <s v="215 (98)"/>
    <d v="1997-09-17T00:00:00"/>
    <s v="L"/>
    <s v="Scottsdale"/>
    <x v="4"/>
    <s v="Toronto Maple Leafs (NHL)"/>
    <s v=""/>
  </r>
  <r>
    <n v="25"/>
    <s v="Charlie"/>
    <s v="McAvoy (A)"/>
    <s v="D"/>
    <s v="6-1 (185)"/>
    <s v="211 (96)"/>
    <d v="1997-12-21T00:00:00"/>
    <s v="R"/>
    <s v="Long Beach"/>
    <x v="5"/>
    <s v="Boston Bruins (NHL)"/>
    <s v="Boston University (Hockey East)"/>
  </r>
  <r>
    <n v="10"/>
    <s v="J.T."/>
    <s v="Miller"/>
    <s v="F"/>
    <s v="6-1 (185)"/>
    <s v="211 (96)"/>
    <d v="1993-03-14T00:00:00"/>
    <s v="L"/>
    <s v="East Palestine"/>
    <x v="6"/>
    <s v="New York Rangers (NHL)"/>
    <s v=""/>
  </r>
  <r>
    <n v="29"/>
    <s v="Brock"/>
    <s v="Nelson"/>
    <s v="F"/>
    <s v="6-4 (193)"/>
    <s v="205 (93)"/>
    <d v="1991-10-15T00:00:00"/>
    <s v="L"/>
    <s v="Warroad"/>
    <x v="2"/>
    <s v="Colorado Avalance (NHL)"/>
    <s v="University of North Dakota (WCHA)"/>
  </r>
  <r>
    <n v="30"/>
    <s v="Jake"/>
    <s v="Oettinger"/>
    <s v="G"/>
    <s v="6-6 (198)"/>
    <s v="225 (102)"/>
    <d v="1998-12-18T00:00:00"/>
    <s v="L"/>
    <s v="Lakeville"/>
    <x v="2"/>
    <s v="Dallas Stars (NHL)"/>
    <s v="Boston University (Hockey East)"/>
  </r>
  <r>
    <n v="85"/>
    <s v="Jake"/>
    <s v="Sanderson"/>
    <s v="D"/>
    <s v="6-2 (188)"/>
    <s v="202 (91)"/>
    <d v="2002-07-08T00:00:00"/>
    <s v="L"/>
    <s v="Whitefish"/>
    <x v="7"/>
    <s v="Ottawa Senators (NHL)"/>
    <s v="University of North Dakota (NCHC)"/>
  </r>
  <r>
    <n v="74"/>
    <s v="Jaccob"/>
    <s v="Slavin"/>
    <s v="D"/>
    <s v="6-3 (191)"/>
    <s v="207 (95)"/>
    <d v="1994-05-01T00:00:00"/>
    <s v="L"/>
    <s v="Erie"/>
    <x v="8"/>
    <s v="Carolina Hurricanes (NHL)"/>
    <s v="Colorado College (NCHC)"/>
  </r>
  <r>
    <n v="1"/>
    <s v="Jeremy"/>
    <s v="Swayman"/>
    <s v="G"/>
    <s v="6-3 (191)"/>
    <s v="195 (88)"/>
    <d v="1998-11-24T00:00:00"/>
    <s v="L"/>
    <s v="Anchorage"/>
    <x v="9"/>
    <s v="Boston Bruins (NHL)"/>
    <s v="University of Maine (Hockey East)"/>
  </r>
  <r>
    <n v="72"/>
    <s v="Tage"/>
    <s v="Thompson"/>
    <s v="F"/>
    <s v="6-6 (198)"/>
    <s v="220 (100)"/>
    <d v="1997-10-30T00:00:00"/>
    <s v="R"/>
    <s v="Orange"/>
    <x v="10"/>
    <s v="Buffalo Sabres (NHL)"/>
    <s v="University of Connecticut (Hockey East)"/>
  </r>
  <r>
    <n v="7"/>
    <s v="Brady"/>
    <s v="Tkachuk"/>
    <s v="F"/>
    <s v="6-4 (193)"/>
    <s v="226 (103)"/>
    <d v="1999-09-16T00:00:00"/>
    <s v="L"/>
    <s v="St. Louis"/>
    <x v="3"/>
    <s v="Ottawa Senators (NHL)"/>
    <s v="Boston University (Hockey East)"/>
  </r>
  <r>
    <n v="19"/>
    <s v="Matthew"/>
    <s v="Tkachuk (A)"/>
    <s v="F"/>
    <s v="6-2 (188)"/>
    <s v="202 (91)"/>
    <d v="1997-12-11T00:00:00"/>
    <s v="L"/>
    <s v="St. Louis"/>
    <x v="3"/>
    <s v="Florida Panthers (NHL)"/>
    <s v=""/>
  </r>
  <r>
    <n v="16"/>
    <s v="Vincent"/>
    <s v="Trocheck"/>
    <s v="F"/>
    <s v="5-11 (180)"/>
    <s v="187 (85)"/>
    <d v="1993-07-11T00:00:00"/>
    <s v="R"/>
    <s v="Pittsburgh"/>
    <x v="11"/>
    <s v="New York Rangers (NHL)"/>
    <s v=""/>
  </r>
  <r>
    <n v="8"/>
    <s v="Zach"/>
    <s v="Werenski"/>
    <s v="D"/>
    <s v="6-2 (188)"/>
    <s v="214 (97)"/>
    <d v="1997-07-19T00:00:00"/>
    <s v="L"/>
    <s v="Grosse Pointe Woods"/>
    <x v="1"/>
    <s v="Columbus Blue Jackets (NHL)"/>
    <s v="University of Michigan (Big Ten)"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5">
  <r>
    <s v="Auston Matthews"/>
    <s v="Forward"/>
    <s v="Scottsdale"/>
    <x v="0"/>
  </r>
  <r>
    <s v="Matthew Tkachuk"/>
    <s v="Forward"/>
    <s v="St. Louis (Born: Scottsdale, AZ)"/>
    <x v="1"/>
  </r>
  <r>
    <s v="Brady Tkachuk"/>
    <s v="Forward"/>
    <s v="St. Louis (Born: Scottsdale, AZ)"/>
    <x v="1"/>
  </r>
  <r>
    <s v="Clayton Keller"/>
    <s v="Forward"/>
    <s v="Chesterfield"/>
    <x v="1"/>
  </r>
  <r>
    <s v="Jack Hughes"/>
    <s v="Forward"/>
    <s v="Orlando"/>
    <x v="2"/>
  </r>
  <r>
    <s v="Tage Thompson"/>
    <s v="Forward"/>
    <s v="Phoenix"/>
    <x v="0"/>
  </r>
  <r>
    <s v="Matt Boldy"/>
    <s v="Forward"/>
    <s v="Millis"/>
    <x v="3"/>
  </r>
  <r>
    <s v="Jack Eichel"/>
    <s v="Forward"/>
    <s v="North Chelmsford"/>
    <x v="3"/>
  </r>
  <r>
    <s v="Dylan Larkin"/>
    <s v="Forward"/>
    <s v="Waterford"/>
    <x v="4"/>
  </r>
  <r>
    <s v="Kyle Connor"/>
    <s v="Forward"/>
    <s v="Shelby Township"/>
    <x v="4"/>
  </r>
  <r>
    <s v="Jake Guentzel"/>
    <s v="Forward"/>
    <s v="Woodbury (Born: Omaha, NE)"/>
    <x v="5"/>
  </r>
  <r>
    <s v="Brock Nelson"/>
    <s v="Forward"/>
    <s v="Warroad"/>
    <x v="5"/>
  </r>
  <r>
    <s v="J.T. Miller"/>
    <s v="Forward"/>
    <s v="East Palestine"/>
    <x v="6"/>
  </r>
  <r>
    <s v="Vincent Trocheck"/>
    <s v="Forward"/>
    <s v="Pittsburgh"/>
    <x v="7"/>
  </r>
  <r>
    <s v="Quinn Hughes"/>
    <s v="Defense"/>
    <s v="Canton"/>
    <x v="4"/>
  </r>
  <r>
    <s v="Zach Werenski"/>
    <s v="Defense"/>
    <s v="Grosse Pointe Woods"/>
    <x v="4"/>
  </r>
  <r>
    <s v="Brock Faber"/>
    <s v="Defense"/>
    <s v="Maple Grove"/>
    <x v="5"/>
  </r>
  <r>
    <s v="Jackson LaCombe"/>
    <s v="Defense"/>
    <s v="Eden Prairie"/>
    <x v="5"/>
  </r>
  <r>
    <s v="Noah Hanifin"/>
    <s v="Defense"/>
    <s v="Norwood"/>
    <x v="3"/>
  </r>
  <r>
    <s v="Charlie McAvoy"/>
    <s v="Defense"/>
    <s v="Long Beach"/>
    <x v="8"/>
  </r>
  <r>
    <s v="Jake Sanderson"/>
    <s v="Defense"/>
    <s v="Whitefish"/>
    <x v="9"/>
  </r>
  <r>
    <s v="Jaccob Slavin"/>
    <s v="Defense"/>
    <s v="Erie"/>
    <x v="10"/>
  </r>
  <r>
    <s v="Connor Hellebuyck"/>
    <s v="Goalie"/>
    <s v="Commerce"/>
    <x v="4"/>
  </r>
  <r>
    <s v="Jake Oettinger"/>
    <s v="Goalie"/>
    <s v="Lakeville"/>
    <x v="5"/>
  </r>
  <r>
    <s v="Jeremy Swayman"/>
    <s v="Goalie"/>
    <s v="Anchorage"/>
    <x v="11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6A8CCFB-687F-4E41-93AC-27E0A9C7B3D0}" name="PivotTable3" cacheId="4" applyNumberFormats="0" applyBorderFormats="0" applyFontFormats="0" applyPatternFormats="0" applyAlignmentFormats="0" applyWidthHeightFormats="1" dataCaption="Values" updatedVersion="8" minRefreshableVersion="3" itemPrintTitles="1" createdVersion="8" indent="0" compact="0" outline="1" outlineData="1" compactData="0" multipleFieldFilters="0">
  <location ref="B50:D63" firstHeaderRow="0" firstDataRow="1" firstDataCol="1"/>
  <pivotFields count="4">
    <pivotField compact="0" subtotalTop="0" showAll="0" defaultSubtotal="0"/>
    <pivotField compact="0" subtotalTop="0" showAll="0" defaultSubtotal="0"/>
    <pivotField compact="0" subtotalTop="0" showAll="0" defaultSubtotal="0"/>
    <pivotField axis="axisRow" dataField="1" compact="0" subtotalTop="0" showAll="0" sortType="descending" defaultSubtotal="0">
      <items count="12">
        <item x="11"/>
        <item x="0"/>
        <item x="10"/>
        <item x="2"/>
        <item x="3"/>
        <item x="4"/>
        <item x="5"/>
        <item x="1"/>
        <item x="9"/>
        <item x="8"/>
        <item x="6"/>
        <item x="7"/>
      </items>
      <autoSortScope>
        <pivotArea dataOnly="0" outline="0" fieldPosition="0">
          <references count="1">
            <reference field="4294967294" count="1" selected="0">
              <x v="1"/>
            </reference>
          </references>
        </pivotArea>
      </autoSortScope>
    </pivotField>
  </pivotFields>
  <rowFields count="1">
    <field x="3"/>
  </rowFields>
  <rowItems count="13">
    <i>
      <x v="6"/>
    </i>
    <i>
      <x v="5"/>
    </i>
    <i>
      <x v="4"/>
    </i>
    <i>
      <x v="7"/>
    </i>
    <i>
      <x v="1"/>
    </i>
    <i>
      <x/>
    </i>
    <i>
      <x v="10"/>
    </i>
    <i>
      <x v="9"/>
    </i>
    <i>
      <x v="2"/>
    </i>
    <i>
      <x v="11"/>
    </i>
    <i>
      <x v="3"/>
    </i>
    <i>
      <x v="8"/>
    </i>
    <i t="grand">
      <x/>
    </i>
  </rowItems>
  <colFields count="1">
    <field x="-2"/>
  </colFields>
  <colItems count="2">
    <i>
      <x/>
    </i>
    <i i="1">
      <x v="1"/>
    </i>
  </colItems>
  <dataFields count="2">
    <dataField name="Count of Home State" fld="3" subtotal="count" baseField="0" baseItem="0"/>
    <dataField name="Count of Home State2" fld="3" subtotal="count" showDataAs="percentOfTotal" baseField="0" baseItem="0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9B5F0F3-FF86-4E77-A18C-DD54085A4D05}" name="PivotTable2" cacheId="3" applyNumberFormats="0" applyBorderFormats="0" applyFontFormats="0" applyPatternFormats="0" applyAlignmentFormats="0" applyWidthHeightFormats="1" dataCaption="Values" updatedVersion="8" minRefreshableVersion="3" itemPrintTitles="1" createdVersion="8" indent="0" compact="0" outline="1" outlineData="1" compactData="0" multipleFieldFilters="0">
  <location ref="C32:E45" firstHeaderRow="0" firstDataRow="1" firstDataCol="1"/>
  <pivotFields count="12">
    <pivotField compact="0" subtotalTop="0" showAll="0" defaultSubtotal="0"/>
    <pivotField compact="0" subtotalTop="0" showAll="0" defaultSubtotal="0"/>
    <pivotField compact="0" subtotalTop="0" showAll="0" defaultSubtotal="0"/>
    <pivotField compact="0" subtotalTop="0" showAll="0" defaultSubtotal="0"/>
    <pivotField compact="0" subtotalTop="0" showAll="0" defaultSubtotal="0"/>
    <pivotField compact="0" subtotalTop="0" showAll="0" defaultSubtotal="0"/>
    <pivotField compact="0" numFmtId="14" subtotalTop="0" showAll="0" defaultSubtotal="0"/>
    <pivotField compact="0" subtotalTop="0" showAll="0" defaultSubtotal="0"/>
    <pivotField compact="0" subtotalTop="0" showAll="0" defaultSubtotal="0"/>
    <pivotField name="Hometown" axis="axisRow" dataField="1" compact="0" subtotalTop="0" showAll="0" sortType="descending" defaultSubtotal="0">
      <items count="25">
        <item m="1" x="20"/>
        <item m="1" x="15"/>
        <item m="1" x="19"/>
        <item m="1" x="21"/>
        <item m="1" x="12"/>
        <item m="1" x="13"/>
        <item m="1" x="14"/>
        <item m="1" x="22"/>
        <item m="1" x="18"/>
        <item m="1" x="16"/>
        <item m="1" x="17"/>
        <item m="1" x="23"/>
        <item m="1" x="24"/>
        <item x="3"/>
        <item x="0"/>
        <item x="1"/>
        <item x="2"/>
        <item x="4"/>
        <item x="5"/>
        <item x="6"/>
        <item x="7"/>
        <item x="8"/>
        <item x="9"/>
        <item x="10"/>
        <item x="11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compact="0" subtotalTop="0" showAll="0" defaultSubtotal="0"/>
    <pivotField compact="0" subtotalTop="0" showAll="0" defaultSubtotal="0"/>
  </pivotFields>
  <rowFields count="1">
    <field x="9"/>
  </rowFields>
  <rowItems count="13">
    <i>
      <x v="15"/>
    </i>
    <i>
      <x v="16"/>
    </i>
    <i>
      <x v="14"/>
    </i>
    <i>
      <x v="13"/>
    </i>
    <i>
      <x v="17"/>
    </i>
    <i>
      <x v="22"/>
    </i>
    <i>
      <x v="21"/>
    </i>
    <i>
      <x v="24"/>
    </i>
    <i>
      <x v="23"/>
    </i>
    <i>
      <x v="19"/>
    </i>
    <i>
      <x v="20"/>
    </i>
    <i>
      <x v="18"/>
    </i>
    <i t="grand">
      <x/>
    </i>
  </rowItems>
  <colFields count="1">
    <field x="-2"/>
  </colFields>
  <colItems count="2">
    <i>
      <x/>
    </i>
    <i i="1">
      <x v="1"/>
    </i>
  </colItems>
  <dataFields count="2">
    <dataField name="Count" fld="9" subtotal="count" baseField="0" baseItem="0"/>
    <dataField name="Percentage" fld="9" subtotal="count" showDataAs="percentOfTotal" baseField="0" baseItem="0" numFmtId="10"/>
  </dataFields>
  <formats count="2">
    <format dxfId="52">
      <pivotArea fieldPosition="0">
        <references count="2">
          <reference field="4294967294" count="1" selected="0">
            <x v="1"/>
          </reference>
          <reference field="9" count="0"/>
        </references>
      </pivotArea>
    </format>
    <format dxfId="51">
      <pivotArea field="9" grandRow="1" outline="0" axis="axisRow" fieldPosition="0">
        <references count="1">
          <reference field="4294967294" count="1" selected="0">
            <x v="1"/>
          </reference>
        </references>
      </pivotArea>
    </format>
  </formats>
  <pivotTableStyleInfo name="PivotStyleLight16" showRowHeaders="1" showColHeaders="1" showRowStripes="1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3530E56-DA2C-4BE3-A126-5ED367F74B1D}" name="PivotTable1" cacheId="2" applyNumberFormats="0" applyBorderFormats="0" applyFontFormats="0" applyPatternFormats="0" applyAlignmentFormats="0" applyWidthHeightFormats="1" dataCaption="Values" updatedVersion="8" minRefreshableVersion="3" preserveFormatting="0" itemPrintTitles="1" createdVersion="8" indent="0" compact="0" outline="1" outlineData="1" compactData="0" multipleFieldFilters="0">
  <location ref="D35:F47" firstHeaderRow="0" firstDataRow="1" firstDataCol="1"/>
  <pivotFields count="12">
    <pivotField compact="0" subtotalTop="0" showAll="0" defaultSubtotal="0"/>
    <pivotField compact="0" subtotalTop="0" showAll="0" defaultSubtotal="0"/>
    <pivotField compact="0" subtotalTop="0" showAll="0" defaultSubtotal="0"/>
    <pivotField compact="0" subtotalTop="0" showAll="0" defaultSubtotal="0"/>
    <pivotField compact="0" subtotalTop="0" showAll="0" defaultSubtotal="0"/>
    <pivotField compact="0" numFmtId="14" subtotalTop="0" showAll="0" defaultSubtotal="0"/>
    <pivotField compact="0" subtotalTop="0" showAll="0" defaultSubtotal="0"/>
    <pivotField compact="0" subtotalTop="0" showAll="0" defaultSubtotal="0"/>
    <pivotField name="Hometown" axis="axisRow" dataField="1" compact="0" subtotalTop="0" showAll="0" sortType="descending" defaultSubtotal="0">
      <items count="11">
        <item x="3"/>
        <item x="1"/>
        <item x="9"/>
        <item x="4"/>
        <item x="8"/>
        <item x="7"/>
        <item x="2"/>
        <item x="5"/>
        <item x="6"/>
        <item x="10"/>
        <item x="0"/>
      </items>
      <autoSortScope>
        <pivotArea dataOnly="0" outline="0" fieldPosition="0">
          <references count="1">
            <reference field="4294967294" count="1" selected="0">
              <x v="1"/>
            </reference>
          </references>
        </pivotArea>
      </autoSortScope>
    </pivotField>
    <pivotField compact="0" subtotalTop="0" showAll="0" defaultSubtotal="0"/>
    <pivotField compact="0" subtotalTop="0" showAll="0" defaultSubtotal="0"/>
    <pivotField compact="0" subtotalTop="0" showAll="0" defaultSubtotal="0"/>
  </pivotFields>
  <rowFields count="1">
    <field x="8"/>
  </rowFields>
  <rowItems count="12">
    <i>
      <x v="6"/>
    </i>
    <i>
      <x v="3"/>
    </i>
    <i>
      <x v="10"/>
    </i>
    <i>
      <x v="5"/>
    </i>
    <i>
      <x v="4"/>
    </i>
    <i>
      <x v="9"/>
    </i>
    <i>
      <x v="8"/>
    </i>
    <i>
      <x/>
    </i>
    <i>
      <x v="1"/>
    </i>
    <i>
      <x v="2"/>
    </i>
    <i>
      <x v="7"/>
    </i>
    <i t="grand">
      <x/>
    </i>
  </rowItems>
  <colFields count="1">
    <field x="-2"/>
  </colFields>
  <colItems count="2">
    <i>
      <x/>
    </i>
    <i i="1">
      <x v="1"/>
    </i>
  </colItems>
  <dataFields count="2">
    <dataField name="Player Count" fld="8" subtotal="count" baseField="0" baseItem="0"/>
    <dataField name="Percentage" fld="8" subtotal="count" showDataAs="percentOfTotal" baseField="0" baseItem="0" numFmtId="10"/>
  </dataFields>
  <pivotTableStyleInfo name="Biegert Standard Pivot Table" showRowHeaders="1" showColHeaders="1" showRowStripes="1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6" xr16:uid="{90097B12-15AC-4FAF-8E80-CB50555FF775}" autoFormatId="16" applyNumberFormats="0" applyBorderFormats="0" applyFontFormats="0" applyPatternFormats="0" applyAlignmentFormats="0" applyWidthHeightFormats="0">
  <queryTableRefresh nextId="3">
    <queryTableFields count="2">
      <queryTableField id="1" name="Position" tableColumnId="1"/>
      <queryTableField id="2" name="Number" tableColumnId="2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" connectionId="3" xr16:uid="{EC162C89-225E-43BB-AF20-154FCD75ED4D}" autoFormatId="16" applyNumberFormats="0" applyBorderFormats="0" applyFontFormats="0" applyPatternFormats="0" applyAlignmentFormats="0" applyWidthHeightFormats="0">
  <queryTableRefresh nextId="13">
    <queryTableFields count="12">
      <queryTableField id="1" name="No." tableColumnId="1"/>
      <queryTableField id="2" name="First Name" tableColumnId="2"/>
      <queryTableField id="3" name="Last Name" tableColumnId="3"/>
      <queryTableField id="4" name="Pos" tableColumnId="4"/>
      <queryTableField id="5" name="Ht (cm)" tableColumnId="5"/>
      <queryTableField id="6" name="Wt (kg)" tableColumnId="6"/>
      <queryTableField id="7" name="Birthdate" tableColumnId="7"/>
      <queryTableField id="8" name="S/C" tableColumnId="8"/>
      <queryTableField id="9" name="Hometown.1" tableColumnId="9"/>
      <queryTableField id="10" name="Hometown.2" tableColumnId="10"/>
      <queryTableField id="11" name="Most Recent Team (League)" tableColumnId="11"/>
      <queryTableField id="12" name="U.S. College (League) (if applicable)" tableColumnId="12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7" xr16:uid="{EBBDC0BF-C36D-461B-A825-49C3EBDA723A}" autoFormatId="16" applyNumberFormats="0" applyBorderFormats="0" applyFontFormats="0" applyPatternFormats="0" applyAlignmentFormats="0" applyWidthHeightFormats="0">
  <queryTableRefresh nextId="5">
    <queryTableFields count="4">
      <queryTableField id="1" name="CHR_ID" tableColumnId="1"/>
      <queryTableField id="2" name="ELEVATION" tableColumnId="2"/>
      <queryTableField id="3" name="READ_DATE" tableColumnId="3"/>
      <queryTableField id="4" name="DATUM_ADJ" tableColumnId="4"/>
    </queryTableFields>
  </queryTableRefresh>
</queryTable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" connectionId="1" xr16:uid="{FE450249-7261-4660-B65D-86CE89B0F032}" autoFormatId="16" applyNumberFormats="0" applyBorderFormats="0" applyFontFormats="0" applyPatternFormats="0" applyAlignmentFormats="0" applyWidthHeightFormats="0">
  <queryTableRefresh nextId="13">
    <queryTableFields count="12">
      <queryTableField id="1" name="NO." tableColumnId="1"/>
      <queryTableField id="2" name="Name" tableColumnId="2"/>
      <queryTableField id="3" name="Position" tableColumnId="3"/>
      <queryTableField id="4" name="Height (CM)" tableColumnId="4"/>
      <queryTableField id="5" name="Weight (KG)" tableColumnId="5"/>
      <queryTableField id="6" name="D.O.B." tableColumnId="6"/>
      <queryTableField id="7" name="Shoots/Catches" tableColumnId="7"/>
      <queryTableField id="8" name="Hometown.1" tableColumnId="8"/>
      <queryTableField id="9" name="Hometown.2" tableColumnId="9"/>
      <queryTableField id="10" name="Most Recent Team (League)" tableColumnId="10"/>
      <queryTableField id="11" name="College Team (League)" tableColumnId="11"/>
      <queryTableField id="12" name="No..1" tableColumnId="12"/>
    </queryTableFields>
  </queryTableRefresh>
</queryTable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" connectionId="5" xr16:uid="{C3974042-97AA-4E02-9324-AD2FF4C70131}" autoFormatId="16" applyNumberFormats="0" applyBorderFormats="0" applyFontFormats="0" applyPatternFormats="0" applyAlignmentFormats="0" applyWidthHeightFormats="0">
  <queryTableRefresh nextId="11">
    <queryTableFields count="10">
      <queryTableField id="1" name="No." tableColumnId="1"/>
      <queryTableField id="2" name="Name" tableColumnId="2"/>
      <queryTableField id="3" name="Position" tableColumnId="3"/>
      <queryTableField id="4" name="Height (CM)" tableColumnId="4"/>
      <queryTableField id="5" name="Weight (KG)" tableColumnId="5"/>
      <queryTableField id="6" name="D.O.B." tableColumnId="6"/>
      <queryTableField id="7" name="Shoots/Catches" tableColumnId="7"/>
      <queryTableField id="8" name="Hometown" tableColumnId="8"/>
      <queryTableField id="9" name="Most Recent Team (League)" tableColumnId="9"/>
      <queryTableField id="10" name="College Team (League)" tableColumnId="10"/>
    </queryTableFields>
  </queryTableRefresh>
</queryTable>
</file>

<file path=xl/queryTables/queryTable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connectionId="4" xr16:uid="{5E391A88-9BEE-468C-9B41-6BF3F2CF2DD3}" autoFormatId="16" applyNumberFormats="0" applyBorderFormats="0" applyFontFormats="0" applyPatternFormats="0" applyAlignmentFormats="0" applyWidthHeightFormats="0">
  <queryTableRefresh nextId="11">
    <queryTableFields count="10">
      <queryTableField id="1" name="NO." tableColumnId="1"/>
      <queryTableField id="2" name="Name" tableColumnId="2"/>
      <queryTableField id="3" name="Position" tableColumnId="3"/>
      <queryTableField id="4" name="Height (CM)" tableColumnId="4"/>
      <queryTableField id="5" name="Weight (KG)" tableColumnId="5"/>
      <queryTableField id="6" name="D.O.B." tableColumnId="6"/>
      <queryTableField id="7" name="Shoots/Catches" tableColumnId="7"/>
      <queryTableField id="8" name="Hometown" tableColumnId="8"/>
      <queryTableField id="9" name="Most Recent Team (League)" tableColumnId="9"/>
      <queryTableField id="10" name="College Team (League)" tableColumnId="10"/>
    </queryTableFields>
  </queryTableRefresh>
</queryTable>
</file>

<file path=xl/queryTables/queryTable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2" xr16:uid="{1053F3E4-C94F-4D18-9C38-B1834E41C16F}" autoFormatId="16" applyNumberFormats="0" applyBorderFormats="0" applyFontFormats="0" applyPatternFormats="0" applyAlignmentFormats="0" applyWidthHeightFormats="0">
  <queryTableRefresh nextId="11">
    <queryTableFields count="10">
      <queryTableField id="1" name="NO." tableColumnId="1"/>
      <queryTableField id="2" name="Name" tableColumnId="2"/>
      <queryTableField id="3" name="Position" tableColumnId="3"/>
      <queryTableField id="4" name="Height (CM)" tableColumnId="4"/>
      <queryTableField id="5" name="Weight (KG)" tableColumnId="5"/>
      <queryTableField id="6" name="D.O.B." tableColumnId="6"/>
      <queryTableField id="7" name="Shoots/Catches" tableColumnId="7"/>
      <queryTableField id="8" name="Hometown" tableColumnId="8"/>
      <queryTableField id="9" name="Most Recent Team (League)" tableColumnId="9"/>
      <queryTableField id="10" name="College Team (League)" tableColumnId="10"/>
    </queryTableFields>
  </queryTableRefresh>
</queryTable>
</file>

<file path=xl/richData/_rels/richValueRel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array.xml><?xml version="1.0" encoding="utf-8"?>
<arrayData xmlns="http://schemas.microsoft.com/office/spreadsheetml/2017/richdata2" count="2">
  <a r="12" c="5">
    <v t="s"/>
    <v t="s">Coral Coast</v>
    <v t="s">Red Desert</v>
    <v t="s">Silver Plains</v>
    <v t="s">Sapphire Range</v>
    <v>0</v>
    <v>23071</v>
    <v>18171</v>
    <v>24995</v>
    <v>31845</v>
    <v>1</v>
    <v>23488</v>
    <v>17751</v>
    <v>22843</v>
    <v>26617</v>
    <v>2</v>
    <v>22324</v>
    <v>18038</v>
    <v>22630</v>
    <v>27286</v>
    <v>3</v>
    <v>21352</v>
    <v>17247</v>
    <v>21602</v>
    <v>29856</v>
    <v>4</v>
    <v>23872</v>
    <v>18909</v>
    <v>21901</v>
    <v>31196</v>
    <v t="s">...</v>
    <v t="s">...</v>
    <v t="s">...</v>
    <v t="s">...</v>
    <v t="s">...</v>
    <v>360</v>
    <v>20539</v>
    <v>18305</v>
    <v>25162</v>
    <v>28921</v>
    <v>361</v>
    <v>20645</v>
    <v>18937</v>
    <v>24152</v>
    <v>30549</v>
    <v>362</v>
    <v>22218</v>
    <v>19192</v>
    <v>22647</v>
    <v>29220</v>
    <v>363</v>
    <v>23741</v>
    <v>17699</v>
    <v>25499</v>
    <v>31373</v>
    <v>364</v>
    <v>24508</v>
    <v>19208</v>
    <v>26231</v>
    <v>29302</v>
  </a>
  <a r="2">
    <v>989</v>
    <v>590</v>
  </a>
</arrayData>
</file>

<file path=xl/richData/rdrichvalue.xml><?xml version="1.0" encoding="utf-8"?>
<rvData xmlns="http://schemas.microsoft.com/office/spreadsheetml/2017/richdata" count="9">
  <rv s="0">
    <v>0</v>
  </rv>
  <rv s="1">
    <v>DataFrame</v>
    <v>1</v>
    <v>0</v>
  </rv>
  <rv s="2">
    <v>&lt;class 'pandas.core.frame.DataFrame'&gt;</v>
    <v>DataFrame</v>
    <v xml:space="preserve">     Coral Coast  Red Desert  Silver Plains  Sapphire Range
0          23071       18171          24995           31845
1          23488       17751          22843           26617
2          22324       18038          22630           27286
3          2...</v>
    <v>1</v>
    <v>2</v>
  </rv>
  <rv s="3">
    <fb>0</fb>
    <v>3</v>
  </rv>
  <rv s="4">
    <v>0</v>
    <v>9</v>
  </rv>
  <rv s="0">
    <v>1</v>
  </rv>
  <rv s="5">
    <v>Image</v>
    <v>4</v>
    <v>4</v>
    <v>5</v>
  </rv>
  <rv s="2">
    <v>&lt;class 'PIL.PngImagePlugin.PngImageFile'&gt;</v>
    <v>PngImageFile</v>
    <v>&lt;PIL.PngImagePlugin.PngImageFile image mode=RGBA size=989x590 at 0x7FD1403B4290&gt;</v>
    <v>6</v>
    <v>5</v>
  </rv>
  <rv s="6">
    <v>1</v>
    <v>5</v>
    <v>Magnifying glass outline</v>
  </rv>
</rvData>
</file>

<file path=xl/richData/rdrichvaluestructure.xml><?xml version="1.0" encoding="utf-8"?>
<rvStructures xmlns="http://schemas.microsoft.com/office/spreadsheetml/2017/richdata" count="7">
  <s t="_array">
    <k n="array" t="a"/>
  </s>
  <s t="_entity">
    <k n="_DisplayString" t="s"/>
    <k n="_ViewInfo" t="spb"/>
    <k n="arrayPreview" t="r"/>
  </s>
  <s t="_python">
    <k n="Python_type" t="s"/>
    <k n="Python_typeName" t="s"/>
    <k n="Python_str" t="s"/>
    <k n="preview" t="r"/>
    <k n="_Provider" t="spb"/>
  </s>
  <s t="_formattednumber">
    <k n="_Format" t="spb"/>
  </s>
  <s t="_localImage">
    <k n="_rvRel:LocalImageIdentifier" t="i"/>
    <k n="CalcOrigin" t="i"/>
  </s>
  <s t="_entity">
    <k n="_DisplayString" t="s"/>
    <k n="_Format" t="spb"/>
    <k n="image" t="r"/>
    <k n="size" t="r"/>
  </s>
  <s t="_localImage">
    <k n="_rvRel:LocalImageIdentifier" t="i"/>
    <k n="CalcOrigin" t="i"/>
    <k n="Text" t="s"/>
  </s>
</rvStructures>
</file>

<file path=xl/richData/rdsupportingpropertybag.xml><?xml version="1.0" encoding="utf-8"?>
<supportingPropertyBags xmlns="http://schemas.microsoft.com/office/spreadsheetml/2017/richdata2">
  <spbData count="6">
    <spb s="0">
      <v>365</v>
      <v>4</v>
      <v>DataFrame</v>
      <v>arrayPreview</v>
      <v>1</v>
    </spb>
    <spb s="1">
      <v>0</v>
    </spb>
    <spb s="2">
      <v/>
      <v/>
      <v/>
    </spb>
    <spb s="3">
      <v>1</v>
    </spb>
    <spb s="4">
      <v>2</v>
    </spb>
    <spb s="2">
      <v>https://www.anaconda.com/excel</v>
      <v>https://res.cdn.office.net/officepysvc/prod-preview/anacondalogo.png</v>
      <v>Python provided by Anaconda</v>
    </spb>
  </spbData>
</supportingPropertyBags>
</file>

<file path=xl/richData/rdsupportingpropertybagstructure.xml><?xml version="1.0" encoding="utf-8"?>
<spbStructures xmlns="http://schemas.microsoft.com/office/spreadsheetml/2017/richdata2" count="5">
  <s>
    <k n="drw" t="i"/>
    <k n="dcol" t="i"/>
    <k n="name" t="s"/>
    <k n="array" t="s"/>
    <k n="headers" t="b"/>
  </s>
  <s>
    <k n="ArrayCardInfo" t="spb"/>
  </s>
  <s>
    <k n="link" t="s"/>
    <k n="logo" t="s"/>
    <k n="name" t="s"/>
  </s>
  <s>
    <k n="_Self" t="i"/>
  </s>
  <s>
    <k n="image" t="i"/>
  </s>
</spbStructures>
</file>

<file path=xl/richData/richStyles.xml><?xml version="1.0" encoding="utf-8"?>
<richStyleSheet xmlns="http://schemas.microsoft.com/office/spreadsheetml/2017/richdata2" xmlns:mc="http://schemas.openxmlformats.org/markup-compatibility/2006" xmlns:x="http://schemas.openxmlformats.org/spreadsheetml/2006/main" mc:Ignorable="x">
  <dxfs count="1">
    <x:dxf>
      <x:numFmt numFmtId="0" formatCode="General"/>
    </x:dxf>
  </dxfs>
  <richProperties>
    <rPr n="NumberFormat" t="s"/>
    <rPr n="IsHeroField" t="b"/>
  </richProperties>
  <richStyles>
    <rSty dxfid="0">
      <rpv i="0">0;-0;"None"</rpv>
    </rSty>
    <rSty>
      <rpv i="1">1</rpv>
    </rSty>
  </richStyles>
</richStyleSheet>
</file>

<file path=xl/richData/richValueRel.xml><?xml version="1.0" encoding="utf-8"?>
<richValueRels xmlns="http://schemas.microsoft.com/office/spreadsheetml/2022/richvaluerel" xmlns:r="http://schemas.openxmlformats.org/officeDocument/2006/relationships">
  <rel r:id="rId1"/>
  <rel r:id="rId2"/>
</richValueRel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9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_rels/table10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tables/_rels/table1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.xml"/></Relationships>
</file>

<file path=xl/tables/_rels/table1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7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EEE1F2B4-B5A4-42FD-BEF4-4E4E97F997D3}" name="_tSales" displayName="_tSales" ref="B7:B22" totalsRowShown="0">
  <autoFilter ref="B7:B22" xr:uid="{EEE1F2B4-B5A4-42FD-BEF4-4E4E97F997D3}"/>
  <tableColumns count="1">
    <tableColumn id="1" xr3:uid="{CBB6670E-E610-4BF5-BB1D-2D2001EF63BB}" name="Amount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373A30EB-BD66-4EA3-BBBC-CF90A5BC047F}" name="SalesData" displayName="SalesData" ref="A5:E370" totalsRowShown="0" headerRowDxfId="60" headerRowBorderDxfId="59" headerRowCellStyle="Normal 2" dataCellStyle="Normal 2">
  <autoFilter ref="A5:E370" xr:uid="{373A30EB-BD66-4EA3-BBBC-CF90A5BC047F}"/>
  <tableColumns count="5">
    <tableColumn id="1" xr3:uid="{155F25D9-C692-4D1A-A4FE-37CB75F0F064}" name="Date" dataDxfId="58" dataCellStyle="Normal 2"/>
    <tableColumn id="2" xr3:uid="{1FCAFB6D-CCCB-40DD-9529-EF0C57255B24}" name="Coral Coast" dataDxfId="57" dataCellStyle="Normal 2"/>
    <tableColumn id="3" xr3:uid="{4DA4AF32-EFCC-4A32-BAED-3881A66149E9}" name="Red Desert" dataDxfId="56" dataCellStyle="Normal 2"/>
    <tableColumn id="4" xr3:uid="{B153EF18-4F4D-42F7-BBFF-421CB4833695}" name="Silver Plains" dataDxfId="55" dataCellStyle="Normal 2"/>
    <tableColumn id="5" xr3:uid="{D59945C8-F13D-4F0D-A21F-BD81028FC476}" name="Sapphire Range" dataDxfId="54" dataCellStyle="Normal 2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6295039D-8298-4656-B73A-2D72816BCF1C}" name="Table11" displayName="Table11" ref="A1:C1102" totalsRowShown="0">
  <autoFilter ref="A1:C1102" xr:uid="{6295039D-8298-4656-B73A-2D72816BCF1C}"/>
  <tableColumns count="3">
    <tableColumn id="1" xr3:uid="{DBAADFB0-2D50-452B-88AD-E55470697C46}" name="Name"/>
    <tableColumn id="2" xr3:uid="{1FE3C225-2204-4343-AC0E-6C5E5F0388E7}" name="Team"/>
    <tableColumn id="3" xr3:uid="{032C3315-82AC-4D2F-ADED-04BCFCEFE7FA}" name="Position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A0F0ED5B-74AB-48B6-9AF9-28E9DE3F8D26}" name="Table11_1" displayName="Table11_1" ref="F20:G29" tableType="queryTable" totalsRowShown="0">
  <autoFilter ref="F20:G29" xr:uid="{A0F0ED5B-74AB-48B6-9AF9-28E9DE3F8D26}"/>
  <tableColumns count="2">
    <tableColumn id="1" xr3:uid="{98E8B096-76CD-4AB4-8AD1-CE29BDADF1EB}" uniqueName="1" name="Position" queryTableFieldId="1" dataDxfId="53"/>
    <tableColumn id="2" xr3:uid="{FCF2B9AB-B52A-466D-982F-7478F5255965}" uniqueName="2" name="Number" queryTableFieldId="2"/>
  </tableColumns>
  <tableStyleInfo name="TableStyleMedium7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CD361659-C0C5-47F3-B468-3CCB8A0F6A07}" name="Employee" displayName="Employee" ref="A1:F101" totalsRowShown="0">
  <autoFilter ref="A1:F101" xr:uid="{CD361659-C0C5-47F3-B468-3CCB8A0F6A07}"/>
  <tableColumns count="6">
    <tableColumn id="1" xr3:uid="{097D631D-ED5A-49AD-8857-545650DF6120}" name="Age"/>
    <tableColumn id="6" xr3:uid="{02AC5BB8-BAAB-4450-AD1D-8A4B72218579}" name="Name"/>
    <tableColumn id="2" xr3:uid="{0F8B1DDB-7F82-40F9-8B09-7BC8FB51ED2C}" name="YearsExperience"/>
    <tableColumn id="3" xr3:uid="{6E08743B-437D-429C-B5F7-23621AA2437F}" name="Salary"/>
    <tableColumn id="5" xr3:uid="{2CBF2F38-22C9-4302-BA48-D71B9CB05975}" name="Gender"/>
    <tableColumn id="4" xr3:uid="{CE71B033-21CA-4376-A168-D03380DAEFBD}" name="Department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1F354D68-6385-44BE-872D-F7FADD157008}" name="Table_1__2" displayName="Table_1__2" ref="A1:L26" tableType="queryTable" totalsRowShown="0">
  <autoFilter ref="A1:L26" xr:uid="{1F354D68-6385-44BE-872D-F7FADD157008}"/>
  <tableColumns count="12">
    <tableColumn id="1" xr3:uid="{FDEF08F8-2F39-4401-82A1-74F2996179AA}" uniqueName="1" name="No." queryTableFieldId="1"/>
    <tableColumn id="2" xr3:uid="{4032658E-D280-4ED7-BC36-882C8A9D27C4}" uniqueName="2" name="First Name" queryTableFieldId="2" dataDxfId="50"/>
    <tableColumn id="3" xr3:uid="{9C3FFCBB-91DD-4642-A90F-B17302A1D5AF}" uniqueName="3" name="Last Name" queryTableFieldId="3" dataDxfId="49"/>
    <tableColumn id="4" xr3:uid="{D873C24D-C1C0-423B-BC40-B9C74A44B50A}" uniqueName="4" name="Pos" queryTableFieldId="4" dataDxfId="48"/>
    <tableColumn id="5" xr3:uid="{4E457B49-3368-4F12-A5BB-E51B57CFAC79}" uniqueName="5" name="Ht (cm)" queryTableFieldId="5" dataDxfId="47"/>
    <tableColumn id="6" xr3:uid="{07AF9F17-B627-4405-AC09-43CF7E505721}" uniqueName="6" name="Wt (kg)" queryTableFieldId="6" dataDxfId="46"/>
    <tableColumn id="7" xr3:uid="{F940E2C8-94D6-4BDA-8743-6ECC39D754C0}" uniqueName="7" name="Birthdate" queryTableFieldId="7" dataDxfId="45"/>
    <tableColumn id="8" xr3:uid="{3BA1FDD2-BDF6-49B4-87BC-FB70CB339729}" uniqueName="8" name="S/C" queryTableFieldId="8" dataDxfId="44"/>
    <tableColumn id="9" xr3:uid="{88445FE4-62A9-4DAC-B4B5-3180E13E08C8}" uniqueName="9" name="Hometown.1" queryTableFieldId="9" dataDxfId="43"/>
    <tableColumn id="10" xr3:uid="{FDC6576F-CB3E-426A-8E72-6DCE0A95AFC5}" uniqueName="10" name="Hometown.2" queryTableFieldId="10" dataDxfId="42"/>
    <tableColumn id="11" xr3:uid="{EF296E25-3CB0-4E01-8F2C-87FD6E528D5C}" uniqueName="11" name="Most Recent Team (League)" queryTableFieldId="11" dataDxfId="41"/>
    <tableColumn id="12" xr3:uid="{FFED3C66-7BEF-402E-8362-4E5409FCCA38}" uniqueName="12" name="U.S. College (League) (if applicable)" queryTableFieldId="12" dataDxfId="40"/>
  </tableColumns>
  <tableStyleInfo name="TableStyleMedium7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993542C0-3B35-4A51-9E41-75033484796E}" name="Table8" displayName="Table8" ref="I39:L64" totalsRowShown="0" headerRowBorderDxfId="39">
  <autoFilter ref="I39:L64" xr:uid="{993542C0-3B35-4A51-9E41-75033484796E}"/>
  <tableColumns count="4">
    <tableColumn id="1" xr3:uid="{930FA561-CE08-4A69-AB91-C163A0BA3EA3}" name="Player"/>
    <tableColumn id="2" xr3:uid="{12085BDC-9D72-4028-873D-A04C3AED8343}" name="Position"/>
    <tableColumn id="3" xr3:uid="{8E216FE3-0A3C-41C9-9125-F61F9997D183}" name="Hometown"/>
    <tableColumn id="4" xr3:uid="{10912060-85F0-4D51-8A33-06C888685348}" name="Home State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C42D4D23-775D-4C12-8897-D95BD379EDF4}" name="water_levels_export" displayName="water_levels_export" ref="A1:D575" tableType="queryTable" totalsRowShown="0">
  <autoFilter ref="A1:D575" xr:uid="{C42D4D23-775D-4C12-8897-D95BD379EDF4}"/>
  <tableColumns count="4">
    <tableColumn id="1" xr3:uid="{12B43260-E25A-4E1C-A4A6-0665DF3A0ACD}" uniqueName="1" name="CHR_ID" queryTableFieldId="1"/>
    <tableColumn id="2" xr3:uid="{A31B6E3D-30E7-4EF8-A0B3-BC7A1DF7B9A9}" uniqueName="2" name="ELEVATION" queryTableFieldId="2"/>
    <tableColumn id="3" xr3:uid="{C0092B1B-4CA6-4DF0-93AB-84B4335C70D6}" uniqueName="3" name="READ_DATE" queryTableFieldId="3" dataDxfId="38"/>
    <tableColumn id="4" xr3:uid="{1CD539A2-F0EE-48D3-BDA1-7377B0CF1910}" uniqueName="4" name="DATUM_ADJ" queryTableFieldId="4" dataDxfId="37"/>
  </tableColumns>
  <tableStyleInfo name="TableStyleMedium7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791FE248-7EC5-4F7F-82E5-A1B844A168BE}" name="Append1" displayName="Append1" ref="A1:L24" tableType="queryTable" totalsRowShown="0">
  <autoFilter ref="A1:L24" xr:uid="{791FE248-7EC5-4F7F-82E5-A1B844A168BE}"/>
  <tableColumns count="12">
    <tableColumn id="1" xr3:uid="{EBC4D987-A2C2-45CC-AD72-C3B7B2AF46BF}" uniqueName="1" name="NO." queryTableFieldId="1"/>
    <tableColumn id="2" xr3:uid="{BC8CD8F4-0CAE-4974-9171-B41ECA81780F}" uniqueName="2" name="Name" queryTableFieldId="2" dataDxfId="36"/>
    <tableColumn id="3" xr3:uid="{1097BE4B-5C43-4118-B021-E84ADEB8CE10}" uniqueName="3" name="Position" queryTableFieldId="3" dataDxfId="35"/>
    <tableColumn id="4" xr3:uid="{77A79E0E-9969-48C1-926D-1F42EF3A3DA3}" uniqueName="4" name="Height (CM)" queryTableFieldId="4" dataDxfId="34"/>
    <tableColumn id="5" xr3:uid="{6BB94BCF-6F27-4AF3-B638-7F5C516868D9}" uniqueName="5" name="Weight (KG)" queryTableFieldId="5" dataDxfId="33"/>
    <tableColumn id="6" xr3:uid="{345B8CC2-12AE-4907-9724-4AD009824330}" uniqueName="6" name="D.O.B." queryTableFieldId="6" dataDxfId="32"/>
    <tableColumn id="7" xr3:uid="{53C4E96A-1695-47C6-85DB-1B03702B0647}" uniqueName="7" name="Shoots/Catches" queryTableFieldId="7" dataDxfId="31"/>
    <tableColumn id="8" xr3:uid="{BF29C712-7C5A-4232-A45A-129CE56D523C}" uniqueName="8" name="Hometown.1" queryTableFieldId="8" dataDxfId="30"/>
    <tableColumn id="9" xr3:uid="{21040255-7D76-4E9F-8DDB-589B99E1EBDA}" uniqueName="9" name="Hometown.2" queryTableFieldId="9" dataDxfId="29"/>
    <tableColumn id="10" xr3:uid="{37C12A8A-B3E3-4093-A6E9-2099D8889FB7}" uniqueName="10" name="Most Recent Team (League)" queryTableFieldId="10" dataDxfId="28"/>
    <tableColumn id="11" xr3:uid="{E92E2B08-9477-4072-9CE8-80049DC44518}" uniqueName="11" name="College Team (League)" queryTableFieldId="11" dataDxfId="27"/>
    <tableColumn id="12" xr3:uid="{3759AB45-DC97-4A25-9A1F-68A1C0E170FF}" uniqueName="12" name="No..1" queryTableFieldId="12"/>
  </tableColumns>
  <tableStyleInfo name="TableStyleMedium7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30560717-0749-4D26-B9A5-F3A3213A2775}" name="Table_3" displayName="Table_3" ref="A1:J14" tableType="queryTable" totalsRowShown="0">
  <autoFilter ref="A1:J14" xr:uid="{30560717-0749-4D26-B9A5-F3A3213A2775}"/>
  <tableColumns count="10">
    <tableColumn id="1" xr3:uid="{68D6E96E-3ED5-48A7-9259-80956BA2C301}" uniqueName="1" name="No." queryTableFieldId="1"/>
    <tableColumn id="2" xr3:uid="{D3E5288F-C3AE-4613-A28A-3FB7CD790421}" uniqueName="2" name="Name" queryTableFieldId="2" dataDxfId="26"/>
    <tableColumn id="3" xr3:uid="{DEDF3196-9505-4D7E-A51B-D81AEFB82521}" uniqueName="3" name="Position" queryTableFieldId="3" dataDxfId="25"/>
    <tableColumn id="4" xr3:uid="{7729D8E5-1137-4380-8B85-B615D037AB8E}" uniqueName="4" name="Height (CM)" queryTableFieldId="4" dataDxfId="24"/>
    <tableColumn id="5" xr3:uid="{7B734501-6C16-4182-B005-D068BDDECC82}" uniqueName="5" name="Weight (KG)" queryTableFieldId="5" dataDxfId="23"/>
    <tableColumn id="6" xr3:uid="{AF2DB2A1-E43F-4650-A6FF-6745665E190B}" uniqueName="6" name="D.O.B." queryTableFieldId="6" dataDxfId="22"/>
    <tableColumn id="7" xr3:uid="{0B8E4C58-096F-4E98-B96B-AA2B344F6D06}" uniqueName="7" name="Shoots/Catches" queryTableFieldId="7" dataDxfId="21"/>
    <tableColumn id="8" xr3:uid="{ACEA76FA-BD5E-41F4-924A-7A32E1D70F1D}" uniqueName="8" name="Hometown" queryTableFieldId="8" dataDxfId="20"/>
    <tableColumn id="9" xr3:uid="{9650733E-DB21-402C-AB52-EE16AFBAA2A3}" uniqueName="9" name="Most Recent Team (League)" queryTableFieldId="9" dataDxfId="19"/>
    <tableColumn id="10" xr3:uid="{59F91B36-F099-41C5-8BAC-FFFD76F6788E}" uniqueName="10" name="College Team (League)" queryTableFieldId="10" dataDxfId="18"/>
  </tableColumns>
  <tableStyleInfo name="TableStyleMedium7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E85C61A7-734A-4007-B6F2-CB03AB08922F}" name="Table_2" displayName="Table_2" ref="A1:J8" tableType="queryTable" totalsRowShown="0">
  <autoFilter ref="A1:J8" xr:uid="{E85C61A7-734A-4007-B6F2-CB03AB08922F}"/>
  <tableColumns count="10">
    <tableColumn id="1" xr3:uid="{F7D0753F-5A51-43AB-ADF6-6EF26F370D95}" uniqueName="1" name="NO." queryTableFieldId="1"/>
    <tableColumn id="2" xr3:uid="{186DEDC8-BCA2-4C1C-9189-1A0C6E37FD88}" uniqueName="2" name="Name" queryTableFieldId="2" dataDxfId="17"/>
    <tableColumn id="3" xr3:uid="{7945FB26-3E0B-431D-ADD5-7C48535C361B}" uniqueName="3" name="Position" queryTableFieldId="3" dataDxfId="16"/>
    <tableColumn id="4" xr3:uid="{63CD2A89-580C-4BE8-B668-48A4ACD77E31}" uniqueName="4" name="Height (CM)" queryTableFieldId="4" dataDxfId="15"/>
    <tableColumn id="5" xr3:uid="{FCD1A316-D228-45ED-9D1F-C9D43FDDF824}" uniqueName="5" name="Weight (KG)" queryTableFieldId="5" dataDxfId="14"/>
    <tableColumn id="6" xr3:uid="{9DFA98B2-9BE6-4CBA-8043-415E7A555E72}" uniqueName="6" name="D.O.B." queryTableFieldId="6" dataDxfId="13"/>
    <tableColumn id="7" xr3:uid="{773C1AFE-F3DE-46B9-9E3E-0CB4BB754A9E}" uniqueName="7" name="Shoots/Catches" queryTableFieldId="7" dataDxfId="12"/>
    <tableColumn id="8" xr3:uid="{40F3430D-4829-4CF7-AD53-48B090D658A9}" uniqueName="8" name="Hometown" queryTableFieldId="8" dataDxfId="11"/>
    <tableColumn id="9" xr3:uid="{08D87531-572B-430C-A196-0F7000F9E15E}" uniqueName="9" name="Most Recent Team (League)" queryTableFieldId="9" dataDxfId="10"/>
    <tableColumn id="10" xr3:uid="{873CB82D-D3CE-4DFA-8D4B-8AD72C1EE353}" uniqueName="10" name="College Team (League)" queryTableFieldId="10" dataDxfId="9"/>
  </tableColumns>
  <tableStyleInfo name="TableStyleMedium7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F63F3D26-E8B8-4DA6-9BA5-2F3430C10BED}" name="Table_1" displayName="Table_1" ref="A1:J4" tableType="queryTable" totalsRowShown="0">
  <autoFilter ref="A1:J4" xr:uid="{F63F3D26-E8B8-4DA6-9BA5-2F3430C10BED}"/>
  <tableColumns count="10">
    <tableColumn id="1" xr3:uid="{3182BD0B-5142-4A8E-B7B8-871C4085A228}" uniqueName="1" name="NO." queryTableFieldId="1"/>
    <tableColumn id="2" xr3:uid="{2F23AEEF-BBF7-4BD6-B48E-DAFFD3B4B24D}" uniqueName="2" name="Name" queryTableFieldId="2" dataDxfId="8"/>
    <tableColumn id="3" xr3:uid="{9BB03E49-2FFA-4625-BDEA-CEEDBDA987BC}" uniqueName="3" name="Position" queryTableFieldId="3" dataDxfId="7"/>
    <tableColumn id="4" xr3:uid="{D9E0CA2C-B30E-4C81-825D-0133CA487804}" uniqueName="4" name="Height (CM)" queryTableFieldId="4" dataDxfId="6"/>
    <tableColumn id="5" xr3:uid="{D078A6BE-5B92-44EE-BE85-7FE5594ECC22}" uniqueName="5" name="Weight (KG)" queryTableFieldId="5" dataDxfId="5"/>
    <tableColumn id="6" xr3:uid="{6FCC2632-AFDC-4A96-9F6B-EDFC4ABD13BB}" uniqueName="6" name="D.O.B." queryTableFieldId="6" dataDxfId="4"/>
    <tableColumn id="7" xr3:uid="{17EC0189-C979-4E24-AA6D-721963A40816}" uniqueName="7" name="Shoots/Catches" queryTableFieldId="7" dataDxfId="3"/>
    <tableColumn id="8" xr3:uid="{DA7FCD24-68D6-42E2-9224-ECD7B5EFE98C}" uniqueName="8" name="Hometown" queryTableFieldId="8" dataDxfId="2"/>
    <tableColumn id="9" xr3:uid="{9AC8AE6D-86FD-464F-A1BF-FCD36F7BB723}" uniqueName="9" name="Most Recent Team (League)" queryTableFieldId="9" dataDxfId="1"/>
    <tableColumn id="10" xr3:uid="{3E6B8E69-CDC2-4206-98DC-8A08EFD4C8C9}" uniqueName="10" name="College Team (League)" queryTableFieldId="10" dataDxfId="0"/>
  </tableColumns>
  <tableStyleInfo name="TableStyleMedium7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77E876F7-C9E3-450C-96AE-EEFFFF7C85E8}" name="Table1" displayName="Table1" ref="B2:F8" totalsRowShown="0">
  <autoFilter ref="B2:F8" xr:uid="{77E876F7-C9E3-450C-96AE-EEFFFF7C85E8}"/>
  <tableColumns count="5">
    <tableColumn id="1" xr3:uid="{2D00EDFF-7B34-41D5-A29F-A9F627A1D3FA}" name="Staff"/>
    <tableColumn id="2" xr3:uid="{EB97E785-6E92-4363-90EF-11BE0AAB6675}" name="Activity"/>
    <tableColumn id="3" xr3:uid="{23C63B36-0D32-4BC2-93F7-EB072FB41401}" name="Salary"/>
    <tableColumn id="4" xr3:uid="{DB70EEF4-9A31-40DC-9BCF-C8522D9B79B1}" name="Department"/>
    <tableColumn id="5" xr3:uid="{F1D69B0A-E4AD-44D5-84F6-F1D6B215B2CA}" name="Age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Biegert_Standard">
  <a:themeElements>
    <a:clrScheme name="Yellow Orange">
      <a:dk1>
        <a:sysClr val="windowText" lastClr="000000"/>
      </a:dk1>
      <a:lt1>
        <a:sysClr val="window" lastClr="FFFFFF"/>
      </a:lt1>
      <a:dk2>
        <a:srgbClr val="4E3B30"/>
      </a:dk2>
      <a:lt2>
        <a:srgbClr val="FBEEC9"/>
      </a:lt2>
      <a:accent1>
        <a:srgbClr val="F0A22E"/>
      </a:accent1>
      <a:accent2>
        <a:srgbClr val="A5644E"/>
      </a:accent2>
      <a:accent3>
        <a:srgbClr val="B58B80"/>
      </a:accent3>
      <a:accent4>
        <a:srgbClr val="C3986D"/>
      </a:accent4>
      <a:accent5>
        <a:srgbClr val="A19574"/>
      </a:accent5>
      <a:accent6>
        <a:srgbClr val="C17529"/>
      </a:accent6>
      <a:hlink>
        <a:srgbClr val="AD1F1F"/>
      </a:hlink>
      <a:folHlink>
        <a:srgbClr val="FFC42F"/>
      </a:folHlink>
    </a:clrScheme>
    <a:fontScheme name="Biegert Standard">
      <a:majorFont>
        <a:latin typeface="Consolas"/>
        <a:ea typeface=""/>
        <a:cs typeface=""/>
      </a:majorFont>
      <a:minorFont>
        <a:latin typeface="Consolas"/>
        <a:ea typeface=""/>
        <a:cs typeface=""/>
      </a:minorFont>
    </a:fontScheme>
    <a:fmtScheme name="Riblet">
      <a:fillStyleLst>
        <a:solidFill>
          <a:schemeClr val="phClr"/>
        </a:solidFill>
        <a:solidFill>
          <a:schemeClr val="phClr">
            <a:tint val="65000"/>
          </a:schemeClr>
        </a:solidFill>
        <a:solidFill>
          <a:schemeClr val="phClr">
            <a:shade val="80000"/>
            <a:satMod val="150000"/>
          </a:schemeClr>
        </a:solidFill>
      </a:fillStyleLst>
      <a:lnStyleLst>
        <a:ln w="9525" cap="flat" cmpd="sng" algn="ctr">
          <a:solidFill>
            <a:schemeClr val="phClr"/>
          </a:solidFill>
          <a:prstDash val="solid"/>
        </a:ln>
        <a:ln w="17145" cap="flat" cmpd="sng" algn="ctr">
          <a:solidFill>
            <a:schemeClr val="phClr"/>
          </a:solidFill>
          <a:prstDash val="solid"/>
        </a:ln>
        <a:ln w="58420" cap="flat" cmpd="thickThin" algn="ctr">
          <a:solidFill>
            <a:schemeClr val="phClr">
              <a:shade val="95000"/>
              <a:alpha val="50000"/>
              <a:satMod val="150000"/>
            </a:schemeClr>
          </a:solidFill>
          <a:prstDash val="solid"/>
        </a:ln>
      </a:lnStyleLst>
      <a:effectStyleLst>
        <a:effectStyle>
          <a:effectLst/>
        </a:effectStyle>
        <a:effectStyle>
          <a:effectLst>
            <a:outerShdw blurRad="50800" dist="38100" dir="2700000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l"/>
          </a:scene3d>
          <a:sp3d prstMaterial="flat">
            <a:bevelT w="31750" h="63500" prst="riblet"/>
          </a:sp3d>
        </a:effectStyle>
        <a:effectStyle>
          <a:effectLst>
            <a:outerShdw blurRad="50800" dist="38100" dir="2700000" algn="ctr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l"/>
          </a:scene3d>
          <a:sp3d prstMaterial="flat">
            <a:bevelT w="57150" h="114300" prst="riblet"/>
          </a:sp3d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3" Type="http://schemas.microsoft.com/office/2011/relationships/webextension" Target="webextension3.xml"/><Relationship Id="rId7" Type="http://schemas.microsoft.com/office/2011/relationships/webextension" Target="webextension7.xml"/><Relationship Id="rId2" Type="http://schemas.microsoft.com/office/2011/relationships/webextension" Target="webextension2.xml"/><Relationship Id="rId1" Type="http://schemas.microsoft.com/office/2011/relationships/webextension" Target="webextension1.xml"/><Relationship Id="rId6" Type="http://schemas.microsoft.com/office/2011/relationships/webextension" Target="webextension6.xml"/><Relationship Id="rId5" Type="http://schemas.microsoft.com/office/2011/relationships/webextension" Target="webextension5.xml"/><Relationship Id="rId4" Type="http://schemas.microsoft.com/office/2011/relationships/webextension" Target="webextension4.xml"/></Relationships>
</file>

<file path=xl/webextensions/taskpanes.xml><?xml version="1.0" encoding="utf-8"?>
<wetp:taskpanes xmlns:wetp="http://schemas.microsoft.com/office/webextensions/taskpanes/2010/11">
  <wetp:taskpane dockstate="right" visibility="0" width="810" row="6">
    <wetp:webextensionref xmlns:r="http://schemas.openxmlformats.org/officeDocument/2006/relationships" r:id="rId1"/>
  </wetp:taskpane>
  <wetp:taskpane dockstate="right" visibility="0" width="438" row="8">
    <wetp:webextensionref xmlns:r="http://schemas.openxmlformats.org/officeDocument/2006/relationships" r:id="rId2"/>
  </wetp:taskpane>
  <wetp:taskpane dockstate="right" visibility="0" width="438" row="9">
    <wetp:webextensionref xmlns:r="http://schemas.openxmlformats.org/officeDocument/2006/relationships" r:id="rId3"/>
  </wetp:taskpane>
  <wetp:taskpane dockstate="right" visibility="0" width="350" row="8">
    <wetp:webextensionref xmlns:r="http://schemas.openxmlformats.org/officeDocument/2006/relationships" r:id="rId4"/>
  </wetp:taskpane>
  <wetp:taskpane dockstate="right" visibility="0" width="350" row="5">
    <wetp:webextensionref xmlns:r="http://schemas.openxmlformats.org/officeDocument/2006/relationships" r:id="rId5"/>
  </wetp:taskpane>
  <wetp:taskpane dockstate="right" visibility="0" width="350" row="4">
    <wetp:webextensionref xmlns:r="http://schemas.openxmlformats.org/officeDocument/2006/relationships" r:id="rId6"/>
  </wetp:taskpane>
  <wetp:taskpane dockstate="right" visibility="0" width="350" row="6">
    <wetp:webextensionref xmlns:r="http://schemas.openxmlformats.org/officeDocument/2006/relationships" r:id="rId7"/>
  </wetp:taskpane>
</wetp:taskpanes>
</file>

<file path=xl/webextensions/webextension1.xml><?xml version="1.0" encoding="utf-8"?>
<we:webextension xmlns:we="http://schemas.microsoft.com/office/webextensions/webextension/2010/11" id="{CF0BFCF7-580A-46F8-B3AF-2ED41BABC61B}">
  <we:reference id="wa200003696" version="1.3.0.0" store="en-US" storeType="OMEX"/>
  <we:alternateReferences>
    <we:reference id="wa200003696" version="1.3.0.0" store="" storeType="OMEX"/>
  </we:alternateReferences>
  <we:properties>
    <we:property name="projectV0_1-56c6e055-265e-4713-816e-a646dbb708de" value="{&quot;kind&quot;:&quot;AFEJSONBlobNode&quot;,&quot;id&quot;:&quot;{08571AA2-F061-4D1F-9A72-DE0BC784622A}&quot;}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_xldudf_LABS_GENERATIVEAI</we:customFunctionIds>
      </we:customFunctionIdList>
    </a:ext>
  </we:extLst>
</we:webextension>
</file>

<file path=xl/webextensions/webextension2.xml><?xml version="1.0" encoding="utf-8"?>
<we:webextension xmlns:we="http://schemas.microsoft.com/office/webextensions/webextension/2010/11" id="{19729247-8E0B-477F-873D-E966B6D93AC1}">
  <we:reference id="wa200006385" version="1.0.0.0" store="en-US" storeType="OMEX"/>
  <we:alternateReferences>
    <we:reference id="WA200006385" version="1.0.0.0" store="WA200006385" storeType="OMEX"/>
  </we:alternateReferences>
  <we:properties/>
  <we:bindings/>
  <we:snapshot xmlns:r="http://schemas.openxmlformats.org/officeDocument/2006/relationships"/>
</we:webextension>
</file>

<file path=xl/webextensions/webextension3.xml><?xml version="1.0" encoding="utf-8"?>
<we:webextension xmlns:we="http://schemas.microsoft.com/office/webextensions/webextension/2010/11" id="{1F3C2874-0D9B-4CCC-ACE3-DE4096BAA0F8}">
  <we:reference id="wa200001816" version="1.0.0.2" store="en-US" storeType="OMEX"/>
  <we:alternateReferences>
    <we:reference id="WA200001816" version="1.0.0.2" store="" storeType="OMEX"/>
  </we:alternateReferences>
  <we:properties/>
  <we:bindings/>
  <we:snapshot xmlns:r="http://schemas.openxmlformats.org/officeDocument/2006/relationships"/>
</we:webextension>
</file>

<file path=xl/webextensions/webextension4.xml><?xml version="1.0" encoding="utf-8"?>
<we:webextension xmlns:we="http://schemas.microsoft.com/office/webextensions/webextension/2010/11" id="{3295521F-47DD-4867-BD26-CFAA17EEA2ED}">
  <we:reference id="wa200005281" version="1.0.0.0" store="en-US" storeType="OMEX"/>
  <we:alternateReferences>
    <we:reference id="wa200005281" version="1.0.0.0" store="WA200005281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_xldudf_NUM_AI</we:customFunctionIds>
        <we:customFunctionIds>_xldudf_NUM_WRITE</we:customFunctionIds>
        <we:customFunctionIds>_xldudf_NUM_INFER</we:customFunctionIds>
      </we:customFunctionIdList>
    </a:ext>
  </we:extLst>
</we:webextension>
</file>

<file path=xl/webextensions/webextension5.xml><?xml version="1.0" encoding="utf-8"?>
<we:webextension xmlns:we="http://schemas.microsoft.com/office/webextensions/webextension/2010/11" id="{61B35EDF-6D9D-4E75-B44E-5D218C23812B}">
  <we:reference id="wa200005271" version="2.6.1.0" store="en-US" storeType="OMEX"/>
  <we:alternateReferences>
    <we:reference id="WA200005271" version="2.6.1.0" store="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_xldudf_AI_TABLE</we:customFunctionIds>
        <we:customFunctionIds>_xldudf_AI_FILL</we:customFunctionIds>
        <we:customFunctionIds>_xldudf_AI_LIST</we:customFunctionIds>
        <we:customFunctionIds>_xldudf_AI_ASK</we:customFunctionIds>
        <we:customFunctionIds>_xldudf_AI_FORMAT</we:customFunctionIds>
        <we:customFunctionIds>_xldudf_AI_EXTRACT</we:customFunctionIds>
        <we:customFunctionIds>_xldudf_AI_TRANSLATE</we:customFunctionIds>
        <we:customFunctionIds>_xldudf_AI_CHOICE</we:customFunctionIds>
      </we:customFunctionIdList>
    </a:ext>
  </we:extLst>
</we:webextension>
</file>

<file path=xl/webextensions/webextension6.xml><?xml version="1.0" encoding="utf-8"?>
<we:webextension xmlns:we="http://schemas.microsoft.com/office/webextensions/webextension/2010/11" id="{CCC4B54C-2E6B-42F5-B974-5A7D5C98CC3E}">
  <we:reference id="wa200005502" version="1.0.0.11" store="en-US" storeType="OMEX"/>
  <we:alternateReferences>
    <we:reference id="WA200005502" version="1.0.0.11" store="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_xldudf_GPT</we:customFunctionIds>
        <we:customFunctionIds>_xldudf_GPT_CREATE_PROMPT</we:customFunctionIds>
        <we:customFunctionIds>_xldudf_GPT_LIST</we:customFunctionIds>
        <we:customFunctionIds>_xldudf_GPT_HLIST</we:customFunctionIds>
        <we:customFunctionIds>_xldudf_GPT_CLASSIFY</we:customFunctionIds>
        <we:customFunctionIds>_xldudf_GPT_TRANSLATE</we:customFunctionIds>
        <we:customFunctionIds>_xldudf_GPT_EXTRACT</we:customFunctionIds>
        <we:customFunctionIds>_xldudf_GPT_TAG</we:customFunctionIds>
        <we:customFunctionIds>_xldudf_GPT_CONVERT</we:customFunctionIds>
        <we:customFunctionIds>_xldudf_GPT_FORMAT</we:customFunctionIds>
        <we:customFunctionIds>_xldudf_GPT_SUMMARIZE</we:customFunctionIds>
        <we:customFunctionIds>_xldudf_GPT_TABLE</we:customFunctionIds>
        <we:customFunctionIds>_xldudf_GPT_FILL</we:customFunctionIds>
        <we:customFunctionIds>_xldudf_GPT_SPLIT</we:customFunctionIds>
        <we:customFunctionIds>_xldudf_GPT_HSPLIT</we:customFunctionIds>
        <we:customFunctionIds>_xldudf_GPT_EDIT</we:customFunctionIds>
        <we:customFunctionIds>_xldudf_GPT_MATCH</we:customFunctionIds>
        <we:customFunctionIds>_xldudf_GPT_VISION</we:customFunctionIds>
        <we:customFunctionIds>_xldudf_GPT_WEB</we:customFunctionIds>
      </we:customFunctionIdList>
    </a:ext>
  </we:extLst>
</we:webextension>
</file>

<file path=xl/webextensions/webextension7.xml><?xml version="1.0" encoding="utf-8"?>
<we:webextension xmlns:we="http://schemas.microsoft.com/office/webextensions/webextension/2010/11" id="{E154A85B-78D0-4D1D-B628-53C1E36F126A}">
  <we:reference id="wa200010599" version="1.0.0.0" store="en-US" storeType="OMEX"/>
  <we:alternateReferences>
    <we:reference id="WA200010599" version="1.0.0.0" store="WA200010599" storeType="OMEX"/>
  </we:alternateReferences>
  <we:properties/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hyperlink" Target="https://www.youtube.com/watch?v=Sw-Eoad8wNk" TargetMode="Externa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4.bin"/><Relationship Id="rId1" Type="http://schemas.openxmlformats.org/officeDocument/2006/relationships/hyperlink" Target="https://www.youtube.com/watch?v=dM6E7EA3K-g" TargetMode="External"/><Relationship Id="rId5" Type="http://schemas.openxmlformats.org/officeDocument/2006/relationships/table" Target="../tables/table4.xml"/><Relationship Id="rId4" Type="http://schemas.openxmlformats.org/officeDocument/2006/relationships/table" Target="../tables/table3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table" Target="../tables/table6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4" Type="http://schemas.openxmlformats.org/officeDocument/2006/relationships/table" Target="../tables/table7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8.xm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9.xml"/><Relationship Id="rId1" Type="http://schemas.openxmlformats.org/officeDocument/2006/relationships/pivotTable" Target="../pivotTables/pivotTable3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0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1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2.xml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7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9.bin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3.xml"/><Relationship Id="rId1" Type="http://schemas.openxmlformats.org/officeDocument/2006/relationships/drawing" Target="../drawings/drawing8.xml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2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9.xml"/><Relationship Id="rId2" Type="http://schemas.openxmlformats.org/officeDocument/2006/relationships/hyperlink" Target="https://www.youtube.com/watch?v=uwDOIO9WicU&amp;t=565s" TargetMode="External"/><Relationship Id="rId1" Type="http://schemas.openxmlformats.org/officeDocument/2006/relationships/hyperlink" Target="https://www.subsim.com/radioroom/showthread.php?t=236013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114D2F-F620-446A-92CE-0CB3C9FD0F74}">
  <sheetPr codeName="Sheet1">
    <tabColor rgb="FFCCFFCC"/>
  </sheetPr>
  <dimension ref="A5:AC378"/>
  <sheetViews>
    <sheetView workbookViewId="0">
      <pane ySplit="9" topLeftCell="A357" activePane="bottomLeft" state="frozen"/>
      <selection pane="bottomLeft" activeCell="AD370" sqref="AD370"/>
    </sheetView>
  </sheetViews>
  <sheetFormatPr defaultRowHeight="12.75" x14ac:dyDescent="0.2"/>
  <cols>
    <col min="3" max="4" width="3.28515625" customWidth="1"/>
    <col min="5" max="5" width="3.28515625" bestFit="1" customWidth="1"/>
    <col min="6" max="6" width="3.28515625" customWidth="1"/>
    <col min="7" max="9" width="3.28515625" bestFit="1" customWidth="1"/>
    <col min="10" max="13" width="3.28515625" customWidth="1"/>
    <col min="15" max="15" width="19.140625" customWidth="1"/>
    <col min="16" max="23" width="3.28515625" style="5" bestFit="1" customWidth="1"/>
    <col min="24" max="24" width="3.28515625" style="5" customWidth="1"/>
  </cols>
  <sheetData>
    <row r="5" spans="1:26" ht="13.5" x14ac:dyDescent="0.25">
      <c r="O5" s="10"/>
    </row>
    <row r="7" spans="1:26" ht="4.9000000000000004" customHeight="1" thickBot="1" x14ac:dyDescent="0.25"/>
    <row r="8" spans="1:26" ht="13.5" hidden="1" thickBot="1" x14ac:dyDescent="0.25"/>
    <row r="9" spans="1:26" ht="118.5" thickBot="1" x14ac:dyDescent="0.25">
      <c r="A9" t="s">
        <v>1</v>
      </c>
      <c r="B9" s="3" t="s">
        <v>0</v>
      </c>
      <c r="C9" s="2" t="s">
        <v>11</v>
      </c>
      <c r="D9" s="2" t="s">
        <v>41</v>
      </c>
      <c r="E9" s="2" t="s">
        <v>4</v>
      </c>
      <c r="F9" s="2" t="s">
        <v>8</v>
      </c>
      <c r="G9" s="2" t="s">
        <v>5</v>
      </c>
      <c r="H9" s="2" t="s">
        <v>6</v>
      </c>
      <c r="I9" s="2" t="s">
        <v>9</v>
      </c>
      <c r="J9" s="4" t="s">
        <v>10</v>
      </c>
      <c r="K9" s="2" t="s">
        <v>7</v>
      </c>
      <c r="L9" s="1"/>
      <c r="M9" s="9" t="s">
        <v>23</v>
      </c>
      <c r="N9" s="15"/>
      <c r="P9" s="24" t="str" cm="1">
        <f t="array" ref="P9:X9">_nHd</f>
        <v>Excel Drill</v>
      </c>
      <c r="Q9" s="24" t="str">
        <v>Meds</v>
      </c>
      <c r="R9" s="24" t="str">
        <v>Weight Lift</v>
      </c>
      <c r="S9" s="24" t="str">
        <v>Walk</v>
      </c>
      <c r="T9" s="24" t="str">
        <v>German Grammar</v>
      </c>
      <c r="U9" s="24" t="str">
        <v>German Vocab</v>
      </c>
      <c r="V9" s="24" t="str">
        <v>German Story Audio</v>
      </c>
      <c r="W9" s="24" t="str">
        <v>German Story Reading</v>
      </c>
      <c r="X9" s="25" t="str">
        <v>CSS Drill</v>
      </c>
    </row>
    <row r="10" spans="1:26" ht="13.5" thickTop="1" x14ac:dyDescent="0.2">
      <c r="B10" s="11" t="s">
        <v>171</v>
      </c>
      <c r="C10" s="12"/>
      <c r="D10" s="12"/>
      <c r="E10" s="12"/>
      <c r="F10" s="12"/>
      <c r="G10" s="12"/>
      <c r="H10" s="12"/>
      <c r="I10" s="12"/>
      <c r="J10" s="13"/>
      <c r="K10" s="14"/>
      <c r="M10" cm="1">
        <f t="array" ref="M10:M374">_xlfn.BYROW(_xlfn.DROP(Banded,,1),_xleta.SUM)</f>
        <v>0</v>
      </c>
      <c r="O10" s="7" cm="1">
        <f t="array" ref="O10:X60">_xlfn.PIVOTBY(ix,,data,_xleta.SUM,0,0)</f>
        <v>3</v>
      </c>
      <c r="P10" s="5">
        <v>6</v>
      </c>
      <c r="Q10" s="5">
        <v>0</v>
      </c>
      <c r="R10" s="5">
        <v>3</v>
      </c>
      <c r="S10" s="5">
        <v>6</v>
      </c>
      <c r="T10" s="5">
        <v>6</v>
      </c>
      <c r="U10" s="5">
        <v>6</v>
      </c>
      <c r="V10" s="5">
        <v>6</v>
      </c>
      <c r="W10" s="5">
        <v>6</v>
      </c>
      <c r="X10" s="5">
        <v>5</v>
      </c>
    </row>
    <row r="11" spans="1:26" ht="13.15" customHeight="1" x14ac:dyDescent="0.2">
      <c r="B11" s="15" t="s">
        <v>172</v>
      </c>
      <c r="C11" s="12"/>
      <c r="D11" s="12"/>
      <c r="E11" s="12"/>
      <c r="F11" s="12"/>
      <c r="G11" s="12"/>
      <c r="H11" s="12"/>
      <c r="I11" s="12"/>
      <c r="J11" s="13"/>
      <c r="K11" s="12"/>
      <c r="M11">
        <v>0</v>
      </c>
      <c r="O11" s="7">
        <v>4</v>
      </c>
      <c r="P11" s="5">
        <v>7</v>
      </c>
      <c r="Q11" s="5">
        <v>0</v>
      </c>
      <c r="R11" s="5">
        <v>4</v>
      </c>
      <c r="S11" s="5">
        <v>7</v>
      </c>
      <c r="T11" s="5">
        <v>7</v>
      </c>
      <c r="U11" s="5">
        <v>7</v>
      </c>
      <c r="V11" s="5">
        <v>7</v>
      </c>
      <c r="W11" s="5">
        <v>7</v>
      </c>
      <c r="X11" s="5">
        <v>7</v>
      </c>
      <c r="Z11" t="s">
        <v>13</v>
      </c>
    </row>
    <row r="12" spans="1:26" x14ac:dyDescent="0.2">
      <c r="B12" s="15" t="s">
        <v>173</v>
      </c>
      <c r="C12" s="12"/>
      <c r="D12" s="12"/>
      <c r="E12" s="12"/>
      <c r="F12" s="12"/>
      <c r="G12" s="12"/>
      <c r="H12" s="12"/>
      <c r="I12" s="12"/>
      <c r="J12" s="13"/>
      <c r="K12" s="12"/>
      <c r="M12">
        <v>0</v>
      </c>
      <c r="O12" s="7">
        <v>5</v>
      </c>
      <c r="P12" s="5">
        <v>7</v>
      </c>
      <c r="Q12" s="5">
        <v>0</v>
      </c>
      <c r="R12" s="5">
        <v>4</v>
      </c>
      <c r="S12" s="5">
        <v>7</v>
      </c>
      <c r="T12" s="5">
        <v>7</v>
      </c>
      <c r="U12" s="5">
        <v>7</v>
      </c>
      <c r="V12" s="5">
        <v>7</v>
      </c>
      <c r="W12" s="5">
        <v>7</v>
      </c>
      <c r="X12" s="5">
        <v>7</v>
      </c>
      <c r="Z12" t="s">
        <v>14</v>
      </c>
    </row>
    <row r="13" spans="1:26" x14ac:dyDescent="0.2">
      <c r="B13" s="15" t="s">
        <v>174</v>
      </c>
      <c r="C13" s="12"/>
      <c r="D13" s="12"/>
      <c r="E13" s="12"/>
      <c r="F13" s="12"/>
      <c r="G13" s="12"/>
      <c r="H13" s="12"/>
      <c r="I13" s="12"/>
      <c r="J13" s="13"/>
      <c r="K13" s="12"/>
      <c r="M13">
        <v>0</v>
      </c>
      <c r="O13" s="7">
        <v>6</v>
      </c>
      <c r="P13" s="5">
        <v>7</v>
      </c>
      <c r="Q13" s="5">
        <v>0</v>
      </c>
      <c r="R13" s="5">
        <v>2</v>
      </c>
      <c r="S13" s="5">
        <v>7</v>
      </c>
      <c r="T13" s="5">
        <v>7</v>
      </c>
      <c r="U13" s="5">
        <v>7</v>
      </c>
      <c r="V13" s="5">
        <v>7</v>
      </c>
      <c r="W13" s="5">
        <v>7</v>
      </c>
      <c r="X13" s="5">
        <v>7</v>
      </c>
      <c r="Z13" t="s">
        <v>15</v>
      </c>
    </row>
    <row r="14" spans="1:26" x14ac:dyDescent="0.2">
      <c r="B14" s="15" t="s">
        <v>175</v>
      </c>
      <c r="C14" s="12"/>
      <c r="D14" s="12"/>
      <c r="E14" s="12"/>
      <c r="F14" s="12"/>
      <c r="G14" s="12"/>
      <c r="H14" s="12"/>
      <c r="I14" s="12"/>
      <c r="J14" s="13"/>
      <c r="K14" s="12"/>
      <c r="M14">
        <v>0</v>
      </c>
      <c r="O14" s="7">
        <v>7</v>
      </c>
      <c r="P14" s="5">
        <v>7</v>
      </c>
      <c r="Q14" s="5">
        <v>0</v>
      </c>
      <c r="R14" s="5">
        <v>4</v>
      </c>
      <c r="S14" s="5">
        <v>7</v>
      </c>
      <c r="T14" s="5">
        <v>7</v>
      </c>
      <c r="U14" s="5">
        <v>7</v>
      </c>
      <c r="V14" s="5">
        <v>7</v>
      </c>
      <c r="W14" s="5">
        <v>7</v>
      </c>
      <c r="X14" s="5">
        <v>7</v>
      </c>
    </row>
    <row r="15" spans="1:26" x14ac:dyDescent="0.2">
      <c r="B15" s="15" t="s">
        <v>176</v>
      </c>
      <c r="C15" s="12"/>
      <c r="D15" s="12"/>
      <c r="E15" s="12"/>
      <c r="F15" s="12"/>
      <c r="G15" s="12"/>
      <c r="H15" s="12"/>
      <c r="I15" s="12"/>
      <c r="J15" s="13"/>
      <c r="K15" s="12"/>
      <c r="M15">
        <v>0</v>
      </c>
      <c r="O15" s="7">
        <v>8</v>
      </c>
      <c r="P15" s="5">
        <v>7</v>
      </c>
      <c r="Q15" s="5">
        <v>0</v>
      </c>
      <c r="R15" s="5">
        <v>4</v>
      </c>
      <c r="S15" s="5">
        <v>7</v>
      </c>
      <c r="T15" s="5">
        <v>7</v>
      </c>
      <c r="U15" s="5">
        <v>7</v>
      </c>
      <c r="V15" s="5">
        <v>7</v>
      </c>
      <c r="W15" s="5">
        <v>7</v>
      </c>
      <c r="X15" s="5">
        <v>7</v>
      </c>
    </row>
    <row r="16" spans="1:26" x14ac:dyDescent="0.2">
      <c r="B16" s="15" t="s">
        <v>177</v>
      </c>
      <c r="C16" s="12"/>
      <c r="D16" s="12"/>
      <c r="E16" s="12"/>
      <c r="F16" s="12"/>
      <c r="G16" s="12"/>
      <c r="H16" s="12"/>
      <c r="I16" s="12"/>
      <c r="J16" s="13"/>
      <c r="K16" s="12"/>
      <c r="M16">
        <v>0</v>
      </c>
      <c r="O16" s="7">
        <v>9</v>
      </c>
      <c r="P16" s="5">
        <v>7</v>
      </c>
      <c r="Q16" s="5">
        <v>0</v>
      </c>
      <c r="R16" s="5">
        <v>4</v>
      </c>
      <c r="S16" s="5">
        <v>7</v>
      </c>
      <c r="T16" s="5">
        <v>7</v>
      </c>
      <c r="U16" s="5">
        <v>7</v>
      </c>
      <c r="V16" s="5">
        <v>7</v>
      </c>
      <c r="W16" s="5">
        <v>7</v>
      </c>
      <c r="X16" s="5">
        <v>7</v>
      </c>
    </row>
    <row r="17" spans="2:24" x14ac:dyDescent="0.2">
      <c r="B17" s="15" t="s">
        <v>178</v>
      </c>
      <c r="C17" s="12"/>
      <c r="D17" s="12"/>
      <c r="E17" s="12"/>
      <c r="F17" s="12"/>
      <c r="G17" s="12"/>
      <c r="H17" s="12"/>
      <c r="J17" s="13"/>
      <c r="K17" s="12"/>
      <c r="M17">
        <v>0</v>
      </c>
      <c r="O17" s="7">
        <v>10</v>
      </c>
      <c r="P17" s="5">
        <v>7</v>
      </c>
      <c r="Q17" s="5">
        <v>0</v>
      </c>
      <c r="R17" s="5">
        <v>4</v>
      </c>
      <c r="S17" s="5">
        <v>7</v>
      </c>
      <c r="T17" s="5">
        <v>7</v>
      </c>
      <c r="U17" s="5">
        <v>7</v>
      </c>
      <c r="V17" s="5">
        <v>7</v>
      </c>
      <c r="W17" s="5">
        <v>7</v>
      </c>
      <c r="X17" s="5">
        <v>7</v>
      </c>
    </row>
    <row r="18" spans="2:24" x14ac:dyDescent="0.2">
      <c r="B18" s="15" t="s">
        <v>179</v>
      </c>
      <c r="C18" s="12"/>
      <c r="D18" s="12"/>
      <c r="E18" s="12"/>
      <c r="F18" s="12"/>
      <c r="G18" s="12"/>
      <c r="H18" s="12"/>
      <c r="I18" s="12"/>
      <c r="J18" s="13"/>
      <c r="K18" s="12"/>
      <c r="M18">
        <v>0</v>
      </c>
      <c r="O18" s="7">
        <v>11</v>
      </c>
      <c r="P18" s="5">
        <v>7</v>
      </c>
      <c r="Q18" s="5">
        <v>0</v>
      </c>
      <c r="R18" s="5">
        <v>6</v>
      </c>
      <c r="S18" s="5">
        <v>7</v>
      </c>
      <c r="T18" s="5">
        <v>7</v>
      </c>
      <c r="U18" s="5">
        <v>7</v>
      </c>
      <c r="V18" s="5">
        <v>7</v>
      </c>
      <c r="W18" s="5">
        <v>7</v>
      </c>
      <c r="X18" s="5">
        <v>7</v>
      </c>
    </row>
    <row r="19" spans="2:24" x14ac:dyDescent="0.2">
      <c r="B19" s="15" t="s">
        <v>180</v>
      </c>
      <c r="C19" s="12"/>
      <c r="D19" s="12"/>
      <c r="E19" s="12"/>
      <c r="F19" s="12"/>
      <c r="G19" s="12"/>
      <c r="H19" s="12"/>
      <c r="I19" s="12"/>
      <c r="J19" s="13"/>
      <c r="K19" s="12"/>
      <c r="M19">
        <v>0</v>
      </c>
      <c r="O19" s="7">
        <v>12</v>
      </c>
      <c r="P19" s="5">
        <v>7</v>
      </c>
      <c r="Q19" s="5">
        <v>0</v>
      </c>
      <c r="R19" s="5">
        <v>3</v>
      </c>
      <c r="S19" s="5">
        <v>7</v>
      </c>
      <c r="T19" s="5">
        <v>7</v>
      </c>
      <c r="U19" s="5">
        <v>7</v>
      </c>
      <c r="V19" s="5">
        <v>7</v>
      </c>
      <c r="W19" s="5">
        <v>7</v>
      </c>
      <c r="X19" s="5">
        <v>7</v>
      </c>
    </row>
    <row r="20" spans="2:24" x14ac:dyDescent="0.2">
      <c r="B20" s="15" t="s">
        <v>181</v>
      </c>
      <c r="C20" s="12"/>
      <c r="D20" s="12"/>
      <c r="E20" s="12"/>
      <c r="F20" s="12"/>
      <c r="G20" s="12"/>
      <c r="H20" s="12"/>
      <c r="I20" s="12"/>
      <c r="J20" s="13"/>
      <c r="K20" s="12"/>
      <c r="M20">
        <v>0</v>
      </c>
      <c r="O20" s="7">
        <v>13</v>
      </c>
      <c r="P20" s="5">
        <v>7</v>
      </c>
      <c r="Q20" s="5">
        <v>0</v>
      </c>
      <c r="R20" s="5">
        <v>5</v>
      </c>
      <c r="S20" s="5">
        <v>7</v>
      </c>
      <c r="T20" s="5">
        <v>7</v>
      </c>
      <c r="U20" s="5">
        <v>7</v>
      </c>
      <c r="V20" s="5">
        <v>7</v>
      </c>
      <c r="W20" s="5">
        <v>7</v>
      </c>
      <c r="X20" s="5">
        <v>7</v>
      </c>
    </row>
    <row r="21" spans="2:24" x14ac:dyDescent="0.2">
      <c r="B21" s="15" t="s">
        <v>182</v>
      </c>
      <c r="C21" s="12">
        <v>1</v>
      </c>
      <c r="D21" s="12">
        <v>0</v>
      </c>
      <c r="E21" s="12">
        <v>0</v>
      </c>
      <c r="F21" s="12">
        <v>1</v>
      </c>
      <c r="G21" s="12">
        <v>1</v>
      </c>
      <c r="H21" s="12">
        <v>1</v>
      </c>
      <c r="I21" s="12">
        <v>1</v>
      </c>
      <c r="J21" s="13">
        <v>1</v>
      </c>
      <c r="K21" s="12">
        <v>0</v>
      </c>
      <c r="L21">
        <v>3</v>
      </c>
      <c r="M21">
        <v>6</v>
      </c>
      <c r="O21" s="7">
        <v>14</v>
      </c>
      <c r="P21" s="5">
        <v>7</v>
      </c>
      <c r="Q21" s="5">
        <v>0</v>
      </c>
      <c r="R21" s="5">
        <v>7</v>
      </c>
      <c r="S21" s="5">
        <v>7</v>
      </c>
      <c r="T21" s="5">
        <v>7</v>
      </c>
      <c r="U21" s="5">
        <v>7</v>
      </c>
      <c r="V21" s="5">
        <v>7</v>
      </c>
      <c r="W21" s="5">
        <v>7</v>
      </c>
      <c r="X21" s="5">
        <v>7</v>
      </c>
    </row>
    <row r="22" spans="2:24" x14ac:dyDescent="0.2">
      <c r="B22" s="15" t="s">
        <v>183</v>
      </c>
      <c r="C22" s="12">
        <v>1</v>
      </c>
      <c r="D22" s="12">
        <v>0</v>
      </c>
      <c r="E22" s="12">
        <v>0</v>
      </c>
      <c r="F22" s="12">
        <v>1</v>
      </c>
      <c r="G22" s="12">
        <v>1</v>
      </c>
      <c r="H22" s="12">
        <v>1</v>
      </c>
      <c r="I22" s="12">
        <v>1</v>
      </c>
      <c r="J22" s="13">
        <v>1</v>
      </c>
      <c r="K22" s="12">
        <v>1</v>
      </c>
      <c r="L22">
        <v>3</v>
      </c>
      <c r="M22">
        <v>7</v>
      </c>
      <c r="O22" s="7">
        <v>15</v>
      </c>
      <c r="P22" s="5">
        <v>7</v>
      </c>
      <c r="Q22" s="5">
        <v>0</v>
      </c>
      <c r="R22" s="5">
        <v>4</v>
      </c>
      <c r="S22" s="5">
        <v>7</v>
      </c>
      <c r="T22" s="5">
        <v>7</v>
      </c>
      <c r="U22" s="5">
        <v>7</v>
      </c>
      <c r="V22" s="5">
        <v>7</v>
      </c>
      <c r="W22" s="5">
        <v>7</v>
      </c>
      <c r="X22" s="5">
        <v>7</v>
      </c>
    </row>
    <row r="23" spans="2:24" x14ac:dyDescent="0.2">
      <c r="B23" s="15" t="s">
        <v>184</v>
      </c>
      <c r="C23" s="12">
        <v>1</v>
      </c>
      <c r="D23" s="12">
        <v>0</v>
      </c>
      <c r="E23" s="12">
        <v>1</v>
      </c>
      <c r="F23" s="12">
        <v>1</v>
      </c>
      <c r="G23" s="12">
        <v>1</v>
      </c>
      <c r="H23" s="12">
        <v>1</v>
      </c>
      <c r="I23" s="12">
        <v>1</v>
      </c>
      <c r="J23" s="13">
        <v>1</v>
      </c>
      <c r="K23" s="12">
        <v>1</v>
      </c>
      <c r="L23">
        <v>3</v>
      </c>
      <c r="M23">
        <v>8</v>
      </c>
      <c r="O23" s="7">
        <v>16</v>
      </c>
      <c r="P23" s="5">
        <v>7</v>
      </c>
      <c r="Q23" s="5">
        <v>0</v>
      </c>
      <c r="R23" s="5">
        <v>7</v>
      </c>
      <c r="S23" s="5">
        <v>7</v>
      </c>
      <c r="T23" s="5">
        <v>7</v>
      </c>
      <c r="U23" s="5">
        <v>7</v>
      </c>
      <c r="V23" s="5">
        <v>7</v>
      </c>
      <c r="W23" s="5">
        <v>7</v>
      </c>
      <c r="X23" s="5">
        <v>7</v>
      </c>
    </row>
    <row r="24" spans="2:24" x14ac:dyDescent="0.2">
      <c r="B24" s="15" t="s">
        <v>185</v>
      </c>
      <c r="C24" s="12">
        <v>1</v>
      </c>
      <c r="D24" s="12">
        <v>0</v>
      </c>
      <c r="E24" s="12">
        <v>1</v>
      </c>
      <c r="F24" s="12">
        <v>1</v>
      </c>
      <c r="G24" s="12">
        <v>1</v>
      </c>
      <c r="H24" s="12">
        <v>1</v>
      </c>
      <c r="I24" s="12">
        <v>1</v>
      </c>
      <c r="J24" s="13">
        <v>1</v>
      </c>
      <c r="K24" s="12">
        <v>1</v>
      </c>
      <c r="L24">
        <v>3</v>
      </c>
      <c r="M24">
        <v>8</v>
      </c>
      <c r="O24" s="7">
        <v>17</v>
      </c>
      <c r="P24" s="5">
        <v>7</v>
      </c>
      <c r="Q24" s="5">
        <v>0</v>
      </c>
      <c r="R24" s="5">
        <v>5</v>
      </c>
      <c r="S24" s="5">
        <v>7</v>
      </c>
      <c r="T24" s="5">
        <v>7</v>
      </c>
      <c r="U24" s="5">
        <v>7</v>
      </c>
      <c r="V24" s="5">
        <v>7</v>
      </c>
      <c r="W24" s="5">
        <v>7</v>
      </c>
      <c r="X24" s="5">
        <v>7</v>
      </c>
    </row>
    <row r="25" spans="2:24" x14ac:dyDescent="0.2">
      <c r="B25" s="15" t="s">
        <v>186</v>
      </c>
      <c r="C25" s="12">
        <v>1</v>
      </c>
      <c r="D25" s="12">
        <v>0</v>
      </c>
      <c r="E25" s="12">
        <v>0</v>
      </c>
      <c r="F25" s="12">
        <v>1</v>
      </c>
      <c r="G25" s="12">
        <v>1</v>
      </c>
      <c r="H25" s="12">
        <v>1</v>
      </c>
      <c r="I25" s="12">
        <v>1</v>
      </c>
      <c r="J25" s="13">
        <v>1</v>
      </c>
      <c r="K25" s="12">
        <v>1</v>
      </c>
      <c r="L25">
        <v>3</v>
      </c>
      <c r="M25">
        <v>7</v>
      </c>
      <c r="O25" s="7">
        <v>18</v>
      </c>
      <c r="P25" s="5">
        <v>7</v>
      </c>
      <c r="Q25" s="5">
        <v>0</v>
      </c>
      <c r="R25" s="5">
        <v>5</v>
      </c>
      <c r="S25" s="5">
        <v>7</v>
      </c>
      <c r="T25" s="5">
        <v>7</v>
      </c>
      <c r="U25" s="5">
        <v>7</v>
      </c>
      <c r="V25" s="5">
        <v>7</v>
      </c>
      <c r="W25" s="5">
        <v>7</v>
      </c>
      <c r="X25" s="5">
        <v>7</v>
      </c>
    </row>
    <row r="26" spans="2:24" x14ac:dyDescent="0.2">
      <c r="B26" s="15" t="s">
        <v>187</v>
      </c>
      <c r="C26" s="12">
        <v>1</v>
      </c>
      <c r="D26" s="12">
        <v>0</v>
      </c>
      <c r="E26" s="12">
        <v>1</v>
      </c>
      <c r="F26" s="12">
        <v>1</v>
      </c>
      <c r="G26" s="12">
        <v>1</v>
      </c>
      <c r="H26" s="12">
        <v>1</v>
      </c>
      <c r="I26" s="12">
        <v>1</v>
      </c>
      <c r="J26" s="13">
        <v>1</v>
      </c>
      <c r="K26" s="12">
        <v>1</v>
      </c>
      <c r="L26">
        <v>3</v>
      </c>
      <c r="M26">
        <v>8</v>
      </c>
      <c r="O26" s="7">
        <v>19</v>
      </c>
      <c r="P26" s="5">
        <v>7</v>
      </c>
      <c r="Q26" s="5">
        <v>0</v>
      </c>
      <c r="R26" s="5">
        <v>3</v>
      </c>
      <c r="S26" s="5">
        <v>6</v>
      </c>
      <c r="T26" s="5">
        <v>7</v>
      </c>
      <c r="U26" s="5">
        <v>7</v>
      </c>
      <c r="V26" s="5">
        <v>7</v>
      </c>
      <c r="W26" s="5">
        <v>7</v>
      </c>
      <c r="X26" s="5">
        <v>7</v>
      </c>
    </row>
    <row r="27" spans="2:24" x14ac:dyDescent="0.2">
      <c r="B27" s="15" t="s">
        <v>188</v>
      </c>
      <c r="C27" s="12">
        <v>1</v>
      </c>
      <c r="D27" s="12">
        <v>0</v>
      </c>
      <c r="E27" s="12">
        <v>1</v>
      </c>
      <c r="F27" s="12">
        <v>1</v>
      </c>
      <c r="G27" s="12">
        <v>1</v>
      </c>
      <c r="H27" s="12">
        <v>1</v>
      </c>
      <c r="I27" s="12">
        <v>1</v>
      </c>
      <c r="J27" s="13">
        <v>1</v>
      </c>
      <c r="K27" s="12">
        <v>1</v>
      </c>
      <c r="L27">
        <v>4</v>
      </c>
      <c r="M27">
        <v>8</v>
      </c>
      <c r="O27" s="7">
        <v>20</v>
      </c>
      <c r="P27" s="5">
        <v>7</v>
      </c>
      <c r="Q27" s="5">
        <v>0</v>
      </c>
      <c r="R27" s="5">
        <v>5</v>
      </c>
      <c r="S27" s="5">
        <v>7</v>
      </c>
      <c r="T27" s="5">
        <v>7</v>
      </c>
      <c r="U27" s="5">
        <v>7</v>
      </c>
      <c r="V27" s="5">
        <v>7</v>
      </c>
      <c r="W27" s="5">
        <v>7</v>
      </c>
      <c r="X27" s="5">
        <v>7</v>
      </c>
    </row>
    <row r="28" spans="2:24" x14ac:dyDescent="0.2">
      <c r="B28" s="15" t="s">
        <v>189</v>
      </c>
      <c r="C28" s="12">
        <v>1</v>
      </c>
      <c r="D28" s="12">
        <v>0</v>
      </c>
      <c r="E28" s="12">
        <v>1</v>
      </c>
      <c r="F28" s="12">
        <v>1</v>
      </c>
      <c r="G28" s="12">
        <v>1</v>
      </c>
      <c r="H28" s="12">
        <v>1</v>
      </c>
      <c r="I28" s="12">
        <v>1</v>
      </c>
      <c r="J28" s="13">
        <v>1</v>
      </c>
      <c r="K28" s="12">
        <v>1</v>
      </c>
      <c r="L28">
        <v>4</v>
      </c>
      <c r="M28">
        <v>8</v>
      </c>
      <c r="O28" s="7">
        <v>21</v>
      </c>
      <c r="P28" s="5">
        <v>7</v>
      </c>
      <c r="Q28" s="5">
        <v>0</v>
      </c>
      <c r="R28" s="5">
        <v>4</v>
      </c>
      <c r="S28" s="5">
        <v>7</v>
      </c>
      <c r="T28" s="5">
        <v>7</v>
      </c>
      <c r="U28" s="5">
        <v>7</v>
      </c>
      <c r="V28" s="5">
        <v>7</v>
      </c>
      <c r="W28" s="5">
        <v>7</v>
      </c>
      <c r="X28" s="5">
        <v>7</v>
      </c>
    </row>
    <row r="29" spans="2:24" x14ac:dyDescent="0.2">
      <c r="B29" s="15" t="s">
        <v>190</v>
      </c>
      <c r="C29" s="12">
        <v>1</v>
      </c>
      <c r="D29" s="12">
        <v>0</v>
      </c>
      <c r="E29" s="12">
        <v>0</v>
      </c>
      <c r="F29" s="12">
        <v>1</v>
      </c>
      <c r="G29" s="12">
        <v>1</v>
      </c>
      <c r="H29" s="12">
        <v>1</v>
      </c>
      <c r="I29" s="12">
        <v>1</v>
      </c>
      <c r="J29" s="13">
        <v>1</v>
      </c>
      <c r="K29" s="12">
        <v>1</v>
      </c>
      <c r="L29">
        <v>4</v>
      </c>
      <c r="M29">
        <v>7</v>
      </c>
      <c r="O29" s="7">
        <v>22</v>
      </c>
      <c r="P29" s="5">
        <v>7</v>
      </c>
      <c r="Q29" s="5">
        <v>0</v>
      </c>
      <c r="R29" s="5">
        <v>3</v>
      </c>
      <c r="S29" s="5">
        <v>7</v>
      </c>
      <c r="T29" s="5">
        <v>7</v>
      </c>
      <c r="U29" s="5">
        <v>7</v>
      </c>
      <c r="V29" s="5">
        <v>7</v>
      </c>
      <c r="W29" s="5">
        <v>7</v>
      </c>
      <c r="X29" s="5">
        <v>7</v>
      </c>
    </row>
    <row r="30" spans="2:24" x14ac:dyDescent="0.2">
      <c r="B30" s="15" t="s">
        <v>191</v>
      </c>
      <c r="C30" s="12">
        <v>1</v>
      </c>
      <c r="D30" s="12">
        <v>0</v>
      </c>
      <c r="E30" s="12">
        <v>0</v>
      </c>
      <c r="F30" s="12">
        <v>1</v>
      </c>
      <c r="G30" s="12">
        <v>1</v>
      </c>
      <c r="H30" s="12">
        <v>1</v>
      </c>
      <c r="I30" s="12">
        <v>1</v>
      </c>
      <c r="J30" s="13">
        <v>1</v>
      </c>
      <c r="K30" s="12">
        <v>1</v>
      </c>
      <c r="L30">
        <v>4</v>
      </c>
      <c r="M30">
        <v>7</v>
      </c>
      <c r="O30" s="7">
        <v>23</v>
      </c>
      <c r="P30" s="5">
        <v>7</v>
      </c>
      <c r="Q30" s="5">
        <v>0</v>
      </c>
      <c r="R30" s="5">
        <v>4</v>
      </c>
      <c r="S30" s="5">
        <v>7</v>
      </c>
      <c r="T30" s="5">
        <v>7</v>
      </c>
      <c r="U30" s="5">
        <v>7</v>
      </c>
      <c r="V30" s="5">
        <v>7</v>
      </c>
      <c r="W30" s="5">
        <v>7</v>
      </c>
      <c r="X30" s="5">
        <v>7</v>
      </c>
    </row>
    <row r="31" spans="2:24" x14ac:dyDescent="0.2">
      <c r="B31" s="15" t="s">
        <v>192</v>
      </c>
      <c r="C31" s="12">
        <v>1</v>
      </c>
      <c r="D31" s="12">
        <v>0</v>
      </c>
      <c r="E31" s="12">
        <v>0</v>
      </c>
      <c r="F31" s="12">
        <v>1</v>
      </c>
      <c r="G31" s="12">
        <v>1</v>
      </c>
      <c r="H31" s="12">
        <v>1</v>
      </c>
      <c r="I31" s="12">
        <v>1</v>
      </c>
      <c r="J31" s="13">
        <v>1</v>
      </c>
      <c r="K31" s="12">
        <v>1</v>
      </c>
      <c r="L31">
        <v>4</v>
      </c>
      <c r="M31">
        <v>7</v>
      </c>
      <c r="O31" s="7">
        <v>24</v>
      </c>
      <c r="P31" s="5">
        <v>7</v>
      </c>
      <c r="Q31" s="5">
        <v>0</v>
      </c>
      <c r="R31" s="5">
        <v>4</v>
      </c>
      <c r="S31" s="5">
        <v>7</v>
      </c>
      <c r="T31" s="5">
        <v>7</v>
      </c>
      <c r="U31" s="5">
        <v>7</v>
      </c>
      <c r="V31" s="5">
        <v>7</v>
      </c>
      <c r="W31" s="5">
        <v>7</v>
      </c>
      <c r="X31" s="5">
        <v>7</v>
      </c>
    </row>
    <row r="32" spans="2:24" x14ac:dyDescent="0.2">
      <c r="B32" s="15" t="s">
        <v>193</v>
      </c>
      <c r="C32" s="12">
        <v>1</v>
      </c>
      <c r="D32" s="12">
        <v>0</v>
      </c>
      <c r="E32" s="12">
        <v>1</v>
      </c>
      <c r="F32" s="12">
        <v>1</v>
      </c>
      <c r="G32" s="12">
        <v>1</v>
      </c>
      <c r="H32" s="12">
        <v>1</v>
      </c>
      <c r="I32" s="12">
        <v>1</v>
      </c>
      <c r="J32" s="13">
        <v>1</v>
      </c>
      <c r="K32" s="12">
        <v>1</v>
      </c>
      <c r="L32">
        <v>4</v>
      </c>
      <c r="M32">
        <v>8</v>
      </c>
      <c r="O32" s="7">
        <v>25</v>
      </c>
      <c r="P32" s="5">
        <v>7</v>
      </c>
      <c r="Q32" s="5">
        <v>0</v>
      </c>
      <c r="R32" s="5">
        <v>3</v>
      </c>
      <c r="S32" s="5">
        <v>7</v>
      </c>
      <c r="T32" s="5">
        <v>7</v>
      </c>
      <c r="U32" s="5">
        <v>7</v>
      </c>
      <c r="V32" s="5">
        <v>7</v>
      </c>
      <c r="W32" s="5">
        <v>7</v>
      </c>
      <c r="X32" s="5">
        <v>7</v>
      </c>
    </row>
    <row r="33" spans="2:24" x14ac:dyDescent="0.2">
      <c r="B33" s="15" t="s">
        <v>194</v>
      </c>
      <c r="C33" s="12">
        <v>1</v>
      </c>
      <c r="D33" s="12">
        <v>0</v>
      </c>
      <c r="E33" s="12">
        <v>1</v>
      </c>
      <c r="F33" s="12">
        <v>1</v>
      </c>
      <c r="G33" s="12">
        <v>1</v>
      </c>
      <c r="H33" s="12">
        <v>1</v>
      </c>
      <c r="I33" s="12">
        <v>1</v>
      </c>
      <c r="J33" s="13">
        <v>1</v>
      </c>
      <c r="K33" s="12">
        <v>1</v>
      </c>
      <c r="L33">
        <v>4</v>
      </c>
      <c r="M33">
        <v>8</v>
      </c>
      <c r="O33" s="7">
        <v>26</v>
      </c>
      <c r="P33" s="5">
        <v>7</v>
      </c>
      <c r="Q33" s="5">
        <v>0</v>
      </c>
      <c r="R33" s="5">
        <v>6</v>
      </c>
      <c r="S33" s="5">
        <v>7</v>
      </c>
      <c r="T33" s="5">
        <v>7</v>
      </c>
      <c r="U33" s="5">
        <v>7</v>
      </c>
      <c r="V33" s="5">
        <v>7</v>
      </c>
      <c r="W33" s="5">
        <v>7</v>
      </c>
      <c r="X33" s="5">
        <v>7</v>
      </c>
    </row>
    <row r="34" spans="2:24" x14ac:dyDescent="0.2">
      <c r="B34" s="15" t="s">
        <v>195</v>
      </c>
      <c r="C34" s="12">
        <v>1</v>
      </c>
      <c r="D34" s="12">
        <v>0</v>
      </c>
      <c r="E34" s="12">
        <v>1</v>
      </c>
      <c r="F34" s="12">
        <v>1</v>
      </c>
      <c r="G34" s="12">
        <v>1</v>
      </c>
      <c r="H34" s="12">
        <v>1</v>
      </c>
      <c r="I34" s="12">
        <v>1</v>
      </c>
      <c r="J34" s="13">
        <v>1</v>
      </c>
      <c r="K34" s="12">
        <v>1</v>
      </c>
      <c r="L34">
        <v>5</v>
      </c>
      <c r="M34">
        <v>8</v>
      </c>
      <c r="O34" s="7">
        <v>27</v>
      </c>
      <c r="P34" s="5">
        <v>7</v>
      </c>
      <c r="Q34" s="5">
        <v>0</v>
      </c>
      <c r="R34" s="5">
        <v>4</v>
      </c>
      <c r="S34" s="5">
        <v>7</v>
      </c>
      <c r="T34" s="5">
        <v>7</v>
      </c>
      <c r="U34" s="5">
        <v>7</v>
      </c>
      <c r="V34" s="5">
        <v>7</v>
      </c>
      <c r="W34" s="5">
        <v>7</v>
      </c>
      <c r="X34" s="5">
        <v>7</v>
      </c>
    </row>
    <row r="35" spans="2:24" x14ac:dyDescent="0.2">
      <c r="B35" s="15" t="s">
        <v>196</v>
      </c>
      <c r="C35" s="12">
        <v>1</v>
      </c>
      <c r="D35" s="12">
        <v>0</v>
      </c>
      <c r="E35" s="12">
        <v>1</v>
      </c>
      <c r="F35" s="12">
        <v>1</v>
      </c>
      <c r="G35" s="12">
        <v>1</v>
      </c>
      <c r="H35" s="12">
        <v>1</v>
      </c>
      <c r="I35" s="12">
        <v>1</v>
      </c>
      <c r="J35" s="13">
        <v>1</v>
      </c>
      <c r="K35" s="12">
        <v>1</v>
      </c>
      <c r="L35">
        <v>5</v>
      </c>
      <c r="M35">
        <v>8</v>
      </c>
      <c r="O35" s="7">
        <v>28</v>
      </c>
      <c r="P35" s="5">
        <v>7</v>
      </c>
      <c r="Q35" s="5">
        <v>0</v>
      </c>
      <c r="R35" s="5">
        <v>5</v>
      </c>
      <c r="S35" s="5">
        <v>7</v>
      </c>
      <c r="T35" s="5">
        <v>7</v>
      </c>
      <c r="U35" s="5">
        <v>7</v>
      </c>
      <c r="V35" s="5">
        <v>7</v>
      </c>
      <c r="W35" s="5">
        <v>7</v>
      </c>
      <c r="X35" s="5">
        <v>7</v>
      </c>
    </row>
    <row r="36" spans="2:24" x14ac:dyDescent="0.2">
      <c r="B36" s="15" t="s">
        <v>197</v>
      </c>
      <c r="C36" s="12">
        <v>1</v>
      </c>
      <c r="D36" s="12">
        <v>0</v>
      </c>
      <c r="E36" s="12">
        <v>1</v>
      </c>
      <c r="F36" s="12">
        <v>1</v>
      </c>
      <c r="G36" s="12">
        <v>1</v>
      </c>
      <c r="H36" s="12">
        <v>1</v>
      </c>
      <c r="I36" s="12">
        <v>1</v>
      </c>
      <c r="J36" s="13">
        <v>1</v>
      </c>
      <c r="K36" s="12">
        <v>1</v>
      </c>
      <c r="L36">
        <v>5</v>
      </c>
      <c r="M36">
        <v>8</v>
      </c>
      <c r="O36" s="7">
        <v>29</v>
      </c>
      <c r="P36" s="5">
        <v>7</v>
      </c>
      <c r="Q36" s="5">
        <v>0</v>
      </c>
      <c r="R36" s="5">
        <v>4</v>
      </c>
      <c r="S36" s="5">
        <v>7</v>
      </c>
      <c r="T36" s="5">
        <v>7</v>
      </c>
      <c r="U36" s="5">
        <v>7</v>
      </c>
      <c r="V36" s="5">
        <v>7</v>
      </c>
      <c r="W36" s="5">
        <v>7</v>
      </c>
      <c r="X36" s="5">
        <v>7</v>
      </c>
    </row>
    <row r="37" spans="2:24" x14ac:dyDescent="0.2">
      <c r="B37" s="15" t="s">
        <v>198</v>
      </c>
      <c r="C37" s="12">
        <v>1</v>
      </c>
      <c r="D37" s="12">
        <v>0</v>
      </c>
      <c r="E37" s="12">
        <v>0</v>
      </c>
      <c r="F37" s="12">
        <v>1</v>
      </c>
      <c r="G37" s="12">
        <v>1</v>
      </c>
      <c r="H37" s="12">
        <v>1</v>
      </c>
      <c r="I37" s="12">
        <v>1</v>
      </c>
      <c r="J37" s="13">
        <v>1</v>
      </c>
      <c r="K37" s="12">
        <v>1</v>
      </c>
      <c r="L37">
        <v>5</v>
      </c>
      <c r="M37">
        <v>7</v>
      </c>
      <c r="O37" s="7">
        <v>30</v>
      </c>
      <c r="P37" s="5">
        <v>7</v>
      </c>
      <c r="Q37" s="5">
        <v>0</v>
      </c>
      <c r="R37" s="5">
        <v>4</v>
      </c>
      <c r="S37" s="5">
        <v>7</v>
      </c>
      <c r="T37" s="5">
        <v>7</v>
      </c>
      <c r="U37" s="5">
        <v>7</v>
      </c>
      <c r="V37" s="5">
        <v>7</v>
      </c>
      <c r="W37" s="5">
        <v>7</v>
      </c>
      <c r="X37" s="5">
        <v>7</v>
      </c>
    </row>
    <row r="38" spans="2:24" x14ac:dyDescent="0.2">
      <c r="B38" s="15" t="s">
        <v>199</v>
      </c>
      <c r="C38" s="12">
        <v>1</v>
      </c>
      <c r="D38" s="12">
        <v>0</v>
      </c>
      <c r="E38" s="12">
        <v>0</v>
      </c>
      <c r="F38" s="12">
        <v>1</v>
      </c>
      <c r="G38" s="12">
        <v>1</v>
      </c>
      <c r="H38" s="12">
        <v>1</v>
      </c>
      <c r="I38" s="12">
        <v>1</v>
      </c>
      <c r="J38" s="13">
        <v>1</v>
      </c>
      <c r="K38" s="12">
        <v>1</v>
      </c>
      <c r="L38">
        <v>5</v>
      </c>
      <c r="M38">
        <v>7</v>
      </c>
      <c r="O38" s="7">
        <v>31</v>
      </c>
      <c r="P38" s="5">
        <v>7</v>
      </c>
      <c r="Q38" s="5">
        <v>0</v>
      </c>
      <c r="R38" s="5">
        <v>4</v>
      </c>
      <c r="S38" s="5">
        <v>7</v>
      </c>
      <c r="T38" s="5">
        <v>7</v>
      </c>
      <c r="U38" s="5">
        <v>7</v>
      </c>
      <c r="V38" s="5">
        <v>7</v>
      </c>
      <c r="W38" s="5">
        <v>7</v>
      </c>
      <c r="X38" s="5">
        <v>7</v>
      </c>
    </row>
    <row r="39" spans="2:24" x14ac:dyDescent="0.2">
      <c r="B39" s="15" t="s">
        <v>200</v>
      </c>
      <c r="C39" s="12">
        <v>1</v>
      </c>
      <c r="D39" s="12">
        <v>0</v>
      </c>
      <c r="E39" s="12">
        <v>0</v>
      </c>
      <c r="F39" s="12">
        <v>1</v>
      </c>
      <c r="G39" s="12">
        <v>1</v>
      </c>
      <c r="H39" s="12">
        <v>1</v>
      </c>
      <c r="I39" s="12">
        <v>1</v>
      </c>
      <c r="J39" s="13">
        <v>1</v>
      </c>
      <c r="K39" s="12">
        <v>1</v>
      </c>
      <c r="L39">
        <v>5</v>
      </c>
      <c r="M39">
        <v>7</v>
      </c>
      <c r="O39" s="7">
        <v>32</v>
      </c>
      <c r="P39" s="5">
        <v>7</v>
      </c>
      <c r="Q39" s="5">
        <v>0</v>
      </c>
      <c r="R39" s="5">
        <v>4</v>
      </c>
      <c r="S39" s="5">
        <v>7</v>
      </c>
      <c r="T39" s="5">
        <v>7</v>
      </c>
      <c r="U39" s="5">
        <v>7</v>
      </c>
      <c r="V39" s="5">
        <v>7</v>
      </c>
      <c r="W39" s="5">
        <v>7</v>
      </c>
      <c r="X39" s="5">
        <v>7</v>
      </c>
    </row>
    <row r="40" spans="2:24" x14ac:dyDescent="0.2">
      <c r="B40" s="15" t="s">
        <v>201</v>
      </c>
      <c r="C40" s="12">
        <v>1</v>
      </c>
      <c r="D40" s="12">
        <v>0</v>
      </c>
      <c r="E40" s="12">
        <v>1</v>
      </c>
      <c r="F40" s="12">
        <v>1</v>
      </c>
      <c r="G40" s="12">
        <v>1</v>
      </c>
      <c r="H40" s="12">
        <v>1</v>
      </c>
      <c r="I40" s="12">
        <v>1</v>
      </c>
      <c r="J40" s="13">
        <v>1</v>
      </c>
      <c r="K40" s="12">
        <v>1</v>
      </c>
      <c r="L40">
        <v>5</v>
      </c>
      <c r="M40">
        <v>8</v>
      </c>
      <c r="O40" s="7">
        <v>33</v>
      </c>
      <c r="P40" s="5">
        <v>7</v>
      </c>
      <c r="Q40" s="5">
        <v>0</v>
      </c>
      <c r="R40" s="5">
        <v>5</v>
      </c>
      <c r="S40" s="5">
        <v>7</v>
      </c>
      <c r="T40" s="5">
        <v>4</v>
      </c>
      <c r="U40" s="5">
        <v>4</v>
      </c>
      <c r="V40" s="5">
        <v>7</v>
      </c>
      <c r="W40" s="5">
        <v>7</v>
      </c>
      <c r="X40" s="5">
        <v>7</v>
      </c>
    </row>
    <row r="41" spans="2:24" x14ac:dyDescent="0.2">
      <c r="B41" s="15" t="s">
        <v>202</v>
      </c>
      <c r="C41" s="12">
        <v>1</v>
      </c>
      <c r="D41" s="12">
        <v>0</v>
      </c>
      <c r="E41" s="12">
        <v>1</v>
      </c>
      <c r="F41" s="12">
        <v>1</v>
      </c>
      <c r="G41" s="12">
        <v>1</v>
      </c>
      <c r="H41" s="12">
        <v>1</v>
      </c>
      <c r="I41" s="12">
        <v>1</v>
      </c>
      <c r="J41" s="13">
        <v>1</v>
      </c>
      <c r="K41" s="12">
        <v>1</v>
      </c>
      <c r="L41">
        <v>6</v>
      </c>
      <c r="M41">
        <v>8</v>
      </c>
      <c r="O41" s="7">
        <v>34</v>
      </c>
      <c r="P41" s="5">
        <v>7</v>
      </c>
      <c r="Q41" s="5">
        <v>0</v>
      </c>
      <c r="R41" s="5">
        <v>4</v>
      </c>
      <c r="S41" s="5">
        <v>7</v>
      </c>
      <c r="T41" s="5">
        <v>7</v>
      </c>
      <c r="U41" s="5">
        <v>7</v>
      </c>
      <c r="V41" s="5">
        <v>7</v>
      </c>
      <c r="W41" s="5">
        <v>7</v>
      </c>
      <c r="X41" s="5">
        <v>7</v>
      </c>
    </row>
    <row r="42" spans="2:24" x14ac:dyDescent="0.2">
      <c r="B42" s="15" t="s">
        <v>203</v>
      </c>
      <c r="C42" s="12">
        <v>1</v>
      </c>
      <c r="D42" s="12">
        <v>0</v>
      </c>
      <c r="E42" s="12">
        <v>1</v>
      </c>
      <c r="F42" s="12">
        <v>1</v>
      </c>
      <c r="G42" s="12">
        <v>1</v>
      </c>
      <c r="H42" s="12">
        <v>1</v>
      </c>
      <c r="I42" s="12">
        <v>1</v>
      </c>
      <c r="J42" s="13">
        <v>1</v>
      </c>
      <c r="K42" s="12">
        <v>1</v>
      </c>
      <c r="L42">
        <v>6</v>
      </c>
      <c r="M42">
        <v>8</v>
      </c>
      <c r="O42" s="7">
        <v>35</v>
      </c>
      <c r="P42" s="5">
        <v>7</v>
      </c>
      <c r="Q42" s="5">
        <v>0</v>
      </c>
      <c r="R42" s="5">
        <v>4</v>
      </c>
      <c r="S42" s="5">
        <v>7</v>
      </c>
      <c r="T42" s="5">
        <v>7</v>
      </c>
      <c r="U42" s="5">
        <v>7</v>
      </c>
      <c r="V42" s="5">
        <v>7</v>
      </c>
      <c r="W42" s="5">
        <v>7</v>
      </c>
      <c r="X42" s="5">
        <v>7</v>
      </c>
    </row>
    <row r="43" spans="2:24" x14ac:dyDescent="0.2">
      <c r="B43" s="15" t="s">
        <v>204</v>
      </c>
      <c r="C43" s="12">
        <v>1</v>
      </c>
      <c r="D43" s="22">
        <v>0</v>
      </c>
      <c r="E43" s="5">
        <v>0</v>
      </c>
      <c r="F43" s="12">
        <v>1</v>
      </c>
      <c r="G43" s="12">
        <v>1</v>
      </c>
      <c r="H43" s="12">
        <v>1</v>
      </c>
      <c r="I43" s="12">
        <v>1</v>
      </c>
      <c r="J43" s="13">
        <v>1</v>
      </c>
      <c r="K43" s="12">
        <v>1</v>
      </c>
      <c r="L43">
        <v>6</v>
      </c>
      <c r="M43">
        <v>7</v>
      </c>
      <c r="O43" s="7">
        <v>36</v>
      </c>
      <c r="P43" s="5">
        <v>7</v>
      </c>
      <c r="Q43" s="5">
        <v>1</v>
      </c>
      <c r="R43" s="5">
        <v>3</v>
      </c>
      <c r="S43" s="5">
        <v>7</v>
      </c>
      <c r="T43" s="5">
        <v>7</v>
      </c>
      <c r="U43" s="5">
        <v>7</v>
      </c>
      <c r="V43" s="5">
        <v>7</v>
      </c>
      <c r="W43" s="5">
        <v>7</v>
      </c>
      <c r="X43" s="5">
        <v>7</v>
      </c>
    </row>
    <row r="44" spans="2:24" x14ac:dyDescent="0.2">
      <c r="B44" s="15" t="s">
        <v>205</v>
      </c>
      <c r="C44" s="12">
        <v>1</v>
      </c>
      <c r="D44" s="22">
        <v>0</v>
      </c>
      <c r="E44" s="5">
        <v>0</v>
      </c>
      <c r="F44" s="12">
        <v>1</v>
      </c>
      <c r="G44" s="12">
        <v>1</v>
      </c>
      <c r="H44" s="12">
        <v>1</v>
      </c>
      <c r="I44" s="12">
        <v>1</v>
      </c>
      <c r="J44" s="13">
        <v>1</v>
      </c>
      <c r="K44" s="12">
        <v>1</v>
      </c>
      <c r="L44">
        <v>6</v>
      </c>
      <c r="M44">
        <v>7</v>
      </c>
      <c r="O44" s="7">
        <v>37</v>
      </c>
      <c r="P44" s="5">
        <v>7</v>
      </c>
      <c r="Q44" s="5">
        <v>7</v>
      </c>
      <c r="R44" s="5">
        <v>6</v>
      </c>
      <c r="S44" s="5">
        <v>7</v>
      </c>
      <c r="T44" s="5">
        <v>7</v>
      </c>
      <c r="U44" s="5">
        <v>7</v>
      </c>
      <c r="V44" s="5">
        <v>7</v>
      </c>
      <c r="W44" s="5">
        <v>7</v>
      </c>
      <c r="X44" s="5">
        <v>7</v>
      </c>
    </row>
    <row r="45" spans="2:24" x14ac:dyDescent="0.2">
      <c r="B45" s="15" t="s">
        <v>206</v>
      </c>
      <c r="C45" s="12">
        <v>1</v>
      </c>
      <c r="D45" s="22">
        <v>0</v>
      </c>
      <c r="E45" s="5">
        <v>0</v>
      </c>
      <c r="F45" s="12">
        <v>1</v>
      </c>
      <c r="G45" s="12">
        <v>1</v>
      </c>
      <c r="H45" s="12">
        <v>1</v>
      </c>
      <c r="I45" s="12">
        <v>1</v>
      </c>
      <c r="J45" s="13">
        <v>1</v>
      </c>
      <c r="K45" s="12">
        <v>1</v>
      </c>
      <c r="L45">
        <v>6</v>
      </c>
      <c r="M45">
        <v>7</v>
      </c>
      <c r="O45" s="7">
        <v>38</v>
      </c>
      <c r="P45" s="5">
        <v>7</v>
      </c>
      <c r="Q45" s="5">
        <v>7</v>
      </c>
      <c r="R45" s="5">
        <v>5</v>
      </c>
      <c r="S45" s="5">
        <v>7</v>
      </c>
      <c r="T45" s="5">
        <v>7</v>
      </c>
      <c r="U45" s="5">
        <v>7</v>
      </c>
      <c r="V45" s="5">
        <v>7</v>
      </c>
      <c r="W45" s="5">
        <v>7</v>
      </c>
      <c r="X45" s="5">
        <v>7</v>
      </c>
    </row>
    <row r="46" spans="2:24" x14ac:dyDescent="0.2">
      <c r="B46" s="15" t="s">
        <v>207</v>
      </c>
      <c r="C46" s="12">
        <v>1</v>
      </c>
      <c r="D46" s="22">
        <v>0</v>
      </c>
      <c r="E46" s="5">
        <v>0</v>
      </c>
      <c r="F46" s="12">
        <v>1</v>
      </c>
      <c r="G46" s="12">
        <v>1</v>
      </c>
      <c r="H46" s="12">
        <v>1</v>
      </c>
      <c r="I46" s="12">
        <v>1</v>
      </c>
      <c r="J46" s="13">
        <v>1</v>
      </c>
      <c r="K46" s="12">
        <v>1</v>
      </c>
      <c r="L46">
        <v>6</v>
      </c>
      <c r="M46">
        <v>7</v>
      </c>
      <c r="O46" s="7">
        <v>39</v>
      </c>
      <c r="P46" s="5">
        <v>7</v>
      </c>
      <c r="Q46" s="5">
        <v>7</v>
      </c>
      <c r="R46" s="5">
        <v>6</v>
      </c>
      <c r="S46" s="5">
        <v>7</v>
      </c>
      <c r="T46" s="5">
        <v>7</v>
      </c>
      <c r="U46" s="5">
        <v>7</v>
      </c>
      <c r="V46" s="5">
        <v>7</v>
      </c>
      <c r="W46" s="5">
        <v>7</v>
      </c>
      <c r="X46" s="5">
        <v>7</v>
      </c>
    </row>
    <row r="47" spans="2:24" x14ac:dyDescent="0.2">
      <c r="B47" s="15" t="s">
        <v>208</v>
      </c>
      <c r="C47" s="12">
        <v>1</v>
      </c>
      <c r="D47" s="22">
        <v>0</v>
      </c>
      <c r="E47" s="5">
        <v>0</v>
      </c>
      <c r="F47" s="12">
        <v>1</v>
      </c>
      <c r="G47" s="12">
        <v>1</v>
      </c>
      <c r="H47" s="12">
        <v>1</v>
      </c>
      <c r="I47" s="12">
        <v>1</v>
      </c>
      <c r="J47" s="13">
        <v>1</v>
      </c>
      <c r="K47" s="12">
        <v>1</v>
      </c>
      <c r="L47">
        <v>6</v>
      </c>
      <c r="M47">
        <v>7</v>
      </c>
      <c r="O47" s="7">
        <v>40</v>
      </c>
      <c r="P47" s="5">
        <v>7</v>
      </c>
      <c r="Q47" s="5">
        <v>7</v>
      </c>
      <c r="R47" s="5">
        <v>3</v>
      </c>
      <c r="S47" s="5">
        <v>7</v>
      </c>
      <c r="T47" s="5">
        <v>7</v>
      </c>
      <c r="U47" s="5">
        <v>7</v>
      </c>
      <c r="V47" s="5">
        <v>7</v>
      </c>
      <c r="W47" s="5">
        <v>7</v>
      </c>
      <c r="X47" s="5">
        <v>7</v>
      </c>
    </row>
    <row r="48" spans="2:24" x14ac:dyDescent="0.2">
      <c r="B48" s="15" t="s">
        <v>209</v>
      </c>
      <c r="C48" s="12">
        <v>1</v>
      </c>
      <c r="D48" s="12">
        <v>0</v>
      </c>
      <c r="E48" s="12">
        <v>1</v>
      </c>
      <c r="F48" s="12">
        <v>1</v>
      </c>
      <c r="G48" s="12">
        <v>1</v>
      </c>
      <c r="H48" s="12">
        <v>1</v>
      </c>
      <c r="I48" s="12">
        <v>1</v>
      </c>
      <c r="J48" s="13">
        <v>1</v>
      </c>
      <c r="K48" s="12">
        <v>1</v>
      </c>
      <c r="L48">
        <v>7</v>
      </c>
      <c r="M48">
        <v>8</v>
      </c>
      <c r="O48" s="7">
        <v>41</v>
      </c>
      <c r="P48" s="5">
        <v>7</v>
      </c>
      <c r="Q48" s="5">
        <v>7</v>
      </c>
      <c r="R48" s="5">
        <v>4</v>
      </c>
      <c r="S48" s="5">
        <v>7</v>
      </c>
      <c r="T48" s="5">
        <v>7</v>
      </c>
      <c r="U48" s="5">
        <v>7</v>
      </c>
      <c r="V48" s="5">
        <v>7</v>
      </c>
      <c r="W48" s="5">
        <v>7</v>
      </c>
      <c r="X48" s="5">
        <v>7</v>
      </c>
    </row>
    <row r="49" spans="2:24" x14ac:dyDescent="0.2">
      <c r="B49" s="15" t="s">
        <v>210</v>
      </c>
      <c r="C49" s="12">
        <v>1</v>
      </c>
      <c r="D49" s="12">
        <v>0</v>
      </c>
      <c r="E49" s="12">
        <v>0</v>
      </c>
      <c r="F49" s="12">
        <v>1</v>
      </c>
      <c r="G49" s="12">
        <v>1</v>
      </c>
      <c r="H49" s="12">
        <v>1</v>
      </c>
      <c r="I49" s="12">
        <v>1</v>
      </c>
      <c r="J49" s="13">
        <v>1</v>
      </c>
      <c r="K49" s="12">
        <v>1</v>
      </c>
      <c r="L49">
        <v>7</v>
      </c>
      <c r="M49">
        <v>7</v>
      </c>
      <c r="O49" s="7">
        <v>42</v>
      </c>
      <c r="P49" s="5">
        <v>7</v>
      </c>
      <c r="Q49" s="5">
        <v>7</v>
      </c>
      <c r="R49" s="5">
        <v>3</v>
      </c>
      <c r="S49" s="5">
        <v>7</v>
      </c>
      <c r="T49" s="5">
        <v>7</v>
      </c>
      <c r="U49" s="5">
        <v>7</v>
      </c>
      <c r="V49" s="5">
        <v>7</v>
      </c>
      <c r="W49" s="5">
        <v>7</v>
      </c>
      <c r="X49" s="5">
        <v>7</v>
      </c>
    </row>
    <row r="50" spans="2:24" x14ac:dyDescent="0.2">
      <c r="B50" s="15" t="s">
        <v>211</v>
      </c>
      <c r="C50" s="12">
        <v>1</v>
      </c>
      <c r="D50" s="12">
        <v>0</v>
      </c>
      <c r="E50" s="12">
        <v>0</v>
      </c>
      <c r="F50" s="12">
        <v>1</v>
      </c>
      <c r="G50" s="12">
        <v>1</v>
      </c>
      <c r="H50" s="12">
        <v>1</v>
      </c>
      <c r="I50" s="12">
        <v>1</v>
      </c>
      <c r="J50" s="13">
        <v>1</v>
      </c>
      <c r="K50" s="12">
        <v>1</v>
      </c>
      <c r="L50">
        <v>7</v>
      </c>
      <c r="M50">
        <v>7</v>
      </c>
      <c r="O50" s="7">
        <v>43</v>
      </c>
      <c r="P50" s="5">
        <v>7</v>
      </c>
      <c r="Q50" s="5">
        <v>7</v>
      </c>
      <c r="R50" s="5">
        <v>4</v>
      </c>
      <c r="S50" s="5">
        <v>7</v>
      </c>
      <c r="T50" s="5">
        <v>7</v>
      </c>
      <c r="U50" s="5">
        <v>7</v>
      </c>
      <c r="V50" s="5">
        <v>7</v>
      </c>
      <c r="W50" s="5">
        <v>7</v>
      </c>
      <c r="X50" s="5">
        <v>7</v>
      </c>
    </row>
    <row r="51" spans="2:24" x14ac:dyDescent="0.2">
      <c r="B51" s="15" t="s">
        <v>212</v>
      </c>
      <c r="C51" s="12">
        <v>1</v>
      </c>
      <c r="D51" s="12">
        <v>0</v>
      </c>
      <c r="E51" s="12">
        <v>1</v>
      </c>
      <c r="F51" s="12">
        <v>1</v>
      </c>
      <c r="G51" s="12">
        <v>1</v>
      </c>
      <c r="H51" s="12">
        <v>1</v>
      </c>
      <c r="I51" s="12">
        <v>1</v>
      </c>
      <c r="J51" s="13">
        <v>1</v>
      </c>
      <c r="K51" s="12">
        <v>1</v>
      </c>
      <c r="L51">
        <v>7</v>
      </c>
      <c r="M51">
        <v>8</v>
      </c>
      <c r="O51" s="7">
        <v>44</v>
      </c>
      <c r="P51" s="5">
        <v>7</v>
      </c>
      <c r="Q51" s="5">
        <v>7</v>
      </c>
      <c r="R51" s="5">
        <v>6</v>
      </c>
      <c r="S51" s="5">
        <v>7</v>
      </c>
      <c r="T51" s="5">
        <v>7</v>
      </c>
      <c r="U51" s="5">
        <v>7</v>
      </c>
      <c r="V51" s="5">
        <v>7</v>
      </c>
      <c r="W51" s="5">
        <v>7</v>
      </c>
      <c r="X51" s="5">
        <v>7</v>
      </c>
    </row>
    <row r="52" spans="2:24" x14ac:dyDescent="0.2">
      <c r="B52" s="15" t="s">
        <v>213</v>
      </c>
      <c r="C52" s="12">
        <v>1</v>
      </c>
      <c r="D52" s="12">
        <v>0</v>
      </c>
      <c r="E52" s="12">
        <v>1</v>
      </c>
      <c r="F52" s="12">
        <v>1</v>
      </c>
      <c r="G52" s="12">
        <v>1</v>
      </c>
      <c r="H52" s="12">
        <v>1</v>
      </c>
      <c r="I52" s="12">
        <v>1</v>
      </c>
      <c r="J52" s="13">
        <v>1</v>
      </c>
      <c r="K52" s="12">
        <v>1</v>
      </c>
      <c r="L52">
        <v>7</v>
      </c>
      <c r="M52">
        <v>8</v>
      </c>
      <c r="O52" s="7">
        <v>45</v>
      </c>
      <c r="P52" s="5">
        <v>7</v>
      </c>
      <c r="Q52" s="5">
        <v>7</v>
      </c>
      <c r="R52" s="5">
        <v>5</v>
      </c>
      <c r="S52" s="5">
        <v>7</v>
      </c>
      <c r="T52" s="5">
        <v>7</v>
      </c>
      <c r="U52" s="5">
        <v>7</v>
      </c>
      <c r="V52" s="5">
        <v>7</v>
      </c>
      <c r="W52" s="5">
        <v>7</v>
      </c>
      <c r="X52" s="5">
        <v>7</v>
      </c>
    </row>
    <row r="53" spans="2:24" x14ac:dyDescent="0.2">
      <c r="B53" s="15" t="s">
        <v>214</v>
      </c>
      <c r="C53" s="12">
        <v>1</v>
      </c>
      <c r="D53" s="12">
        <v>0</v>
      </c>
      <c r="E53" s="12">
        <v>0</v>
      </c>
      <c r="F53" s="12">
        <v>1</v>
      </c>
      <c r="G53" s="12">
        <v>1</v>
      </c>
      <c r="H53" s="12">
        <v>1</v>
      </c>
      <c r="I53" s="12">
        <v>1</v>
      </c>
      <c r="J53" s="13">
        <v>1</v>
      </c>
      <c r="K53" s="12">
        <v>1</v>
      </c>
      <c r="L53">
        <v>7</v>
      </c>
      <c r="M53">
        <v>7</v>
      </c>
      <c r="O53" s="7">
        <v>46</v>
      </c>
      <c r="P53" s="5">
        <v>7</v>
      </c>
      <c r="Q53" s="5">
        <v>7</v>
      </c>
      <c r="R53" s="5">
        <v>3</v>
      </c>
      <c r="S53" s="5">
        <v>7</v>
      </c>
      <c r="T53" s="5">
        <v>7</v>
      </c>
      <c r="U53" s="5">
        <v>7</v>
      </c>
      <c r="V53" s="5">
        <v>7</v>
      </c>
      <c r="W53" s="5">
        <v>7</v>
      </c>
      <c r="X53" s="5">
        <v>7</v>
      </c>
    </row>
    <row r="54" spans="2:24" x14ac:dyDescent="0.2">
      <c r="B54" s="15" t="s">
        <v>215</v>
      </c>
      <c r="C54" s="12">
        <v>1</v>
      </c>
      <c r="D54" s="12">
        <v>0</v>
      </c>
      <c r="E54" s="12">
        <v>1</v>
      </c>
      <c r="F54" s="12">
        <v>1</v>
      </c>
      <c r="G54" s="12">
        <v>1</v>
      </c>
      <c r="H54" s="12">
        <v>1</v>
      </c>
      <c r="I54" s="12">
        <v>1</v>
      </c>
      <c r="J54" s="13">
        <v>1</v>
      </c>
      <c r="K54" s="12">
        <v>1</v>
      </c>
      <c r="L54">
        <v>7</v>
      </c>
      <c r="M54">
        <v>8</v>
      </c>
      <c r="O54" s="7">
        <v>47</v>
      </c>
      <c r="P54" s="5">
        <v>7</v>
      </c>
      <c r="Q54" s="5">
        <v>7</v>
      </c>
      <c r="R54" s="5">
        <v>2</v>
      </c>
      <c r="S54" s="5">
        <v>6</v>
      </c>
      <c r="T54" s="5">
        <v>7</v>
      </c>
      <c r="U54" s="5">
        <v>7</v>
      </c>
      <c r="V54" s="5">
        <v>7</v>
      </c>
      <c r="W54" s="5">
        <v>7</v>
      </c>
      <c r="X54" s="5">
        <v>7</v>
      </c>
    </row>
    <row r="55" spans="2:24" x14ac:dyDescent="0.2">
      <c r="B55" s="15" t="s">
        <v>216</v>
      </c>
      <c r="C55" s="12">
        <v>1</v>
      </c>
      <c r="D55" s="12">
        <v>0</v>
      </c>
      <c r="E55" s="12">
        <v>1</v>
      </c>
      <c r="F55" s="12">
        <v>1</v>
      </c>
      <c r="G55" s="12">
        <v>1</v>
      </c>
      <c r="H55" s="12">
        <v>1</v>
      </c>
      <c r="I55" s="12">
        <v>1</v>
      </c>
      <c r="J55" s="12">
        <v>1</v>
      </c>
      <c r="K55" s="12">
        <v>1</v>
      </c>
      <c r="L55">
        <v>8</v>
      </c>
      <c r="M55">
        <v>8</v>
      </c>
      <c r="O55" s="7">
        <v>48</v>
      </c>
      <c r="P55" s="5">
        <v>7</v>
      </c>
      <c r="Q55" s="5">
        <v>7</v>
      </c>
      <c r="R55" s="5">
        <v>4</v>
      </c>
      <c r="S55" s="5">
        <v>5</v>
      </c>
      <c r="T55" s="5">
        <v>7</v>
      </c>
      <c r="U55" s="5">
        <v>7</v>
      </c>
      <c r="V55" s="5">
        <v>7</v>
      </c>
      <c r="W55" s="5">
        <v>7</v>
      </c>
      <c r="X55" s="5">
        <v>7</v>
      </c>
    </row>
    <row r="56" spans="2:24" x14ac:dyDescent="0.2">
      <c r="B56" s="15" t="s">
        <v>217</v>
      </c>
      <c r="C56" s="12">
        <v>1</v>
      </c>
      <c r="D56" s="12">
        <v>0</v>
      </c>
      <c r="E56" s="12">
        <v>1</v>
      </c>
      <c r="F56" s="12">
        <v>1</v>
      </c>
      <c r="G56" s="12">
        <v>1</v>
      </c>
      <c r="H56" s="12">
        <v>1</v>
      </c>
      <c r="I56" s="12">
        <v>1</v>
      </c>
      <c r="J56" s="12">
        <v>1</v>
      </c>
      <c r="K56" s="12">
        <v>1</v>
      </c>
      <c r="L56">
        <v>8</v>
      </c>
      <c r="M56">
        <v>8</v>
      </c>
      <c r="O56" s="7">
        <v>49</v>
      </c>
      <c r="P56" s="5">
        <v>7</v>
      </c>
      <c r="Q56" s="5">
        <v>7</v>
      </c>
      <c r="R56" s="5">
        <v>4</v>
      </c>
      <c r="S56" s="5">
        <v>6</v>
      </c>
      <c r="T56" s="5">
        <v>7</v>
      </c>
      <c r="U56" s="5">
        <v>7</v>
      </c>
      <c r="V56" s="5">
        <v>7</v>
      </c>
      <c r="W56" s="5">
        <v>7</v>
      </c>
      <c r="X56" s="5">
        <v>7</v>
      </c>
    </row>
    <row r="57" spans="2:24" x14ac:dyDescent="0.2">
      <c r="B57" s="15" t="s">
        <v>218</v>
      </c>
      <c r="C57" s="12">
        <v>1</v>
      </c>
      <c r="D57" s="12">
        <v>0</v>
      </c>
      <c r="E57" s="12">
        <v>1</v>
      </c>
      <c r="F57" s="12">
        <v>1</v>
      </c>
      <c r="G57" s="12">
        <v>1</v>
      </c>
      <c r="H57" s="12">
        <v>1</v>
      </c>
      <c r="I57" s="12">
        <v>1</v>
      </c>
      <c r="J57" s="13">
        <v>1</v>
      </c>
      <c r="K57" s="12">
        <v>1</v>
      </c>
      <c r="L57">
        <v>8</v>
      </c>
      <c r="M57">
        <v>8</v>
      </c>
      <c r="O57" s="7">
        <v>50</v>
      </c>
      <c r="P57" s="5">
        <v>7</v>
      </c>
      <c r="Q57" s="5">
        <v>7</v>
      </c>
      <c r="R57" s="5">
        <v>3</v>
      </c>
      <c r="S57" s="5">
        <v>7</v>
      </c>
      <c r="T57" s="5">
        <v>7</v>
      </c>
      <c r="U57" s="5">
        <v>7</v>
      </c>
      <c r="V57" s="5">
        <v>7</v>
      </c>
      <c r="W57" s="5">
        <v>7</v>
      </c>
      <c r="X57" s="5">
        <v>7</v>
      </c>
    </row>
    <row r="58" spans="2:24" x14ac:dyDescent="0.2">
      <c r="B58" s="15" t="s">
        <v>219</v>
      </c>
      <c r="C58" s="12">
        <v>1</v>
      </c>
      <c r="D58" s="12">
        <v>0</v>
      </c>
      <c r="E58" s="12">
        <v>0</v>
      </c>
      <c r="F58" s="12">
        <v>1</v>
      </c>
      <c r="G58" s="12">
        <v>1</v>
      </c>
      <c r="H58" s="12">
        <v>1</v>
      </c>
      <c r="I58" s="12">
        <v>1</v>
      </c>
      <c r="J58" s="13">
        <v>1</v>
      </c>
      <c r="K58" s="12">
        <v>1</v>
      </c>
      <c r="L58">
        <v>8</v>
      </c>
      <c r="M58">
        <v>7</v>
      </c>
      <c r="O58" s="7">
        <v>51</v>
      </c>
      <c r="P58" s="5">
        <v>7</v>
      </c>
      <c r="Q58" s="5">
        <v>7</v>
      </c>
      <c r="R58" s="5">
        <v>4</v>
      </c>
      <c r="S58" s="5">
        <v>7</v>
      </c>
      <c r="T58" s="5">
        <v>7</v>
      </c>
      <c r="U58" s="5">
        <v>7</v>
      </c>
      <c r="V58" s="5">
        <v>7</v>
      </c>
      <c r="W58" s="5">
        <v>7</v>
      </c>
      <c r="X58" s="5">
        <v>7</v>
      </c>
    </row>
    <row r="59" spans="2:24" x14ac:dyDescent="0.2">
      <c r="B59" s="15" t="s">
        <v>220</v>
      </c>
      <c r="C59" s="12">
        <v>1</v>
      </c>
      <c r="D59" s="12">
        <v>0</v>
      </c>
      <c r="E59" s="12">
        <v>0</v>
      </c>
      <c r="F59" s="12">
        <v>1</v>
      </c>
      <c r="G59" s="12">
        <v>1</v>
      </c>
      <c r="H59" s="12">
        <v>1</v>
      </c>
      <c r="I59" s="12">
        <v>1</v>
      </c>
      <c r="J59" s="13">
        <v>1</v>
      </c>
      <c r="K59" s="12">
        <v>1</v>
      </c>
      <c r="L59">
        <v>8</v>
      </c>
      <c r="M59">
        <v>7</v>
      </c>
      <c r="O59" s="7">
        <v>52</v>
      </c>
      <c r="P59" s="5">
        <v>7</v>
      </c>
      <c r="Q59" s="5">
        <v>7</v>
      </c>
      <c r="R59" s="5">
        <v>4</v>
      </c>
      <c r="S59" s="5">
        <v>6</v>
      </c>
      <c r="T59" s="5">
        <v>7</v>
      </c>
      <c r="U59" s="5">
        <v>7</v>
      </c>
      <c r="V59" s="5">
        <v>7</v>
      </c>
      <c r="W59" s="5">
        <v>7</v>
      </c>
      <c r="X59" s="5">
        <v>7</v>
      </c>
    </row>
    <row r="60" spans="2:24" x14ac:dyDescent="0.2">
      <c r="B60" s="15" t="s">
        <v>221</v>
      </c>
      <c r="C60" s="12">
        <v>1</v>
      </c>
      <c r="D60" s="12">
        <v>0</v>
      </c>
      <c r="E60" s="12">
        <v>0</v>
      </c>
      <c r="F60" s="12">
        <v>1</v>
      </c>
      <c r="G60" s="12">
        <v>1</v>
      </c>
      <c r="H60" s="12">
        <v>1</v>
      </c>
      <c r="I60" s="12">
        <v>1</v>
      </c>
      <c r="J60" s="13">
        <v>1</v>
      </c>
      <c r="K60" s="12">
        <v>1</v>
      </c>
      <c r="L60">
        <v>8</v>
      </c>
      <c r="M60">
        <v>7</v>
      </c>
      <c r="O60" s="7">
        <v>53</v>
      </c>
      <c r="P60" s="5">
        <v>5</v>
      </c>
      <c r="Q60" s="5">
        <v>5</v>
      </c>
      <c r="R60" s="5">
        <v>1</v>
      </c>
      <c r="S60" s="5">
        <v>3</v>
      </c>
      <c r="T60" s="5">
        <v>5</v>
      </c>
      <c r="U60" s="5">
        <v>5</v>
      </c>
      <c r="V60" s="5">
        <v>5</v>
      </c>
      <c r="W60" s="5">
        <v>5</v>
      </c>
      <c r="X60" s="5">
        <v>5</v>
      </c>
    </row>
    <row r="61" spans="2:24" x14ac:dyDescent="0.2">
      <c r="B61" s="15" t="s">
        <v>222</v>
      </c>
      <c r="C61" s="12">
        <v>1</v>
      </c>
      <c r="D61" s="12">
        <v>0</v>
      </c>
      <c r="E61" s="12">
        <v>1</v>
      </c>
      <c r="F61" s="12">
        <v>1</v>
      </c>
      <c r="G61" s="12">
        <v>1</v>
      </c>
      <c r="H61" s="12">
        <v>1</v>
      </c>
      <c r="I61" s="12">
        <v>1</v>
      </c>
      <c r="J61" s="13">
        <v>1</v>
      </c>
      <c r="K61" s="12">
        <v>1</v>
      </c>
      <c r="L61">
        <v>8</v>
      </c>
      <c r="M61">
        <v>8</v>
      </c>
    </row>
    <row r="62" spans="2:24" x14ac:dyDescent="0.2">
      <c r="B62" s="15" t="s">
        <v>223</v>
      </c>
      <c r="C62" s="12">
        <v>1</v>
      </c>
      <c r="D62" s="12">
        <v>0</v>
      </c>
      <c r="E62" s="12">
        <v>1</v>
      </c>
      <c r="F62" s="12">
        <v>1</v>
      </c>
      <c r="G62" s="12">
        <v>1</v>
      </c>
      <c r="H62" s="12">
        <v>1</v>
      </c>
      <c r="I62" s="12">
        <v>1</v>
      </c>
      <c r="J62" s="13">
        <v>1</v>
      </c>
      <c r="K62" s="12">
        <v>1</v>
      </c>
      <c r="L62">
        <v>9</v>
      </c>
      <c r="M62">
        <v>8</v>
      </c>
    </row>
    <row r="63" spans="2:24" x14ac:dyDescent="0.2">
      <c r="B63" s="15" t="s">
        <v>224</v>
      </c>
      <c r="C63" s="12">
        <v>1</v>
      </c>
      <c r="D63" s="12">
        <v>0</v>
      </c>
      <c r="E63" s="12">
        <v>1</v>
      </c>
      <c r="F63" s="12">
        <v>1</v>
      </c>
      <c r="G63" s="12">
        <v>1</v>
      </c>
      <c r="H63" s="12">
        <v>1</v>
      </c>
      <c r="I63" s="12">
        <v>1</v>
      </c>
      <c r="J63" s="13">
        <v>1</v>
      </c>
      <c r="K63" s="12">
        <v>1</v>
      </c>
      <c r="L63">
        <v>9</v>
      </c>
      <c r="M63">
        <v>8</v>
      </c>
    </row>
    <row r="64" spans="2:24" x14ac:dyDescent="0.2">
      <c r="B64" s="15" t="s">
        <v>225</v>
      </c>
      <c r="C64" s="12">
        <v>1</v>
      </c>
      <c r="D64" s="12">
        <v>0</v>
      </c>
      <c r="E64" s="12">
        <v>0</v>
      </c>
      <c r="F64" s="12">
        <v>1</v>
      </c>
      <c r="G64" s="12">
        <v>1</v>
      </c>
      <c r="H64" s="12">
        <v>1</v>
      </c>
      <c r="I64" s="12">
        <v>1</v>
      </c>
      <c r="J64" s="13">
        <v>1</v>
      </c>
      <c r="K64" s="12">
        <v>1</v>
      </c>
      <c r="L64">
        <v>9</v>
      </c>
      <c r="M64">
        <v>7</v>
      </c>
    </row>
    <row r="65" spans="2:13" x14ac:dyDescent="0.2">
      <c r="B65" s="15" t="s">
        <v>226</v>
      </c>
      <c r="C65" s="12">
        <v>1</v>
      </c>
      <c r="D65" s="12">
        <v>0</v>
      </c>
      <c r="E65" s="12">
        <v>0</v>
      </c>
      <c r="F65" s="12">
        <v>1</v>
      </c>
      <c r="G65" s="12">
        <v>1</v>
      </c>
      <c r="H65" s="12">
        <v>1</v>
      </c>
      <c r="I65" s="12">
        <v>1</v>
      </c>
      <c r="J65" s="13">
        <v>1</v>
      </c>
      <c r="K65" s="12">
        <v>1</v>
      </c>
      <c r="L65">
        <v>9</v>
      </c>
      <c r="M65">
        <v>7</v>
      </c>
    </row>
    <row r="66" spans="2:13" x14ac:dyDescent="0.2">
      <c r="B66" s="15" t="s">
        <v>227</v>
      </c>
      <c r="C66" s="12">
        <v>1</v>
      </c>
      <c r="D66" s="12">
        <v>0</v>
      </c>
      <c r="E66" s="12">
        <v>0</v>
      </c>
      <c r="F66" s="12">
        <v>1</v>
      </c>
      <c r="G66" s="12">
        <v>1</v>
      </c>
      <c r="H66" s="12">
        <v>1</v>
      </c>
      <c r="I66" s="12">
        <v>1</v>
      </c>
      <c r="J66" s="13">
        <v>1</v>
      </c>
      <c r="K66" s="12">
        <v>1</v>
      </c>
      <c r="L66">
        <v>9</v>
      </c>
      <c r="M66">
        <v>7</v>
      </c>
    </row>
    <row r="67" spans="2:13" x14ac:dyDescent="0.2">
      <c r="B67" s="15" t="s">
        <v>228</v>
      </c>
      <c r="C67" s="12">
        <v>1</v>
      </c>
      <c r="D67" s="12">
        <v>0</v>
      </c>
      <c r="E67" s="12">
        <v>1</v>
      </c>
      <c r="F67" s="12">
        <v>1</v>
      </c>
      <c r="G67" s="12">
        <v>1</v>
      </c>
      <c r="H67" s="12">
        <v>1</v>
      </c>
      <c r="I67" s="12">
        <v>1</v>
      </c>
      <c r="J67" s="12">
        <v>1</v>
      </c>
      <c r="K67" s="12">
        <v>1</v>
      </c>
      <c r="L67">
        <v>9</v>
      </c>
      <c r="M67">
        <v>8</v>
      </c>
    </row>
    <row r="68" spans="2:13" x14ac:dyDescent="0.2">
      <c r="B68" s="15" t="s">
        <v>229</v>
      </c>
      <c r="C68" s="12">
        <v>1</v>
      </c>
      <c r="D68" s="12">
        <v>0</v>
      </c>
      <c r="E68" s="12">
        <v>1</v>
      </c>
      <c r="F68" s="12">
        <v>1</v>
      </c>
      <c r="G68" s="12">
        <v>1</v>
      </c>
      <c r="H68" s="12">
        <v>1</v>
      </c>
      <c r="I68" s="12">
        <v>1</v>
      </c>
      <c r="J68" s="13">
        <v>1</v>
      </c>
      <c r="K68" s="12">
        <v>1</v>
      </c>
      <c r="L68">
        <v>9</v>
      </c>
      <c r="M68">
        <v>8</v>
      </c>
    </row>
    <row r="69" spans="2:13" x14ac:dyDescent="0.2">
      <c r="B69" s="15" t="s">
        <v>230</v>
      </c>
      <c r="C69" s="16">
        <v>1</v>
      </c>
      <c r="D69" s="16">
        <v>0</v>
      </c>
      <c r="E69" s="16">
        <v>1</v>
      </c>
      <c r="F69" s="16">
        <v>1</v>
      </c>
      <c r="G69" s="16">
        <v>1</v>
      </c>
      <c r="H69" s="16">
        <v>1</v>
      </c>
      <c r="I69" s="16">
        <v>1</v>
      </c>
      <c r="J69" s="16">
        <v>1</v>
      </c>
      <c r="K69" s="16">
        <v>1</v>
      </c>
      <c r="L69">
        <v>10</v>
      </c>
      <c r="M69">
        <v>8</v>
      </c>
    </row>
    <row r="70" spans="2:13" x14ac:dyDescent="0.2">
      <c r="B70" s="15" t="s">
        <v>231</v>
      </c>
      <c r="C70" s="16">
        <v>1</v>
      </c>
      <c r="D70" s="16">
        <v>0</v>
      </c>
      <c r="E70" s="16">
        <v>1</v>
      </c>
      <c r="F70" s="16">
        <v>1</v>
      </c>
      <c r="G70" s="16">
        <v>1</v>
      </c>
      <c r="H70" s="16">
        <v>1</v>
      </c>
      <c r="I70" s="16">
        <v>1</v>
      </c>
      <c r="J70" s="16">
        <v>1</v>
      </c>
      <c r="K70" s="16">
        <v>1</v>
      </c>
      <c r="L70">
        <v>10</v>
      </c>
      <c r="M70">
        <v>8</v>
      </c>
    </row>
    <row r="71" spans="2:13" x14ac:dyDescent="0.2">
      <c r="B71" s="15" t="s">
        <v>232</v>
      </c>
      <c r="C71" s="16">
        <v>1</v>
      </c>
      <c r="D71" s="16">
        <v>0</v>
      </c>
      <c r="E71" s="16">
        <v>1</v>
      </c>
      <c r="F71" s="16">
        <v>1</v>
      </c>
      <c r="G71" s="16">
        <v>1</v>
      </c>
      <c r="H71" s="16">
        <v>1</v>
      </c>
      <c r="I71" s="16">
        <v>1</v>
      </c>
      <c r="J71" s="16">
        <v>1</v>
      </c>
      <c r="K71" s="16">
        <v>1</v>
      </c>
      <c r="L71">
        <v>10</v>
      </c>
      <c r="M71">
        <v>8</v>
      </c>
    </row>
    <row r="72" spans="2:13" x14ac:dyDescent="0.2">
      <c r="B72" s="15" t="s">
        <v>233</v>
      </c>
      <c r="C72" s="16">
        <v>1</v>
      </c>
      <c r="D72" s="16">
        <v>0</v>
      </c>
      <c r="E72" s="16">
        <v>0</v>
      </c>
      <c r="F72" s="16">
        <v>1</v>
      </c>
      <c r="G72" s="16">
        <v>1</v>
      </c>
      <c r="H72" s="16">
        <v>1</v>
      </c>
      <c r="I72" s="16">
        <v>1</v>
      </c>
      <c r="J72" s="16">
        <v>1</v>
      </c>
      <c r="K72" s="16">
        <v>1</v>
      </c>
      <c r="L72">
        <v>10</v>
      </c>
      <c r="M72">
        <v>7</v>
      </c>
    </row>
    <row r="73" spans="2:13" x14ac:dyDescent="0.2">
      <c r="B73" s="15" t="s">
        <v>234</v>
      </c>
      <c r="C73" s="16">
        <v>1</v>
      </c>
      <c r="D73" s="16">
        <v>0</v>
      </c>
      <c r="E73" s="16">
        <v>0</v>
      </c>
      <c r="F73" s="16">
        <v>1</v>
      </c>
      <c r="G73" s="16">
        <v>1</v>
      </c>
      <c r="H73" s="16">
        <v>1</v>
      </c>
      <c r="I73" s="16">
        <v>1</v>
      </c>
      <c r="J73" s="16">
        <v>1</v>
      </c>
      <c r="K73" s="16">
        <v>1</v>
      </c>
      <c r="L73">
        <v>10</v>
      </c>
      <c r="M73">
        <v>7</v>
      </c>
    </row>
    <row r="74" spans="2:13" x14ac:dyDescent="0.2">
      <c r="B74" s="15" t="s">
        <v>235</v>
      </c>
      <c r="C74" s="16">
        <v>1</v>
      </c>
      <c r="D74" s="16">
        <v>0</v>
      </c>
      <c r="E74" s="16">
        <v>0</v>
      </c>
      <c r="F74" s="16">
        <v>1</v>
      </c>
      <c r="G74" s="16">
        <v>1</v>
      </c>
      <c r="H74" s="16">
        <v>1</v>
      </c>
      <c r="I74" s="16">
        <v>1</v>
      </c>
      <c r="J74" s="16">
        <v>1</v>
      </c>
      <c r="K74" s="16">
        <v>1</v>
      </c>
      <c r="L74">
        <v>10</v>
      </c>
      <c r="M74">
        <v>7</v>
      </c>
    </row>
    <row r="75" spans="2:13" x14ac:dyDescent="0.2">
      <c r="B75" s="15" t="s">
        <v>236</v>
      </c>
      <c r="C75" s="16">
        <v>1</v>
      </c>
      <c r="D75" s="16">
        <v>0</v>
      </c>
      <c r="E75" s="16">
        <v>1</v>
      </c>
      <c r="F75" s="16">
        <v>1</v>
      </c>
      <c r="G75" s="16">
        <v>1</v>
      </c>
      <c r="H75" s="16">
        <v>1</v>
      </c>
      <c r="I75" s="16">
        <v>1</v>
      </c>
      <c r="J75" s="16">
        <v>1</v>
      </c>
      <c r="K75" s="16">
        <v>1</v>
      </c>
      <c r="L75">
        <v>10</v>
      </c>
      <c r="M75">
        <v>8</v>
      </c>
    </row>
    <row r="76" spans="2:13" x14ac:dyDescent="0.2">
      <c r="B76" s="15" t="s">
        <v>237</v>
      </c>
      <c r="C76" s="16">
        <v>1</v>
      </c>
      <c r="D76" s="16">
        <v>0</v>
      </c>
      <c r="E76" s="16">
        <v>1</v>
      </c>
      <c r="F76" s="16">
        <v>1</v>
      </c>
      <c r="G76" s="16">
        <v>1</v>
      </c>
      <c r="H76" s="16">
        <v>1</v>
      </c>
      <c r="I76" s="16">
        <v>1</v>
      </c>
      <c r="J76" s="16">
        <v>1</v>
      </c>
      <c r="K76" s="16">
        <v>1</v>
      </c>
      <c r="L76">
        <v>11</v>
      </c>
      <c r="M76">
        <v>8</v>
      </c>
    </row>
    <row r="77" spans="2:13" x14ac:dyDescent="0.2">
      <c r="B77" s="15" t="s">
        <v>238</v>
      </c>
      <c r="C77" s="16">
        <v>1</v>
      </c>
      <c r="D77" s="16">
        <v>0</v>
      </c>
      <c r="E77" s="16">
        <v>1</v>
      </c>
      <c r="F77" s="16">
        <v>1</v>
      </c>
      <c r="G77" s="16">
        <v>1</v>
      </c>
      <c r="H77" s="16">
        <v>1</v>
      </c>
      <c r="I77" s="16">
        <v>1</v>
      </c>
      <c r="J77" s="16">
        <v>1</v>
      </c>
      <c r="K77" s="16">
        <v>1</v>
      </c>
      <c r="L77">
        <v>11</v>
      </c>
      <c r="M77">
        <v>8</v>
      </c>
    </row>
    <row r="78" spans="2:13" x14ac:dyDescent="0.2">
      <c r="B78" s="15" t="s">
        <v>239</v>
      </c>
      <c r="C78" s="16">
        <v>1</v>
      </c>
      <c r="D78" s="16">
        <v>0</v>
      </c>
      <c r="E78" s="16">
        <v>1</v>
      </c>
      <c r="F78" s="16">
        <v>1</v>
      </c>
      <c r="G78" s="16">
        <v>1</v>
      </c>
      <c r="H78" s="16">
        <v>1</v>
      </c>
      <c r="I78" s="16">
        <v>1</v>
      </c>
      <c r="J78" s="16">
        <v>1</v>
      </c>
      <c r="K78" s="16">
        <v>1</v>
      </c>
      <c r="L78">
        <v>11</v>
      </c>
      <c r="M78">
        <v>8</v>
      </c>
    </row>
    <row r="79" spans="2:13" x14ac:dyDescent="0.2">
      <c r="B79" s="15" t="s">
        <v>240</v>
      </c>
      <c r="C79" s="16">
        <v>1</v>
      </c>
      <c r="D79" s="16">
        <v>0</v>
      </c>
      <c r="E79" s="16">
        <v>1</v>
      </c>
      <c r="F79" s="16">
        <v>1</v>
      </c>
      <c r="G79" s="16">
        <v>1</v>
      </c>
      <c r="H79" s="16">
        <v>1</v>
      </c>
      <c r="I79" s="16">
        <v>1</v>
      </c>
      <c r="J79" s="16">
        <v>1</v>
      </c>
      <c r="K79" s="16">
        <v>1</v>
      </c>
      <c r="L79">
        <v>11</v>
      </c>
      <c r="M79">
        <v>8</v>
      </c>
    </row>
    <row r="80" spans="2:13" x14ac:dyDescent="0.2">
      <c r="B80" s="15" t="s">
        <v>241</v>
      </c>
      <c r="C80" s="16">
        <v>1</v>
      </c>
      <c r="D80" s="16">
        <v>0</v>
      </c>
      <c r="E80" s="16">
        <v>0</v>
      </c>
      <c r="F80" s="16">
        <v>1</v>
      </c>
      <c r="G80" s="16">
        <v>1</v>
      </c>
      <c r="H80" s="16">
        <v>1</v>
      </c>
      <c r="I80" s="16">
        <v>1</v>
      </c>
      <c r="J80" s="16">
        <v>1</v>
      </c>
      <c r="K80" s="16">
        <v>1</v>
      </c>
      <c r="L80">
        <v>11</v>
      </c>
      <c r="M80">
        <v>7</v>
      </c>
    </row>
    <row r="81" spans="2:13" x14ac:dyDescent="0.2">
      <c r="B81" s="15" t="s">
        <v>242</v>
      </c>
      <c r="C81" s="16">
        <v>1</v>
      </c>
      <c r="D81" s="16">
        <v>0</v>
      </c>
      <c r="E81" s="16">
        <v>1</v>
      </c>
      <c r="F81" s="16">
        <v>1</v>
      </c>
      <c r="G81" s="16">
        <v>1</v>
      </c>
      <c r="H81" s="16">
        <v>1</v>
      </c>
      <c r="I81" s="16">
        <v>1</v>
      </c>
      <c r="J81" s="16">
        <v>1</v>
      </c>
      <c r="K81" s="16">
        <v>1</v>
      </c>
      <c r="L81">
        <v>11</v>
      </c>
      <c r="M81">
        <v>8</v>
      </c>
    </row>
    <row r="82" spans="2:13" x14ac:dyDescent="0.2">
      <c r="B82" s="15" t="s">
        <v>243</v>
      </c>
      <c r="C82" s="16">
        <v>1</v>
      </c>
      <c r="D82" s="16">
        <v>0</v>
      </c>
      <c r="E82" s="16">
        <v>1</v>
      </c>
      <c r="F82" s="16">
        <v>1</v>
      </c>
      <c r="G82" s="16">
        <v>1</v>
      </c>
      <c r="H82" s="16">
        <v>1</v>
      </c>
      <c r="I82" s="16">
        <v>1</v>
      </c>
      <c r="J82" s="16">
        <v>1</v>
      </c>
      <c r="K82" s="16">
        <v>1</v>
      </c>
      <c r="L82">
        <v>11</v>
      </c>
      <c r="M82">
        <v>8</v>
      </c>
    </row>
    <row r="83" spans="2:13" x14ac:dyDescent="0.2">
      <c r="B83" s="15" t="s">
        <v>244</v>
      </c>
      <c r="C83" s="16">
        <v>1</v>
      </c>
      <c r="D83" s="16">
        <v>0</v>
      </c>
      <c r="E83" s="16">
        <v>0</v>
      </c>
      <c r="F83" s="16">
        <v>1</v>
      </c>
      <c r="G83" s="16">
        <v>1</v>
      </c>
      <c r="H83" s="16">
        <v>1</v>
      </c>
      <c r="I83" s="16">
        <v>1</v>
      </c>
      <c r="J83" s="16">
        <v>1</v>
      </c>
      <c r="K83" s="16">
        <v>1</v>
      </c>
      <c r="L83">
        <v>12</v>
      </c>
      <c r="M83">
        <v>7</v>
      </c>
    </row>
    <row r="84" spans="2:13" x14ac:dyDescent="0.2">
      <c r="B84" s="15" t="s">
        <v>245</v>
      </c>
      <c r="C84" s="16">
        <v>1</v>
      </c>
      <c r="D84" s="16">
        <v>0</v>
      </c>
      <c r="E84" s="16">
        <v>0</v>
      </c>
      <c r="F84" s="16">
        <v>1</v>
      </c>
      <c r="G84" s="16">
        <v>1</v>
      </c>
      <c r="H84" s="16">
        <v>1</v>
      </c>
      <c r="I84" s="16">
        <v>1</v>
      </c>
      <c r="J84" s="16">
        <v>1</v>
      </c>
      <c r="K84" s="16">
        <v>1</v>
      </c>
      <c r="L84">
        <v>12</v>
      </c>
      <c r="M84">
        <v>7</v>
      </c>
    </row>
    <row r="85" spans="2:13" x14ac:dyDescent="0.2">
      <c r="B85" s="15" t="s">
        <v>246</v>
      </c>
      <c r="C85" s="16">
        <v>1</v>
      </c>
      <c r="D85" s="16">
        <v>0</v>
      </c>
      <c r="E85" s="16">
        <v>1</v>
      </c>
      <c r="F85" s="16">
        <v>1</v>
      </c>
      <c r="G85" s="16">
        <v>1</v>
      </c>
      <c r="H85" s="16">
        <v>1</v>
      </c>
      <c r="I85" s="16">
        <v>1</v>
      </c>
      <c r="J85" s="16">
        <v>1</v>
      </c>
      <c r="K85" s="16">
        <v>1</v>
      </c>
      <c r="L85">
        <v>12</v>
      </c>
      <c r="M85">
        <v>8</v>
      </c>
    </row>
    <row r="86" spans="2:13" x14ac:dyDescent="0.2">
      <c r="B86" s="15" t="s">
        <v>247</v>
      </c>
      <c r="C86" s="16">
        <v>1</v>
      </c>
      <c r="D86" s="16">
        <v>0</v>
      </c>
      <c r="E86" s="16">
        <v>0</v>
      </c>
      <c r="F86" s="16">
        <v>1</v>
      </c>
      <c r="G86" s="16">
        <v>1</v>
      </c>
      <c r="H86" s="16">
        <v>1</v>
      </c>
      <c r="I86" s="16">
        <v>1</v>
      </c>
      <c r="J86" s="16">
        <v>1</v>
      </c>
      <c r="K86" s="16">
        <v>1</v>
      </c>
      <c r="L86">
        <v>12</v>
      </c>
      <c r="M86">
        <v>7</v>
      </c>
    </row>
    <row r="87" spans="2:13" x14ac:dyDescent="0.2">
      <c r="B87" s="15" t="s">
        <v>248</v>
      </c>
      <c r="C87" s="16">
        <v>1</v>
      </c>
      <c r="D87" s="16">
        <v>0</v>
      </c>
      <c r="E87" s="16">
        <v>1</v>
      </c>
      <c r="F87" s="16">
        <v>1</v>
      </c>
      <c r="G87" s="16">
        <v>1</v>
      </c>
      <c r="H87" s="16">
        <v>1</v>
      </c>
      <c r="I87" s="16">
        <v>1</v>
      </c>
      <c r="J87" s="16">
        <v>1</v>
      </c>
      <c r="K87" s="16">
        <v>1</v>
      </c>
      <c r="L87">
        <v>12</v>
      </c>
      <c r="M87">
        <v>8</v>
      </c>
    </row>
    <row r="88" spans="2:13" x14ac:dyDescent="0.2">
      <c r="B88" s="15" t="s">
        <v>249</v>
      </c>
      <c r="C88" s="16">
        <v>1</v>
      </c>
      <c r="D88" s="16">
        <v>0</v>
      </c>
      <c r="E88" s="16">
        <v>1</v>
      </c>
      <c r="F88" s="16">
        <v>1</v>
      </c>
      <c r="G88" s="16">
        <v>1</v>
      </c>
      <c r="H88" s="16">
        <v>1</v>
      </c>
      <c r="I88" s="16">
        <v>1</v>
      </c>
      <c r="J88" s="16">
        <v>1</v>
      </c>
      <c r="K88" s="16">
        <v>1</v>
      </c>
      <c r="L88">
        <v>12</v>
      </c>
      <c r="M88">
        <v>8</v>
      </c>
    </row>
    <row r="89" spans="2:13" x14ac:dyDescent="0.2">
      <c r="B89" s="15" t="s">
        <v>250</v>
      </c>
      <c r="C89" s="16">
        <v>1</v>
      </c>
      <c r="D89" s="16">
        <v>0</v>
      </c>
      <c r="E89" s="16">
        <v>0</v>
      </c>
      <c r="F89" s="16">
        <v>1</v>
      </c>
      <c r="G89" s="16">
        <v>1</v>
      </c>
      <c r="H89" s="16">
        <v>1</v>
      </c>
      <c r="I89" s="16">
        <v>1</v>
      </c>
      <c r="J89" s="16">
        <v>1</v>
      </c>
      <c r="K89" s="16">
        <v>1</v>
      </c>
      <c r="L89">
        <v>12</v>
      </c>
      <c r="M89">
        <v>7</v>
      </c>
    </row>
    <row r="90" spans="2:13" x14ac:dyDescent="0.2">
      <c r="B90" s="15" t="s">
        <v>251</v>
      </c>
      <c r="C90" s="16">
        <v>1</v>
      </c>
      <c r="D90" s="16">
        <v>0</v>
      </c>
      <c r="E90" s="16">
        <v>1</v>
      </c>
      <c r="F90" s="16">
        <v>1</v>
      </c>
      <c r="G90" s="16">
        <v>1</v>
      </c>
      <c r="H90" s="16">
        <v>1</v>
      </c>
      <c r="I90" s="16">
        <v>1</v>
      </c>
      <c r="J90" s="16">
        <v>1</v>
      </c>
      <c r="K90" s="16">
        <v>1</v>
      </c>
      <c r="L90">
        <v>13</v>
      </c>
      <c r="M90">
        <v>8</v>
      </c>
    </row>
    <row r="91" spans="2:13" x14ac:dyDescent="0.2">
      <c r="B91" s="15" t="s">
        <v>252</v>
      </c>
      <c r="C91" s="16">
        <v>1</v>
      </c>
      <c r="D91" s="16">
        <v>0</v>
      </c>
      <c r="E91" s="16">
        <v>1</v>
      </c>
      <c r="F91" s="16">
        <v>1</v>
      </c>
      <c r="G91" s="16">
        <v>1</v>
      </c>
      <c r="H91" s="16">
        <v>1</v>
      </c>
      <c r="I91" s="16">
        <v>1</v>
      </c>
      <c r="J91" s="16">
        <v>1</v>
      </c>
      <c r="K91" s="16">
        <v>1</v>
      </c>
      <c r="L91">
        <v>13</v>
      </c>
      <c r="M91">
        <v>8</v>
      </c>
    </row>
    <row r="92" spans="2:13" x14ac:dyDescent="0.2">
      <c r="B92" s="15" t="s">
        <v>253</v>
      </c>
      <c r="C92" s="16">
        <v>1</v>
      </c>
      <c r="D92" s="16">
        <v>0</v>
      </c>
      <c r="E92" s="16">
        <v>0</v>
      </c>
      <c r="F92" s="16">
        <v>1</v>
      </c>
      <c r="G92" s="16">
        <v>1</v>
      </c>
      <c r="H92" s="16">
        <v>1</v>
      </c>
      <c r="I92" s="16">
        <v>1</v>
      </c>
      <c r="J92" s="16">
        <v>1</v>
      </c>
      <c r="K92" s="16">
        <v>1</v>
      </c>
      <c r="L92">
        <v>13</v>
      </c>
      <c r="M92">
        <v>7</v>
      </c>
    </row>
    <row r="93" spans="2:13" x14ac:dyDescent="0.2">
      <c r="B93" s="15" t="s">
        <v>254</v>
      </c>
      <c r="C93" s="16">
        <v>1</v>
      </c>
      <c r="D93" s="16">
        <v>0</v>
      </c>
      <c r="E93" s="16">
        <v>1</v>
      </c>
      <c r="F93" s="16">
        <v>1</v>
      </c>
      <c r="G93" s="16">
        <v>1</v>
      </c>
      <c r="H93" s="16">
        <v>1</v>
      </c>
      <c r="I93" s="16">
        <v>1</v>
      </c>
      <c r="J93" s="16">
        <v>1</v>
      </c>
      <c r="K93" s="16">
        <v>1</v>
      </c>
      <c r="L93">
        <v>13</v>
      </c>
      <c r="M93">
        <v>8</v>
      </c>
    </row>
    <row r="94" spans="2:13" x14ac:dyDescent="0.2">
      <c r="B94" s="15" t="s">
        <v>255</v>
      </c>
      <c r="C94" s="16">
        <v>1</v>
      </c>
      <c r="D94" s="16">
        <v>0</v>
      </c>
      <c r="E94" s="16">
        <v>1</v>
      </c>
      <c r="F94" s="16">
        <v>1</v>
      </c>
      <c r="G94" s="16">
        <v>1</v>
      </c>
      <c r="H94" s="16">
        <v>1</v>
      </c>
      <c r="I94" s="16">
        <v>1</v>
      </c>
      <c r="J94" s="16">
        <v>1</v>
      </c>
      <c r="K94" s="16">
        <v>1</v>
      </c>
      <c r="L94">
        <v>13</v>
      </c>
      <c r="M94">
        <v>8</v>
      </c>
    </row>
    <row r="95" spans="2:13" x14ac:dyDescent="0.2">
      <c r="B95" s="15" t="s">
        <v>256</v>
      </c>
      <c r="C95" s="16">
        <v>1</v>
      </c>
      <c r="D95" s="16">
        <v>0</v>
      </c>
      <c r="E95" s="16">
        <v>1</v>
      </c>
      <c r="F95" s="16">
        <v>1</v>
      </c>
      <c r="G95" s="16">
        <v>1</v>
      </c>
      <c r="H95" s="16">
        <v>1</v>
      </c>
      <c r="I95" s="16">
        <v>1</v>
      </c>
      <c r="J95" s="16">
        <v>1</v>
      </c>
      <c r="K95" s="16">
        <v>1</v>
      </c>
      <c r="L95">
        <v>13</v>
      </c>
      <c r="M95">
        <v>8</v>
      </c>
    </row>
    <row r="96" spans="2:13" x14ac:dyDescent="0.2">
      <c r="B96" s="15" t="s">
        <v>257</v>
      </c>
      <c r="C96" s="16">
        <v>1</v>
      </c>
      <c r="D96" s="16">
        <v>0</v>
      </c>
      <c r="E96" s="16">
        <v>0</v>
      </c>
      <c r="F96" s="16">
        <v>1</v>
      </c>
      <c r="G96" s="16">
        <v>1</v>
      </c>
      <c r="H96" s="16">
        <v>1</v>
      </c>
      <c r="I96" s="16">
        <v>1</v>
      </c>
      <c r="J96" s="16">
        <v>1</v>
      </c>
      <c r="K96" s="16">
        <v>1</v>
      </c>
      <c r="L96">
        <v>13</v>
      </c>
      <c r="M96">
        <v>7</v>
      </c>
    </row>
    <row r="97" spans="2:13" x14ac:dyDescent="0.2">
      <c r="B97" s="15" t="s">
        <v>258</v>
      </c>
      <c r="C97" s="16">
        <v>1</v>
      </c>
      <c r="D97" s="16">
        <v>0</v>
      </c>
      <c r="E97" s="16">
        <v>1</v>
      </c>
      <c r="F97" s="16">
        <v>1</v>
      </c>
      <c r="G97" s="16">
        <v>1</v>
      </c>
      <c r="H97" s="16">
        <v>1</v>
      </c>
      <c r="I97" s="16">
        <v>1</v>
      </c>
      <c r="J97" s="16">
        <v>1</v>
      </c>
      <c r="K97" s="16">
        <v>1</v>
      </c>
      <c r="L97">
        <v>14</v>
      </c>
      <c r="M97">
        <v>8</v>
      </c>
    </row>
    <row r="98" spans="2:13" x14ac:dyDescent="0.2">
      <c r="B98" s="15" t="s">
        <v>259</v>
      </c>
      <c r="C98" s="16">
        <v>1</v>
      </c>
      <c r="D98" s="16">
        <v>0</v>
      </c>
      <c r="E98" s="16">
        <v>1</v>
      </c>
      <c r="F98" s="16">
        <v>1</v>
      </c>
      <c r="G98" s="16">
        <v>1</v>
      </c>
      <c r="H98" s="16">
        <v>1</v>
      </c>
      <c r="I98" s="16">
        <v>1</v>
      </c>
      <c r="J98" s="16">
        <v>1</v>
      </c>
      <c r="K98" s="16">
        <v>1</v>
      </c>
      <c r="L98">
        <v>14</v>
      </c>
      <c r="M98">
        <v>8</v>
      </c>
    </row>
    <row r="99" spans="2:13" x14ac:dyDescent="0.2">
      <c r="B99" s="15" t="s">
        <v>260</v>
      </c>
      <c r="C99" s="16">
        <v>1</v>
      </c>
      <c r="D99" s="16">
        <v>0</v>
      </c>
      <c r="E99" s="16">
        <v>1</v>
      </c>
      <c r="F99" s="16">
        <v>1</v>
      </c>
      <c r="G99" s="16">
        <v>1</v>
      </c>
      <c r="H99" s="16">
        <v>1</v>
      </c>
      <c r="I99" s="16">
        <v>1</v>
      </c>
      <c r="J99" s="16">
        <v>1</v>
      </c>
      <c r="K99" s="16">
        <v>1</v>
      </c>
      <c r="L99">
        <v>14</v>
      </c>
      <c r="M99">
        <v>8</v>
      </c>
    </row>
    <row r="100" spans="2:13" x14ac:dyDescent="0.2">
      <c r="B100" s="15" t="s">
        <v>261</v>
      </c>
      <c r="C100" s="17">
        <v>1</v>
      </c>
      <c r="D100" s="17">
        <v>0</v>
      </c>
      <c r="E100" s="16">
        <v>1</v>
      </c>
      <c r="F100" s="16">
        <v>1</v>
      </c>
      <c r="G100" s="16">
        <v>1</v>
      </c>
      <c r="H100" s="16">
        <v>1</v>
      </c>
      <c r="I100" s="16">
        <v>1</v>
      </c>
      <c r="J100" s="16">
        <v>1</v>
      </c>
      <c r="K100" s="16">
        <v>1</v>
      </c>
      <c r="L100">
        <v>14</v>
      </c>
      <c r="M100">
        <v>8</v>
      </c>
    </row>
    <row r="101" spans="2:13" x14ac:dyDescent="0.2">
      <c r="B101" s="15" t="s">
        <v>262</v>
      </c>
      <c r="C101" s="17">
        <v>1</v>
      </c>
      <c r="D101" s="17">
        <v>0</v>
      </c>
      <c r="E101" s="17">
        <v>1</v>
      </c>
      <c r="F101" s="17">
        <v>1</v>
      </c>
      <c r="G101" s="17">
        <v>1</v>
      </c>
      <c r="H101" s="17">
        <v>1</v>
      </c>
      <c r="I101" s="17">
        <v>1</v>
      </c>
      <c r="J101" s="17">
        <v>1</v>
      </c>
      <c r="K101" s="17">
        <v>1</v>
      </c>
      <c r="L101">
        <v>14</v>
      </c>
      <c r="M101">
        <v>8</v>
      </c>
    </row>
    <row r="102" spans="2:13" x14ac:dyDescent="0.2">
      <c r="B102" s="15" t="s">
        <v>263</v>
      </c>
      <c r="C102" s="17">
        <v>1</v>
      </c>
      <c r="D102" s="17">
        <v>0</v>
      </c>
      <c r="E102" s="17">
        <v>1</v>
      </c>
      <c r="F102" s="17">
        <v>1</v>
      </c>
      <c r="G102" s="17">
        <v>1</v>
      </c>
      <c r="H102" s="17">
        <v>1</v>
      </c>
      <c r="I102" s="17">
        <v>1</v>
      </c>
      <c r="J102" s="17">
        <v>1</v>
      </c>
      <c r="K102" s="17">
        <v>1</v>
      </c>
      <c r="L102">
        <v>14</v>
      </c>
      <c r="M102">
        <v>8</v>
      </c>
    </row>
    <row r="103" spans="2:13" x14ac:dyDescent="0.2">
      <c r="B103" s="15" t="s">
        <v>264</v>
      </c>
      <c r="C103" s="17">
        <v>1</v>
      </c>
      <c r="D103" s="17">
        <v>0</v>
      </c>
      <c r="E103" s="17">
        <v>1</v>
      </c>
      <c r="F103" s="17">
        <v>1</v>
      </c>
      <c r="G103" s="17">
        <v>1</v>
      </c>
      <c r="H103" s="17">
        <v>1</v>
      </c>
      <c r="I103" s="17">
        <v>1</v>
      </c>
      <c r="J103" s="17">
        <v>1</v>
      </c>
      <c r="K103" s="17">
        <v>1</v>
      </c>
      <c r="L103">
        <v>14</v>
      </c>
      <c r="M103">
        <v>8</v>
      </c>
    </row>
    <row r="104" spans="2:13" x14ac:dyDescent="0.2">
      <c r="B104" s="15" t="s">
        <v>265</v>
      </c>
      <c r="C104" s="17">
        <v>1</v>
      </c>
      <c r="D104" s="17">
        <v>0</v>
      </c>
      <c r="E104" s="17">
        <v>0</v>
      </c>
      <c r="F104" s="17">
        <v>1</v>
      </c>
      <c r="G104" s="17">
        <v>1</v>
      </c>
      <c r="H104" s="17">
        <v>1</v>
      </c>
      <c r="I104" s="17">
        <v>1</v>
      </c>
      <c r="J104" s="17">
        <v>1</v>
      </c>
      <c r="K104" s="17">
        <v>1</v>
      </c>
      <c r="L104">
        <v>15</v>
      </c>
      <c r="M104">
        <v>7</v>
      </c>
    </row>
    <row r="105" spans="2:13" x14ac:dyDescent="0.2">
      <c r="B105" s="15" t="s">
        <v>266</v>
      </c>
      <c r="C105" s="17">
        <v>1</v>
      </c>
      <c r="D105" s="17">
        <v>0</v>
      </c>
      <c r="E105" s="17">
        <v>0</v>
      </c>
      <c r="F105" s="17">
        <v>1</v>
      </c>
      <c r="G105" s="17">
        <v>1</v>
      </c>
      <c r="H105" s="17">
        <v>1</v>
      </c>
      <c r="I105" s="17">
        <v>1</v>
      </c>
      <c r="J105" s="17">
        <v>1</v>
      </c>
      <c r="K105" s="17">
        <v>1</v>
      </c>
      <c r="L105">
        <v>15</v>
      </c>
      <c r="M105">
        <v>7</v>
      </c>
    </row>
    <row r="106" spans="2:13" x14ac:dyDescent="0.2">
      <c r="B106" s="15" t="s">
        <v>267</v>
      </c>
      <c r="C106" s="17">
        <v>1</v>
      </c>
      <c r="D106" s="17">
        <v>0</v>
      </c>
      <c r="E106" s="17">
        <v>1</v>
      </c>
      <c r="F106" s="17">
        <v>1</v>
      </c>
      <c r="G106" s="17">
        <v>1</v>
      </c>
      <c r="H106" s="17">
        <v>1</v>
      </c>
      <c r="I106" s="17">
        <v>1</v>
      </c>
      <c r="J106" s="17">
        <v>1</v>
      </c>
      <c r="K106" s="17">
        <v>1</v>
      </c>
      <c r="L106">
        <v>15</v>
      </c>
      <c r="M106">
        <v>8</v>
      </c>
    </row>
    <row r="107" spans="2:13" x14ac:dyDescent="0.2">
      <c r="B107" s="15" t="s">
        <v>268</v>
      </c>
      <c r="C107" s="17">
        <v>1</v>
      </c>
      <c r="D107" s="17">
        <v>0</v>
      </c>
      <c r="E107" s="17">
        <v>1</v>
      </c>
      <c r="F107" s="17">
        <v>1</v>
      </c>
      <c r="G107" s="17">
        <v>1</v>
      </c>
      <c r="H107" s="17">
        <v>1</v>
      </c>
      <c r="I107" s="17">
        <v>1</v>
      </c>
      <c r="J107" s="17">
        <v>1</v>
      </c>
      <c r="K107" s="17">
        <v>1</v>
      </c>
      <c r="L107">
        <v>15</v>
      </c>
      <c r="M107">
        <v>8</v>
      </c>
    </row>
    <row r="108" spans="2:13" x14ac:dyDescent="0.2">
      <c r="B108" s="15" t="s">
        <v>269</v>
      </c>
      <c r="C108" s="17">
        <v>1</v>
      </c>
      <c r="D108" s="17">
        <v>0</v>
      </c>
      <c r="E108" s="17">
        <v>1</v>
      </c>
      <c r="F108" s="17">
        <v>1</v>
      </c>
      <c r="G108" s="17">
        <v>1</v>
      </c>
      <c r="H108" s="17">
        <v>1</v>
      </c>
      <c r="I108" s="17">
        <v>1</v>
      </c>
      <c r="J108" s="17">
        <v>1</v>
      </c>
      <c r="K108" s="17">
        <v>1</v>
      </c>
      <c r="L108">
        <v>15</v>
      </c>
      <c r="M108">
        <v>8</v>
      </c>
    </row>
    <row r="109" spans="2:13" x14ac:dyDescent="0.2">
      <c r="B109" s="15" t="s">
        <v>270</v>
      </c>
      <c r="C109" s="17">
        <v>1</v>
      </c>
      <c r="D109" s="17">
        <v>0</v>
      </c>
      <c r="E109" s="17">
        <v>1</v>
      </c>
      <c r="F109" s="17">
        <v>1</v>
      </c>
      <c r="G109" s="17">
        <v>1</v>
      </c>
      <c r="H109" s="17">
        <v>1</v>
      </c>
      <c r="I109" s="17">
        <v>1</v>
      </c>
      <c r="J109" s="17">
        <v>1</v>
      </c>
      <c r="K109" s="17">
        <v>1</v>
      </c>
      <c r="L109">
        <v>15</v>
      </c>
      <c r="M109">
        <v>8</v>
      </c>
    </row>
    <row r="110" spans="2:13" x14ac:dyDescent="0.2">
      <c r="B110" s="15" t="s">
        <v>271</v>
      </c>
      <c r="C110" s="17">
        <v>1</v>
      </c>
      <c r="D110" s="17">
        <v>0</v>
      </c>
      <c r="E110" s="17">
        <v>0</v>
      </c>
      <c r="F110" s="17">
        <v>1</v>
      </c>
      <c r="G110" s="17">
        <v>1</v>
      </c>
      <c r="H110" s="17">
        <v>1</v>
      </c>
      <c r="I110" s="17">
        <v>1</v>
      </c>
      <c r="J110" s="17">
        <v>1</v>
      </c>
      <c r="K110" s="17">
        <v>1</v>
      </c>
      <c r="L110">
        <v>15</v>
      </c>
      <c r="M110">
        <v>7</v>
      </c>
    </row>
    <row r="111" spans="2:13" x14ac:dyDescent="0.2">
      <c r="B111" s="15" t="s">
        <v>272</v>
      </c>
      <c r="C111" s="17">
        <v>1</v>
      </c>
      <c r="D111" s="17">
        <v>0</v>
      </c>
      <c r="E111" s="17">
        <v>1</v>
      </c>
      <c r="F111" s="17">
        <v>1</v>
      </c>
      <c r="G111" s="17">
        <v>1</v>
      </c>
      <c r="H111" s="17">
        <v>1</v>
      </c>
      <c r="I111" s="17">
        <v>1</v>
      </c>
      <c r="J111" s="17">
        <v>1</v>
      </c>
      <c r="K111" s="17">
        <v>1</v>
      </c>
      <c r="L111">
        <v>16</v>
      </c>
      <c r="M111">
        <v>8</v>
      </c>
    </row>
    <row r="112" spans="2:13" x14ac:dyDescent="0.2">
      <c r="B112" s="15" t="s">
        <v>273</v>
      </c>
      <c r="C112" s="17">
        <v>1</v>
      </c>
      <c r="D112" s="17">
        <v>0</v>
      </c>
      <c r="E112" s="17">
        <v>1</v>
      </c>
      <c r="F112" s="17">
        <v>1</v>
      </c>
      <c r="G112" s="17">
        <v>1</v>
      </c>
      <c r="H112" s="17">
        <v>1</v>
      </c>
      <c r="I112" s="17">
        <v>1</v>
      </c>
      <c r="J112" s="17">
        <v>1</v>
      </c>
      <c r="K112" s="17">
        <v>1</v>
      </c>
      <c r="L112">
        <v>16</v>
      </c>
      <c r="M112">
        <v>8</v>
      </c>
    </row>
    <row r="113" spans="2:25" x14ac:dyDescent="0.2">
      <c r="B113" s="15" t="s">
        <v>274</v>
      </c>
      <c r="C113" s="17">
        <v>1</v>
      </c>
      <c r="D113" s="17">
        <v>0</v>
      </c>
      <c r="E113" s="17">
        <v>1</v>
      </c>
      <c r="F113" s="17">
        <v>1</v>
      </c>
      <c r="G113" s="17">
        <v>1</v>
      </c>
      <c r="H113" s="17">
        <v>1</v>
      </c>
      <c r="I113" s="17">
        <v>1</v>
      </c>
      <c r="J113" s="17">
        <v>1</v>
      </c>
      <c r="K113" s="17">
        <v>1</v>
      </c>
      <c r="L113">
        <v>16</v>
      </c>
      <c r="M113">
        <v>8</v>
      </c>
    </row>
    <row r="114" spans="2:25" x14ac:dyDescent="0.2">
      <c r="B114" s="15" t="s">
        <v>275</v>
      </c>
      <c r="C114" s="17">
        <v>1</v>
      </c>
      <c r="D114" s="17">
        <v>0</v>
      </c>
      <c r="E114" s="17">
        <v>1</v>
      </c>
      <c r="F114" s="17">
        <v>1</v>
      </c>
      <c r="G114" s="17">
        <v>1</v>
      </c>
      <c r="H114" s="17">
        <v>1</v>
      </c>
      <c r="I114" s="17">
        <v>1</v>
      </c>
      <c r="J114" s="17">
        <v>1</v>
      </c>
      <c r="K114" s="17">
        <v>1</v>
      </c>
      <c r="L114">
        <v>16</v>
      </c>
      <c r="M114">
        <v>8</v>
      </c>
    </row>
    <row r="115" spans="2:25" x14ac:dyDescent="0.2">
      <c r="B115" s="15" t="s">
        <v>276</v>
      </c>
      <c r="C115" s="17">
        <v>1</v>
      </c>
      <c r="D115" s="17">
        <v>0</v>
      </c>
      <c r="E115" s="17">
        <v>1</v>
      </c>
      <c r="F115" s="17">
        <v>1</v>
      </c>
      <c r="G115" s="17">
        <v>1</v>
      </c>
      <c r="H115" s="17">
        <v>1</v>
      </c>
      <c r="I115" s="17">
        <v>1</v>
      </c>
      <c r="J115" s="17">
        <v>1</v>
      </c>
      <c r="K115" s="17">
        <v>1</v>
      </c>
      <c r="L115">
        <v>16</v>
      </c>
      <c r="M115">
        <v>8</v>
      </c>
    </row>
    <row r="116" spans="2:25" x14ac:dyDescent="0.2">
      <c r="B116" s="15" t="s">
        <v>277</v>
      </c>
      <c r="C116" s="17">
        <v>1</v>
      </c>
      <c r="D116" s="17">
        <v>0</v>
      </c>
      <c r="E116" s="17">
        <v>1</v>
      </c>
      <c r="F116" s="17">
        <v>1</v>
      </c>
      <c r="G116" s="17">
        <v>1</v>
      </c>
      <c r="H116" s="17">
        <v>1</v>
      </c>
      <c r="I116" s="17">
        <v>1</v>
      </c>
      <c r="J116" s="17">
        <v>1</v>
      </c>
      <c r="K116" s="17">
        <v>1</v>
      </c>
      <c r="L116">
        <v>16</v>
      </c>
      <c r="M116">
        <v>8</v>
      </c>
    </row>
    <row r="117" spans="2:25" x14ac:dyDescent="0.2">
      <c r="B117" s="15" t="s">
        <v>278</v>
      </c>
      <c r="C117" s="17">
        <v>1</v>
      </c>
      <c r="D117" s="17">
        <v>0</v>
      </c>
      <c r="E117" s="17">
        <v>1</v>
      </c>
      <c r="F117" s="17">
        <v>1</v>
      </c>
      <c r="G117" s="17">
        <v>1</v>
      </c>
      <c r="H117" s="17">
        <v>1</v>
      </c>
      <c r="I117" s="17">
        <v>1</v>
      </c>
      <c r="J117" s="17">
        <v>1</v>
      </c>
      <c r="K117" s="17">
        <v>1</v>
      </c>
      <c r="L117">
        <v>16</v>
      </c>
      <c r="M117">
        <v>8</v>
      </c>
    </row>
    <row r="118" spans="2:25" x14ac:dyDescent="0.2">
      <c r="B118" s="15" t="s">
        <v>279</v>
      </c>
      <c r="C118" s="17">
        <v>1</v>
      </c>
      <c r="D118" s="17">
        <v>0</v>
      </c>
      <c r="E118" s="17">
        <v>1</v>
      </c>
      <c r="F118" s="17">
        <v>1</v>
      </c>
      <c r="G118" s="17">
        <v>1</v>
      </c>
      <c r="H118" s="17">
        <v>1</v>
      </c>
      <c r="I118" s="17">
        <v>1</v>
      </c>
      <c r="J118" s="17">
        <v>1</v>
      </c>
      <c r="K118" s="17">
        <v>1</v>
      </c>
      <c r="L118">
        <v>17</v>
      </c>
      <c r="M118">
        <v>8</v>
      </c>
    </row>
    <row r="119" spans="2:25" x14ac:dyDescent="0.2">
      <c r="B119" s="15" t="s">
        <v>280</v>
      </c>
      <c r="C119" s="17">
        <v>1</v>
      </c>
      <c r="D119" s="17">
        <v>0</v>
      </c>
      <c r="E119" s="17">
        <v>0</v>
      </c>
      <c r="F119" s="17">
        <v>1</v>
      </c>
      <c r="G119" s="17">
        <v>1</v>
      </c>
      <c r="H119" s="17">
        <v>1</v>
      </c>
      <c r="I119" s="17">
        <v>1</v>
      </c>
      <c r="J119" s="17">
        <v>1</v>
      </c>
      <c r="K119" s="17">
        <v>1</v>
      </c>
      <c r="L119">
        <v>17</v>
      </c>
      <c r="M119">
        <v>7</v>
      </c>
    </row>
    <row r="120" spans="2:25" x14ac:dyDescent="0.2">
      <c r="B120" s="15" t="s">
        <v>281</v>
      </c>
      <c r="C120" s="17">
        <v>1</v>
      </c>
      <c r="D120" s="17">
        <v>0</v>
      </c>
      <c r="E120" s="17">
        <v>1</v>
      </c>
      <c r="F120" s="17">
        <v>1</v>
      </c>
      <c r="G120" s="17">
        <v>1</v>
      </c>
      <c r="H120" s="17">
        <v>1</v>
      </c>
      <c r="I120" s="17">
        <v>1</v>
      </c>
      <c r="J120" s="17">
        <v>1</v>
      </c>
      <c r="K120" s="17">
        <v>1</v>
      </c>
      <c r="L120">
        <v>17</v>
      </c>
      <c r="M120">
        <v>8</v>
      </c>
    </row>
    <row r="121" spans="2:25" x14ac:dyDescent="0.2">
      <c r="B121" s="15" t="s">
        <v>282</v>
      </c>
      <c r="C121" s="17">
        <v>1</v>
      </c>
      <c r="D121" s="17">
        <v>0</v>
      </c>
      <c r="E121" s="17">
        <v>1</v>
      </c>
      <c r="F121" s="17">
        <v>1</v>
      </c>
      <c r="G121" s="17">
        <v>1</v>
      </c>
      <c r="H121" s="17">
        <v>1</v>
      </c>
      <c r="I121" s="17">
        <v>1</v>
      </c>
      <c r="J121" s="17">
        <v>1</v>
      </c>
      <c r="K121" s="17">
        <v>1</v>
      </c>
      <c r="L121">
        <v>17</v>
      </c>
      <c r="M121">
        <v>8</v>
      </c>
    </row>
    <row r="122" spans="2:25" x14ac:dyDescent="0.2">
      <c r="B122" s="15" t="s">
        <v>283</v>
      </c>
      <c r="C122" s="17">
        <v>1</v>
      </c>
      <c r="D122" s="17">
        <v>0</v>
      </c>
      <c r="E122" s="17">
        <v>1</v>
      </c>
      <c r="F122" s="17">
        <v>1</v>
      </c>
      <c r="G122" s="17">
        <v>1</v>
      </c>
      <c r="H122" s="17">
        <v>1</v>
      </c>
      <c r="I122" s="17">
        <v>1</v>
      </c>
      <c r="J122" s="17">
        <v>1</v>
      </c>
      <c r="K122" s="17">
        <v>1</v>
      </c>
      <c r="L122">
        <v>17</v>
      </c>
      <c r="M122">
        <v>8</v>
      </c>
    </row>
    <row r="123" spans="2:25" x14ac:dyDescent="0.2">
      <c r="B123" s="15" t="s">
        <v>284</v>
      </c>
      <c r="C123" s="17">
        <v>1</v>
      </c>
      <c r="D123" s="17">
        <v>0</v>
      </c>
      <c r="E123" s="17">
        <v>1</v>
      </c>
      <c r="F123" s="17">
        <v>1</v>
      </c>
      <c r="G123" s="17">
        <v>1</v>
      </c>
      <c r="H123" s="17">
        <v>1</v>
      </c>
      <c r="I123" s="17">
        <v>1</v>
      </c>
      <c r="J123" s="17">
        <v>1</v>
      </c>
      <c r="K123" s="17">
        <v>1</v>
      </c>
      <c r="L123">
        <v>17</v>
      </c>
      <c r="M123">
        <v>8</v>
      </c>
    </row>
    <row r="124" spans="2:25" x14ac:dyDescent="0.2">
      <c r="B124" s="15" t="s">
        <v>285</v>
      </c>
      <c r="C124" s="17">
        <v>1</v>
      </c>
      <c r="D124" s="17">
        <v>0</v>
      </c>
      <c r="E124" s="17">
        <v>0</v>
      </c>
      <c r="F124" s="17">
        <v>1</v>
      </c>
      <c r="G124" s="17">
        <v>1</v>
      </c>
      <c r="H124" s="17">
        <v>1</v>
      </c>
      <c r="I124" s="17">
        <v>1</v>
      </c>
      <c r="J124" s="17">
        <v>1</v>
      </c>
      <c r="K124" s="17">
        <v>1</v>
      </c>
      <c r="L124">
        <v>17</v>
      </c>
      <c r="M124">
        <v>7</v>
      </c>
      <c r="Y124" t="s">
        <v>28</v>
      </c>
    </row>
    <row r="125" spans="2:25" x14ac:dyDescent="0.2">
      <c r="B125" s="15" t="s">
        <v>286</v>
      </c>
      <c r="C125" s="17">
        <v>1</v>
      </c>
      <c r="D125" s="17">
        <v>0</v>
      </c>
      <c r="E125" s="17">
        <v>0</v>
      </c>
      <c r="F125" s="17">
        <v>1</v>
      </c>
      <c r="G125" s="17">
        <v>1</v>
      </c>
      <c r="H125" s="17">
        <v>1</v>
      </c>
      <c r="I125" s="17">
        <v>1</v>
      </c>
      <c r="J125" s="17">
        <v>1</v>
      </c>
      <c r="K125" s="17">
        <v>1</v>
      </c>
      <c r="L125">
        <v>18</v>
      </c>
      <c r="M125">
        <v>7</v>
      </c>
    </row>
    <row r="126" spans="2:25" x14ac:dyDescent="0.2">
      <c r="B126" s="15" t="s">
        <v>287</v>
      </c>
      <c r="C126" s="17">
        <v>1</v>
      </c>
      <c r="D126" s="17">
        <v>0</v>
      </c>
      <c r="E126" s="17">
        <v>0</v>
      </c>
      <c r="F126" s="17">
        <v>1</v>
      </c>
      <c r="G126" s="17">
        <v>1</v>
      </c>
      <c r="H126" s="17">
        <v>1</v>
      </c>
      <c r="I126" s="17">
        <v>1</v>
      </c>
      <c r="J126" s="17">
        <v>1</v>
      </c>
      <c r="K126" s="17">
        <v>1</v>
      </c>
      <c r="L126">
        <v>18</v>
      </c>
      <c r="M126">
        <v>7</v>
      </c>
    </row>
    <row r="127" spans="2:25" x14ac:dyDescent="0.2">
      <c r="B127" s="15" t="s">
        <v>288</v>
      </c>
      <c r="C127" s="17">
        <v>1</v>
      </c>
      <c r="D127" s="17">
        <v>0</v>
      </c>
      <c r="E127" s="17">
        <v>1</v>
      </c>
      <c r="F127" s="17">
        <v>1</v>
      </c>
      <c r="G127" s="17">
        <v>1</v>
      </c>
      <c r="H127" s="17">
        <v>1</v>
      </c>
      <c r="I127" s="17">
        <v>1</v>
      </c>
      <c r="J127" s="17">
        <v>1</v>
      </c>
      <c r="K127" s="17">
        <v>1</v>
      </c>
      <c r="L127">
        <v>18</v>
      </c>
      <c r="M127">
        <v>8</v>
      </c>
    </row>
    <row r="128" spans="2:25" x14ac:dyDescent="0.2">
      <c r="B128" s="15" t="s">
        <v>289</v>
      </c>
      <c r="C128" s="17">
        <v>1</v>
      </c>
      <c r="D128" s="17">
        <v>0</v>
      </c>
      <c r="E128" s="17">
        <v>1</v>
      </c>
      <c r="F128" s="17">
        <v>1</v>
      </c>
      <c r="G128" s="17">
        <v>1</v>
      </c>
      <c r="H128" s="17">
        <v>1</v>
      </c>
      <c r="I128" s="17">
        <v>1</v>
      </c>
      <c r="J128" s="17">
        <v>1</v>
      </c>
      <c r="K128" s="17">
        <v>1</v>
      </c>
      <c r="L128">
        <v>18</v>
      </c>
      <c r="M128">
        <v>8</v>
      </c>
    </row>
    <row r="129" spans="1:13" x14ac:dyDescent="0.2">
      <c r="B129" s="15" t="s">
        <v>290</v>
      </c>
      <c r="C129" s="17">
        <v>1</v>
      </c>
      <c r="D129" s="17">
        <v>0</v>
      </c>
      <c r="E129" s="17">
        <v>1</v>
      </c>
      <c r="F129" s="17">
        <v>1</v>
      </c>
      <c r="G129" s="17">
        <v>1</v>
      </c>
      <c r="H129" s="17">
        <v>1</v>
      </c>
      <c r="I129" s="17">
        <v>1</v>
      </c>
      <c r="J129" s="17">
        <v>1</v>
      </c>
      <c r="K129" s="17">
        <v>1</v>
      </c>
      <c r="L129">
        <v>18</v>
      </c>
      <c r="M129">
        <v>8</v>
      </c>
    </row>
    <row r="130" spans="1:13" x14ac:dyDescent="0.2">
      <c r="B130" s="15" t="s">
        <v>291</v>
      </c>
      <c r="C130" s="17">
        <v>1</v>
      </c>
      <c r="D130" s="17">
        <v>0</v>
      </c>
      <c r="E130" s="17">
        <v>1</v>
      </c>
      <c r="F130" s="17">
        <v>1</v>
      </c>
      <c r="G130" s="17">
        <v>1</v>
      </c>
      <c r="H130" s="17">
        <v>1</v>
      </c>
      <c r="I130" s="17">
        <v>1</v>
      </c>
      <c r="J130" s="17">
        <v>1</v>
      </c>
      <c r="K130" s="17">
        <v>1</v>
      </c>
      <c r="L130">
        <v>18</v>
      </c>
      <c r="M130">
        <v>8</v>
      </c>
    </row>
    <row r="131" spans="1:13" x14ac:dyDescent="0.2">
      <c r="B131" s="15" t="s">
        <v>292</v>
      </c>
      <c r="C131" s="17">
        <v>1</v>
      </c>
      <c r="D131" s="17">
        <v>0</v>
      </c>
      <c r="E131" s="17">
        <v>1</v>
      </c>
      <c r="F131" s="17">
        <v>1</v>
      </c>
      <c r="G131" s="17">
        <v>1</v>
      </c>
      <c r="H131" s="17">
        <v>1</v>
      </c>
      <c r="I131" s="17">
        <v>1</v>
      </c>
      <c r="J131" s="17">
        <v>1</v>
      </c>
      <c r="K131" s="17">
        <v>1</v>
      </c>
      <c r="L131">
        <v>18</v>
      </c>
      <c r="M131">
        <v>8</v>
      </c>
    </row>
    <row r="132" spans="1:13" x14ac:dyDescent="0.2">
      <c r="B132" s="15" t="s">
        <v>293</v>
      </c>
      <c r="C132" s="17">
        <v>1</v>
      </c>
      <c r="D132" s="17">
        <v>0</v>
      </c>
      <c r="E132" s="17">
        <v>0</v>
      </c>
      <c r="F132" s="17">
        <v>1</v>
      </c>
      <c r="G132" s="17">
        <v>1</v>
      </c>
      <c r="H132" s="17">
        <v>1</v>
      </c>
      <c r="I132" s="17">
        <v>1</v>
      </c>
      <c r="J132" s="17">
        <v>1</v>
      </c>
      <c r="K132" s="17">
        <v>1</v>
      </c>
      <c r="L132">
        <v>19</v>
      </c>
      <c r="M132">
        <v>7</v>
      </c>
    </row>
    <row r="133" spans="1:13" x14ac:dyDescent="0.2">
      <c r="A133" t="s">
        <v>30</v>
      </c>
      <c r="B133" s="15" t="s">
        <v>294</v>
      </c>
      <c r="C133" s="17">
        <v>1</v>
      </c>
      <c r="D133" s="17">
        <v>0</v>
      </c>
      <c r="E133" s="17">
        <v>0</v>
      </c>
      <c r="F133" s="17">
        <v>0</v>
      </c>
      <c r="G133" s="17">
        <v>1</v>
      </c>
      <c r="H133" s="17">
        <v>1</v>
      </c>
      <c r="I133" s="17">
        <v>1</v>
      </c>
      <c r="J133" s="17">
        <v>1</v>
      </c>
      <c r="K133" s="17">
        <v>1</v>
      </c>
      <c r="L133">
        <v>19</v>
      </c>
      <c r="M133">
        <v>6</v>
      </c>
    </row>
    <row r="134" spans="1:13" x14ac:dyDescent="0.2">
      <c r="A134" t="s">
        <v>31</v>
      </c>
      <c r="B134" s="15" t="s">
        <v>295</v>
      </c>
      <c r="C134" s="17">
        <v>1</v>
      </c>
      <c r="D134" s="17">
        <v>0</v>
      </c>
      <c r="E134" s="17">
        <v>0</v>
      </c>
      <c r="F134" s="17">
        <v>1</v>
      </c>
      <c r="G134" s="17">
        <v>1</v>
      </c>
      <c r="H134" s="17">
        <v>1</v>
      </c>
      <c r="I134" s="17">
        <v>1</v>
      </c>
      <c r="J134" s="17">
        <v>1</v>
      </c>
      <c r="K134" s="17">
        <v>1</v>
      </c>
      <c r="L134">
        <v>19</v>
      </c>
      <c r="M134">
        <v>7</v>
      </c>
    </row>
    <row r="135" spans="1:13" x14ac:dyDescent="0.2">
      <c r="B135" s="15" t="s">
        <v>296</v>
      </c>
      <c r="C135" s="17">
        <v>1</v>
      </c>
      <c r="D135" s="17">
        <v>0</v>
      </c>
      <c r="E135" s="17">
        <v>1</v>
      </c>
      <c r="F135" s="17">
        <v>1</v>
      </c>
      <c r="G135" s="17">
        <v>1</v>
      </c>
      <c r="H135" s="17">
        <v>1</v>
      </c>
      <c r="I135" s="17">
        <v>1</v>
      </c>
      <c r="J135" s="17">
        <v>1</v>
      </c>
      <c r="K135" s="17">
        <v>1</v>
      </c>
      <c r="L135">
        <v>19</v>
      </c>
      <c r="M135">
        <v>8</v>
      </c>
    </row>
    <row r="136" spans="1:13" x14ac:dyDescent="0.2">
      <c r="B136" s="15" t="s">
        <v>297</v>
      </c>
      <c r="C136" s="17">
        <v>1</v>
      </c>
      <c r="D136" s="17">
        <v>0</v>
      </c>
      <c r="E136" s="17">
        <v>1</v>
      </c>
      <c r="F136" s="17">
        <v>1</v>
      </c>
      <c r="G136" s="17">
        <v>1</v>
      </c>
      <c r="H136" s="17">
        <v>1</v>
      </c>
      <c r="I136" s="17">
        <v>1</v>
      </c>
      <c r="J136" s="17">
        <v>1</v>
      </c>
      <c r="K136" s="17">
        <v>1</v>
      </c>
      <c r="L136">
        <v>19</v>
      </c>
      <c r="M136">
        <v>8</v>
      </c>
    </row>
    <row r="137" spans="1:13" x14ac:dyDescent="0.2">
      <c r="B137" s="15" t="s">
        <v>298</v>
      </c>
      <c r="C137" s="17">
        <v>1</v>
      </c>
      <c r="D137" s="17">
        <v>0</v>
      </c>
      <c r="E137" s="17">
        <v>1</v>
      </c>
      <c r="F137" s="17">
        <v>1</v>
      </c>
      <c r="G137" s="17">
        <v>1</v>
      </c>
      <c r="H137" s="17">
        <v>1</v>
      </c>
      <c r="I137" s="17">
        <v>1</v>
      </c>
      <c r="J137" s="17">
        <v>1</v>
      </c>
      <c r="K137" s="17">
        <v>1</v>
      </c>
      <c r="L137">
        <v>19</v>
      </c>
      <c r="M137">
        <v>8</v>
      </c>
    </row>
    <row r="138" spans="1:13" x14ac:dyDescent="0.2">
      <c r="B138" s="15" t="s">
        <v>299</v>
      </c>
      <c r="C138" s="17">
        <v>1</v>
      </c>
      <c r="D138" s="17">
        <v>0</v>
      </c>
      <c r="E138" s="17">
        <v>0</v>
      </c>
      <c r="F138" s="17">
        <v>1</v>
      </c>
      <c r="G138" s="17">
        <v>1</v>
      </c>
      <c r="H138" s="17">
        <v>1</v>
      </c>
      <c r="I138" s="17">
        <v>1</v>
      </c>
      <c r="J138" s="17">
        <v>1</v>
      </c>
      <c r="K138" s="17">
        <v>1</v>
      </c>
      <c r="L138">
        <v>19</v>
      </c>
      <c r="M138">
        <v>7</v>
      </c>
    </row>
    <row r="139" spans="1:13" x14ac:dyDescent="0.2">
      <c r="B139" s="15" t="s">
        <v>300</v>
      </c>
      <c r="C139" s="17">
        <v>1</v>
      </c>
      <c r="D139" s="17">
        <v>0</v>
      </c>
      <c r="E139" s="17">
        <v>0</v>
      </c>
      <c r="F139" s="17">
        <v>1</v>
      </c>
      <c r="G139" s="17">
        <v>1</v>
      </c>
      <c r="H139" s="17">
        <v>1</v>
      </c>
      <c r="I139" s="17">
        <v>1</v>
      </c>
      <c r="J139" s="17">
        <v>1</v>
      </c>
      <c r="K139" s="17">
        <v>1</v>
      </c>
      <c r="L139">
        <v>20</v>
      </c>
      <c r="M139">
        <v>7</v>
      </c>
    </row>
    <row r="140" spans="1:13" x14ac:dyDescent="0.2">
      <c r="B140" s="15" t="s">
        <v>301</v>
      </c>
      <c r="C140" s="17">
        <v>1</v>
      </c>
      <c r="D140" s="17">
        <v>0</v>
      </c>
      <c r="E140" s="17">
        <v>1</v>
      </c>
      <c r="F140" s="17">
        <v>1</v>
      </c>
      <c r="G140" s="17">
        <v>1</v>
      </c>
      <c r="H140" s="17">
        <v>1</v>
      </c>
      <c r="I140" s="17">
        <v>1</v>
      </c>
      <c r="J140" s="17">
        <v>1</v>
      </c>
      <c r="K140" s="17">
        <v>1</v>
      </c>
      <c r="L140">
        <v>20</v>
      </c>
      <c r="M140">
        <v>8</v>
      </c>
    </row>
    <row r="141" spans="1:13" x14ac:dyDescent="0.2">
      <c r="B141" s="15" t="s">
        <v>302</v>
      </c>
      <c r="C141" s="17">
        <v>1</v>
      </c>
      <c r="D141" s="17">
        <v>0</v>
      </c>
      <c r="E141" s="17">
        <v>1</v>
      </c>
      <c r="F141" s="17">
        <v>1</v>
      </c>
      <c r="G141" s="17">
        <v>1</v>
      </c>
      <c r="H141" s="17">
        <v>1</v>
      </c>
      <c r="I141" s="17">
        <v>1</v>
      </c>
      <c r="J141" s="17">
        <v>1</v>
      </c>
      <c r="K141" s="17">
        <v>1</v>
      </c>
      <c r="L141">
        <v>20</v>
      </c>
      <c r="M141">
        <v>8</v>
      </c>
    </row>
    <row r="142" spans="1:13" x14ac:dyDescent="0.2">
      <c r="B142" s="15" t="s">
        <v>303</v>
      </c>
      <c r="C142" s="17">
        <v>1</v>
      </c>
      <c r="D142" s="17">
        <v>0</v>
      </c>
      <c r="E142" s="17">
        <v>1</v>
      </c>
      <c r="F142" s="17">
        <v>1</v>
      </c>
      <c r="G142" s="17">
        <v>1</v>
      </c>
      <c r="H142" s="17">
        <v>1</v>
      </c>
      <c r="I142" s="17">
        <v>1</v>
      </c>
      <c r="J142" s="17">
        <v>1</v>
      </c>
      <c r="K142" s="17">
        <v>1</v>
      </c>
      <c r="L142">
        <v>20</v>
      </c>
      <c r="M142">
        <v>8</v>
      </c>
    </row>
    <row r="143" spans="1:13" x14ac:dyDescent="0.2">
      <c r="B143" s="15" t="s">
        <v>304</v>
      </c>
      <c r="C143" s="17">
        <v>1</v>
      </c>
      <c r="D143" s="17">
        <v>0</v>
      </c>
      <c r="E143" s="17">
        <v>1</v>
      </c>
      <c r="F143" s="17">
        <v>1</v>
      </c>
      <c r="G143" s="17">
        <v>1</v>
      </c>
      <c r="H143" s="17">
        <v>1</v>
      </c>
      <c r="I143" s="17">
        <v>1</v>
      </c>
      <c r="J143" s="17">
        <v>1</v>
      </c>
      <c r="K143" s="17">
        <v>1</v>
      </c>
      <c r="L143">
        <v>20</v>
      </c>
      <c r="M143">
        <v>8</v>
      </c>
    </row>
    <row r="144" spans="1:13" x14ac:dyDescent="0.2">
      <c r="B144" s="15" t="s">
        <v>305</v>
      </c>
      <c r="C144" s="17">
        <v>1</v>
      </c>
      <c r="D144" s="17">
        <v>0</v>
      </c>
      <c r="E144" s="17">
        <v>0</v>
      </c>
      <c r="F144" s="17">
        <v>1</v>
      </c>
      <c r="G144" s="17">
        <v>1</v>
      </c>
      <c r="H144" s="17">
        <v>1</v>
      </c>
      <c r="I144" s="17">
        <v>1</v>
      </c>
      <c r="J144" s="17">
        <v>1</v>
      </c>
      <c r="K144" s="17">
        <v>1</v>
      </c>
      <c r="L144">
        <v>20</v>
      </c>
      <c r="M144">
        <v>7</v>
      </c>
    </row>
    <row r="145" spans="2:14" x14ac:dyDescent="0.2">
      <c r="B145" s="15" t="s">
        <v>306</v>
      </c>
      <c r="C145" s="17">
        <v>1</v>
      </c>
      <c r="D145" s="17">
        <v>0</v>
      </c>
      <c r="E145" s="17">
        <v>1</v>
      </c>
      <c r="F145" s="17">
        <v>1</v>
      </c>
      <c r="G145" s="17">
        <v>1</v>
      </c>
      <c r="H145" s="17">
        <v>1</v>
      </c>
      <c r="I145" s="17">
        <v>1</v>
      </c>
      <c r="J145" s="17">
        <v>1</v>
      </c>
      <c r="K145" s="17">
        <v>1</v>
      </c>
      <c r="L145">
        <v>20</v>
      </c>
      <c r="M145">
        <v>8</v>
      </c>
    </row>
    <row r="146" spans="2:14" x14ac:dyDescent="0.2">
      <c r="B146" s="15" t="s">
        <v>307</v>
      </c>
      <c r="C146" s="17">
        <v>1</v>
      </c>
      <c r="D146" s="17">
        <v>0</v>
      </c>
      <c r="E146" s="17">
        <v>0</v>
      </c>
      <c r="F146" s="17">
        <v>1</v>
      </c>
      <c r="G146" s="17">
        <v>1</v>
      </c>
      <c r="H146" s="17">
        <v>1</v>
      </c>
      <c r="I146" s="17">
        <v>1</v>
      </c>
      <c r="J146" s="17">
        <v>1</v>
      </c>
      <c r="K146" s="17">
        <v>1</v>
      </c>
      <c r="L146">
        <v>21</v>
      </c>
      <c r="M146">
        <v>7</v>
      </c>
    </row>
    <row r="147" spans="2:14" x14ac:dyDescent="0.2">
      <c r="B147" s="15" t="s">
        <v>308</v>
      </c>
      <c r="C147" s="17">
        <v>1</v>
      </c>
      <c r="D147" s="17">
        <v>0</v>
      </c>
      <c r="E147" s="17">
        <v>1</v>
      </c>
      <c r="F147" s="17">
        <v>1</v>
      </c>
      <c r="G147" s="17">
        <v>1</v>
      </c>
      <c r="H147" s="17">
        <v>1</v>
      </c>
      <c r="I147" s="17">
        <v>1</v>
      </c>
      <c r="J147" s="17">
        <v>1</v>
      </c>
      <c r="K147" s="17">
        <v>1</v>
      </c>
      <c r="L147">
        <v>21</v>
      </c>
      <c r="M147">
        <v>8</v>
      </c>
    </row>
    <row r="148" spans="2:14" x14ac:dyDescent="0.2">
      <c r="B148" s="15" t="s">
        <v>309</v>
      </c>
      <c r="C148" s="17">
        <v>1</v>
      </c>
      <c r="D148" s="17">
        <v>0</v>
      </c>
      <c r="E148" s="17">
        <v>1</v>
      </c>
      <c r="F148" s="17">
        <v>1</v>
      </c>
      <c r="G148" s="17">
        <v>1</v>
      </c>
      <c r="H148" s="17">
        <v>1</v>
      </c>
      <c r="I148" s="17">
        <v>1</v>
      </c>
      <c r="J148" s="17">
        <v>1</v>
      </c>
      <c r="K148" s="17">
        <v>1</v>
      </c>
      <c r="L148">
        <v>21</v>
      </c>
      <c r="M148">
        <v>8</v>
      </c>
    </row>
    <row r="149" spans="2:14" x14ac:dyDescent="0.2">
      <c r="B149" s="15" t="s">
        <v>310</v>
      </c>
      <c r="C149" s="17">
        <v>1</v>
      </c>
      <c r="D149" s="17">
        <v>0</v>
      </c>
      <c r="E149" s="17">
        <v>0</v>
      </c>
      <c r="F149" s="17">
        <v>1</v>
      </c>
      <c r="G149" s="17">
        <v>1</v>
      </c>
      <c r="H149" s="17">
        <v>1</v>
      </c>
      <c r="I149" s="17">
        <v>1</v>
      </c>
      <c r="J149" s="17">
        <v>1</v>
      </c>
      <c r="K149" s="17">
        <v>1</v>
      </c>
      <c r="L149">
        <v>21</v>
      </c>
      <c r="M149">
        <v>7</v>
      </c>
    </row>
    <row r="150" spans="2:14" x14ac:dyDescent="0.2">
      <c r="B150" s="15" t="s">
        <v>311</v>
      </c>
      <c r="C150" s="17">
        <v>1</v>
      </c>
      <c r="D150" s="17">
        <v>0</v>
      </c>
      <c r="E150" s="17">
        <v>1</v>
      </c>
      <c r="F150" s="17">
        <v>1</v>
      </c>
      <c r="G150" s="17">
        <v>1</v>
      </c>
      <c r="H150" s="17">
        <v>1</v>
      </c>
      <c r="I150" s="17">
        <v>1</v>
      </c>
      <c r="J150" s="17">
        <v>1</v>
      </c>
      <c r="K150" s="17">
        <v>1</v>
      </c>
      <c r="L150">
        <v>21</v>
      </c>
      <c r="M150">
        <v>8</v>
      </c>
    </row>
    <row r="151" spans="2:14" x14ac:dyDescent="0.2">
      <c r="B151" s="15" t="s">
        <v>312</v>
      </c>
      <c r="C151" s="17">
        <v>1</v>
      </c>
      <c r="D151" s="17">
        <v>0</v>
      </c>
      <c r="E151" s="17">
        <v>1</v>
      </c>
      <c r="F151" s="17">
        <v>1</v>
      </c>
      <c r="G151" s="17">
        <v>1</v>
      </c>
      <c r="H151" s="17">
        <v>1</v>
      </c>
      <c r="I151" s="17">
        <v>1</v>
      </c>
      <c r="J151" s="17">
        <v>1</v>
      </c>
      <c r="K151" s="17">
        <v>1</v>
      </c>
      <c r="L151">
        <v>21</v>
      </c>
      <c r="M151">
        <v>8</v>
      </c>
      <c r="N151" t="s">
        <v>33</v>
      </c>
    </row>
    <row r="152" spans="2:14" x14ac:dyDescent="0.2">
      <c r="B152" s="15" t="s">
        <v>313</v>
      </c>
      <c r="C152" s="17">
        <v>1</v>
      </c>
      <c r="D152" s="17">
        <v>0</v>
      </c>
      <c r="E152" s="17">
        <v>0</v>
      </c>
      <c r="F152" s="17">
        <v>1</v>
      </c>
      <c r="G152" s="17">
        <v>1</v>
      </c>
      <c r="H152" s="17">
        <v>1</v>
      </c>
      <c r="I152" s="17">
        <v>1</v>
      </c>
      <c r="J152" s="17">
        <v>1</v>
      </c>
      <c r="K152" s="17">
        <v>1</v>
      </c>
      <c r="L152">
        <v>21</v>
      </c>
      <c r="M152">
        <v>7</v>
      </c>
    </row>
    <row r="153" spans="2:14" x14ac:dyDescent="0.2">
      <c r="B153" s="15" t="s">
        <v>314</v>
      </c>
      <c r="C153" s="17">
        <v>1</v>
      </c>
      <c r="D153" s="17">
        <v>0</v>
      </c>
      <c r="E153" s="17">
        <v>0</v>
      </c>
      <c r="F153" s="17">
        <v>1</v>
      </c>
      <c r="G153" s="17">
        <v>1</v>
      </c>
      <c r="H153" s="17">
        <v>1</v>
      </c>
      <c r="I153" s="17">
        <v>1</v>
      </c>
      <c r="J153" s="17">
        <v>1</v>
      </c>
      <c r="K153" s="17">
        <v>1</v>
      </c>
      <c r="L153">
        <v>22</v>
      </c>
      <c r="M153">
        <v>7</v>
      </c>
    </row>
    <row r="154" spans="2:14" x14ac:dyDescent="0.2">
      <c r="B154" s="15" t="s">
        <v>315</v>
      </c>
      <c r="C154" s="17">
        <v>1</v>
      </c>
      <c r="D154" s="17">
        <v>0</v>
      </c>
      <c r="E154" s="17">
        <v>0</v>
      </c>
      <c r="F154" s="17">
        <v>1</v>
      </c>
      <c r="G154" s="17">
        <v>1</v>
      </c>
      <c r="H154" s="17">
        <v>1</v>
      </c>
      <c r="I154" s="17">
        <v>1</v>
      </c>
      <c r="J154" s="17">
        <v>1</v>
      </c>
      <c r="K154" s="17">
        <v>1</v>
      </c>
      <c r="L154">
        <v>22</v>
      </c>
      <c r="M154">
        <v>7</v>
      </c>
    </row>
    <row r="155" spans="2:14" x14ac:dyDescent="0.2">
      <c r="B155" s="15" t="s">
        <v>316</v>
      </c>
      <c r="C155" s="17">
        <v>1</v>
      </c>
      <c r="D155" s="17">
        <v>0</v>
      </c>
      <c r="E155" s="17">
        <v>1</v>
      </c>
      <c r="F155" s="17">
        <v>1</v>
      </c>
      <c r="G155" s="17">
        <v>1</v>
      </c>
      <c r="H155" s="17">
        <v>1</v>
      </c>
      <c r="I155" s="17">
        <v>1</v>
      </c>
      <c r="J155" s="17">
        <v>1</v>
      </c>
      <c r="K155" s="17">
        <v>1</v>
      </c>
      <c r="L155">
        <v>22</v>
      </c>
      <c r="M155">
        <v>8</v>
      </c>
    </row>
    <row r="156" spans="2:14" x14ac:dyDescent="0.2">
      <c r="B156" s="15" t="s">
        <v>317</v>
      </c>
      <c r="C156" s="17">
        <v>1</v>
      </c>
      <c r="D156" s="17">
        <v>0</v>
      </c>
      <c r="E156" s="17">
        <v>1</v>
      </c>
      <c r="F156" s="17">
        <v>1</v>
      </c>
      <c r="G156" s="17">
        <v>1</v>
      </c>
      <c r="H156" s="17">
        <v>1</v>
      </c>
      <c r="I156" s="17">
        <v>1</v>
      </c>
      <c r="J156" s="17">
        <v>1</v>
      </c>
      <c r="K156" s="17">
        <v>1</v>
      </c>
      <c r="L156">
        <v>22</v>
      </c>
      <c r="M156">
        <v>8</v>
      </c>
    </row>
    <row r="157" spans="2:14" x14ac:dyDescent="0.2">
      <c r="B157" s="15" t="s">
        <v>318</v>
      </c>
      <c r="C157" s="17">
        <v>1</v>
      </c>
      <c r="D157" s="17">
        <v>0</v>
      </c>
      <c r="E157" s="17">
        <v>1</v>
      </c>
      <c r="F157" s="17">
        <v>1</v>
      </c>
      <c r="G157" s="17">
        <v>1</v>
      </c>
      <c r="H157" s="17">
        <v>1</v>
      </c>
      <c r="I157" s="17">
        <v>1</v>
      </c>
      <c r="J157" s="17">
        <v>1</v>
      </c>
      <c r="K157" s="17">
        <v>1</v>
      </c>
      <c r="L157">
        <v>22</v>
      </c>
      <c r="M157">
        <v>8</v>
      </c>
    </row>
    <row r="158" spans="2:14" x14ac:dyDescent="0.2">
      <c r="B158" s="15" t="s">
        <v>319</v>
      </c>
      <c r="C158" s="17">
        <v>1</v>
      </c>
      <c r="D158" s="17">
        <v>0</v>
      </c>
      <c r="E158" s="17">
        <v>0</v>
      </c>
      <c r="F158" s="17">
        <v>1</v>
      </c>
      <c r="G158" s="17">
        <v>1</v>
      </c>
      <c r="H158" s="17">
        <v>1</v>
      </c>
      <c r="I158" s="17">
        <v>1</v>
      </c>
      <c r="J158" s="17">
        <v>1</v>
      </c>
      <c r="K158" s="17">
        <v>1</v>
      </c>
      <c r="L158">
        <v>22</v>
      </c>
      <c r="M158">
        <v>7</v>
      </c>
    </row>
    <row r="159" spans="2:14" x14ac:dyDescent="0.2">
      <c r="B159" s="15" t="s">
        <v>320</v>
      </c>
      <c r="C159" s="17">
        <v>1</v>
      </c>
      <c r="D159" s="17">
        <v>0</v>
      </c>
      <c r="E159" s="17">
        <v>0</v>
      </c>
      <c r="F159" s="17">
        <v>1</v>
      </c>
      <c r="G159" s="17">
        <v>1</v>
      </c>
      <c r="H159" s="17">
        <v>1</v>
      </c>
      <c r="I159" s="17">
        <v>1</v>
      </c>
      <c r="J159" s="17">
        <v>1</v>
      </c>
      <c r="K159" s="17">
        <v>1</v>
      </c>
      <c r="L159">
        <v>22</v>
      </c>
      <c r="M159">
        <v>7</v>
      </c>
    </row>
    <row r="160" spans="2:14" x14ac:dyDescent="0.2">
      <c r="B160" s="15" t="s">
        <v>321</v>
      </c>
      <c r="C160" s="17">
        <v>1</v>
      </c>
      <c r="D160" s="17">
        <v>0</v>
      </c>
      <c r="E160" s="17">
        <v>0</v>
      </c>
      <c r="F160" s="17">
        <v>1</v>
      </c>
      <c r="G160" s="17">
        <v>1</v>
      </c>
      <c r="H160" s="17">
        <v>1</v>
      </c>
      <c r="I160" s="17">
        <v>1</v>
      </c>
      <c r="J160" s="17">
        <v>1</v>
      </c>
      <c r="K160" s="17">
        <v>1</v>
      </c>
      <c r="L160">
        <v>23</v>
      </c>
      <c r="M160">
        <v>7</v>
      </c>
    </row>
    <row r="161" spans="2:13" x14ac:dyDescent="0.2">
      <c r="B161" s="15" t="s">
        <v>322</v>
      </c>
      <c r="C161" s="17">
        <v>1</v>
      </c>
      <c r="D161" s="17">
        <v>0</v>
      </c>
      <c r="E161" s="17">
        <v>0</v>
      </c>
      <c r="F161" s="17">
        <v>1</v>
      </c>
      <c r="G161" s="17">
        <v>1</v>
      </c>
      <c r="H161" s="17">
        <v>1</v>
      </c>
      <c r="I161" s="17">
        <v>1</v>
      </c>
      <c r="J161" s="17">
        <v>1</v>
      </c>
      <c r="K161" s="17">
        <v>1</v>
      </c>
      <c r="L161">
        <v>23</v>
      </c>
      <c r="M161">
        <v>7</v>
      </c>
    </row>
    <row r="162" spans="2:13" x14ac:dyDescent="0.2">
      <c r="B162" s="15" t="s">
        <v>323</v>
      </c>
      <c r="C162" s="17">
        <v>1</v>
      </c>
      <c r="D162" s="17">
        <v>0</v>
      </c>
      <c r="E162" s="17">
        <v>1</v>
      </c>
      <c r="F162" s="17">
        <v>1</v>
      </c>
      <c r="G162" s="17">
        <v>1</v>
      </c>
      <c r="H162" s="17">
        <v>1</v>
      </c>
      <c r="I162" s="17">
        <v>1</v>
      </c>
      <c r="J162" s="17">
        <v>1</v>
      </c>
      <c r="K162" s="17">
        <v>1</v>
      </c>
      <c r="L162">
        <v>23</v>
      </c>
      <c r="M162">
        <v>8</v>
      </c>
    </row>
    <row r="163" spans="2:13" x14ac:dyDescent="0.2">
      <c r="B163" s="15" t="s">
        <v>324</v>
      </c>
      <c r="C163" s="17">
        <v>1</v>
      </c>
      <c r="D163" s="17">
        <v>0</v>
      </c>
      <c r="E163" s="17">
        <v>1</v>
      </c>
      <c r="F163" s="17">
        <v>1</v>
      </c>
      <c r="G163" s="17">
        <v>1</v>
      </c>
      <c r="H163" s="17">
        <v>1</v>
      </c>
      <c r="I163" s="17">
        <v>1</v>
      </c>
      <c r="J163" s="17">
        <v>1</v>
      </c>
      <c r="K163" s="17">
        <v>1</v>
      </c>
      <c r="L163">
        <v>23</v>
      </c>
      <c r="M163">
        <v>8</v>
      </c>
    </row>
    <row r="164" spans="2:13" x14ac:dyDescent="0.2">
      <c r="B164" s="15" t="s">
        <v>325</v>
      </c>
      <c r="C164" s="17">
        <v>1</v>
      </c>
      <c r="D164" s="17">
        <v>0</v>
      </c>
      <c r="E164" s="17">
        <v>0</v>
      </c>
      <c r="F164" s="17">
        <v>1</v>
      </c>
      <c r="G164" s="17">
        <v>1</v>
      </c>
      <c r="H164" s="17">
        <v>1</v>
      </c>
      <c r="I164" s="17">
        <v>1</v>
      </c>
      <c r="J164" s="17">
        <v>1</v>
      </c>
      <c r="K164" s="17">
        <v>1</v>
      </c>
      <c r="L164">
        <v>23</v>
      </c>
      <c r="M164">
        <v>7</v>
      </c>
    </row>
    <row r="165" spans="2:13" x14ac:dyDescent="0.2">
      <c r="B165" s="15" t="s">
        <v>326</v>
      </c>
      <c r="C165" s="17">
        <v>1</v>
      </c>
      <c r="D165" s="17">
        <v>0</v>
      </c>
      <c r="E165" s="17">
        <v>1</v>
      </c>
      <c r="F165" s="17">
        <v>1</v>
      </c>
      <c r="G165" s="17">
        <v>1</v>
      </c>
      <c r="H165" s="17">
        <v>1</v>
      </c>
      <c r="I165" s="17">
        <v>1</v>
      </c>
      <c r="J165" s="17">
        <v>1</v>
      </c>
      <c r="K165" s="17">
        <v>1</v>
      </c>
      <c r="L165">
        <v>23</v>
      </c>
      <c r="M165">
        <v>8</v>
      </c>
    </row>
    <row r="166" spans="2:13" x14ac:dyDescent="0.2">
      <c r="B166" s="15" t="s">
        <v>327</v>
      </c>
      <c r="C166" s="17">
        <v>1</v>
      </c>
      <c r="D166" s="17">
        <v>0</v>
      </c>
      <c r="E166" s="17">
        <v>1</v>
      </c>
      <c r="F166" s="17">
        <v>1</v>
      </c>
      <c r="G166" s="17">
        <v>1</v>
      </c>
      <c r="H166" s="17">
        <v>1</v>
      </c>
      <c r="I166" s="17">
        <v>1</v>
      </c>
      <c r="J166" s="17">
        <v>1</v>
      </c>
      <c r="K166" s="17">
        <v>1</v>
      </c>
      <c r="L166">
        <v>23</v>
      </c>
      <c r="M166">
        <v>8</v>
      </c>
    </row>
    <row r="167" spans="2:13" x14ac:dyDescent="0.2">
      <c r="B167" s="15" t="s">
        <v>328</v>
      </c>
      <c r="C167" s="17">
        <v>1</v>
      </c>
      <c r="D167" s="17">
        <v>0</v>
      </c>
      <c r="E167" s="17">
        <v>1</v>
      </c>
      <c r="F167" s="17">
        <v>1</v>
      </c>
      <c r="G167" s="17">
        <v>1</v>
      </c>
      <c r="H167" s="17">
        <v>1</v>
      </c>
      <c r="I167" s="17">
        <v>1</v>
      </c>
      <c r="J167" s="17">
        <v>1</v>
      </c>
      <c r="K167" s="17">
        <v>1</v>
      </c>
      <c r="L167">
        <v>24</v>
      </c>
      <c r="M167">
        <v>8</v>
      </c>
    </row>
    <row r="168" spans="2:13" x14ac:dyDescent="0.2">
      <c r="B168" s="15" t="s">
        <v>329</v>
      </c>
      <c r="C168" s="17">
        <v>1</v>
      </c>
      <c r="D168" s="17">
        <v>0</v>
      </c>
      <c r="E168" s="17">
        <v>0</v>
      </c>
      <c r="F168" s="17">
        <v>1</v>
      </c>
      <c r="G168" s="17">
        <v>1</v>
      </c>
      <c r="H168" s="17">
        <v>1</v>
      </c>
      <c r="I168" s="17">
        <v>1</v>
      </c>
      <c r="J168" s="17">
        <v>1</v>
      </c>
      <c r="K168" s="17">
        <v>1</v>
      </c>
      <c r="L168">
        <v>24</v>
      </c>
      <c r="M168">
        <v>7</v>
      </c>
    </row>
    <row r="169" spans="2:13" x14ac:dyDescent="0.2">
      <c r="B169" s="15" t="s">
        <v>330</v>
      </c>
      <c r="C169" s="17">
        <v>1</v>
      </c>
      <c r="D169" s="17">
        <v>0</v>
      </c>
      <c r="E169" s="17">
        <v>1</v>
      </c>
      <c r="F169" s="17">
        <v>1</v>
      </c>
      <c r="G169" s="17">
        <v>1</v>
      </c>
      <c r="H169" s="17">
        <v>1</v>
      </c>
      <c r="I169" s="17">
        <v>1</v>
      </c>
      <c r="J169" s="17">
        <v>1</v>
      </c>
      <c r="K169" s="17">
        <v>1</v>
      </c>
      <c r="L169">
        <v>24</v>
      </c>
      <c r="M169">
        <v>8</v>
      </c>
    </row>
    <row r="170" spans="2:13" x14ac:dyDescent="0.2">
      <c r="B170" s="15" t="s">
        <v>331</v>
      </c>
      <c r="C170" s="17">
        <v>1</v>
      </c>
      <c r="D170" s="17">
        <v>0</v>
      </c>
      <c r="E170" s="17">
        <v>0</v>
      </c>
      <c r="F170" s="17">
        <v>1</v>
      </c>
      <c r="G170" s="17">
        <v>1</v>
      </c>
      <c r="H170" s="17">
        <v>1</v>
      </c>
      <c r="I170" s="17">
        <v>1</v>
      </c>
      <c r="J170" s="17">
        <v>1</v>
      </c>
      <c r="K170" s="17">
        <v>1</v>
      </c>
      <c r="L170">
        <v>24</v>
      </c>
      <c r="M170">
        <v>7</v>
      </c>
    </row>
    <row r="171" spans="2:13" x14ac:dyDescent="0.2">
      <c r="B171" s="15" t="s">
        <v>332</v>
      </c>
      <c r="C171" s="17">
        <v>1</v>
      </c>
      <c r="D171" s="17">
        <v>0</v>
      </c>
      <c r="E171" s="17">
        <v>1</v>
      </c>
      <c r="F171" s="17">
        <v>1</v>
      </c>
      <c r="G171" s="17">
        <v>1</v>
      </c>
      <c r="H171" s="17">
        <v>1</v>
      </c>
      <c r="I171" s="17">
        <v>1</v>
      </c>
      <c r="J171" s="17">
        <v>1</v>
      </c>
      <c r="K171" s="17">
        <v>1</v>
      </c>
      <c r="L171">
        <v>24</v>
      </c>
      <c r="M171">
        <v>8</v>
      </c>
    </row>
    <row r="172" spans="2:13" x14ac:dyDescent="0.2">
      <c r="B172" s="15" t="s">
        <v>333</v>
      </c>
      <c r="C172" s="17">
        <v>1</v>
      </c>
      <c r="D172" s="17">
        <v>0</v>
      </c>
      <c r="E172" s="17">
        <v>1</v>
      </c>
      <c r="F172" s="17">
        <v>1</v>
      </c>
      <c r="G172" s="17">
        <v>1</v>
      </c>
      <c r="H172" s="17">
        <v>1</v>
      </c>
      <c r="I172" s="17">
        <v>1</v>
      </c>
      <c r="J172" s="17">
        <v>1</v>
      </c>
      <c r="K172" s="17">
        <v>1</v>
      </c>
      <c r="L172">
        <v>24</v>
      </c>
      <c r="M172">
        <v>8</v>
      </c>
    </row>
    <row r="173" spans="2:13" x14ac:dyDescent="0.2">
      <c r="B173" s="15" t="s">
        <v>334</v>
      </c>
      <c r="C173" s="17">
        <v>1</v>
      </c>
      <c r="D173" s="17">
        <v>0</v>
      </c>
      <c r="E173" s="17">
        <v>0</v>
      </c>
      <c r="F173" s="17">
        <v>1</v>
      </c>
      <c r="G173" s="17">
        <v>1</v>
      </c>
      <c r="H173" s="17">
        <v>1</v>
      </c>
      <c r="I173" s="17">
        <v>1</v>
      </c>
      <c r="J173" s="17">
        <v>1</v>
      </c>
      <c r="K173" s="17">
        <v>1</v>
      </c>
      <c r="L173">
        <v>24</v>
      </c>
      <c r="M173">
        <v>7</v>
      </c>
    </row>
    <row r="174" spans="2:13" x14ac:dyDescent="0.2">
      <c r="B174" s="15" t="s">
        <v>335</v>
      </c>
      <c r="C174" s="17">
        <v>1</v>
      </c>
      <c r="D174" s="17">
        <v>0</v>
      </c>
      <c r="E174" s="17">
        <v>0</v>
      </c>
      <c r="F174" s="17">
        <v>1</v>
      </c>
      <c r="G174" s="17">
        <v>1</v>
      </c>
      <c r="H174" s="17">
        <v>1</v>
      </c>
      <c r="I174" s="17">
        <v>1</v>
      </c>
      <c r="J174" s="17">
        <v>1</v>
      </c>
      <c r="K174" s="17">
        <v>1</v>
      </c>
      <c r="L174">
        <v>25</v>
      </c>
      <c r="M174">
        <v>7</v>
      </c>
    </row>
    <row r="175" spans="2:13" x14ac:dyDescent="0.2">
      <c r="B175" s="15" t="s">
        <v>336</v>
      </c>
      <c r="C175" s="17">
        <v>1</v>
      </c>
      <c r="D175" s="17">
        <v>0</v>
      </c>
      <c r="E175" s="17">
        <v>1</v>
      </c>
      <c r="F175" s="17">
        <v>1</v>
      </c>
      <c r="G175" s="17">
        <v>1</v>
      </c>
      <c r="H175" s="17">
        <v>1</v>
      </c>
      <c r="I175" s="17">
        <v>1</v>
      </c>
      <c r="J175" s="17">
        <v>1</v>
      </c>
      <c r="K175" s="17">
        <v>1</v>
      </c>
      <c r="L175">
        <v>25</v>
      </c>
      <c r="M175">
        <v>8</v>
      </c>
    </row>
    <row r="176" spans="2:13" x14ac:dyDescent="0.2">
      <c r="B176" s="15" t="s">
        <v>337</v>
      </c>
      <c r="C176" s="17">
        <v>1</v>
      </c>
      <c r="D176" s="17">
        <v>0</v>
      </c>
      <c r="E176" s="17">
        <v>0</v>
      </c>
      <c r="F176" s="17">
        <v>1</v>
      </c>
      <c r="G176" s="17">
        <v>1</v>
      </c>
      <c r="H176" s="17">
        <v>1</v>
      </c>
      <c r="I176" s="17">
        <v>1</v>
      </c>
      <c r="J176" s="17">
        <v>1</v>
      </c>
      <c r="K176" s="17">
        <v>1</v>
      </c>
      <c r="L176">
        <v>25</v>
      </c>
      <c r="M176">
        <v>7</v>
      </c>
    </row>
    <row r="177" spans="2:13" x14ac:dyDescent="0.2">
      <c r="B177" s="15" t="s">
        <v>338</v>
      </c>
      <c r="C177" s="17">
        <v>1</v>
      </c>
      <c r="D177" s="17">
        <v>0</v>
      </c>
      <c r="E177" s="17">
        <v>1</v>
      </c>
      <c r="F177" s="17">
        <v>1</v>
      </c>
      <c r="G177" s="17">
        <v>1</v>
      </c>
      <c r="H177" s="17">
        <v>1</v>
      </c>
      <c r="I177" s="17">
        <v>1</v>
      </c>
      <c r="J177" s="17">
        <v>1</v>
      </c>
      <c r="K177" s="17">
        <v>1</v>
      </c>
      <c r="L177">
        <v>25</v>
      </c>
      <c r="M177">
        <v>8</v>
      </c>
    </row>
    <row r="178" spans="2:13" x14ac:dyDescent="0.2">
      <c r="B178" s="15" t="s">
        <v>339</v>
      </c>
      <c r="C178" s="17">
        <v>1</v>
      </c>
      <c r="D178" s="17">
        <v>0</v>
      </c>
      <c r="E178" s="17">
        <v>1</v>
      </c>
      <c r="F178" s="17">
        <v>1</v>
      </c>
      <c r="G178" s="17">
        <v>1</v>
      </c>
      <c r="H178" s="17">
        <v>1</v>
      </c>
      <c r="I178" s="17">
        <v>1</v>
      </c>
      <c r="J178" s="17">
        <v>1</v>
      </c>
      <c r="K178" s="17">
        <v>1</v>
      </c>
      <c r="L178">
        <v>25</v>
      </c>
      <c r="M178">
        <v>8</v>
      </c>
    </row>
    <row r="179" spans="2:13" x14ac:dyDescent="0.2">
      <c r="B179" s="15" t="s">
        <v>340</v>
      </c>
      <c r="C179" s="17">
        <v>1</v>
      </c>
      <c r="D179" s="17">
        <v>0</v>
      </c>
      <c r="E179" s="17">
        <v>0</v>
      </c>
      <c r="F179" s="17">
        <v>1</v>
      </c>
      <c r="G179" s="17">
        <v>1</v>
      </c>
      <c r="H179" s="17">
        <v>1</v>
      </c>
      <c r="I179" s="17">
        <v>1</v>
      </c>
      <c r="J179" s="17">
        <v>1</v>
      </c>
      <c r="K179" s="17">
        <v>1</v>
      </c>
      <c r="L179">
        <v>25</v>
      </c>
      <c r="M179">
        <v>7</v>
      </c>
    </row>
    <row r="180" spans="2:13" x14ac:dyDescent="0.2">
      <c r="B180" s="15" t="s">
        <v>341</v>
      </c>
      <c r="C180" s="17">
        <v>1</v>
      </c>
      <c r="D180" s="17">
        <v>0</v>
      </c>
      <c r="E180" s="17">
        <v>0</v>
      </c>
      <c r="F180" s="17">
        <v>1</v>
      </c>
      <c r="G180" s="17">
        <v>1</v>
      </c>
      <c r="H180" s="17">
        <v>1</v>
      </c>
      <c r="I180" s="17">
        <v>1</v>
      </c>
      <c r="J180" s="17">
        <v>1</v>
      </c>
      <c r="K180" s="17">
        <v>1</v>
      </c>
      <c r="L180">
        <v>25</v>
      </c>
      <c r="M180">
        <v>7</v>
      </c>
    </row>
    <row r="181" spans="2:13" x14ac:dyDescent="0.2">
      <c r="B181" s="15" t="s">
        <v>342</v>
      </c>
      <c r="C181" s="17">
        <v>1</v>
      </c>
      <c r="D181" s="17">
        <v>0</v>
      </c>
      <c r="E181" s="17">
        <v>1</v>
      </c>
      <c r="F181" s="17">
        <v>1</v>
      </c>
      <c r="G181" s="17">
        <v>1</v>
      </c>
      <c r="H181" s="17">
        <v>1</v>
      </c>
      <c r="I181" s="17">
        <v>1</v>
      </c>
      <c r="J181" s="17">
        <v>1</v>
      </c>
      <c r="K181" s="17">
        <v>1</v>
      </c>
      <c r="L181">
        <v>26</v>
      </c>
      <c r="M181">
        <v>8</v>
      </c>
    </row>
    <row r="182" spans="2:13" x14ac:dyDescent="0.2">
      <c r="B182" s="15" t="s">
        <v>343</v>
      </c>
      <c r="C182" s="17">
        <v>1</v>
      </c>
      <c r="D182" s="17">
        <v>0</v>
      </c>
      <c r="E182" s="17">
        <v>1</v>
      </c>
      <c r="F182" s="17">
        <v>1</v>
      </c>
      <c r="G182" s="17">
        <v>1</v>
      </c>
      <c r="H182" s="17">
        <v>1</v>
      </c>
      <c r="I182" s="17">
        <v>1</v>
      </c>
      <c r="J182" s="17">
        <v>1</v>
      </c>
      <c r="K182" s="17">
        <v>1</v>
      </c>
      <c r="L182">
        <v>26</v>
      </c>
      <c r="M182">
        <v>8</v>
      </c>
    </row>
    <row r="183" spans="2:13" x14ac:dyDescent="0.2">
      <c r="B183" s="15" t="s">
        <v>344</v>
      </c>
      <c r="C183" s="17">
        <v>1</v>
      </c>
      <c r="D183" s="17">
        <v>0</v>
      </c>
      <c r="E183" s="17">
        <v>1</v>
      </c>
      <c r="F183" s="17">
        <v>1</v>
      </c>
      <c r="G183" s="17">
        <v>1</v>
      </c>
      <c r="H183" s="17">
        <v>1</v>
      </c>
      <c r="I183" s="17">
        <v>1</v>
      </c>
      <c r="J183" s="17">
        <v>1</v>
      </c>
      <c r="K183" s="17">
        <v>1</v>
      </c>
      <c r="L183">
        <v>26</v>
      </c>
      <c r="M183">
        <v>8</v>
      </c>
    </row>
    <row r="184" spans="2:13" x14ac:dyDescent="0.2">
      <c r="B184" s="15" t="s">
        <v>345</v>
      </c>
      <c r="C184" s="17">
        <v>1</v>
      </c>
      <c r="D184" s="17">
        <v>0</v>
      </c>
      <c r="E184" s="17">
        <v>1</v>
      </c>
      <c r="F184" s="17">
        <v>1</v>
      </c>
      <c r="G184" s="17">
        <v>1</v>
      </c>
      <c r="H184" s="17">
        <v>1</v>
      </c>
      <c r="I184" s="17">
        <v>1</v>
      </c>
      <c r="J184" s="17">
        <v>1</v>
      </c>
      <c r="K184" s="17">
        <v>1</v>
      </c>
      <c r="L184">
        <v>26</v>
      </c>
      <c r="M184">
        <v>8</v>
      </c>
    </row>
    <row r="185" spans="2:13" x14ac:dyDescent="0.2">
      <c r="B185" s="15" t="s">
        <v>346</v>
      </c>
      <c r="C185" s="17">
        <v>1</v>
      </c>
      <c r="D185" s="17">
        <v>0</v>
      </c>
      <c r="E185" s="17">
        <v>1</v>
      </c>
      <c r="F185" s="17">
        <v>1</v>
      </c>
      <c r="G185" s="17">
        <v>1</v>
      </c>
      <c r="H185" s="17">
        <v>1</v>
      </c>
      <c r="I185" s="17">
        <v>1</v>
      </c>
      <c r="J185" s="17">
        <v>1</v>
      </c>
      <c r="K185" s="17">
        <v>1</v>
      </c>
      <c r="L185">
        <v>26</v>
      </c>
      <c r="M185">
        <v>8</v>
      </c>
    </row>
    <row r="186" spans="2:13" x14ac:dyDescent="0.2">
      <c r="B186" s="15" t="s">
        <v>347</v>
      </c>
      <c r="C186" s="17">
        <v>1</v>
      </c>
      <c r="D186" s="17">
        <v>0</v>
      </c>
      <c r="E186" s="17">
        <v>1</v>
      </c>
      <c r="F186" s="17">
        <v>1</v>
      </c>
      <c r="G186" s="17">
        <v>1</v>
      </c>
      <c r="H186" s="17">
        <v>1</v>
      </c>
      <c r="I186" s="17">
        <v>1</v>
      </c>
      <c r="J186" s="17">
        <v>1</v>
      </c>
      <c r="K186" s="17">
        <v>1</v>
      </c>
      <c r="L186">
        <v>26</v>
      </c>
      <c r="M186">
        <v>8</v>
      </c>
    </row>
    <row r="187" spans="2:13" x14ac:dyDescent="0.2">
      <c r="B187" s="15" t="s">
        <v>348</v>
      </c>
      <c r="C187" s="17">
        <v>1</v>
      </c>
      <c r="D187" s="17">
        <v>0</v>
      </c>
      <c r="E187" s="17">
        <v>0</v>
      </c>
      <c r="F187" s="17">
        <v>1</v>
      </c>
      <c r="G187" s="17">
        <v>1</v>
      </c>
      <c r="H187" s="17">
        <v>1</v>
      </c>
      <c r="I187" s="17">
        <v>1</v>
      </c>
      <c r="J187" s="17">
        <v>1</v>
      </c>
      <c r="K187" s="17">
        <v>1</v>
      </c>
      <c r="L187">
        <v>26</v>
      </c>
      <c r="M187">
        <v>7</v>
      </c>
    </row>
    <row r="188" spans="2:13" x14ac:dyDescent="0.2">
      <c r="B188" s="15" t="s">
        <v>349</v>
      </c>
      <c r="C188" s="17">
        <v>1</v>
      </c>
      <c r="D188" s="17">
        <v>0</v>
      </c>
      <c r="E188" s="17">
        <v>0</v>
      </c>
      <c r="F188" s="17">
        <v>1</v>
      </c>
      <c r="G188" s="17">
        <v>1</v>
      </c>
      <c r="H188" s="17">
        <v>1</v>
      </c>
      <c r="I188" s="17">
        <v>1</v>
      </c>
      <c r="J188" s="17">
        <v>1</v>
      </c>
      <c r="K188" s="17">
        <v>1</v>
      </c>
      <c r="L188">
        <v>27</v>
      </c>
      <c r="M188">
        <v>7</v>
      </c>
    </row>
    <row r="189" spans="2:13" x14ac:dyDescent="0.2">
      <c r="B189" s="15" t="s">
        <v>350</v>
      </c>
      <c r="C189" s="17">
        <v>1</v>
      </c>
      <c r="D189" s="17">
        <v>0</v>
      </c>
      <c r="E189" s="17">
        <v>0</v>
      </c>
      <c r="F189" s="17">
        <v>1</v>
      </c>
      <c r="G189" s="17">
        <v>1</v>
      </c>
      <c r="H189" s="17">
        <v>1</v>
      </c>
      <c r="I189" s="17">
        <v>1</v>
      </c>
      <c r="J189" s="17">
        <v>1</v>
      </c>
      <c r="K189" s="17">
        <v>1</v>
      </c>
      <c r="L189">
        <v>27</v>
      </c>
      <c r="M189">
        <v>7</v>
      </c>
    </row>
    <row r="190" spans="2:13" x14ac:dyDescent="0.2">
      <c r="B190" s="15" t="s">
        <v>351</v>
      </c>
      <c r="C190" s="17">
        <v>1</v>
      </c>
      <c r="D190" s="17">
        <v>0</v>
      </c>
      <c r="E190" s="17">
        <v>0</v>
      </c>
      <c r="F190" s="17">
        <v>1</v>
      </c>
      <c r="G190" s="17">
        <v>1</v>
      </c>
      <c r="H190" s="17">
        <v>1</v>
      </c>
      <c r="I190" s="17">
        <v>1</v>
      </c>
      <c r="J190" s="17">
        <v>1</v>
      </c>
      <c r="K190" s="17">
        <v>1</v>
      </c>
      <c r="L190">
        <v>27</v>
      </c>
      <c r="M190">
        <v>7</v>
      </c>
    </row>
    <row r="191" spans="2:13" x14ac:dyDescent="0.2">
      <c r="B191" s="15" t="s">
        <v>352</v>
      </c>
      <c r="C191" s="17">
        <v>1</v>
      </c>
      <c r="D191" s="17">
        <v>0</v>
      </c>
      <c r="E191" s="17">
        <v>1</v>
      </c>
      <c r="F191" s="17">
        <v>1</v>
      </c>
      <c r="G191" s="17">
        <v>1</v>
      </c>
      <c r="H191" s="17">
        <v>1</v>
      </c>
      <c r="I191" s="17">
        <v>1</v>
      </c>
      <c r="J191" s="17">
        <v>1</v>
      </c>
      <c r="K191" s="17">
        <v>1</v>
      </c>
      <c r="L191">
        <v>27</v>
      </c>
      <c r="M191">
        <v>8</v>
      </c>
    </row>
    <row r="192" spans="2:13" x14ac:dyDescent="0.2">
      <c r="B192" s="15" t="s">
        <v>353</v>
      </c>
      <c r="C192" s="17">
        <v>1</v>
      </c>
      <c r="D192" s="17">
        <v>0</v>
      </c>
      <c r="E192" s="17">
        <v>1</v>
      </c>
      <c r="F192" s="17">
        <v>1</v>
      </c>
      <c r="G192" s="17">
        <v>1</v>
      </c>
      <c r="H192" s="17">
        <v>1</v>
      </c>
      <c r="I192" s="17">
        <v>1</v>
      </c>
      <c r="J192" s="17">
        <v>1</v>
      </c>
      <c r="K192" s="17">
        <v>1</v>
      </c>
      <c r="L192">
        <v>27</v>
      </c>
      <c r="M192">
        <v>8</v>
      </c>
    </row>
    <row r="193" spans="2:13" x14ac:dyDescent="0.2">
      <c r="B193" s="15" t="s">
        <v>354</v>
      </c>
      <c r="C193" s="17">
        <v>1</v>
      </c>
      <c r="D193" s="17">
        <v>0</v>
      </c>
      <c r="E193" s="17">
        <v>1</v>
      </c>
      <c r="F193" s="17">
        <v>1</v>
      </c>
      <c r="G193" s="17">
        <v>1</v>
      </c>
      <c r="H193" s="17">
        <v>1</v>
      </c>
      <c r="I193" s="17">
        <v>1</v>
      </c>
      <c r="J193" s="17">
        <v>1</v>
      </c>
      <c r="K193" s="17">
        <v>1</v>
      </c>
      <c r="L193">
        <v>27</v>
      </c>
      <c r="M193">
        <v>8</v>
      </c>
    </row>
    <row r="194" spans="2:13" x14ac:dyDescent="0.2">
      <c r="B194" s="15" t="s">
        <v>355</v>
      </c>
      <c r="C194" s="17">
        <v>1</v>
      </c>
      <c r="D194" s="17">
        <v>0</v>
      </c>
      <c r="E194" s="17">
        <v>1</v>
      </c>
      <c r="F194" s="17">
        <v>1</v>
      </c>
      <c r="G194" s="17">
        <v>1</v>
      </c>
      <c r="H194" s="17">
        <v>1</v>
      </c>
      <c r="I194" s="17">
        <v>1</v>
      </c>
      <c r="J194" s="17">
        <v>1</v>
      </c>
      <c r="K194" s="17">
        <v>1</v>
      </c>
      <c r="L194">
        <v>27</v>
      </c>
      <c r="M194">
        <v>8</v>
      </c>
    </row>
    <row r="195" spans="2:13" x14ac:dyDescent="0.2">
      <c r="B195" s="15" t="s">
        <v>356</v>
      </c>
      <c r="C195" s="17">
        <v>1</v>
      </c>
      <c r="D195" s="17">
        <v>0</v>
      </c>
      <c r="E195" s="17">
        <v>0</v>
      </c>
      <c r="F195" s="17">
        <v>1</v>
      </c>
      <c r="G195" s="17">
        <v>1</v>
      </c>
      <c r="H195" s="17">
        <v>1</v>
      </c>
      <c r="I195" s="17">
        <v>1</v>
      </c>
      <c r="J195" s="17">
        <v>1</v>
      </c>
      <c r="K195" s="17">
        <v>1</v>
      </c>
      <c r="L195">
        <v>28</v>
      </c>
      <c r="M195">
        <v>7</v>
      </c>
    </row>
    <row r="196" spans="2:13" x14ac:dyDescent="0.2">
      <c r="B196" s="15" t="s">
        <v>357</v>
      </c>
      <c r="C196" s="17">
        <v>1</v>
      </c>
      <c r="D196" s="17">
        <v>0</v>
      </c>
      <c r="E196" s="17">
        <v>0</v>
      </c>
      <c r="F196" s="17">
        <v>1</v>
      </c>
      <c r="G196" s="17">
        <v>1</v>
      </c>
      <c r="H196" s="17">
        <v>1</v>
      </c>
      <c r="I196" s="17">
        <v>1</v>
      </c>
      <c r="J196" s="17">
        <v>1</v>
      </c>
      <c r="K196" s="17">
        <v>1</v>
      </c>
      <c r="L196">
        <v>28</v>
      </c>
      <c r="M196">
        <v>7</v>
      </c>
    </row>
    <row r="197" spans="2:13" x14ac:dyDescent="0.2">
      <c r="B197" s="15" t="s">
        <v>358</v>
      </c>
      <c r="C197" s="17">
        <v>1</v>
      </c>
      <c r="D197" s="17">
        <v>0</v>
      </c>
      <c r="E197" s="17">
        <v>1</v>
      </c>
      <c r="F197" s="17">
        <v>1</v>
      </c>
      <c r="G197" s="17">
        <v>1</v>
      </c>
      <c r="H197" s="17">
        <v>1</v>
      </c>
      <c r="I197" s="17">
        <v>1</v>
      </c>
      <c r="J197" s="17">
        <v>1</v>
      </c>
      <c r="K197" s="17">
        <v>1</v>
      </c>
      <c r="L197">
        <v>28</v>
      </c>
      <c r="M197">
        <v>8</v>
      </c>
    </row>
    <row r="198" spans="2:13" x14ac:dyDescent="0.2">
      <c r="B198" s="15" t="s">
        <v>359</v>
      </c>
      <c r="C198" s="17">
        <v>1</v>
      </c>
      <c r="D198" s="17">
        <v>0</v>
      </c>
      <c r="E198" s="17">
        <v>1</v>
      </c>
      <c r="F198" s="17">
        <v>1</v>
      </c>
      <c r="G198" s="17">
        <v>1</v>
      </c>
      <c r="H198" s="17">
        <v>1</v>
      </c>
      <c r="I198" s="17">
        <v>1</v>
      </c>
      <c r="J198" s="17">
        <v>1</v>
      </c>
      <c r="K198" s="17">
        <v>1</v>
      </c>
      <c r="L198">
        <v>28</v>
      </c>
      <c r="M198">
        <v>8</v>
      </c>
    </row>
    <row r="199" spans="2:13" x14ac:dyDescent="0.2">
      <c r="B199" s="15" t="s">
        <v>360</v>
      </c>
      <c r="C199" s="17">
        <v>1</v>
      </c>
      <c r="D199" s="17">
        <v>0</v>
      </c>
      <c r="E199" s="17">
        <v>1</v>
      </c>
      <c r="F199" s="17">
        <v>1</v>
      </c>
      <c r="G199" s="17">
        <v>1</v>
      </c>
      <c r="H199" s="17">
        <v>1</v>
      </c>
      <c r="I199" s="17">
        <v>1</v>
      </c>
      <c r="J199" s="17">
        <v>1</v>
      </c>
      <c r="K199" s="17">
        <v>1</v>
      </c>
      <c r="L199">
        <v>28</v>
      </c>
      <c r="M199">
        <v>8</v>
      </c>
    </row>
    <row r="200" spans="2:13" x14ac:dyDescent="0.2">
      <c r="B200" s="15" t="s">
        <v>361</v>
      </c>
      <c r="C200" s="17">
        <v>1</v>
      </c>
      <c r="D200" s="17">
        <v>0</v>
      </c>
      <c r="E200" s="17">
        <v>1</v>
      </c>
      <c r="F200" s="17">
        <v>1</v>
      </c>
      <c r="G200" s="17">
        <v>1</v>
      </c>
      <c r="H200" s="17">
        <v>1</v>
      </c>
      <c r="I200" s="17">
        <v>1</v>
      </c>
      <c r="J200" s="17">
        <v>1</v>
      </c>
      <c r="K200" s="17">
        <v>1</v>
      </c>
      <c r="L200">
        <v>28</v>
      </c>
      <c r="M200">
        <v>8</v>
      </c>
    </row>
    <row r="201" spans="2:13" x14ac:dyDescent="0.2">
      <c r="B201" s="15" t="s">
        <v>362</v>
      </c>
      <c r="C201" s="17">
        <v>1</v>
      </c>
      <c r="D201" s="17">
        <v>0</v>
      </c>
      <c r="E201" s="17">
        <v>1</v>
      </c>
      <c r="F201" s="17">
        <v>1</v>
      </c>
      <c r="G201" s="17">
        <v>1</v>
      </c>
      <c r="H201" s="17">
        <v>1</v>
      </c>
      <c r="I201" s="17">
        <v>1</v>
      </c>
      <c r="J201" s="17">
        <v>1</v>
      </c>
      <c r="K201" s="17">
        <v>1</v>
      </c>
      <c r="L201">
        <v>28</v>
      </c>
      <c r="M201">
        <v>8</v>
      </c>
    </row>
    <row r="202" spans="2:13" x14ac:dyDescent="0.2">
      <c r="B202" s="15" t="s">
        <v>363</v>
      </c>
      <c r="C202" s="17">
        <v>1</v>
      </c>
      <c r="D202" s="17">
        <v>0</v>
      </c>
      <c r="E202" s="17">
        <v>0</v>
      </c>
      <c r="F202" s="17">
        <v>1</v>
      </c>
      <c r="G202" s="17">
        <v>1</v>
      </c>
      <c r="H202" s="17">
        <v>1</v>
      </c>
      <c r="I202" s="17">
        <v>1</v>
      </c>
      <c r="J202" s="17">
        <v>1</v>
      </c>
      <c r="K202" s="17">
        <v>1</v>
      </c>
      <c r="L202">
        <v>29</v>
      </c>
      <c r="M202">
        <v>7</v>
      </c>
    </row>
    <row r="203" spans="2:13" x14ac:dyDescent="0.2">
      <c r="B203" s="15" t="s">
        <v>364</v>
      </c>
      <c r="C203" s="17">
        <v>1</v>
      </c>
      <c r="D203" s="17">
        <v>0</v>
      </c>
      <c r="E203" s="17">
        <v>0</v>
      </c>
      <c r="F203" s="17">
        <v>1</v>
      </c>
      <c r="G203" s="17">
        <v>1</v>
      </c>
      <c r="H203" s="17">
        <v>1</v>
      </c>
      <c r="I203" s="17">
        <v>1</v>
      </c>
      <c r="J203" s="17">
        <v>1</v>
      </c>
      <c r="K203" s="17">
        <v>1</v>
      </c>
      <c r="L203">
        <v>29</v>
      </c>
      <c r="M203">
        <v>7</v>
      </c>
    </row>
    <row r="204" spans="2:13" x14ac:dyDescent="0.2">
      <c r="B204" s="15" t="s">
        <v>365</v>
      </c>
      <c r="C204" s="17">
        <v>1</v>
      </c>
      <c r="D204" s="17">
        <v>0</v>
      </c>
      <c r="E204" s="17">
        <v>1</v>
      </c>
      <c r="F204" s="17">
        <v>1</v>
      </c>
      <c r="G204" s="17">
        <v>1</v>
      </c>
      <c r="H204" s="17">
        <v>1</v>
      </c>
      <c r="I204" s="17">
        <v>1</v>
      </c>
      <c r="J204" s="17">
        <v>1</v>
      </c>
      <c r="K204" s="17">
        <v>1</v>
      </c>
      <c r="L204">
        <v>29</v>
      </c>
      <c r="M204">
        <v>8</v>
      </c>
    </row>
    <row r="205" spans="2:13" x14ac:dyDescent="0.2">
      <c r="B205" s="15" t="s">
        <v>366</v>
      </c>
      <c r="C205" s="17">
        <v>1</v>
      </c>
      <c r="D205" s="17">
        <v>0</v>
      </c>
      <c r="E205" s="17">
        <v>1</v>
      </c>
      <c r="F205" s="17">
        <v>1</v>
      </c>
      <c r="G205" s="17">
        <v>1</v>
      </c>
      <c r="H205" s="17">
        <v>1</v>
      </c>
      <c r="I205" s="17">
        <v>1</v>
      </c>
      <c r="J205" s="17">
        <v>1</v>
      </c>
      <c r="K205" s="17">
        <v>1</v>
      </c>
      <c r="L205">
        <v>29</v>
      </c>
      <c r="M205">
        <v>8</v>
      </c>
    </row>
    <row r="206" spans="2:13" x14ac:dyDescent="0.2">
      <c r="B206" s="15" t="s">
        <v>367</v>
      </c>
      <c r="C206" s="17">
        <v>1</v>
      </c>
      <c r="D206" s="17">
        <v>0</v>
      </c>
      <c r="E206" s="17">
        <v>0</v>
      </c>
      <c r="F206" s="17">
        <v>1</v>
      </c>
      <c r="G206" s="17">
        <v>1</v>
      </c>
      <c r="H206" s="17">
        <v>1</v>
      </c>
      <c r="I206" s="17">
        <v>1</v>
      </c>
      <c r="J206" s="17">
        <v>1</v>
      </c>
      <c r="K206" s="17">
        <v>1</v>
      </c>
      <c r="L206">
        <v>29</v>
      </c>
      <c r="M206">
        <v>7</v>
      </c>
    </row>
    <row r="207" spans="2:13" x14ac:dyDescent="0.2">
      <c r="B207" s="15" t="s">
        <v>368</v>
      </c>
      <c r="C207" s="17">
        <v>1</v>
      </c>
      <c r="D207" s="17">
        <v>0</v>
      </c>
      <c r="E207" s="17">
        <v>1</v>
      </c>
      <c r="F207" s="17">
        <v>1</v>
      </c>
      <c r="G207" s="17">
        <v>1</v>
      </c>
      <c r="H207" s="17">
        <v>1</v>
      </c>
      <c r="I207" s="17">
        <v>1</v>
      </c>
      <c r="J207" s="17">
        <v>1</v>
      </c>
      <c r="K207" s="17">
        <v>1</v>
      </c>
      <c r="L207">
        <v>29</v>
      </c>
      <c r="M207">
        <v>8</v>
      </c>
    </row>
    <row r="208" spans="2:13" x14ac:dyDescent="0.2">
      <c r="B208" s="15" t="s">
        <v>369</v>
      </c>
      <c r="C208" s="17">
        <v>1</v>
      </c>
      <c r="D208" s="17">
        <v>0</v>
      </c>
      <c r="E208" s="17">
        <v>1</v>
      </c>
      <c r="F208" s="17">
        <v>1</v>
      </c>
      <c r="G208" s="17">
        <v>1</v>
      </c>
      <c r="H208" s="17">
        <v>1</v>
      </c>
      <c r="I208" s="17">
        <v>1</v>
      </c>
      <c r="J208" s="17">
        <v>1</v>
      </c>
      <c r="K208" s="17">
        <v>1</v>
      </c>
      <c r="L208">
        <v>29</v>
      </c>
      <c r="M208">
        <v>8</v>
      </c>
    </row>
    <row r="209" spans="2:24" x14ac:dyDescent="0.2">
      <c r="B209" s="15" t="s">
        <v>370</v>
      </c>
      <c r="C209" s="17">
        <v>1</v>
      </c>
      <c r="D209" s="17">
        <v>0</v>
      </c>
      <c r="E209" s="17">
        <v>0</v>
      </c>
      <c r="F209" s="17">
        <v>1</v>
      </c>
      <c r="G209" s="17">
        <v>1</v>
      </c>
      <c r="H209" s="17">
        <v>1</v>
      </c>
      <c r="I209" s="17">
        <v>1</v>
      </c>
      <c r="J209" s="17">
        <v>1</v>
      </c>
      <c r="K209" s="17">
        <v>1</v>
      </c>
      <c r="L209">
        <v>30</v>
      </c>
      <c r="M209">
        <v>7</v>
      </c>
    </row>
    <row r="210" spans="2:24" x14ac:dyDescent="0.2">
      <c r="B210" s="15" t="s">
        <v>371</v>
      </c>
      <c r="C210" s="17">
        <v>1</v>
      </c>
      <c r="D210" s="17">
        <v>0</v>
      </c>
      <c r="E210" s="17">
        <v>1</v>
      </c>
      <c r="F210" s="17">
        <v>1</v>
      </c>
      <c r="G210" s="17">
        <v>1</v>
      </c>
      <c r="H210" s="17">
        <v>1</v>
      </c>
      <c r="I210" s="17">
        <v>1</v>
      </c>
      <c r="J210" s="17">
        <v>1</v>
      </c>
      <c r="K210" s="17">
        <v>1</v>
      </c>
      <c r="L210">
        <v>30</v>
      </c>
      <c r="M210">
        <v>8</v>
      </c>
    </row>
    <row r="211" spans="2:24" x14ac:dyDescent="0.2">
      <c r="B211" s="15" t="s">
        <v>372</v>
      </c>
      <c r="C211" s="17">
        <v>1</v>
      </c>
      <c r="D211" s="17">
        <v>0</v>
      </c>
      <c r="E211" s="17">
        <v>0</v>
      </c>
      <c r="F211" s="17">
        <v>1</v>
      </c>
      <c r="G211" s="17">
        <v>1</v>
      </c>
      <c r="H211" s="17">
        <v>1</v>
      </c>
      <c r="I211" s="17">
        <v>1</v>
      </c>
      <c r="J211" s="17">
        <v>1</v>
      </c>
      <c r="K211" s="17">
        <v>1</v>
      </c>
      <c r="L211">
        <v>30</v>
      </c>
      <c r="M211">
        <v>7</v>
      </c>
    </row>
    <row r="212" spans="2:24" x14ac:dyDescent="0.2">
      <c r="B212" s="15" t="s">
        <v>373</v>
      </c>
      <c r="C212" s="17">
        <v>1</v>
      </c>
      <c r="D212" s="17">
        <v>0</v>
      </c>
      <c r="E212" s="17">
        <v>1</v>
      </c>
      <c r="F212" s="17">
        <v>1</v>
      </c>
      <c r="G212" s="17">
        <v>1</v>
      </c>
      <c r="H212" s="17">
        <v>1</v>
      </c>
      <c r="I212" s="17">
        <v>1</v>
      </c>
      <c r="J212" s="17">
        <v>1</v>
      </c>
      <c r="K212" s="17">
        <v>1</v>
      </c>
      <c r="L212">
        <v>30</v>
      </c>
      <c r="M212">
        <v>8</v>
      </c>
    </row>
    <row r="213" spans="2:24" x14ac:dyDescent="0.2">
      <c r="B213" s="15" t="s">
        <v>374</v>
      </c>
      <c r="C213" s="17">
        <v>1</v>
      </c>
      <c r="D213" s="17">
        <v>0</v>
      </c>
      <c r="E213" s="17">
        <v>1</v>
      </c>
      <c r="F213" s="17">
        <v>1</v>
      </c>
      <c r="G213" s="17">
        <v>1</v>
      </c>
      <c r="H213" s="17">
        <v>1</v>
      </c>
      <c r="I213" s="17">
        <v>1</v>
      </c>
      <c r="J213" s="17">
        <v>1</v>
      </c>
      <c r="K213" s="17">
        <v>1</v>
      </c>
      <c r="L213">
        <v>30</v>
      </c>
      <c r="M213">
        <v>8</v>
      </c>
    </row>
    <row r="214" spans="2:24" x14ac:dyDescent="0.2">
      <c r="B214" s="15" t="s">
        <v>375</v>
      </c>
      <c r="C214" s="17">
        <v>1</v>
      </c>
      <c r="D214" s="17">
        <v>0</v>
      </c>
      <c r="E214" s="17">
        <v>0</v>
      </c>
      <c r="F214" s="17">
        <v>1</v>
      </c>
      <c r="G214" s="17">
        <v>1</v>
      </c>
      <c r="H214" s="17">
        <v>1</v>
      </c>
      <c r="I214" s="17">
        <v>1</v>
      </c>
      <c r="J214" s="17">
        <v>1</v>
      </c>
      <c r="K214" s="17">
        <v>1</v>
      </c>
      <c r="L214">
        <v>30</v>
      </c>
      <c r="M214">
        <v>7</v>
      </c>
    </row>
    <row r="215" spans="2:24" x14ac:dyDescent="0.2">
      <c r="B215" s="15" t="s">
        <v>376</v>
      </c>
      <c r="C215" s="17">
        <v>1</v>
      </c>
      <c r="D215" s="17">
        <v>0</v>
      </c>
      <c r="E215" s="17">
        <v>1</v>
      </c>
      <c r="F215" s="17">
        <v>1</v>
      </c>
      <c r="G215" s="17">
        <v>1</v>
      </c>
      <c r="H215" s="17">
        <v>1</v>
      </c>
      <c r="I215" s="17">
        <v>1</v>
      </c>
      <c r="J215" s="17">
        <v>1</v>
      </c>
      <c r="K215" s="17">
        <v>1</v>
      </c>
      <c r="L215">
        <v>30</v>
      </c>
      <c r="M215">
        <v>8</v>
      </c>
    </row>
    <row r="216" spans="2:24" x14ac:dyDescent="0.2">
      <c r="B216" s="15" t="s">
        <v>377</v>
      </c>
      <c r="C216" s="17">
        <v>1</v>
      </c>
      <c r="D216" s="17">
        <v>0</v>
      </c>
      <c r="E216" s="17">
        <v>1</v>
      </c>
      <c r="F216" s="17">
        <v>1</v>
      </c>
      <c r="G216" s="17">
        <v>1</v>
      </c>
      <c r="H216" s="17">
        <v>1</v>
      </c>
      <c r="I216" s="17">
        <v>1</v>
      </c>
      <c r="J216" s="17">
        <v>1</v>
      </c>
      <c r="K216" s="17">
        <v>1</v>
      </c>
      <c r="L216">
        <v>31</v>
      </c>
      <c r="M216">
        <v>8</v>
      </c>
    </row>
    <row r="217" spans="2:24" x14ac:dyDescent="0.2">
      <c r="B217" s="15" t="s">
        <v>378</v>
      </c>
      <c r="C217" s="17">
        <v>1</v>
      </c>
      <c r="D217" s="17">
        <v>0</v>
      </c>
      <c r="E217" s="17">
        <v>1</v>
      </c>
      <c r="F217" s="17">
        <v>1</v>
      </c>
      <c r="G217" s="17">
        <v>1</v>
      </c>
      <c r="H217" s="17">
        <v>1</v>
      </c>
      <c r="I217" s="17">
        <v>1</v>
      </c>
      <c r="J217" s="17">
        <v>1</v>
      </c>
      <c r="K217" s="17">
        <v>1</v>
      </c>
      <c r="L217">
        <v>31</v>
      </c>
      <c r="M217">
        <v>8</v>
      </c>
    </row>
    <row r="218" spans="2:24" x14ac:dyDescent="0.2">
      <c r="B218" s="15" t="s">
        <v>379</v>
      </c>
      <c r="C218" s="17">
        <v>1</v>
      </c>
      <c r="D218" s="17">
        <v>0</v>
      </c>
      <c r="E218" s="17">
        <v>1</v>
      </c>
      <c r="F218" s="17">
        <v>1</v>
      </c>
      <c r="G218" s="17">
        <v>1</v>
      </c>
      <c r="H218" s="17">
        <v>1</v>
      </c>
      <c r="I218" s="17">
        <v>1</v>
      </c>
      <c r="J218" s="17">
        <v>1</v>
      </c>
      <c r="K218" s="17">
        <v>1</v>
      </c>
      <c r="L218">
        <v>31</v>
      </c>
      <c r="M218">
        <v>8</v>
      </c>
      <c r="P218"/>
      <c r="Q218"/>
      <c r="R218"/>
      <c r="S218"/>
      <c r="T218"/>
      <c r="U218"/>
      <c r="V218"/>
      <c r="W218"/>
      <c r="X218"/>
    </row>
    <row r="219" spans="2:24" x14ac:dyDescent="0.2">
      <c r="B219" s="15" t="s">
        <v>380</v>
      </c>
      <c r="C219" s="17">
        <v>1</v>
      </c>
      <c r="D219" s="17">
        <v>0</v>
      </c>
      <c r="E219" s="17">
        <v>0</v>
      </c>
      <c r="F219" s="17">
        <v>1</v>
      </c>
      <c r="G219" s="17">
        <v>1</v>
      </c>
      <c r="H219" s="17">
        <v>1</v>
      </c>
      <c r="I219" s="17">
        <v>1</v>
      </c>
      <c r="J219" s="17">
        <v>1</v>
      </c>
      <c r="K219" s="17">
        <v>1</v>
      </c>
      <c r="L219">
        <v>31</v>
      </c>
      <c r="M219">
        <v>7</v>
      </c>
    </row>
    <row r="220" spans="2:24" x14ac:dyDescent="0.2">
      <c r="B220" s="15" t="s">
        <v>381</v>
      </c>
      <c r="C220" s="17">
        <v>1</v>
      </c>
      <c r="D220" s="17">
        <v>0</v>
      </c>
      <c r="E220" s="17">
        <v>0</v>
      </c>
      <c r="F220" s="17">
        <v>1</v>
      </c>
      <c r="G220" s="17">
        <v>1</v>
      </c>
      <c r="H220" s="17">
        <v>1</v>
      </c>
      <c r="I220" s="17">
        <v>1</v>
      </c>
      <c r="J220" s="17">
        <v>1</v>
      </c>
      <c r="K220" s="17">
        <v>1</v>
      </c>
      <c r="L220">
        <v>31</v>
      </c>
      <c r="M220">
        <v>7</v>
      </c>
    </row>
    <row r="221" spans="2:24" x14ac:dyDescent="0.2">
      <c r="B221" s="15" t="s">
        <v>382</v>
      </c>
      <c r="C221" s="17">
        <v>1</v>
      </c>
      <c r="D221" s="17">
        <v>0</v>
      </c>
      <c r="E221" s="17">
        <v>1</v>
      </c>
      <c r="F221" s="17">
        <v>1</v>
      </c>
      <c r="G221" s="17">
        <v>1</v>
      </c>
      <c r="H221" s="17">
        <v>1</v>
      </c>
      <c r="I221" s="17">
        <v>1</v>
      </c>
      <c r="J221" s="17">
        <v>1</v>
      </c>
      <c r="K221" s="17">
        <v>1</v>
      </c>
      <c r="L221">
        <v>31</v>
      </c>
      <c r="M221">
        <v>8</v>
      </c>
    </row>
    <row r="222" spans="2:24" x14ac:dyDescent="0.2">
      <c r="B222" s="15" t="s">
        <v>383</v>
      </c>
      <c r="C222" s="17">
        <v>1</v>
      </c>
      <c r="D222" s="17">
        <v>0</v>
      </c>
      <c r="E222" s="17">
        <v>0</v>
      </c>
      <c r="F222" s="17">
        <v>1</v>
      </c>
      <c r="G222" s="17">
        <v>1</v>
      </c>
      <c r="H222" s="17">
        <v>1</v>
      </c>
      <c r="I222" s="17">
        <v>1</v>
      </c>
      <c r="J222" s="17">
        <v>1</v>
      </c>
      <c r="K222" s="17">
        <v>1</v>
      </c>
      <c r="L222">
        <v>31</v>
      </c>
      <c r="M222">
        <v>7</v>
      </c>
    </row>
    <row r="223" spans="2:24" x14ac:dyDescent="0.2">
      <c r="B223" s="15" t="s">
        <v>384</v>
      </c>
      <c r="C223" s="17">
        <v>1</v>
      </c>
      <c r="D223" s="17">
        <v>0</v>
      </c>
      <c r="E223" s="17">
        <v>1</v>
      </c>
      <c r="F223" s="17">
        <v>1</v>
      </c>
      <c r="G223" s="17">
        <v>1</v>
      </c>
      <c r="H223" s="17">
        <v>1</v>
      </c>
      <c r="I223" s="17">
        <v>1</v>
      </c>
      <c r="J223" s="17">
        <v>1</v>
      </c>
      <c r="K223" s="17">
        <v>1</v>
      </c>
      <c r="L223">
        <v>32</v>
      </c>
      <c r="M223">
        <v>8</v>
      </c>
    </row>
    <row r="224" spans="2:24" x14ac:dyDescent="0.2">
      <c r="B224" s="15" t="s">
        <v>385</v>
      </c>
      <c r="C224" s="17">
        <v>1</v>
      </c>
      <c r="D224" s="17">
        <v>0</v>
      </c>
      <c r="E224" s="17">
        <v>0</v>
      </c>
      <c r="F224" s="17">
        <v>1</v>
      </c>
      <c r="G224" s="17">
        <v>1</v>
      </c>
      <c r="H224" s="17">
        <v>1</v>
      </c>
      <c r="I224" s="17">
        <v>1</v>
      </c>
      <c r="J224" s="17">
        <v>1</v>
      </c>
      <c r="K224" s="17">
        <v>1</v>
      </c>
      <c r="L224">
        <v>32</v>
      </c>
      <c r="M224">
        <v>7</v>
      </c>
    </row>
    <row r="225" spans="2:13" x14ac:dyDescent="0.2">
      <c r="B225" s="15" t="s">
        <v>386</v>
      </c>
      <c r="C225" s="17">
        <v>1</v>
      </c>
      <c r="D225" s="17">
        <v>0</v>
      </c>
      <c r="E225" s="17">
        <v>1</v>
      </c>
      <c r="F225" s="17">
        <v>1</v>
      </c>
      <c r="G225" s="17">
        <v>1</v>
      </c>
      <c r="H225" s="17">
        <v>1</v>
      </c>
      <c r="I225" s="17">
        <v>1</v>
      </c>
      <c r="J225" s="17">
        <v>1</v>
      </c>
      <c r="K225" s="17">
        <v>1</v>
      </c>
      <c r="L225">
        <v>32</v>
      </c>
      <c r="M225">
        <v>8</v>
      </c>
    </row>
    <row r="226" spans="2:13" x14ac:dyDescent="0.2">
      <c r="B226" s="15" t="s">
        <v>387</v>
      </c>
      <c r="C226" s="17">
        <v>1</v>
      </c>
      <c r="D226" s="17">
        <v>0</v>
      </c>
      <c r="E226" s="17">
        <v>1</v>
      </c>
      <c r="F226" s="17">
        <v>1</v>
      </c>
      <c r="G226" s="17">
        <v>1</v>
      </c>
      <c r="H226" s="17">
        <v>1</v>
      </c>
      <c r="I226" s="17">
        <v>1</v>
      </c>
      <c r="J226" s="17">
        <v>1</v>
      </c>
      <c r="K226" s="17">
        <v>1</v>
      </c>
      <c r="L226">
        <v>32</v>
      </c>
      <c r="M226">
        <v>8</v>
      </c>
    </row>
    <row r="227" spans="2:13" x14ac:dyDescent="0.2">
      <c r="B227" s="15" t="s">
        <v>388</v>
      </c>
      <c r="C227" s="17">
        <v>1</v>
      </c>
      <c r="D227" s="17">
        <v>0</v>
      </c>
      <c r="E227" s="17">
        <v>0</v>
      </c>
      <c r="F227" s="17">
        <v>1</v>
      </c>
      <c r="G227" s="17">
        <v>1</v>
      </c>
      <c r="H227" s="17">
        <v>1</v>
      </c>
      <c r="I227" s="17">
        <v>1</v>
      </c>
      <c r="J227" s="17">
        <v>1</v>
      </c>
      <c r="K227" s="17">
        <v>1</v>
      </c>
      <c r="L227">
        <v>32</v>
      </c>
      <c r="M227">
        <v>7</v>
      </c>
    </row>
    <row r="228" spans="2:13" x14ac:dyDescent="0.2">
      <c r="B228" s="15" t="s">
        <v>389</v>
      </c>
      <c r="C228" s="17">
        <v>1</v>
      </c>
      <c r="D228" s="17">
        <v>0</v>
      </c>
      <c r="E228" s="17">
        <v>0</v>
      </c>
      <c r="F228" s="17">
        <v>1</v>
      </c>
      <c r="G228" s="17">
        <v>1</v>
      </c>
      <c r="H228" s="17">
        <v>1</v>
      </c>
      <c r="I228" s="17">
        <v>1</v>
      </c>
      <c r="J228" s="17">
        <v>1</v>
      </c>
      <c r="K228" s="17">
        <v>1</v>
      </c>
      <c r="L228">
        <v>32</v>
      </c>
      <c r="M228">
        <v>7</v>
      </c>
    </row>
    <row r="229" spans="2:13" x14ac:dyDescent="0.2">
      <c r="B229" s="15" t="s">
        <v>390</v>
      </c>
      <c r="C229" s="17">
        <v>1</v>
      </c>
      <c r="D229" s="17">
        <v>0</v>
      </c>
      <c r="E229" s="17">
        <v>1</v>
      </c>
      <c r="F229" s="20">
        <v>1</v>
      </c>
      <c r="G229" s="17">
        <v>1</v>
      </c>
      <c r="H229" s="17">
        <v>1</v>
      </c>
      <c r="I229" s="17">
        <v>1</v>
      </c>
      <c r="J229" s="17">
        <v>1</v>
      </c>
      <c r="K229" s="17">
        <v>1</v>
      </c>
      <c r="L229">
        <v>32</v>
      </c>
      <c r="M229">
        <v>8</v>
      </c>
    </row>
    <row r="230" spans="2:13" x14ac:dyDescent="0.2">
      <c r="B230" s="15" t="s">
        <v>391</v>
      </c>
      <c r="C230" s="17">
        <v>1</v>
      </c>
      <c r="D230" s="17">
        <v>0</v>
      </c>
      <c r="E230" s="17">
        <v>1</v>
      </c>
      <c r="F230" s="17">
        <v>1</v>
      </c>
      <c r="G230" s="17">
        <v>1</v>
      </c>
      <c r="H230" s="17">
        <v>1</v>
      </c>
      <c r="I230" s="17">
        <v>1</v>
      </c>
      <c r="J230" s="17">
        <v>1</v>
      </c>
      <c r="K230" s="17">
        <v>1</v>
      </c>
      <c r="L230">
        <v>33</v>
      </c>
      <c r="M230">
        <v>8</v>
      </c>
    </row>
    <row r="231" spans="2:13" x14ac:dyDescent="0.2">
      <c r="B231" s="15" t="s">
        <v>392</v>
      </c>
      <c r="C231" s="21">
        <v>1</v>
      </c>
      <c r="D231" s="17">
        <v>0</v>
      </c>
      <c r="E231" s="16">
        <v>1</v>
      </c>
      <c r="F231" s="17">
        <v>1</v>
      </c>
      <c r="G231" s="16">
        <v>0</v>
      </c>
      <c r="H231" s="16">
        <v>0</v>
      </c>
      <c r="I231" s="16">
        <v>1</v>
      </c>
      <c r="J231" s="16">
        <v>1</v>
      </c>
      <c r="K231" s="16">
        <v>1</v>
      </c>
      <c r="L231">
        <v>33</v>
      </c>
      <c r="M231">
        <v>6</v>
      </c>
    </row>
    <row r="232" spans="2:13" x14ac:dyDescent="0.2">
      <c r="B232" s="15" t="s">
        <v>393</v>
      </c>
      <c r="C232" s="21">
        <v>1</v>
      </c>
      <c r="D232" s="17">
        <v>0</v>
      </c>
      <c r="E232" s="16">
        <v>1</v>
      </c>
      <c r="F232" s="17">
        <v>1</v>
      </c>
      <c r="G232" s="16">
        <v>0</v>
      </c>
      <c r="H232" s="16">
        <v>0</v>
      </c>
      <c r="I232" s="16">
        <v>1</v>
      </c>
      <c r="J232" s="16">
        <v>1</v>
      </c>
      <c r="K232" s="16">
        <v>1</v>
      </c>
      <c r="L232">
        <v>33</v>
      </c>
      <c r="M232">
        <v>6</v>
      </c>
    </row>
    <row r="233" spans="2:13" x14ac:dyDescent="0.2">
      <c r="B233" s="15" t="s">
        <v>394</v>
      </c>
      <c r="C233" s="21">
        <v>1</v>
      </c>
      <c r="D233" s="17">
        <v>0</v>
      </c>
      <c r="E233" s="16">
        <v>0</v>
      </c>
      <c r="F233" s="17">
        <v>1</v>
      </c>
      <c r="G233" s="16">
        <v>0</v>
      </c>
      <c r="H233" s="16">
        <v>0</v>
      </c>
      <c r="I233" s="16">
        <v>1</v>
      </c>
      <c r="J233" s="16">
        <v>1</v>
      </c>
      <c r="K233" s="16">
        <v>1</v>
      </c>
      <c r="L233">
        <v>33</v>
      </c>
      <c r="M233">
        <v>5</v>
      </c>
    </row>
    <row r="234" spans="2:13" x14ac:dyDescent="0.2">
      <c r="B234" s="15" t="s">
        <v>395</v>
      </c>
      <c r="C234" s="21">
        <v>1</v>
      </c>
      <c r="D234" s="17">
        <v>0</v>
      </c>
      <c r="E234" s="16">
        <v>0</v>
      </c>
      <c r="F234" s="17">
        <v>1</v>
      </c>
      <c r="G234" s="16">
        <v>1</v>
      </c>
      <c r="H234" s="16">
        <v>1</v>
      </c>
      <c r="I234" s="16">
        <v>1</v>
      </c>
      <c r="J234" s="16">
        <v>1</v>
      </c>
      <c r="K234" s="16">
        <v>1</v>
      </c>
      <c r="L234">
        <v>33</v>
      </c>
      <c r="M234">
        <v>7</v>
      </c>
    </row>
    <row r="235" spans="2:13" x14ac:dyDescent="0.2">
      <c r="B235" s="15" t="s">
        <v>396</v>
      </c>
      <c r="C235" s="21">
        <v>1</v>
      </c>
      <c r="D235" s="17">
        <v>0</v>
      </c>
      <c r="E235" s="16">
        <v>1</v>
      </c>
      <c r="F235" s="17">
        <v>1</v>
      </c>
      <c r="G235" s="17">
        <v>1</v>
      </c>
      <c r="H235" s="17">
        <v>1</v>
      </c>
      <c r="I235" s="17">
        <v>1</v>
      </c>
      <c r="J235" s="17">
        <v>1</v>
      </c>
      <c r="K235" s="17">
        <v>1</v>
      </c>
      <c r="L235">
        <v>33</v>
      </c>
      <c r="M235">
        <v>8</v>
      </c>
    </row>
    <row r="236" spans="2:13" x14ac:dyDescent="0.2">
      <c r="B236" s="15" t="s">
        <v>397</v>
      </c>
      <c r="C236" s="21">
        <v>1</v>
      </c>
      <c r="D236" s="17">
        <v>0</v>
      </c>
      <c r="E236" s="16">
        <v>1</v>
      </c>
      <c r="F236" s="17">
        <v>1</v>
      </c>
      <c r="G236" s="17">
        <v>1</v>
      </c>
      <c r="H236" s="17">
        <v>1</v>
      </c>
      <c r="I236" s="17">
        <v>1</v>
      </c>
      <c r="J236" s="17">
        <v>1</v>
      </c>
      <c r="K236" s="17">
        <v>1</v>
      </c>
      <c r="L236">
        <v>33</v>
      </c>
      <c r="M236">
        <v>8</v>
      </c>
    </row>
    <row r="237" spans="2:13" x14ac:dyDescent="0.2">
      <c r="B237" s="15" t="s">
        <v>398</v>
      </c>
      <c r="C237" s="21">
        <v>1</v>
      </c>
      <c r="D237" s="17">
        <v>0</v>
      </c>
      <c r="E237" s="16">
        <v>1</v>
      </c>
      <c r="F237" s="17">
        <v>1</v>
      </c>
      <c r="G237" s="17">
        <v>1</v>
      </c>
      <c r="H237" s="17">
        <v>1</v>
      </c>
      <c r="I237" s="17">
        <v>1</v>
      </c>
      <c r="J237" s="17">
        <v>1</v>
      </c>
      <c r="K237" s="17">
        <v>1</v>
      </c>
      <c r="L237">
        <v>34</v>
      </c>
      <c r="M237">
        <v>8</v>
      </c>
    </row>
    <row r="238" spans="2:13" x14ac:dyDescent="0.2">
      <c r="B238" s="15" t="s">
        <v>399</v>
      </c>
      <c r="C238" s="21">
        <v>1</v>
      </c>
      <c r="D238" s="17">
        <v>0</v>
      </c>
      <c r="E238" s="16">
        <v>0</v>
      </c>
      <c r="F238" s="16">
        <v>1</v>
      </c>
      <c r="G238" s="16">
        <v>1</v>
      </c>
      <c r="H238" s="16">
        <v>1</v>
      </c>
      <c r="I238" s="16">
        <v>1</v>
      </c>
      <c r="J238" s="16">
        <v>1</v>
      </c>
      <c r="K238" s="16">
        <v>1</v>
      </c>
      <c r="L238">
        <v>34</v>
      </c>
      <c r="M238">
        <v>7</v>
      </c>
    </row>
    <row r="239" spans="2:13" x14ac:dyDescent="0.2">
      <c r="B239" s="15" t="s">
        <v>400</v>
      </c>
      <c r="C239" s="21">
        <v>1</v>
      </c>
      <c r="D239" s="17">
        <v>0</v>
      </c>
      <c r="E239" s="16">
        <v>1</v>
      </c>
      <c r="F239" s="16">
        <v>1</v>
      </c>
      <c r="G239" s="16">
        <v>1</v>
      </c>
      <c r="H239" s="16">
        <v>1</v>
      </c>
      <c r="I239" s="16">
        <v>1</v>
      </c>
      <c r="J239" s="16">
        <v>1</v>
      </c>
      <c r="K239" s="16">
        <v>1</v>
      </c>
      <c r="L239">
        <v>34</v>
      </c>
      <c r="M239">
        <v>8</v>
      </c>
    </row>
    <row r="240" spans="2:13" x14ac:dyDescent="0.2">
      <c r="B240" s="15" t="s">
        <v>401</v>
      </c>
      <c r="C240" s="21">
        <v>1</v>
      </c>
      <c r="D240" s="17">
        <v>0</v>
      </c>
      <c r="E240" s="16">
        <v>1</v>
      </c>
      <c r="F240" s="16">
        <v>1</v>
      </c>
      <c r="G240" s="16">
        <v>1</v>
      </c>
      <c r="H240" s="16">
        <v>1</v>
      </c>
      <c r="I240" s="16">
        <v>1</v>
      </c>
      <c r="J240" s="16">
        <v>1</v>
      </c>
      <c r="K240" s="16">
        <v>1</v>
      </c>
      <c r="L240">
        <v>34</v>
      </c>
      <c r="M240">
        <v>8</v>
      </c>
    </row>
    <row r="241" spans="2:13" x14ac:dyDescent="0.2">
      <c r="B241" s="15" t="s">
        <v>402</v>
      </c>
      <c r="C241" s="21">
        <v>1</v>
      </c>
      <c r="D241" s="17">
        <v>0</v>
      </c>
      <c r="E241" s="16">
        <v>0</v>
      </c>
      <c r="F241" s="16">
        <v>1</v>
      </c>
      <c r="G241" s="16">
        <v>1</v>
      </c>
      <c r="H241" s="16">
        <v>1</v>
      </c>
      <c r="I241" s="16">
        <v>1</v>
      </c>
      <c r="J241" s="16">
        <v>1</v>
      </c>
      <c r="K241" s="16">
        <v>1</v>
      </c>
      <c r="L241">
        <v>34</v>
      </c>
      <c r="M241">
        <v>7</v>
      </c>
    </row>
    <row r="242" spans="2:13" x14ac:dyDescent="0.2">
      <c r="B242" s="15" t="s">
        <v>403</v>
      </c>
      <c r="C242" s="21">
        <v>1</v>
      </c>
      <c r="D242" s="17">
        <v>0</v>
      </c>
      <c r="E242" s="16">
        <v>1</v>
      </c>
      <c r="F242" s="16">
        <v>1</v>
      </c>
      <c r="G242" s="16">
        <v>1</v>
      </c>
      <c r="H242" s="16">
        <v>1</v>
      </c>
      <c r="I242" s="16">
        <v>1</v>
      </c>
      <c r="J242" s="16">
        <v>1</v>
      </c>
      <c r="K242" s="16">
        <v>1</v>
      </c>
      <c r="L242">
        <v>34</v>
      </c>
      <c r="M242">
        <v>8</v>
      </c>
    </row>
    <row r="243" spans="2:13" x14ac:dyDescent="0.2">
      <c r="B243" s="15" t="s">
        <v>404</v>
      </c>
      <c r="C243" s="21">
        <v>1</v>
      </c>
      <c r="D243" s="17">
        <v>0</v>
      </c>
      <c r="E243" s="16">
        <v>0</v>
      </c>
      <c r="F243" s="16">
        <v>1</v>
      </c>
      <c r="G243" s="16">
        <v>1</v>
      </c>
      <c r="H243" s="16">
        <v>1</v>
      </c>
      <c r="I243" s="16">
        <v>1</v>
      </c>
      <c r="J243" s="16">
        <v>1</v>
      </c>
      <c r="K243" s="16">
        <v>1</v>
      </c>
      <c r="L243">
        <v>34</v>
      </c>
      <c r="M243">
        <v>7</v>
      </c>
    </row>
    <row r="244" spans="2:13" x14ac:dyDescent="0.2">
      <c r="B244" s="15" t="s">
        <v>405</v>
      </c>
      <c r="C244" s="21">
        <v>1</v>
      </c>
      <c r="D244" s="17">
        <v>0</v>
      </c>
      <c r="E244" s="16">
        <v>1</v>
      </c>
      <c r="F244" s="16">
        <v>1</v>
      </c>
      <c r="G244" s="16">
        <v>1</v>
      </c>
      <c r="H244" s="16">
        <v>1</v>
      </c>
      <c r="I244" s="16">
        <v>1</v>
      </c>
      <c r="J244" s="16">
        <v>1</v>
      </c>
      <c r="K244" s="16">
        <v>1</v>
      </c>
      <c r="L244">
        <v>35</v>
      </c>
      <c r="M244">
        <v>8</v>
      </c>
    </row>
    <row r="245" spans="2:13" x14ac:dyDescent="0.2">
      <c r="B245" s="15" t="s">
        <v>406</v>
      </c>
      <c r="C245" s="21">
        <v>1</v>
      </c>
      <c r="D245" s="17">
        <v>0</v>
      </c>
      <c r="E245" s="16">
        <v>0</v>
      </c>
      <c r="F245" s="16">
        <v>1</v>
      </c>
      <c r="G245" s="16">
        <v>1</v>
      </c>
      <c r="H245" s="16">
        <v>1</v>
      </c>
      <c r="I245" s="16">
        <v>1</v>
      </c>
      <c r="J245" s="16">
        <v>1</v>
      </c>
      <c r="K245" s="16">
        <v>1</v>
      </c>
      <c r="L245">
        <v>35</v>
      </c>
      <c r="M245">
        <v>7</v>
      </c>
    </row>
    <row r="246" spans="2:13" x14ac:dyDescent="0.2">
      <c r="B246" s="15" t="s">
        <v>407</v>
      </c>
      <c r="C246" s="21">
        <v>1</v>
      </c>
      <c r="D246" s="17">
        <v>0</v>
      </c>
      <c r="E246" s="16">
        <v>1</v>
      </c>
      <c r="F246" s="16">
        <v>1</v>
      </c>
      <c r="G246" s="16">
        <v>1</v>
      </c>
      <c r="H246" s="16">
        <v>1</v>
      </c>
      <c r="I246" s="16">
        <v>1</v>
      </c>
      <c r="J246" s="16">
        <v>1</v>
      </c>
      <c r="K246" s="16">
        <v>1</v>
      </c>
      <c r="L246">
        <v>35</v>
      </c>
      <c r="M246">
        <v>8</v>
      </c>
    </row>
    <row r="247" spans="2:13" x14ac:dyDescent="0.2">
      <c r="B247" s="15" t="s">
        <v>408</v>
      </c>
      <c r="C247" s="21">
        <v>1</v>
      </c>
      <c r="D247" s="17">
        <v>0</v>
      </c>
      <c r="E247" s="16">
        <v>1</v>
      </c>
      <c r="F247" s="16">
        <v>1</v>
      </c>
      <c r="G247" s="16">
        <v>1</v>
      </c>
      <c r="H247" s="16">
        <v>1</v>
      </c>
      <c r="I247" s="16">
        <v>1</v>
      </c>
      <c r="J247" s="16">
        <v>1</v>
      </c>
      <c r="K247" s="16">
        <v>1</v>
      </c>
      <c r="L247">
        <v>35</v>
      </c>
      <c r="M247">
        <v>8</v>
      </c>
    </row>
    <row r="248" spans="2:13" x14ac:dyDescent="0.2">
      <c r="B248" s="15" t="s">
        <v>409</v>
      </c>
      <c r="C248" s="21">
        <v>1</v>
      </c>
      <c r="D248" s="17">
        <v>0</v>
      </c>
      <c r="E248" s="16">
        <v>0</v>
      </c>
      <c r="F248" s="16">
        <v>1</v>
      </c>
      <c r="G248" s="16">
        <v>1</v>
      </c>
      <c r="H248" s="16">
        <v>1</v>
      </c>
      <c r="I248" s="16">
        <v>1</v>
      </c>
      <c r="J248" s="16">
        <v>1</v>
      </c>
      <c r="K248" s="16">
        <v>1</v>
      </c>
      <c r="L248">
        <v>35</v>
      </c>
      <c r="M248">
        <v>7</v>
      </c>
    </row>
    <row r="249" spans="2:13" x14ac:dyDescent="0.2">
      <c r="B249" s="15" t="s">
        <v>410</v>
      </c>
      <c r="C249" s="21">
        <v>1</v>
      </c>
      <c r="D249" s="17">
        <v>0</v>
      </c>
      <c r="E249" s="16">
        <v>1</v>
      </c>
      <c r="F249" s="16">
        <v>1</v>
      </c>
      <c r="G249" s="16">
        <v>1</v>
      </c>
      <c r="H249" s="16">
        <v>1</v>
      </c>
      <c r="I249" s="16">
        <v>1</v>
      </c>
      <c r="J249" s="16">
        <v>1</v>
      </c>
      <c r="K249" s="16">
        <v>1</v>
      </c>
      <c r="L249">
        <v>35</v>
      </c>
      <c r="M249">
        <v>8</v>
      </c>
    </row>
    <row r="250" spans="2:13" x14ac:dyDescent="0.2">
      <c r="B250" s="15" t="s">
        <v>411</v>
      </c>
      <c r="C250" s="21">
        <v>1</v>
      </c>
      <c r="D250" s="17">
        <v>0</v>
      </c>
      <c r="E250" s="16">
        <v>0</v>
      </c>
      <c r="F250" s="16">
        <v>1</v>
      </c>
      <c r="G250" s="16">
        <v>1</v>
      </c>
      <c r="H250" s="16">
        <v>1</v>
      </c>
      <c r="I250" s="16">
        <v>1</v>
      </c>
      <c r="J250" s="16">
        <v>1</v>
      </c>
      <c r="K250" s="16">
        <v>1</v>
      </c>
      <c r="L250">
        <v>35</v>
      </c>
      <c r="M250">
        <v>7</v>
      </c>
    </row>
    <row r="251" spans="2:13" x14ac:dyDescent="0.2">
      <c r="B251" s="15" t="s">
        <v>412</v>
      </c>
      <c r="C251" s="21">
        <v>1</v>
      </c>
      <c r="D251" s="17">
        <v>0</v>
      </c>
      <c r="E251" s="16">
        <v>0</v>
      </c>
      <c r="F251" s="16">
        <v>1</v>
      </c>
      <c r="G251" s="16">
        <v>1</v>
      </c>
      <c r="H251" s="16">
        <v>1</v>
      </c>
      <c r="I251" s="16">
        <v>1</v>
      </c>
      <c r="J251" s="16">
        <v>1</v>
      </c>
      <c r="K251" s="16">
        <v>1</v>
      </c>
      <c r="L251">
        <v>36</v>
      </c>
      <c r="M251">
        <v>7</v>
      </c>
    </row>
    <row r="252" spans="2:13" x14ac:dyDescent="0.2">
      <c r="B252" s="15" t="s">
        <v>413</v>
      </c>
      <c r="C252" s="21">
        <v>1</v>
      </c>
      <c r="D252" s="17">
        <v>0</v>
      </c>
      <c r="E252" s="16">
        <v>0</v>
      </c>
      <c r="F252" s="16">
        <v>1</v>
      </c>
      <c r="G252" s="16">
        <v>1</v>
      </c>
      <c r="H252" s="16">
        <v>1</v>
      </c>
      <c r="I252" s="16">
        <v>1</v>
      </c>
      <c r="J252" s="16">
        <v>1</v>
      </c>
      <c r="K252" s="16">
        <v>1</v>
      </c>
      <c r="L252">
        <v>36</v>
      </c>
      <c r="M252">
        <v>7</v>
      </c>
    </row>
    <row r="253" spans="2:13" x14ac:dyDescent="0.2">
      <c r="B253" s="15" t="s">
        <v>414</v>
      </c>
      <c r="C253" s="21">
        <v>1</v>
      </c>
      <c r="D253" s="17">
        <v>0</v>
      </c>
      <c r="E253" s="16">
        <v>0</v>
      </c>
      <c r="F253" s="16">
        <v>1</v>
      </c>
      <c r="G253" s="16">
        <v>1</v>
      </c>
      <c r="H253" s="16">
        <v>1</v>
      </c>
      <c r="I253" s="16">
        <v>1</v>
      </c>
      <c r="J253" s="16">
        <v>1</v>
      </c>
      <c r="K253" s="16">
        <v>1</v>
      </c>
      <c r="L253">
        <v>36</v>
      </c>
      <c r="M253">
        <v>7</v>
      </c>
    </row>
    <row r="254" spans="2:13" x14ac:dyDescent="0.2">
      <c r="B254" s="15" t="s">
        <v>415</v>
      </c>
      <c r="C254" s="21">
        <v>1</v>
      </c>
      <c r="D254" s="17">
        <v>0</v>
      </c>
      <c r="E254" s="16">
        <v>1</v>
      </c>
      <c r="F254" s="16">
        <v>1</v>
      </c>
      <c r="G254" s="16">
        <v>1</v>
      </c>
      <c r="H254" s="16">
        <v>1</v>
      </c>
      <c r="I254" s="16">
        <v>1</v>
      </c>
      <c r="J254" s="16">
        <v>1</v>
      </c>
      <c r="K254" s="16">
        <v>1</v>
      </c>
      <c r="L254">
        <v>36</v>
      </c>
      <c r="M254">
        <v>8</v>
      </c>
    </row>
    <row r="255" spans="2:13" x14ac:dyDescent="0.2">
      <c r="B255" s="15" t="s">
        <v>416</v>
      </c>
      <c r="C255" s="21">
        <v>1</v>
      </c>
      <c r="D255" s="17">
        <v>0</v>
      </c>
      <c r="E255" s="16">
        <v>1</v>
      </c>
      <c r="F255" s="16">
        <v>1</v>
      </c>
      <c r="G255" s="16">
        <v>1</v>
      </c>
      <c r="H255" s="16">
        <v>1</v>
      </c>
      <c r="I255" s="16">
        <v>1</v>
      </c>
      <c r="J255" s="16">
        <v>1</v>
      </c>
      <c r="K255" s="16">
        <v>1</v>
      </c>
      <c r="L255">
        <v>36</v>
      </c>
      <c r="M255">
        <v>8</v>
      </c>
    </row>
    <row r="256" spans="2:13" x14ac:dyDescent="0.2">
      <c r="B256" s="15" t="s">
        <v>417</v>
      </c>
      <c r="C256" s="21">
        <v>1</v>
      </c>
      <c r="D256" s="17">
        <v>0</v>
      </c>
      <c r="E256" s="16">
        <v>1</v>
      </c>
      <c r="F256" s="16">
        <v>1</v>
      </c>
      <c r="G256" s="16">
        <v>1</v>
      </c>
      <c r="H256" s="16">
        <v>1</v>
      </c>
      <c r="I256" s="16">
        <v>1</v>
      </c>
      <c r="J256" s="16">
        <v>1</v>
      </c>
      <c r="K256" s="16">
        <v>1</v>
      </c>
      <c r="L256">
        <v>36</v>
      </c>
      <c r="M256">
        <v>8</v>
      </c>
    </row>
    <row r="257" spans="2:13" x14ac:dyDescent="0.2">
      <c r="B257" s="15" t="s">
        <v>418</v>
      </c>
      <c r="C257" s="21">
        <v>1</v>
      </c>
      <c r="D257" s="17">
        <v>1</v>
      </c>
      <c r="E257" s="16">
        <v>0</v>
      </c>
      <c r="F257" s="16">
        <v>1</v>
      </c>
      <c r="G257" s="16">
        <v>1</v>
      </c>
      <c r="H257" s="16">
        <v>1</v>
      </c>
      <c r="I257" s="16">
        <v>1</v>
      </c>
      <c r="J257" s="16">
        <v>1</v>
      </c>
      <c r="K257" s="16">
        <v>1</v>
      </c>
      <c r="L257">
        <v>36</v>
      </c>
      <c r="M257">
        <v>8</v>
      </c>
    </row>
    <row r="258" spans="2:13" x14ac:dyDescent="0.2">
      <c r="B258" s="15" t="s">
        <v>419</v>
      </c>
      <c r="C258" s="21">
        <v>1</v>
      </c>
      <c r="D258" s="17">
        <v>1</v>
      </c>
      <c r="E258" s="16">
        <v>1</v>
      </c>
      <c r="F258" s="16">
        <v>1</v>
      </c>
      <c r="G258" s="16">
        <v>1</v>
      </c>
      <c r="H258" s="16">
        <v>1</v>
      </c>
      <c r="I258" s="16">
        <v>1</v>
      </c>
      <c r="J258" s="16">
        <v>1</v>
      </c>
      <c r="K258" s="16">
        <v>1</v>
      </c>
      <c r="L258">
        <v>37</v>
      </c>
      <c r="M258">
        <v>9</v>
      </c>
    </row>
    <row r="259" spans="2:13" x14ac:dyDescent="0.2">
      <c r="B259" s="15" t="s">
        <v>420</v>
      </c>
      <c r="C259" s="21">
        <v>1</v>
      </c>
      <c r="D259" s="17">
        <v>1</v>
      </c>
      <c r="E259" s="16">
        <v>0</v>
      </c>
      <c r="F259" s="16">
        <v>1</v>
      </c>
      <c r="G259" s="16">
        <v>1</v>
      </c>
      <c r="H259" s="16">
        <v>1</v>
      </c>
      <c r="I259" s="16">
        <v>1</v>
      </c>
      <c r="J259" s="16">
        <v>1</v>
      </c>
      <c r="K259" s="16">
        <v>1</v>
      </c>
      <c r="L259">
        <v>37</v>
      </c>
      <c r="M259">
        <v>8</v>
      </c>
    </row>
    <row r="260" spans="2:13" x14ac:dyDescent="0.2">
      <c r="B260" s="15" t="s">
        <v>421</v>
      </c>
      <c r="C260" s="21">
        <v>1</v>
      </c>
      <c r="D260" s="17">
        <v>1</v>
      </c>
      <c r="E260" s="16">
        <v>1</v>
      </c>
      <c r="F260" s="16">
        <v>1</v>
      </c>
      <c r="G260" s="16">
        <v>1</v>
      </c>
      <c r="H260" s="16">
        <v>1</v>
      </c>
      <c r="I260" s="16">
        <v>1</v>
      </c>
      <c r="J260" s="16">
        <v>1</v>
      </c>
      <c r="K260" s="16">
        <v>1</v>
      </c>
      <c r="L260">
        <v>37</v>
      </c>
      <c r="M260">
        <v>9</v>
      </c>
    </row>
    <row r="261" spans="2:13" x14ac:dyDescent="0.2">
      <c r="B261" s="15" t="s">
        <v>422</v>
      </c>
      <c r="C261" s="21">
        <v>1</v>
      </c>
      <c r="D261" s="17">
        <v>1</v>
      </c>
      <c r="E261" s="16">
        <v>1</v>
      </c>
      <c r="F261" s="16">
        <v>1</v>
      </c>
      <c r="G261" s="16">
        <v>1</v>
      </c>
      <c r="H261" s="16">
        <v>1</v>
      </c>
      <c r="I261" s="16">
        <v>1</v>
      </c>
      <c r="J261" s="16">
        <v>1</v>
      </c>
      <c r="K261" s="16">
        <v>1</v>
      </c>
      <c r="L261">
        <v>37</v>
      </c>
      <c r="M261">
        <v>9</v>
      </c>
    </row>
    <row r="262" spans="2:13" x14ac:dyDescent="0.2">
      <c r="B262" s="15" t="s">
        <v>423</v>
      </c>
      <c r="C262" s="21">
        <v>1</v>
      </c>
      <c r="D262" s="17">
        <v>1</v>
      </c>
      <c r="E262" s="16">
        <v>1</v>
      </c>
      <c r="F262" s="16">
        <v>1</v>
      </c>
      <c r="G262" s="16">
        <v>1</v>
      </c>
      <c r="H262" s="16">
        <v>1</v>
      </c>
      <c r="I262" s="16">
        <v>1</v>
      </c>
      <c r="J262" s="16">
        <v>1</v>
      </c>
      <c r="K262" s="16">
        <v>1</v>
      </c>
      <c r="L262">
        <v>37</v>
      </c>
      <c r="M262">
        <v>9</v>
      </c>
    </row>
    <row r="263" spans="2:13" x14ac:dyDescent="0.2">
      <c r="B263" s="15" t="s">
        <v>424</v>
      </c>
      <c r="C263" s="21">
        <v>1</v>
      </c>
      <c r="D263" s="17">
        <v>1</v>
      </c>
      <c r="E263" s="16">
        <v>1</v>
      </c>
      <c r="F263" s="16">
        <v>1</v>
      </c>
      <c r="G263" s="16">
        <v>1</v>
      </c>
      <c r="H263" s="16">
        <v>1</v>
      </c>
      <c r="I263" s="16">
        <v>1</v>
      </c>
      <c r="J263" s="16">
        <v>1</v>
      </c>
      <c r="K263" s="16">
        <v>1</v>
      </c>
      <c r="L263">
        <v>37</v>
      </c>
      <c r="M263">
        <v>9</v>
      </c>
    </row>
    <row r="264" spans="2:13" x14ac:dyDescent="0.2">
      <c r="B264" s="15" t="s">
        <v>425</v>
      </c>
      <c r="C264" s="21">
        <v>1</v>
      </c>
      <c r="D264" s="17">
        <v>1</v>
      </c>
      <c r="E264" s="16">
        <v>1</v>
      </c>
      <c r="F264" s="16">
        <v>1</v>
      </c>
      <c r="G264" s="16">
        <v>1</v>
      </c>
      <c r="H264" s="16">
        <v>1</v>
      </c>
      <c r="I264" s="16">
        <v>1</v>
      </c>
      <c r="J264" s="16">
        <v>1</v>
      </c>
      <c r="K264" s="16">
        <v>1</v>
      </c>
      <c r="L264">
        <v>37</v>
      </c>
      <c r="M264">
        <v>9</v>
      </c>
    </row>
    <row r="265" spans="2:13" x14ac:dyDescent="0.2">
      <c r="B265" s="15" t="s">
        <v>426</v>
      </c>
      <c r="C265" s="21">
        <v>1</v>
      </c>
      <c r="D265" s="17">
        <v>1</v>
      </c>
      <c r="E265" s="16">
        <v>0</v>
      </c>
      <c r="F265" s="16">
        <v>1</v>
      </c>
      <c r="G265" s="16">
        <v>1</v>
      </c>
      <c r="H265" s="16">
        <v>1</v>
      </c>
      <c r="I265" s="16">
        <v>1</v>
      </c>
      <c r="J265" s="16">
        <v>1</v>
      </c>
      <c r="K265" s="16">
        <v>1</v>
      </c>
      <c r="L265">
        <v>38</v>
      </c>
      <c r="M265">
        <v>8</v>
      </c>
    </row>
    <row r="266" spans="2:13" x14ac:dyDescent="0.2">
      <c r="B266" s="15" t="s">
        <v>427</v>
      </c>
      <c r="C266" s="21">
        <v>1</v>
      </c>
      <c r="D266" s="17">
        <v>1</v>
      </c>
      <c r="E266" s="16">
        <v>1</v>
      </c>
      <c r="F266" s="16">
        <v>1</v>
      </c>
      <c r="G266" s="16">
        <v>1</v>
      </c>
      <c r="H266" s="16">
        <v>1</v>
      </c>
      <c r="I266" s="16">
        <v>1</v>
      </c>
      <c r="J266" s="16">
        <v>1</v>
      </c>
      <c r="K266" s="16">
        <v>1</v>
      </c>
      <c r="L266">
        <v>38</v>
      </c>
      <c r="M266">
        <v>9</v>
      </c>
    </row>
    <row r="267" spans="2:13" x14ac:dyDescent="0.2">
      <c r="B267" s="15" t="s">
        <v>428</v>
      </c>
      <c r="C267" s="21">
        <v>1</v>
      </c>
      <c r="D267" s="17">
        <v>1</v>
      </c>
      <c r="E267" s="16">
        <v>1</v>
      </c>
      <c r="F267" s="16">
        <v>1</v>
      </c>
      <c r="G267" s="16">
        <v>1</v>
      </c>
      <c r="H267" s="16">
        <v>1</v>
      </c>
      <c r="I267" s="16">
        <v>1</v>
      </c>
      <c r="J267" s="16">
        <v>1</v>
      </c>
      <c r="K267" s="16">
        <v>1</v>
      </c>
      <c r="L267">
        <v>38</v>
      </c>
      <c r="M267">
        <v>9</v>
      </c>
    </row>
    <row r="268" spans="2:13" x14ac:dyDescent="0.2">
      <c r="B268" s="15" t="s">
        <v>429</v>
      </c>
      <c r="C268" s="21">
        <v>1</v>
      </c>
      <c r="D268" s="17">
        <v>1</v>
      </c>
      <c r="E268" s="16">
        <v>1</v>
      </c>
      <c r="F268" s="16">
        <v>1</v>
      </c>
      <c r="G268" s="16">
        <v>1</v>
      </c>
      <c r="H268" s="16">
        <v>1</v>
      </c>
      <c r="I268" s="16">
        <v>1</v>
      </c>
      <c r="J268" s="16">
        <v>1</v>
      </c>
      <c r="K268" s="16">
        <v>1</v>
      </c>
      <c r="L268">
        <v>38</v>
      </c>
      <c r="M268">
        <v>9</v>
      </c>
    </row>
    <row r="269" spans="2:13" x14ac:dyDescent="0.2">
      <c r="B269" s="15" t="s">
        <v>430</v>
      </c>
      <c r="C269" s="21">
        <v>1</v>
      </c>
      <c r="D269" s="17">
        <v>1</v>
      </c>
      <c r="E269" s="16">
        <v>1</v>
      </c>
      <c r="F269" s="16">
        <v>1</v>
      </c>
      <c r="G269" s="16">
        <v>1</v>
      </c>
      <c r="H269" s="16">
        <v>1</v>
      </c>
      <c r="I269" s="16">
        <v>1</v>
      </c>
      <c r="J269" s="16">
        <v>1</v>
      </c>
      <c r="K269" s="16">
        <v>1</v>
      </c>
      <c r="L269">
        <v>38</v>
      </c>
      <c r="M269">
        <v>9</v>
      </c>
    </row>
    <row r="270" spans="2:13" x14ac:dyDescent="0.2">
      <c r="B270" s="15" t="s">
        <v>431</v>
      </c>
      <c r="C270" s="21">
        <v>1</v>
      </c>
      <c r="D270" s="17">
        <v>1</v>
      </c>
      <c r="E270" s="16">
        <v>1</v>
      </c>
      <c r="F270" s="16">
        <v>1</v>
      </c>
      <c r="G270" s="16">
        <v>1</v>
      </c>
      <c r="H270" s="16">
        <v>1</v>
      </c>
      <c r="I270" s="16">
        <v>1</v>
      </c>
      <c r="J270" s="16">
        <v>1</v>
      </c>
      <c r="K270" s="16">
        <v>1</v>
      </c>
      <c r="L270">
        <v>38</v>
      </c>
      <c r="M270">
        <v>9</v>
      </c>
    </row>
    <row r="271" spans="2:13" x14ac:dyDescent="0.2">
      <c r="B271" s="15" t="s">
        <v>432</v>
      </c>
      <c r="C271" s="21">
        <v>1</v>
      </c>
      <c r="D271" s="17">
        <v>1</v>
      </c>
      <c r="E271" s="16">
        <v>0</v>
      </c>
      <c r="F271" s="16">
        <v>1</v>
      </c>
      <c r="G271" s="16">
        <v>1</v>
      </c>
      <c r="H271" s="16">
        <v>1</v>
      </c>
      <c r="I271" s="16">
        <v>1</v>
      </c>
      <c r="J271" s="16">
        <v>1</v>
      </c>
      <c r="K271" s="16">
        <v>1</v>
      </c>
      <c r="L271">
        <v>38</v>
      </c>
      <c r="M271">
        <v>8</v>
      </c>
    </row>
    <row r="272" spans="2:13" x14ac:dyDescent="0.2">
      <c r="B272" s="15" t="s">
        <v>433</v>
      </c>
      <c r="C272" s="21">
        <v>1</v>
      </c>
      <c r="D272" s="17">
        <v>1</v>
      </c>
      <c r="E272" s="16">
        <v>1</v>
      </c>
      <c r="F272" s="16">
        <v>1</v>
      </c>
      <c r="G272" s="16">
        <v>1</v>
      </c>
      <c r="H272" s="16">
        <v>1</v>
      </c>
      <c r="I272" s="16">
        <v>1</v>
      </c>
      <c r="J272" s="16">
        <v>1</v>
      </c>
      <c r="K272" s="16">
        <v>1</v>
      </c>
      <c r="L272">
        <v>39</v>
      </c>
      <c r="M272">
        <v>9</v>
      </c>
    </row>
    <row r="273" spans="2:13" x14ac:dyDescent="0.2">
      <c r="B273" s="15" t="s">
        <v>434</v>
      </c>
      <c r="C273" s="21">
        <v>1</v>
      </c>
      <c r="D273" s="17">
        <v>1</v>
      </c>
      <c r="E273" s="16">
        <v>1</v>
      </c>
      <c r="F273" s="16">
        <v>1</v>
      </c>
      <c r="G273" s="16">
        <v>1</v>
      </c>
      <c r="H273" s="16">
        <v>1</v>
      </c>
      <c r="I273" s="16">
        <v>1</v>
      </c>
      <c r="J273" s="16">
        <v>1</v>
      </c>
      <c r="K273" s="16">
        <v>1</v>
      </c>
      <c r="L273">
        <v>39</v>
      </c>
      <c r="M273">
        <v>9</v>
      </c>
    </row>
    <row r="274" spans="2:13" x14ac:dyDescent="0.2">
      <c r="B274" s="15" t="s">
        <v>435</v>
      </c>
      <c r="C274" s="21">
        <v>1</v>
      </c>
      <c r="D274" s="17">
        <v>1</v>
      </c>
      <c r="E274" s="16">
        <v>1</v>
      </c>
      <c r="F274" s="16">
        <v>1</v>
      </c>
      <c r="G274" s="16">
        <v>1</v>
      </c>
      <c r="H274" s="16">
        <v>1</v>
      </c>
      <c r="I274" s="16">
        <v>1</v>
      </c>
      <c r="J274" s="16">
        <v>1</v>
      </c>
      <c r="K274" s="16">
        <v>1</v>
      </c>
      <c r="L274">
        <v>39</v>
      </c>
      <c r="M274">
        <v>9</v>
      </c>
    </row>
    <row r="275" spans="2:13" x14ac:dyDescent="0.2">
      <c r="B275" s="15" t="s">
        <v>436</v>
      </c>
      <c r="C275" s="21">
        <v>1</v>
      </c>
      <c r="D275" s="17">
        <v>1</v>
      </c>
      <c r="E275" s="16">
        <v>0</v>
      </c>
      <c r="F275" s="16">
        <v>1</v>
      </c>
      <c r="G275" s="16">
        <v>1</v>
      </c>
      <c r="H275" s="16">
        <v>1</v>
      </c>
      <c r="I275" s="16">
        <v>1</v>
      </c>
      <c r="J275" s="16">
        <v>1</v>
      </c>
      <c r="K275" s="16">
        <v>1</v>
      </c>
      <c r="L275">
        <v>39</v>
      </c>
      <c r="M275">
        <v>8</v>
      </c>
    </row>
    <row r="276" spans="2:13" x14ac:dyDescent="0.2">
      <c r="B276" s="15" t="s">
        <v>437</v>
      </c>
      <c r="C276" s="21">
        <v>1</v>
      </c>
      <c r="D276" s="17">
        <v>1</v>
      </c>
      <c r="E276" s="16">
        <v>1</v>
      </c>
      <c r="F276" s="16">
        <v>1</v>
      </c>
      <c r="G276" s="16">
        <v>1</v>
      </c>
      <c r="H276" s="16">
        <v>1</v>
      </c>
      <c r="I276" s="16">
        <v>1</v>
      </c>
      <c r="J276" s="16">
        <v>1</v>
      </c>
      <c r="K276" s="16">
        <v>1</v>
      </c>
      <c r="L276">
        <v>39</v>
      </c>
      <c r="M276">
        <v>9</v>
      </c>
    </row>
    <row r="277" spans="2:13" x14ac:dyDescent="0.2">
      <c r="B277" s="15" t="s">
        <v>438</v>
      </c>
      <c r="C277" s="21">
        <v>1</v>
      </c>
      <c r="D277" s="17">
        <v>1</v>
      </c>
      <c r="E277" s="16">
        <v>1</v>
      </c>
      <c r="F277" s="16">
        <v>1</v>
      </c>
      <c r="G277" s="16">
        <v>1</v>
      </c>
      <c r="H277" s="16">
        <v>1</v>
      </c>
      <c r="I277" s="16">
        <v>1</v>
      </c>
      <c r="J277" s="16">
        <v>1</v>
      </c>
      <c r="K277" s="16">
        <v>1</v>
      </c>
      <c r="L277">
        <v>39</v>
      </c>
      <c r="M277">
        <v>9</v>
      </c>
    </row>
    <row r="278" spans="2:13" x14ac:dyDescent="0.2">
      <c r="B278" s="15" t="s">
        <v>439</v>
      </c>
      <c r="C278" s="21">
        <v>1</v>
      </c>
      <c r="D278" s="17">
        <v>1</v>
      </c>
      <c r="E278" s="16">
        <v>1</v>
      </c>
      <c r="F278" s="16">
        <v>1</v>
      </c>
      <c r="G278" s="16">
        <v>1</v>
      </c>
      <c r="H278" s="16">
        <v>1</v>
      </c>
      <c r="I278" s="16">
        <v>1</v>
      </c>
      <c r="J278" s="16">
        <v>1</v>
      </c>
      <c r="K278" s="16">
        <v>1</v>
      </c>
      <c r="L278">
        <v>39</v>
      </c>
      <c r="M278">
        <v>9</v>
      </c>
    </row>
    <row r="279" spans="2:13" x14ac:dyDescent="0.2">
      <c r="B279" s="15" t="s">
        <v>440</v>
      </c>
      <c r="C279" s="21">
        <v>1</v>
      </c>
      <c r="D279" s="17">
        <v>1</v>
      </c>
      <c r="E279" s="16">
        <v>0</v>
      </c>
      <c r="F279" s="16">
        <v>1</v>
      </c>
      <c r="G279" s="16">
        <v>1</v>
      </c>
      <c r="H279" s="16">
        <v>1</v>
      </c>
      <c r="I279" s="16">
        <v>1</v>
      </c>
      <c r="J279" s="16">
        <v>1</v>
      </c>
      <c r="K279" s="16">
        <v>1</v>
      </c>
      <c r="L279">
        <v>40</v>
      </c>
      <c r="M279">
        <v>8</v>
      </c>
    </row>
    <row r="280" spans="2:13" x14ac:dyDescent="0.2">
      <c r="B280" s="15" t="s">
        <v>441</v>
      </c>
      <c r="C280" s="21">
        <v>1</v>
      </c>
      <c r="D280" s="17">
        <v>1</v>
      </c>
      <c r="E280" s="16">
        <v>0</v>
      </c>
      <c r="F280" s="16">
        <v>1</v>
      </c>
      <c r="G280" s="16">
        <v>1</v>
      </c>
      <c r="H280" s="16">
        <v>1</v>
      </c>
      <c r="I280" s="16">
        <v>1</v>
      </c>
      <c r="J280" s="16">
        <v>1</v>
      </c>
      <c r="K280" s="16">
        <v>1</v>
      </c>
      <c r="L280">
        <v>40</v>
      </c>
      <c r="M280">
        <v>8</v>
      </c>
    </row>
    <row r="281" spans="2:13" x14ac:dyDescent="0.2">
      <c r="B281" s="15" t="s">
        <v>442</v>
      </c>
      <c r="C281" s="21">
        <v>1</v>
      </c>
      <c r="D281" s="17">
        <v>1</v>
      </c>
      <c r="E281" s="16">
        <v>1</v>
      </c>
      <c r="F281" s="16">
        <v>1</v>
      </c>
      <c r="G281" s="16">
        <v>1</v>
      </c>
      <c r="H281" s="16">
        <v>1</v>
      </c>
      <c r="I281" s="16">
        <v>1</v>
      </c>
      <c r="J281" s="16">
        <v>1</v>
      </c>
      <c r="K281" s="16">
        <v>1</v>
      </c>
      <c r="L281">
        <v>40</v>
      </c>
      <c r="M281">
        <v>9</v>
      </c>
    </row>
    <row r="282" spans="2:13" x14ac:dyDescent="0.2">
      <c r="B282" s="15" t="s">
        <v>443</v>
      </c>
      <c r="C282" s="21">
        <v>1</v>
      </c>
      <c r="D282" s="17">
        <v>1</v>
      </c>
      <c r="E282" s="16">
        <v>1</v>
      </c>
      <c r="F282" s="16">
        <v>1</v>
      </c>
      <c r="G282" s="16">
        <v>1</v>
      </c>
      <c r="H282" s="16">
        <v>1</v>
      </c>
      <c r="I282" s="16">
        <v>1</v>
      </c>
      <c r="J282" s="16">
        <v>1</v>
      </c>
      <c r="K282" s="16">
        <v>1</v>
      </c>
      <c r="L282">
        <v>40</v>
      </c>
      <c r="M282">
        <v>9</v>
      </c>
    </row>
    <row r="283" spans="2:13" x14ac:dyDescent="0.2">
      <c r="B283" s="15" t="s">
        <v>444</v>
      </c>
      <c r="C283" s="21">
        <v>1</v>
      </c>
      <c r="D283" s="17">
        <v>1</v>
      </c>
      <c r="E283" s="16">
        <v>1</v>
      </c>
      <c r="F283" s="16">
        <v>1</v>
      </c>
      <c r="G283" s="16">
        <v>1</v>
      </c>
      <c r="H283" s="16">
        <v>1</v>
      </c>
      <c r="I283" s="16">
        <v>1</v>
      </c>
      <c r="J283" s="16">
        <v>1</v>
      </c>
      <c r="K283" s="16">
        <v>1</v>
      </c>
      <c r="L283">
        <v>40</v>
      </c>
      <c r="M283">
        <v>9</v>
      </c>
    </row>
    <row r="284" spans="2:13" x14ac:dyDescent="0.2">
      <c r="B284" s="15" t="s">
        <v>445</v>
      </c>
      <c r="C284" s="21">
        <v>1</v>
      </c>
      <c r="D284" s="17">
        <v>1</v>
      </c>
      <c r="E284" s="16">
        <v>0</v>
      </c>
      <c r="F284" s="16">
        <v>1</v>
      </c>
      <c r="G284" s="16">
        <v>1</v>
      </c>
      <c r="H284" s="16">
        <v>1</v>
      </c>
      <c r="I284" s="16">
        <v>1</v>
      </c>
      <c r="J284" s="16">
        <v>1</v>
      </c>
      <c r="K284" s="16">
        <v>1</v>
      </c>
      <c r="L284">
        <v>40</v>
      </c>
      <c r="M284">
        <v>8</v>
      </c>
    </row>
    <row r="285" spans="2:13" x14ac:dyDescent="0.2">
      <c r="B285" s="15" t="s">
        <v>446</v>
      </c>
      <c r="C285" s="21">
        <v>1</v>
      </c>
      <c r="D285" s="17">
        <v>1</v>
      </c>
      <c r="E285" s="16">
        <v>0</v>
      </c>
      <c r="F285" s="16">
        <v>1</v>
      </c>
      <c r="G285" s="16">
        <v>1</v>
      </c>
      <c r="H285" s="16">
        <v>1</v>
      </c>
      <c r="I285" s="16">
        <v>1</v>
      </c>
      <c r="J285" s="16">
        <v>1</v>
      </c>
      <c r="K285" s="16">
        <v>1</v>
      </c>
      <c r="L285">
        <v>40</v>
      </c>
      <c r="M285">
        <v>8</v>
      </c>
    </row>
    <row r="286" spans="2:13" x14ac:dyDescent="0.2">
      <c r="B286" s="15" t="s">
        <v>447</v>
      </c>
      <c r="C286" s="21">
        <v>1</v>
      </c>
      <c r="D286" s="17">
        <v>1</v>
      </c>
      <c r="E286" s="16">
        <v>1</v>
      </c>
      <c r="F286" s="16">
        <v>1</v>
      </c>
      <c r="G286" s="16">
        <v>1</v>
      </c>
      <c r="H286" s="16">
        <v>1</v>
      </c>
      <c r="I286" s="16">
        <v>1</v>
      </c>
      <c r="J286" s="16">
        <v>1</v>
      </c>
      <c r="K286" s="16">
        <v>1</v>
      </c>
      <c r="L286">
        <v>41</v>
      </c>
      <c r="M286">
        <v>9</v>
      </c>
    </row>
    <row r="287" spans="2:13" x14ac:dyDescent="0.2">
      <c r="B287" s="15" t="s">
        <v>448</v>
      </c>
      <c r="C287" s="21">
        <v>1</v>
      </c>
      <c r="D287" s="17">
        <v>1</v>
      </c>
      <c r="E287" s="16">
        <v>0</v>
      </c>
      <c r="F287" s="16">
        <v>1</v>
      </c>
      <c r="G287" s="16">
        <v>1</v>
      </c>
      <c r="H287" s="16">
        <v>1</v>
      </c>
      <c r="I287" s="16">
        <v>1</v>
      </c>
      <c r="J287" s="16">
        <v>1</v>
      </c>
      <c r="K287" s="16">
        <v>1</v>
      </c>
      <c r="L287">
        <v>41</v>
      </c>
      <c r="M287">
        <v>8</v>
      </c>
    </row>
    <row r="288" spans="2:13" x14ac:dyDescent="0.2">
      <c r="B288" s="15" t="s">
        <v>449</v>
      </c>
      <c r="C288" s="21">
        <v>1</v>
      </c>
      <c r="D288" s="17">
        <v>1</v>
      </c>
      <c r="E288" s="16">
        <v>1</v>
      </c>
      <c r="F288" s="16">
        <v>1</v>
      </c>
      <c r="G288" s="16">
        <v>1</v>
      </c>
      <c r="H288" s="16">
        <v>1</v>
      </c>
      <c r="I288" s="16">
        <v>1</v>
      </c>
      <c r="J288" s="16">
        <v>1</v>
      </c>
      <c r="K288" s="16">
        <v>1</v>
      </c>
      <c r="L288">
        <v>41</v>
      </c>
      <c r="M288">
        <v>9</v>
      </c>
    </row>
    <row r="289" spans="2:13" x14ac:dyDescent="0.2">
      <c r="B289" s="15" t="s">
        <v>450</v>
      </c>
      <c r="C289" s="21">
        <v>1</v>
      </c>
      <c r="D289" s="17">
        <v>1</v>
      </c>
      <c r="E289" s="16">
        <v>0</v>
      </c>
      <c r="F289" s="16">
        <v>1</v>
      </c>
      <c r="G289" s="16">
        <v>1</v>
      </c>
      <c r="H289" s="16">
        <v>1</v>
      </c>
      <c r="I289" s="16">
        <v>1</v>
      </c>
      <c r="J289" s="16">
        <v>1</v>
      </c>
      <c r="K289" s="16">
        <v>1</v>
      </c>
      <c r="L289">
        <v>41</v>
      </c>
      <c r="M289">
        <v>8</v>
      </c>
    </row>
    <row r="290" spans="2:13" x14ac:dyDescent="0.2">
      <c r="B290" s="15" t="s">
        <v>451</v>
      </c>
      <c r="C290" s="21">
        <v>1</v>
      </c>
      <c r="D290" s="17">
        <v>1</v>
      </c>
      <c r="E290" s="16">
        <v>1</v>
      </c>
      <c r="F290" s="16">
        <v>1</v>
      </c>
      <c r="G290" s="16">
        <v>1</v>
      </c>
      <c r="H290" s="16">
        <v>1</v>
      </c>
      <c r="I290" s="16">
        <v>1</v>
      </c>
      <c r="J290" s="16">
        <v>1</v>
      </c>
      <c r="K290" s="16">
        <v>1</v>
      </c>
      <c r="L290">
        <v>41</v>
      </c>
      <c r="M290">
        <v>9</v>
      </c>
    </row>
    <row r="291" spans="2:13" x14ac:dyDescent="0.2">
      <c r="B291" s="15" t="s">
        <v>452</v>
      </c>
      <c r="C291" s="21">
        <v>1</v>
      </c>
      <c r="D291" s="17">
        <v>1</v>
      </c>
      <c r="E291" s="16">
        <v>1</v>
      </c>
      <c r="F291" s="16">
        <v>1</v>
      </c>
      <c r="G291" s="16">
        <v>1</v>
      </c>
      <c r="H291" s="16">
        <v>1</v>
      </c>
      <c r="I291" s="16">
        <v>1</v>
      </c>
      <c r="J291" s="16">
        <v>1</v>
      </c>
      <c r="K291" s="16">
        <v>1</v>
      </c>
      <c r="L291">
        <v>41</v>
      </c>
      <c r="M291">
        <v>9</v>
      </c>
    </row>
    <row r="292" spans="2:13" x14ac:dyDescent="0.2">
      <c r="B292" s="15" t="s">
        <v>453</v>
      </c>
      <c r="C292" s="21">
        <v>1</v>
      </c>
      <c r="D292" s="17">
        <v>1</v>
      </c>
      <c r="E292" s="16">
        <v>0</v>
      </c>
      <c r="F292" s="16">
        <v>1</v>
      </c>
      <c r="G292" s="16">
        <v>1</v>
      </c>
      <c r="H292" s="16">
        <v>1</v>
      </c>
      <c r="I292" s="16">
        <v>1</v>
      </c>
      <c r="J292" s="16">
        <v>1</v>
      </c>
      <c r="K292" s="16">
        <v>1</v>
      </c>
      <c r="L292">
        <v>41</v>
      </c>
      <c r="M292">
        <v>8</v>
      </c>
    </row>
    <row r="293" spans="2:13" x14ac:dyDescent="0.2">
      <c r="B293" s="15" t="s">
        <v>454</v>
      </c>
      <c r="C293" s="21">
        <v>1</v>
      </c>
      <c r="D293" s="17">
        <v>1</v>
      </c>
      <c r="E293" s="16">
        <v>0</v>
      </c>
      <c r="F293" s="16">
        <v>1</v>
      </c>
      <c r="G293" s="16">
        <v>1</v>
      </c>
      <c r="H293" s="16">
        <v>1</v>
      </c>
      <c r="I293" s="16">
        <v>1</v>
      </c>
      <c r="J293" s="16">
        <v>1</v>
      </c>
      <c r="K293" s="16">
        <v>1</v>
      </c>
      <c r="L293">
        <v>42</v>
      </c>
      <c r="M293">
        <v>8</v>
      </c>
    </row>
    <row r="294" spans="2:13" x14ac:dyDescent="0.2">
      <c r="B294" s="15" t="s">
        <v>455</v>
      </c>
      <c r="C294" s="21">
        <v>1</v>
      </c>
      <c r="D294" s="17">
        <v>1</v>
      </c>
      <c r="E294" s="16">
        <v>0</v>
      </c>
      <c r="F294" s="16">
        <v>1</v>
      </c>
      <c r="G294" s="16">
        <v>1</v>
      </c>
      <c r="H294" s="16">
        <v>1</v>
      </c>
      <c r="I294" s="16">
        <v>1</v>
      </c>
      <c r="J294" s="16">
        <v>1</v>
      </c>
      <c r="K294" s="16">
        <v>1</v>
      </c>
      <c r="L294">
        <v>42</v>
      </c>
      <c r="M294">
        <v>8</v>
      </c>
    </row>
    <row r="295" spans="2:13" x14ac:dyDescent="0.2">
      <c r="B295" s="15" t="s">
        <v>456</v>
      </c>
      <c r="C295" s="21">
        <v>1</v>
      </c>
      <c r="D295" s="17">
        <v>1</v>
      </c>
      <c r="E295" s="16">
        <v>1</v>
      </c>
      <c r="F295" s="16">
        <v>1</v>
      </c>
      <c r="G295" s="16">
        <v>1</v>
      </c>
      <c r="H295" s="16">
        <v>1</v>
      </c>
      <c r="I295" s="16">
        <v>1</v>
      </c>
      <c r="J295" s="16">
        <v>1</v>
      </c>
      <c r="K295" s="16">
        <v>1</v>
      </c>
      <c r="L295">
        <v>42</v>
      </c>
      <c r="M295">
        <v>9</v>
      </c>
    </row>
    <row r="296" spans="2:13" x14ac:dyDescent="0.2">
      <c r="B296" s="15" t="s">
        <v>457</v>
      </c>
      <c r="C296" s="21">
        <v>1</v>
      </c>
      <c r="D296" s="17">
        <v>1</v>
      </c>
      <c r="E296" s="16">
        <v>1</v>
      </c>
      <c r="F296" s="16">
        <v>1</v>
      </c>
      <c r="G296" s="16">
        <v>1</v>
      </c>
      <c r="H296" s="16">
        <v>1</v>
      </c>
      <c r="I296" s="16">
        <v>1</v>
      </c>
      <c r="J296" s="16">
        <v>1</v>
      </c>
      <c r="K296" s="16">
        <v>1</v>
      </c>
      <c r="L296">
        <v>42</v>
      </c>
      <c r="M296">
        <v>9</v>
      </c>
    </row>
    <row r="297" spans="2:13" x14ac:dyDescent="0.2">
      <c r="B297" s="15" t="s">
        <v>458</v>
      </c>
      <c r="C297" s="21">
        <v>1</v>
      </c>
      <c r="D297" s="17">
        <v>1</v>
      </c>
      <c r="E297" s="16">
        <v>0</v>
      </c>
      <c r="F297" s="16">
        <v>1</v>
      </c>
      <c r="G297" s="16">
        <v>1</v>
      </c>
      <c r="H297" s="16">
        <v>1</v>
      </c>
      <c r="I297" s="16">
        <v>1</v>
      </c>
      <c r="J297" s="16">
        <v>1</v>
      </c>
      <c r="K297" s="16">
        <v>1</v>
      </c>
      <c r="L297">
        <v>42</v>
      </c>
      <c r="M297">
        <v>8</v>
      </c>
    </row>
    <row r="298" spans="2:13" x14ac:dyDescent="0.2">
      <c r="B298" s="15" t="s">
        <v>459</v>
      </c>
      <c r="C298" s="21">
        <v>1</v>
      </c>
      <c r="D298" s="17">
        <v>1</v>
      </c>
      <c r="E298" s="16">
        <v>1</v>
      </c>
      <c r="F298" s="16">
        <v>1</v>
      </c>
      <c r="G298" s="16">
        <v>1</v>
      </c>
      <c r="H298" s="16">
        <v>1</v>
      </c>
      <c r="I298" s="16">
        <v>1</v>
      </c>
      <c r="J298" s="16">
        <v>1</v>
      </c>
      <c r="K298" s="16">
        <v>1</v>
      </c>
      <c r="L298">
        <v>42</v>
      </c>
      <c r="M298">
        <v>9</v>
      </c>
    </row>
    <row r="299" spans="2:13" x14ac:dyDescent="0.2">
      <c r="B299" s="15" t="s">
        <v>460</v>
      </c>
      <c r="C299" s="21">
        <v>1</v>
      </c>
      <c r="D299" s="17">
        <v>1</v>
      </c>
      <c r="E299" s="16">
        <v>0</v>
      </c>
      <c r="F299" s="16">
        <v>1</v>
      </c>
      <c r="G299" s="16">
        <v>1</v>
      </c>
      <c r="H299" s="16">
        <v>1</v>
      </c>
      <c r="I299" s="16">
        <v>1</v>
      </c>
      <c r="J299" s="16">
        <v>1</v>
      </c>
      <c r="K299" s="16">
        <v>1</v>
      </c>
      <c r="L299">
        <v>42</v>
      </c>
      <c r="M299">
        <v>8</v>
      </c>
    </row>
    <row r="300" spans="2:13" x14ac:dyDescent="0.2">
      <c r="B300" s="15" t="s">
        <v>461</v>
      </c>
      <c r="C300" s="21">
        <v>1</v>
      </c>
      <c r="D300" s="17">
        <v>1</v>
      </c>
      <c r="E300" s="16">
        <v>1</v>
      </c>
      <c r="F300" s="16">
        <v>1</v>
      </c>
      <c r="G300" s="16">
        <v>1</v>
      </c>
      <c r="H300" s="16">
        <v>1</v>
      </c>
      <c r="I300" s="16">
        <v>1</v>
      </c>
      <c r="J300" s="16">
        <v>1</v>
      </c>
      <c r="K300" s="16">
        <v>1</v>
      </c>
      <c r="L300">
        <v>43</v>
      </c>
      <c r="M300">
        <v>9</v>
      </c>
    </row>
    <row r="301" spans="2:13" x14ac:dyDescent="0.2">
      <c r="B301" s="15" t="s">
        <v>462</v>
      </c>
      <c r="C301" s="21">
        <v>1</v>
      </c>
      <c r="D301" s="17">
        <v>1</v>
      </c>
      <c r="E301" s="16">
        <v>1</v>
      </c>
      <c r="F301" s="16">
        <v>1</v>
      </c>
      <c r="G301" s="16">
        <v>1</v>
      </c>
      <c r="H301" s="16">
        <v>1</v>
      </c>
      <c r="I301" s="16">
        <v>1</v>
      </c>
      <c r="J301" s="16">
        <v>1</v>
      </c>
      <c r="K301" s="16">
        <v>1</v>
      </c>
      <c r="L301">
        <v>43</v>
      </c>
      <c r="M301">
        <v>9</v>
      </c>
    </row>
    <row r="302" spans="2:13" x14ac:dyDescent="0.2">
      <c r="B302" s="15" t="s">
        <v>463</v>
      </c>
      <c r="C302" s="21">
        <v>1</v>
      </c>
      <c r="D302" s="17">
        <v>1</v>
      </c>
      <c r="E302" s="16">
        <v>1</v>
      </c>
      <c r="F302" s="16">
        <v>1</v>
      </c>
      <c r="G302" s="16">
        <v>1</v>
      </c>
      <c r="H302" s="16">
        <v>1</v>
      </c>
      <c r="I302" s="16">
        <v>1</v>
      </c>
      <c r="J302" s="16">
        <v>1</v>
      </c>
      <c r="K302" s="16">
        <v>1</v>
      </c>
      <c r="L302">
        <v>43</v>
      </c>
      <c r="M302">
        <v>9</v>
      </c>
    </row>
    <row r="303" spans="2:13" x14ac:dyDescent="0.2">
      <c r="B303" s="15" t="s">
        <v>464</v>
      </c>
      <c r="C303" s="21">
        <v>1</v>
      </c>
      <c r="D303" s="17">
        <v>1</v>
      </c>
      <c r="E303" s="16">
        <v>0</v>
      </c>
      <c r="F303" s="16">
        <v>1</v>
      </c>
      <c r="G303" s="16">
        <v>1</v>
      </c>
      <c r="H303" s="16">
        <v>1</v>
      </c>
      <c r="I303" s="16">
        <v>1</v>
      </c>
      <c r="J303" s="16">
        <v>1</v>
      </c>
      <c r="K303" s="16">
        <v>1</v>
      </c>
      <c r="L303">
        <v>43</v>
      </c>
      <c r="M303">
        <v>8</v>
      </c>
    </row>
    <row r="304" spans="2:13" x14ac:dyDescent="0.2">
      <c r="B304" s="15" t="s">
        <v>465</v>
      </c>
      <c r="C304" s="21">
        <v>1</v>
      </c>
      <c r="D304" s="17">
        <v>1</v>
      </c>
      <c r="E304" s="16">
        <v>1</v>
      </c>
      <c r="F304" s="16">
        <v>1</v>
      </c>
      <c r="G304" s="16">
        <v>1</v>
      </c>
      <c r="H304" s="16">
        <v>1</v>
      </c>
      <c r="I304" s="16">
        <v>1</v>
      </c>
      <c r="J304" s="16">
        <v>1</v>
      </c>
      <c r="K304" s="16">
        <v>1</v>
      </c>
      <c r="L304">
        <v>43</v>
      </c>
      <c r="M304">
        <v>9</v>
      </c>
    </row>
    <row r="305" spans="2:13" x14ac:dyDescent="0.2">
      <c r="B305" s="15" t="s">
        <v>466</v>
      </c>
      <c r="C305" s="21">
        <v>1</v>
      </c>
      <c r="D305" s="17">
        <v>1</v>
      </c>
      <c r="E305" s="16">
        <v>0</v>
      </c>
      <c r="F305" s="16">
        <v>1</v>
      </c>
      <c r="G305" s="16">
        <v>1</v>
      </c>
      <c r="H305" s="16">
        <v>1</v>
      </c>
      <c r="I305" s="16">
        <v>1</v>
      </c>
      <c r="J305" s="16">
        <v>1</v>
      </c>
      <c r="K305" s="16">
        <v>1</v>
      </c>
      <c r="L305">
        <v>43</v>
      </c>
      <c r="M305">
        <v>8</v>
      </c>
    </row>
    <row r="306" spans="2:13" x14ac:dyDescent="0.2">
      <c r="B306" s="15" t="s">
        <v>467</v>
      </c>
      <c r="C306" s="21">
        <v>1</v>
      </c>
      <c r="D306" s="17">
        <v>1</v>
      </c>
      <c r="E306" s="16">
        <v>0</v>
      </c>
      <c r="F306" s="16">
        <v>1</v>
      </c>
      <c r="G306" s="16">
        <v>1</v>
      </c>
      <c r="H306" s="16">
        <v>1</v>
      </c>
      <c r="I306" s="16">
        <v>1</v>
      </c>
      <c r="J306" s="16">
        <v>1</v>
      </c>
      <c r="K306" s="16">
        <v>1</v>
      </c>
      <c r="L306">
        <v>43</v>
      </c>
      <c r="M306">
        <v>8</v>
      </c>
    </row>
    <row r="307" spans="2:13" x14ac:dyDescent="0.2">
      <c r="B307" s="15" t="s">
        <v>468</v>
      </c>
      <c r="C307" s="21">
        <v>1</v>
      </c>
      <c r="D307" s="17">
        <v>1</v>
      </c>
      <c r="E307" s="16">
        <v>1</v>
      </c>
      <c r="F307" s="16">
        <v>1</v>
      </c>
      <c r="G307" s="16">
        <v>1</v>
      </c>
      <c r="H307" s="16">
        <v>1</v>
      </c>
      <c r="I307" s="16">
        <v>1</v>
      </c>
      <c r="J307" s="16">
        <v>1</v>
      </c>
      <c r="K307" s="16">
        <v>1</v>
      </c>
      <c r="L307">
        <v>44</v>
      </c>
      <c r="M307">
        <v>9</v>
      </c>
    </row>
    <row r="308" spans="2:13" x14ac:dyDescent="0.2">
      <c r="B308" s="15" t="s">
        <v>469</v>
      </c>
      <c r="C308" s="21">
        <v>1</v>
      </c>
      <c r="D308" s="17">
        <v>1</v>
      </c>
      <c r="E308" s="16">
        <v>0</v>
      </c>
      <c r="F308" s="16">
        <v>1</v>
      </c>
      <c r="G308" s="16">
        <v>1</v>
      </c>
      <c r="H308" s="16">
        <v>1</v>
      </c>
      <c r="I308" s="16">
        <v>1</v>
      </c>
      <c r="J308" s="16">
        <v>1</v>
      </c>
      <c r="K308" s="16">
        <v>1</v>
      </c>
      <c r="L308">
        <v>44</v>
      </c>
      <c r="M308">
        <v>8</v>
      </c>
    </row>
    <row r="309" spans="2:13" x14ac:dyDescent="0.2">
      <c r="B309" s="15" t="s">
        <v>470</v>
      </c>
      <c r="C309" s="21">
        <v>1</v>
      </c>
      <c r="D309" s="17">
        <v>1</v>
      </c>
      <c r="E309" s="16">
        <v>1</v>
      </c>
      <c r="F309" s="16">
        <v>1</v>
      </c>
      <c r="G309" s="16">
        <v>1</v>
      </c>
      <c r="H309" s="16">
        <v>1</v>
      </c>
      <c r="I309" s="16">
        <v>1</v>
      </c>
      <c r="J309" s="16">
        <v>1</v>
      </c>
      <c r="K309" s="16">
        <v>1</v>
      </c>
      <c r="L309">
        <v>44</v>
      </c>
      <c r="M309">
        <v>9</v>
      </c>
    </row>
    <row r="310" spans="2:13" x14ac:dyDescent="0.2">
      <c r="B310" s="15" t="s">
        <v>471</v>
      </c>
      <c r="C310" s="21">
        <v>1</v>
      </c>
      <c r="D310" s="17">
        <v>1</v>
      </c>
      <c r="E310" s="16">
        <v>1</v>
      </c>
      <c r="F310" s="16">
        <v>1</v>
      </c>
      <c r="G310" s="16">
        <v>1</v>
      </c>
      <c r="H310" s="16">
        <v>1</v>
      </c>
      <c r="I310" s="16">
        <v>1</v>
      </c>
      <c r="J310" s="16">
        <v>1</v>
      </c>
      <c r="K310" s="16">
        <v>1</v>
      </c>
      <c r="L310">
        <v>44</v>
      </c>
      <c r="M310">
        <v>9</v>
      </c>
    </row>
    <row r="311" spans="2:13" x14ac:dyDescent="0.2">
      <c r="B311" s="15" t="s">
        <v>472</v>
      </c>
      <c r="C311" s="21">
        <v>1</v>
      </c>
      <c r="D311" s="17">
        <v>1</v>
      </c>
      <c r="E311" s="16">
        <v>1</v>
      </c>
      <c r="F311" s="16">
        <v>1</v>
      </c>
      <c r="G311" s="16">
        <v>1</v>
      </c>
      <c r="H311" s="16">
        <v>1</v>
      </c>
      <c r="I311" s="16">
        <v>1</v>
      </c>
      <c r="J311" s="16">
        <v>1</v>
      </c>
      <c r="K311" s="16">
        <v>1</v>
      </c>
      <c r="L311">
        <v>44</v>
      </c>
      <c r="M311">
        <v>9</v>
      </c>
    </row>
    <row r="312" spans="2:13" x14ac:dyDescent="0.2">
      <c r="B312" s="15" t="s">
        <v>473</v>
      </c>
      <c r="C312" s="21">
        <v>1</v>
      </c>
      <c r="D312" s="17">
        <v>1</v>
      </c>
      <c r="E312" s="16">
        <v>1</v>
      </c>
      <c r="F312" s="16">
        <v>1</v>
      </c>
      <c r="G312" s="16">
        <v>1</v>
      </c>
      <c r="H312" s="16">
        <v>1</v>
      </c>
      <c r="I312" s="16">
        <v>1</v>
      </c>
      <c r="J312" s="16">
        <v>1</v>
      </c>
      <c r="K312" s="16">
        <v>1</v>
      </c>
      <c r="L312">
        <v>44</v>
      </c>
      <c r="M312">
        <v>9</v>
      </c>
    </row>
    <row r="313" spans="2:13" x14ac:dyDescent="0.2">
      <c r="B313" s="15" t="s">
        <v>474</v>
      </c>
      <c r="C313" s="21">
        <v>1</v>
      </c>
      <c r="D313" s="17">
        <v>1</v>
      </c>
      <c r="E313" s="16">
        <v>1</v>
      </c>
      <c r="F313" s="16">
        <v>1</v>
      </c>
      <c r="G313" s="16">
        <v>1</v>
      </c>
      <c r="H313" s="16">
        <v>1</v>
      </c>
      <c r="I313" s="16">
        <v>1</v>
      </c>
      <c r="J313" s="16">
        <v>1</v>
      </c>
      <c r="K313" s="16">
        <v>1</v>
      </c>
      <c r="L313">
        <v>44</v>
      </c>
      <c r="M313">
        <v>9</v>
      </c>
    </row>
    <row r="314" spans="2:13" x14ac:dyDescent="0.2">
      <c r="B314" s="15" t="s">
        <v>475</v>
      </c>
      <c r="C314" s="21">
        <v>1</v>
      </c>
      <c r="D314" s="17">
        <v>1</v>
      </c>
      <c r="E314" s="16">
        <v>1</v>
      </c>
      <c r="F314" s="16">
        <v>1</v>
      </c>
      <c r="G314" s="16">
        <v>1</v>
      </c>
      <c r="H314" s="16">
        <v>1</v>
      </c>
      <c r="I314" s="16">
        <v>1</v>
      </c>
      <c r="J314" s="16">
        <v>1</v>
      </c>
      <c r="K314" s="16">
        <v>1</v>
      </c>
      <c r="L314">
        <v>45</v>
      </c>
      <c r="M314">
        <v>9</v>
      </c>
    </row>
    <row r="315" spans="2:13" x14ac:dyDescent="0.2">
      <c r="B315" s="15" t="s">
        <v>476</v>
      </c>
      <c r="C315" s="21">
        <v>1</v>
      </c>
      <c r="D315" s="17">
        <v>1</v>
      </c>
      <c r="E315" s="16">
        <v>1</v>
      </c>
      <c r="F315" s="16">
        <v>1</v>
      </c>
      <c r="G315" s="16">
        <v>1</v>
      </c>
      <c r="H315" s="16">
        <v>1</v>
      </c>
      <c r="I315" s="16">
        <v>1</v>
      </c>
      <c r="J315" s="16">
        <v>1</v>
      </c>
      <c r="K315" s="16">
        <v>1</v>
      </c>
      <c r="L315">
        <v>45</v>
      </c>
      <c r="M315">
        <v>9</v>
      </c>
    </row>
    <row r="316" spans="2:13" x14ac:dyDescent="0.2">
      <c r="B316" s="15" t="s">
        <v>477</v>
      </c>
      <c r="C316" s="21">
        <v>1</v>
      </c>
      <c r="D316" s="17">
        <v>1</v>
      </c>
      <c r="E316" s="16">
        <v>1</v>
      </c>
      <c r="F316" s="16">
        <v>1</v>
      </c>
      <c r="G316" s="16">
        <v>1</v>
      </c>
      <c r="H316" s="16">
        <v>1</v>
      </c>
      <c r="I316" s="16">
        <v>1</v>
      </c>
      <c r="J316" s="16">
        <v>1</v>
      </c>
      <c r="K316" s="16">
        <v>1</v>
      </c>
      <c r="L316">
        <v>45</v>
      </c>
      <c r="M316">
        <v>9</v>
      </c>
    </row>
    <row r="317" spans="2:13" x14ac:dyDescent="0.2">
      <c r="B317" s="15" t="s">
        <v>478</v>
      </c>
      <c r="C317" s="21">
        <v>1</v>
      </c>
      <c r="D317" s="17">
        <v>1</v>
      </c>
      <c r="E317" s="16">
        <v>0</v>
      </c>
      <c r="F317" s="16">
        <v>1</v>
      </c>
      <c r="G317" s="16">
        <v>1</v>
      </c>
      <c r="H317" s="16">
        <v>1</v>
      </c>
      <c r="I317" s="16">
        <v>1</v>
      </c>
      <c r="J317" s="16">
        <v>1</v>
      </c>
      <c r="K317" s="16">
        <v>1</v>
      </c>
      <c r="L317">
        <v>45</v>
      </c>
      <c r="M317">
        <v>8</v>
      </c>
    </row>
    <row r="318" spans="2:13" x14ac:dyDescent="0.2">
      <c r="B318" s="15" t="s">
        <v>479</v>
      </c>
      <c r="C318" s="21">
        <v>1</v>
      </c>
      <c r="D318" s="17">
        <v>1</v>
      </c>
      <c r="E318" s="16">
        <v>1</v>
      </c>
      <c r="F318" s="16">
        <v>1</v>
      </c>
      <c r="G318" s="16">
        <v>1</v>
      </c>
      <c r="H318" s="16">
        <v>1</v>
      </c>
      <c r="I318" s="16">
        <v>1</v>
      </c>
      <c r="J318" s="16">
        <v>1</v>
      </c>
      <c r="K318" s="16">
        <v>1</v>
      </c>
      <c r="L318">
        <v>45</v>
      </c>
      <c r="M318">
        <v>9</v>
      </c>
    </row>
    <row r="319" spans="2:13" x14ac:dyDescent="0.2">
      <c r="B319" s="15" t="s">
        <v>480</v>
      </c>
      <c r="C319" s="21">
        <v>1</v>
      </c>
      <c r="D319" s="17">
        <v>1</v>
      </c>
      <c r="E319" s="16">
        <v>1</v>
      </c>
      <c r="F319" s="16">
        <v>1</v>
      </c>
      <c r="G319" s="16">
        <v>1</v>
      </c>
      <c r="H319" s="16">
        <v>1</v>
      </c>
      <c r="I319" s="16">
        <v>1</v>
      </c>
      <c r="J319" s="16">
        <v>1</v>
      </c>
      <c r="K319" s="16">
        <v>1</v>
      </c>
      <c r="L319">
        <v>45</v>
      </c>
      <c r="M319">
        <v>9</v>
      </c>
    </row>
    <row r="320" spans="2:13" x14ac:dyDescent="0.2">
      <c r="B320" s="15" t="s">
        <v>481</v>
      </c>
      <c r="C320" s="21">
        <v>1</v>
      </c>
      <c r="D320" s="17">
        <v>1</v>
      </c>
      <c r="E320" s="16">
        <v>0</v>
      </c>
      <c r="F320" s="16">
        <v>1</v>
      </c>
      <c r="G320" s="16">
        <v>1</v>
      </c>
      <c r="H320" s="16">
        <v>1</v>
      </c>
      <c r="I320" s="16">
        <v>1</v>
      </c>
      <c r="J320" s="16">
        <v>1</v>
      </c>
      <c r="K320" s="16">
        <v>1</v>
      </c>
      <c r="L320">
        <v>45</v>
      </c>
      <c r="M320">
        <v>8</v>
      </c>
    </row>
    <row r="321" spans="2:13" x14ac:dyDescent="0.2">
      <c r="B321" s="15" t="s">
        <v>482</v>
      </c>
      <c r="C321" s="21">
        <v>1</v>
      </c>
      <c r="D321" s="17">
        <v>1</v>
      </c>
      <c r="E321" s="16">
        <v>0</v>
      </c>
      <c r="F321" s="16">
        <v>1</v>
      </c>
      <c r="G321" s="16">
        <v>1</v>
      </c>
      <c r="H321" s="16">
        <v>1</v>
      </c>
      <c r="I321" s="16">
        <v>1</v>
      </c>
      <c r="J321" s="16">
        <v>1</v>
      </c>
      <c r="K321" s="16">
        <v>1</v>
      </c>
      <c r="L321">
        <v>46</v>
      </c>
      <c r="M321">
        <v>8</v>
      </c>
    </row>
    <row r="322" spans="2:13" x14ac:dyDescent="0.2">
      <c r="B322" s="15" t="s">
        <v>483</v>
      </c>
      <c r="C322" s="21">
        <v>1</v>
      </c>
      <c r="D322" s="17">
        <v>1</v>
      </c>
      <c r="E322" s="16">
        <v>1</v>
      </c>
      <c r="F322" s="16">
        <v>1</v>
      </c>
      <c r="G322" s="16">
        <v>1</v>
      </c>
      <c r="H322" s="16">
        <v>1</v>
      </c>
      <c r="I322" s="16">
        <v>1</v>
      </c>
      <c r="J322" s="16">
        <v>1</v>
      </c>
      <c r="K322" s="16">
        <v>1</v>
      </c>
      <c r="L322">
        <v>46</v>
      </c>
      <c r="M322">
        <v>9</v>
      </c>
    </row>
    <row r="323" spans="2:13" x14ac:dyDescent="0.2">
      <c r="B323" s="15" t="s">
        <v>484</v>
      </c>
      <c r="C323" s="21">
        <v>1</v>
      </c>
      <c r="D323" s="17">
        <v>1</v>
      </c>
      <c r="E323" s="16">
        <v>0</v>
      </c>
      <c r="F323" s="16">
        <v>1</v>
      </c>
      <c r="G323" s="16">
        <v>1</v>
      </c>
      <c r="H323" s="16">
        <v>1</v>
      </c>
      <c r="I323" s="16">
        <v>1</v>
      </c>
      <c r="J323" s="16">
        <v>1</v>
      </c>
      <c r="K323" s="16">
        <v>1</v>
      </c>
      <c r="L323">
        <v>46</v>
      </c>
      <c r="M323">
        <v>8</v>
      </c>
    </row>
    <row r="324" spans="2:13" x14ac:dyDescent="0.2">
      <c r="B324" s="15" t="s">
        <v>485</v>
      </c>
      <c r="C324" s="21">
        <v>1</v>
      </c>
      <c r="D324" s="17">
        <v>1</v>
      </c>
      <c r="E324" s="16">
        <v>1</v>
      </c>
      <c r="F324" s="16">
        <v>1</v>
      </c>
      <c r="G324" s="16">
        <v>1</v>
      </c>
      <c r="H324" s="16">
        <v>1</v>
      </c>
      <c r="I324" s="16">
        <v>1</v>
      </c>
      <c r="J324" s="16">
        <v>1</v>
      </c>
      <c r="K324" s="16">
        <v>1</v>
      </c>
      <c r="L324">
        <v>46</v>
      </c>
      <c r="M324">
        <v>9</v>
      </c>
    </row>
    <row r="325" spans="2:13" x14ac:dyDescent="0.2">
      <c r="B325" s="15" t="s">
        <v>486</v>
      </c>
      <c r="C325" s="21">
        <v>1</v>
      </c>
      <c r="D325" s="17">
        <v>1</v>
      </c>
      <c r="E325" s="16">
        <v>0</v>
      </c>
      <c r="F325" s="16">
        <v>1</v>
      </c>
      <c r="G325" s="16">
        <v>1</v>
      </c>
      <c r="H325" s="16">
        <v>1</v>
      </c>
      <c r="I325" s="16">
        <v>1</v>
      </c>
      <c r="J325" s="16">
        <v>1</v>
      </c>
      <c r="K325" s="16">
        <v>1</v>
      </c>
      <c r="L325">
        <v>46</v>
      </c>
      <c r="M325">
        <v>8</v>
      </c>
    </row>
    <row r="326" spans="2:13" x14ac:dyDescent="0.2">
      <c r="B326" s="15" t="s">
        <v>487</v>
      </c>
      <c r="C326" s="21">
        <v>1</v>
      </c>
      <c r="D326" s="17">
        <v>1</v>
      </c>
      <c r="E326" s="16">
        <v>1</v>
      </c>
      <c r="F326" s="16">
        <v>1</v>
      </c>
      <c r="G326" s="16">
        <v>1</v>
      </c>
      <c r="H326" s="16">
        <v>1</v>
      </c>
      <c r="I326" s="16">
        <v>1</v>
      </c>
      <c r="J326" s="16">
        <v>1</v>
      </c>
      <c r="K326" s="16">
        <v>1</v>
      </c>
      <c r="L326">
        <v>46</v>
      </c>
      <c r="M326">
        <v>9</v>
      </c>
    </row>
    <row r="327" spans="2:13" x14ac:dyDescent="0.2">
      <c r="B327" s="15" t="s">
        <v>488</v>
      </c>
      <c r="C327" s="21">
        <v>1</v>
      </c>
      <c r="D327" s="17">
        <v>1</v>
      </c>
      <c r="E327" s="16">
        <v>0</v>
      </c>
      <c r="F327" s="16">
        <v>1</v>
      </c>
      <c r="G327" s="16">
        <v>1</v>
      </c>
      <c r="H327" s="16">
        <v>1</v>
      </c>
      <c r="I327" s="16">
        <v>1</v>
      </c>
      <c r="J327" s="16">
        <v>1</v>
      </c>
      <c r="K327" s="16">
        <v>1</v>
      </c>
      <c r="L327">
        <v>46</v>
      </c>
      <c r="M327">
        <v>8</v>
      </c>
    </row>
    <row r="328" spans="2:13" x14ac:dyDescent="0.2">
      <c r="B328" s="15" t="s">
        <v>489</v>
      </c>
      <c r="C328" s="21">
        <v>1</v>
      </c>
      <c r="D328" s="17">
        <v>1</v>
      </c>
      <c r="E328" s="16">
        <v>1</v>
      </c>
      <c r="F328" s="16">
        <v>1</v>
      </c>
      <c r="G328" s="16">
        <v>1</v>
      </c>
      <c r="H328" s="16">
        <v>1</v>
      </c>
      <c r="I328" s="16">
        <v>1</v>
      </c>
      <c r="J328" s="16">
        <v>1</v>
      </c>
      <c r="K328" s="16">
        <v>1</v>
      </c>
      <c r="L328">
        <v>47</v>
      </c>
      <c r="M328">
        <v>9</v>
      </c>
    </row>
    <row r="329" spans="2:13" x14ac:dyDescent="0.2">
      <c r="B329" s="15" t="s">
        <v>490</v>
      </c>
      <c r="C329" s="21">
        <v>1</v>
      </c>
      <c r="D329" s="17">
        <v>1</v>
      </c>
      <c r="E329" s="16">
        <v>0</v>
      </c>
      <c r="F329" s="16">
        <v>1</v>
      </c>
      <c r="G329" s="16">
        <v>1</v>
      </c>
      <c r="H329" s="16">
        <v>1</v>
      </c>
      <c r="I329" s="16">
        <v>1</v>
      </c>
      <c r="J329" s="16">
        <v>1</v>
      </c>
      <c r="K329" s="16">
        <v>1</v>
      </c>
      <c r="L329">
        <v>47</v>
      </c>
      <c r="M329">
        <v>8</v>
      </c>
    </row>
    <row r="330" spans="2:13" x14ac:dyDescent="0.2">
      <c r="B330" s="15" t="s">
        <v>491</v>
      </c>
      <c r="C330" s="21">
        <v>1</v>
      </c>
      <c r="D330" s="17">
        <v>1</v>
      </c>
      <c r="E330" s="16">
        <v>0</v>
      </c>
      <c r="F330" s="16">
        <v>1</v>
      </c>
      <c r="G330" s="16">
        <v>1</v>
      </c>
      <c r="H330" s="16">
        <v>1</v>
      </c>
      <c r="I330" s="16">
        <v>1</v>
      </c>
      <c r="J330" s="16">
        <v>1</v>
      </c>
      <c r="K330" s="16">
        <v>1</v>
      </c>
      <c r="L330">
        <v>47</v>
      </c>
      <c r="M330">
        <v>8</v>
      </c>
    </row>
    <row r="331" spans="2:13" x14ac:dyDescent="0.2">
      <c r="B331" s="15" t="s">
        <v>492</v>
      </c>
      <c r="C331" s="21">
        <v>1</v>
      </c>
      <c r="D331" s="17">
        <v>1</v>
      </c>
      <c r="E331" s="16">
        <v>1</v>
      </c>
      <c r="F331" s="16">
        <v>1</v>
      </c>
      <c r="G331" s="16">
        <v>1</v>
      </c>
      <c r="H331" s="16">
        <v>1</v>
      </c>
      <c r="I331" s="16">
        <v>1</v>
      </c>
      <c r="J331" s="16">
        <v>1</v>
      </c>
      <c r="K331" s="16">
        <v>1</v>
      </c>
      <c r="L331">
        <v>47</v>
      </c>
      <c r="M331">
        <v>9</v>
      </c>
    </row>
    <row r="332" spans="2:13" x14ac:dyDescent="0.2">
      <c r="B332" s="15" t="s">
        <v>493</v>
      </c>
      <c r="C332" s="21">
        <v>1</v>
      </c>
      <c r="D332" s="17">
        <v>1</v>
      </c>
      <c r="E332" s="16">
        <v>0</v>
      </c>
      <c r="F332" s="16">
        <v>1</v>
      </c>
      <c r="G332" s="16">
        <v>1</v>
      </c>
      <c r="H332" s="16">
        <v>1</v>
      </c>
      <c r="I332" s="16">
        <v>1</v>
      </c>
      <c r="J332" s="16">
        <v>1</v>
      </c>
      <c r="K332" s="16">
        <v>1</v>
      </c>
      <c r="L332">
        <v>47</v>
      </c>
      <c r="M332">
        <v>8</v>
      </c>
    </row>
    <row r="333" spans="2:13" x14ac:dyDescent="0.2">
      <c r="B333" s="15" t="s">
        <v>494</v>
      </c>
      <c r="C333" s="21">
        <v>1</v>
      </c>
      <c r="D333" s="17">
        <v>1</v>
      </c>
      <c r="E333" s="16">
        <v>0</v>
      </c>
      <c r="F333" s="16">
        <v>0</v>
      </c>
      <c r="G333" s="16">
        <v>1</v>
      </c>
      <c r="H333" s="16">
        <v>1</v>
      </c>
      <c r="I333" s="16">
        <v>1</v>
      </c>
      <c r="J333" s="16">
        <v>1</v>
      </c>
      <c r="K333" s="16">
        <v>1</v>
      </c>
      <c r="L333">
        <v>47</v>
      </c>
      <c r="M333">
        <v>7</v>
      </c>
    </row>
    <row r="334" spans="2:13" x14ac:dyDescent="0.2">
      <c r="B334" s="15" t="s">
        <v>495</v>
      </c>
      <c r="C334" s="21">
        <v>1</v>
      </c>
      <c r="D334" s="17">
        <v>1</v>
      </c>
      <c r="E334" s="16">
        <v>0</v>
      </c>
      <c r="F334" s="16">
        <v>1</v>
      </c>
      <c r="G334" s="16">
        <v>1</v>
      </c>
      <c r="H334" s="16">
        <v>1</v>
      </c>
      <c r="I334" s="16">
        <v>1</v>
      </c>
      <c r="J334" s="16">
        <v>1</v>
      </c>
      <c r="K334" s="16">
        <v>1</v>
      </c>
      <c r="L334">
        <v>47</v>
      </c>
      <c r="M334">
        <v>8</v>
      </c>
    </row>
    <row r="335" spans="2:13" x14ac:dyDescent="0.2">
      <c r="B335" s="15" t="s">
        <v>496</v>
      </c>
      <c r="C335" s="21">
        <v>1</v>
      </c>
      <c r="D335" s="17">
        <v>1</v>
      </c>
      <c r="E335" s="16">
        <v>1</v>
      </c>
      <c r="F335" s="16">
        <v>1</v>
      </c>
      <c r="G335" s="16">
        <v>1</v>
      </c>
      <c r="H335" s="16">
        <v>1</v>
      </c>
      <c r="I335" s="16">
        <v>1</v>
      </c>
      <c r="J335" s="16">
        <v>1</v>
      </c>
      <c r="K335" s="16">
        <v>1</v>
      </c>
      <c r="L335">
        <v>48</v>
      </c>
      <c r="M335">
        <v>9</v>
      </c>
    </row>
    <row r="336" spans="2:13" x14ac:dyDescent="0.2">
      <c r="B336" s="15" t="s">
        <v>497</v>
      </c>
      <c r="C336" s="21">
        <v>1</v>
      </c>
      <c r="D336" s="17">
        <v>1</v>
      </c>
      <c r="E336" s="16">
        <v>1</v>
      </c>
      <c r="F336" s="16">
        <v>1</v>
      </c>
      <c r="G336" s="16">
        <v>1</v>
      </c>
      <c r="H336" s="16">
        <v>1</v>
      </c>
      <c r="I336" s="16">
        <v>1</v>
      </c>
      <c r="J336" s="16">
        <v>1</v>
      </c>
      <c r="K336" s="16">
        <v>1</v>
      </c>
      <c r="L336">
        <v>48</v>
      </c>
      <c r="M336">
        <v>9</v>
      </c>
    </row>
    <row r="337" spans="2:29" x14ac:dyDescent="0.2">
      <c r="B337" s="15" t="s">
        <v>498</v>
      </c>
      <c r="C337" s="21">
        <v>1</v>
      </c>
      <c r="D337" s="17">
        <v>1</v>
      </c>
      <c r="E337" s="16">
        <v>1</v>
      </c>
      <c r="F337" s="16">
        <v>1</v>
      </c>
      <c r="G337" s="16">
        <v>1</v>
      </c>
      <c r="H337" s="16">
        <v>1</v>
      </c>
      <c r="I337" s="16">
        <v>1</v>
      </c>
      <c r="J337" s="16">
        <v>1</v>
      </c>
      <c r="K337" s="16">
        <v>1</v>
      </c>
      <c r="L337">
        <v>48</v>
      </c>
      <c r="M337">
        <v>9</v>
      </c>
    </row>
    <row r="338" spans="2:29" x14ac:dyDescent="0.2">
      <c r="B338" s="15" t="s">
        <v>499</v>
      </c>
      <c r="C338" s="21">
        <v>1</v>
      </c>
      <c r="D338" s="17">
        <v>1</v>
      </c>
      <c r="E338" s="16">
        <v>1</v>
      </c>
      <c r="F338" s="16">
        <v>0</v>
      </c>
      <c r="G338" s="16">
        <v>1</v>
      </c>
      <c r="H338" s="16">
        <v>1</v>
      </c>
      <c r="I338" s="16">
        <v>1</v>
      </c>
      <c r="J338" s="16">
        <v>1</v>
      </c>
      <c r="K338" s="16">
        <v>1</v>
      </c>
      <c r="L338">
        <v>48</v>
      </c>
      <c r="M338">
        <v>8</v>
      </c>
    </row>
    <row r="339" spans="2:29" x14ac:dyDescent="0.2">
      <c r="B339" s="15" t="s">
        <v>500</v>
      </c>
      <c r="C339" s="21">
        <v>1</v>
      </c>
      <c r="D339" s="17">
        <v>1</v>
      </c>
      <c r="E339" s="16">
        <v>0</v>
      </c>
      <c r="F339" s="16">
        <v>1</v>
      </c>
      <c r="G339" s="16">
        <v>1</v>
      </c>
      <c r="H339" s="16">
        <v>1</v>
      </c>
      <c r="I339" s="16">
        <v>1</v>
      </c>
      <c r="J339" s="16">
        <v>1</v>
      </c>
      <c r="K339" s="16">
        <v>1</v>
      </c>
      <c r="L339">
        <v>48</v>
      </c>
      <c r="M339">
        <v>8</v>
      </c>
    </row>
    <row r="340" spans="2:29" x14ac:dyDescent="0.2">
      <c r="B340" s="15" t="s">
        <v>501</v>
      </c>
      <c r="C340" s="21">
        <v>1</v>
      </c>
      <c r="D340" s="17">
        <v>1</v>
      </c>
      <c r="E340" s="16">
        <v>0</v>
      </c>
      <c r="F340" s="16">
        <v>0</v>
      </c>
      <c r="G340" s="16">
        <v>1</v>
      </c>
      <c r="H340" s="16">
        <v>1</v>
      </c>
      <c r="I340" s="16">
        <v>1</v>
      </c>
      <c r="J340" s="16">
        <v>1</v>
      </c>
      <c r="K340" s="16">
        <v>1</v>
      </c>
      <c r="L340">
        <v>48</v>
      </c>
      <c r="M340">
        <v>7</v>
      </c>
    </row>
    <row r="341" spans="2:29" x14ac:dyDescent="0.2">
      <c r="B341" s="15" t="s">
        <v>502</v>
      </c>
      <c r="C341" s="21">
        <v>1</v>
      </c>
      <c r="D341" s="17">
        <v>1</v>
      </c>
      <c r="E341" s="16">
        <v>0</v>
      </c>
      <c r="F341" s="16">
        <v>1</v>
      </c>
      <c r="G341" s="16">
        <v>1</v>
      </c>
      <c r="H341" s="16">
        <v>1</v>
      </c>
      <c r="I341" s="16">
        <v>1</v>
      </c>
      <c r="J341" s="16">
        <v>1</v>
      </c>
      <c r="K341" s="16">
        <v>1</v>
      </c>
      <c r="L341">
        <v>48</v>
      </c>
      <c r="M341">
        <v>8</v>
      </c>
    </row>
    <row r="342" spans="2:29" x14ac:dyDescent="0.2">
      <c r="B342" s="15" t="s">
        <v>503</v>
      </c>
      <c r="C342" s="21">
        <v>1</v>
      </c>
      <c r="D342" s="17">
        <v>1</v>
      </c>
      <c r="E342" s="16">
        <v>1</v>
      </c>
      <c r="F342" s="16">
        <v>0</v>
      </c>
      <c r="G342" s="16">
        <v>1</v>
      </c>
      <c r="H342" s="16">
        <v>1</v>
      </c>
      <c r="I342" s="16">
        <v>1</v>
      </c>
      <c r="J342" s="16">
        <v>1</v>
      </c>
      <c r="K342" s="16">
        <v>1</v>
      </c>
      <c r="L342">
        <v>49</v>
      </c>
      <c r="M342">
        <v>8</v>
      </c>
    </row>
    <row r="343" spans="2:29" x14ac:dyDescent="0.2">
      <c r="B343" s="15" t="s">
        <v>504</v>
      </c>
      <c r="C343" s="21">
        <v>1</v>
      </c>
      <c r="D343" s="17">
        <v>1</v>
      </c>
      <c r="E343" s="16">
        <v>1</v>
      </c>
      <c r="F343" s="16">
        <v>1</v>
      </c>
      <c r="G343" s="16">
        <v>1</v>
      </c>
      <c r="H343" s="16">
        <v>1</v>
      </c>
      <c r="I343" s="16">
        <v>1</v>
      </c>
      <c r="J343" s="16">
        <v>1</v>
      </c>
      <c r="K343" s="16">
        <v>1</v>
      </c>
      <c r="L343">
        <v>49</v>
      </c>
      <c r="M343">
        <v>9</v>
      </c>
    </row>
    <row r="344" spans="2:29" x14ac:dyDescent="0.2">
      <c r="B344" s="15" t="s">
        <v>505</v>
      </c>
      <c r="C344" s="21">
        <v>1</v>
      </c>
      <c r="D344" s="17">
        <v>1</v>
      </c>
      <c r="E344" s="16">
        <v>1</v>
      </c>
      <c r="F344" s="16">
        <v>1</v>
      </c>
      <c r="G344" s="16">
        <v>1</v>
      </c>
      <c r="H344" s="16">
        <v>1</v>
      </c>
      <c r="I344" s="16">
        <v>1</v>
      </c>
      <c r="J344" s="16">
        <v>1</v>
      </c>
      <c r="K344" s="16">
        <v>1</v>
      </c>
      <c r="L344">
        <v>49</v>
      </c>
      <c r="M344">
        <v>9</v>
      </c>
    </row>
    <row r="345" spans="2:29" x14ac:dyDescent="0.2">
      <c r="B345" s="15" t="s">
        <v>506</v>
      </c>
      <c r="C345" s="21">
        <v>1</v>
      </c>
      <c r="D345" s="17">
        <v>1</v>
      </c>
      <c r="E345" s="16">
        <v>0</v>
      </c>
      <c r="F345" s="16">
        <v>1</v>
      </c>
      <c r="G345" s="16">
        <v>1</v>
      </c>
      <c r="H345" s="16">
        <v>1</v>
      </c>
      <c r="I345" s="16">
        <v>1</v>
      </c>
      <c r="J345" s="16">
        <v>1</v>
      </c>
      <c r="K345" s="16">
        <v>1</v>
      </c>
      <c r="L345">
        <v>49</v>
      </c>
      <c r="M345">
        <v>8</v>
      </c>
    </row>
    <row r="346" spans="2:29" x14ac:dyDescent="0.2">
      <c r="B346" s="15" t="s">
        <v>507</v>
      </c>
      <c r="C346" s="21">
        <v>1</v>
      </c>
      <c r="D346" s="17">
        <v>1</v>
      </c>
      <c r="E346" s="16">
        <v>0</v>
      </c>
      <c r="F346" s="16">
        <v>1</v>
      </c>
      <c r="G346" s="16">
        <v>1</v>
      </c>
      <c r="H346" s="16">
        <v>1</v>
      </c>
      <c r="I346" s="16">
        <v>1</v>
      </c>
      <c r="J346" s="16">
        <v>1</v>
      </c>
      <c r="K346" s="16">
        <v>1</v>
      </c>
      <c r="L346">
        <v>49</v>
      </c>
      <c r="M346">
        <v>8</v>
      </c>
    </row>
    <row r="347" spans="2:29" x14ac:dyDescent="0.2">
      <c r="B347" s="15" t="s">
        <v>508</v>
      </c>
      <c r="C347" s="21">
        <v>1</v>
      </c>
      <c r="D347" s="17">
        <v>1</v>
      </c>
      <c r="E347" s="16">
        <v>0</v>
      </c>
      <c r="F347" s="16">
        <v>1</v>
      </c>
      <c r="G347" s="16">
        <v>1</v>
      </c>
      <c r="H347" s="16">
        <v>1</v>
      </c>
      <c r="I347" s="16">
        <v>1</v>
      </c>
      <c r="J347" s="16">
        <v>1</v>
      </c>
      <c r="K347" s="16">
        <v>1</v>
      </c>
      <c r="L347">
        <v>49</v>
      </c>
      <c r="M347">
        <v>8</v>
      </c>
    </row>
    <row r="348" spans="2:29" x14ac:dyDescent="0.2">
      <c r="B348" s="15" t="s">
        <v>509</v>
      </c>
      <c r="C348" s="21">
        <v>1</v>
      </c>
      <c r="D348" s="17">
        <v>1</v>
      </c>
      <c r="E348" s="16">
        <v>1</v>
      </c>
      <c r="F348" s="16">
        <v>1</v>
      </c>
      <c r="G348" s="16">
        <v>1</v>
      </c>
      <c r="H348" s="16">
        <v>1</v>
      </c>
      <c r="I348" s="16">
        <v>1</v>
      </c>
      <c r="J348" s="16">
        <v>1</v>
      </c>
      <c r="K348" s="16">
        <v>1</v>
      </c>
      <c r="L348">
        <v>49</v>
      </c>
      <c r="M348">
        <v>9</v>
      </c>
    </row>
    <row r="349" spans="2:29" x14ac:dyDescent="0.2">
      <c r="B349" s="15" t="s">
        <v>510</v>
      </c>
      <c r="C349" s="21">
        <v>1</v>
      </c>
      <c r="D349" s="17">
        <v>1</v>
      </c>
      <c r="E349" s="16">
        <v>0</v>
      </c>
      <c r="F349" s="16">
        <v>1</v>
      </c>
      <c r="G349" s="16">
        <v>1</v>
      </c>
      <c r="H349" s="16">
        <v>1</v>
      </c>
      <c r="I349" s="16">
        <v>1</v>
      </c>
      <c r="J349" s="16">
        <v>1</v>
      </c>
      <c r="K349" s="16">
        <v>1</v>
      </c>
      <c r="L349">
        <v>50</v>
      </c>
      <c r="M349">
        <v>8</v>
      </c>
    </row>
    <row r="350" spans="2:29" x14ac:dyDescent="0.2">
      <c r="B350" s="15" t="s">
        <v>511</v>
      </c>
      <c r="C350" s="21">
        <v>1</v>
      </c>
      <c r="D350" s="17">
        <v>1</v>
      </c>
      <c r="E350" s="16">
        <v>1</v>
      </c>
      <c r="F350" s="16">
        <v>1</v>
      </c>
      <c r="G350" s="16">
        <v>1</v>
      </c>
      <c r="H350" s="16">
        <v>1</v>
      </c>
      <c r="I350" s="16">
        <v>1</v>
      </c>
      <c r="J350" s="16">
        <v>1</v>
      </c>
      <c r="K350" s="16">
        <v>1</v>
      </c>
      <c r="L350">
        <v>50</v>
      </c>
      <c r="M350">
        <v>9</v>
      </c>
    </row>
    <row r="351" spans="2:29" x14ac:dyDescent="0.2">
      <c r="B351" s="15" t="s">
        <v>512</v>
      </c>
      <c r="C351" s="21">
        <v>1</v>
      </c>
      <c r="D351" s="17">
        <v>1</v>
      </c>
      <c r="E351" s="16">
        <v>0</v>
      </c>
      <c r="F351" s="16">
        <v>1</v>
      </c>
      <c r="G351" s="16">
        <v>1</v>
      </c>
      <c r="H351" s="16">
        <v>1</v>
      </c>
      <c r="I351" s="16">
        <v>1</v>
      </c>
      <c r="J351" s="16">
        <v>1</v>
      </c>
      <c r="K351" s="16">
        <v>1</v>
      </c>
      <c r="L351">
        <v>50</v>
      </c>
      <c r="M351">
        <v>8</v>
      </c>
      <c r="AC351" t="s">
        <v>76</v>
      </c>
    </row>
    <row r="352" spans="2:29" x14ac:dyDescent="0.2">
      <c r="B352" s="15" t="s">
        <v>513</v>
      </c>
      <c r="C352" s="21">
        <v>1</v>
      </c>
      <c r="D352" s="17">
        <v>1</v>
      </c>
      <c r="E352" s="16">
        <v>1</v>
      </c>
      <c r="F352" s="16">
        <v>1</v>
      </c>
      <c r="G352" s="16">
        <v>1</v>
      </c>
      <c r="H352" s="16">
        <v>1</v>
      </c>
      <c r="I352" s="16">
        <v>1</v>
      </c>
      <c r="J352" s="16">
        <v>1</v>
      </c>
      <c r="K352" s="16">
        <v>1</v>
      </c>
      <c r="L352">
        <v>50</v>
      </c>
      <c r="M352">
        <v>9</v>
      </c>
    </row>
    <row r="353" spans="2:13" x14ac:dyDescent="0.2">
      <c r="B353" s="15" t="s">
        <v>514</v>
      </c>
      <c r="C353" s="21">
        <v>1</v>
      </c>
      <c r="D353" s="17">
        <v>1</v>
      </c>
      <c r="E353" s="16">
        <v>0</v>
      </c>
      <c r="F353" s="16">
        <v>1</v>
      </c>
      <c r="G353" s="16">
        <v>1</v>
      </c>
      <c r="H353" s="16">
        <v>1</v>
      </c>
      <c r="I353" s="16">
        <v>1</v>
      </c>
      <c r="J353" s="16">
        <v>1</v>
      </c>
      <c r="K353" s="16">
        <v>1</v>
      </c>
      <c r="L353">
        <v>50</v>
      </c>
      <c r="M353">
        <v>8</v>
      </c>
    </row>
    <row r="354" spans="2:13" x14ac:dyDescent="0.2">
      <c r="B354" s="15" t="s">
        <v>515</v>
      </c>
      <c r="C354" s="21">
        <v>1</v>
      </c>
      <c r="D354" s="17">
        <v>1</v>
      </c>
      <c r="E354" s="16">
        <v>1</v>
      </c>
      <c r="F354" s="16">
        <v>1</v>
      </c>
      <c r="G354" s="16">
        <v>1</v>
      </c>
      <c r="H354" s="16">
        <v>1</v>
      </c>
      <c r="I354" s="16">
        <v>1</v>
      </c>
      <c r="J354" s="16">
        <v>1</v>
      </c>
      <c r="K354" s="16">
        <v>1</v>
      </c>
      <c r="L354">
        <v>50</v>
      </c>
      <c r="M354">
        <v>9</v>
      </c>
    </row>
    <row r="355" spans="2:13" x14ac:dyDescent="0.2">
      <c r="B355" s="15" t="s">
        <v>516</v>
      </c>
      <c r="C355" s="21">
        <v>1</v>
      </c>
      <c r="D355" s="17">
        <v>1</v>
      </c>
      <c r="E355" s="16">
        <v>0</v>
      </c>
      <c r="F355" s="16">
        <v>1</v>
      </c>
      <c r="G355" s="16">
        <v>1</v>
      </c>
      <c r="H355" s="16">
        <v>1</v>
      </c>
      <c r="I355" s="16">
        <v>1</v>
      </c>
      <c r="J355" s="16">
        <v>1</v>
      </c>
      <c r="K355" s="16">
        <v>1</v>
      </c>
      <c r="L355">
        <v>50</v>
      </c>
      <c r="M355">
        <v>8</v>
      </c>
    </row>
    <row r="356" spans="2:13" x14ac:dyDescent="0.2">
      <c r="B356" s="15" t="s">
        <v>517</v>
      </c>
      <c r="C356" s="21">
        <v>1</v>
      </c>
      <c r="D356" s="17">
        <v>1</v>
      </c>
      <c r="E356" s="16">
        <v>1</v>
      </c>
      <c r="F356" s="16">
        <v>1</v>
      </c>
      <c r="G356" s="16">
        <v>1</v>
      </c>
      <c r="H356" s="16">
        <v>1</v>
      </c>
      <c r="I356" s="16">
        <v>1</v>
      </c>
      <c r="J356" s="16">
        <v>1</v>
      </c>
      <c r="K356" s="16">
        <v>1</v>
      </c>
      <c r="L356">
        <v>51</v>
      </c>
      <c r="M356">
        <v>9</v>
      </c>
    </row>
    <row r="357" spans="2:13" x14ac:dyDescent="0.2">
      <c r="B357" s="15" t="s">
        <v>518</v>
      </c>
      <c r="C357" s="21">
        <v>1</v>
      </c>
      <c r="D357" s="17">
        <v>1</v>
      </c>
      <c r="E357" s="16">
        <v>0</v>
      </c>
      <c r="F357" s="16">
        <v>1</v>
      </c>
      <c r="G357" s="16">
        <v>1</v>
      </c>
      <c r="H357" s="16">
        <v>1</v>
      </c>
      <c r="I357" s="16">
        <v>1</v>
      </c>
      <c r="J357" s="16">
        <v>1</v>
      </c>
      <c r="K357" s="16">
        <v>1</v>
      </c>
      <c r="L357">
        <v>51</v>
      </c>
      <c r="M357">
        <v>8</v>
      </c>
    </row>
    <row r="358" spans="2:13" x14ac:dyDescent="0.2">
      <c r="B358" s="15" t="s">
        <v>519</v>
      </c>
      <c r="C358" s="21">
        <v>1</v>
      </c>
      <c r="D358" s="17">
        <v>1</v>
      </c>
      <c r="E358" s="16">
        <v>1</v>
      </c>
      <c r="F358" s="16">
        <v>1</v>
      </c>
      <c r="G358" s="16">
        <v>1</v>
      </c>
      <c r="H358" s="16">
        <v>1</v>
      </c>
      <c r="I358" s="16">
        <v>1</v>
      </c>
      <c r="J358" s="16">
        <v>1</v>
      </c>
      <c r="K358" s="16">
        <v>1</v>
      </c>
      <c r="L358">
        <v>51</v>
      </c>
      <c r="M358">
        <v>9</v>
      </c>
    </row>
    <row r="359" spans="2:13" x14ac:dyDescent="0.2">
      <c r="B359" s="15" t="s">
        <v>520</v>
      </c>
      <c r="C359" s="21">
        <v>1</v>
      </c>
      <c r="D359" s="17">
        <v>1</v>
      </c>
      <c r="E359" s="16">
        <v>0</v>
      </c>
      <c r="F359" s="16">
        <v>1</v>
      </c>
      <c r="G359" s="16">
        <v>1</v>
      </c>
      <c r="H359" s="16">
        <v>1</v>
      </c>
      <c r="I359" s="16">
        <v>1</v>
      </c>
      <c r="J359" s="16">
        <v>1</v>
      </c>
      <c r="K359" s="16">
        <v>1</v>
      </c>
      <c r="L359">
        <v>51</v>
      </c>
      <c r="M359">
        <v>8</v>
      </c>
    </row>
    <row r="360" spans="2:13" x14ac:dyDescent="0.2">
      <c r="B360" s="15" t="s">
        <v>521</v>
      </c>
      <c r="C360" s="21">
        <v>1</v>
      </c>
      <c r="D360" s="17">
        <v>1</v>
      </c>
      <c r="E360" s="16">
        <v>1</v>
      </c>
      <c r="F360" s="16">
        <v>1</v>
      </c>
      <c r="G360" s="16">
        <v>1</v>
      </c>
      <c r="H360" s="16">
        <v>1</v>
      </c>
      <c r="I360" s="16">
        <v>1</v>
      </c>
      <c r="J360" s="16">
        <v>1</v>
      </c>
      <c r="K360" s="16">
        <v>1</v>
      </c>
      <c r="L360">
        <v>51</v>
      </c>
      <c r="M360">
        <v>9</v>
      </c>
    </row>
    <row r="361" spans="2:13" x14ac:dyDescent="0.2">
      <c r="B361" s="15" t="s">
        <v>522</v>
      </c>
      <c r="C361" s="21">
        <v>1</v>
      </c>
      <c r="D361" s="17">
        <v>1</v>
      </c>
      <c r="E361" s="16">
        <v>1</v>
      </c>
      <c r="F361" s="16">
        <v>1</v>
      </c>
      <c r="G361" s="16">
        <v>1</v>
      </c>
      <c r="H361" s="16">
        <v>1</v>
      </c>
      <c r="I361" s="16">
        <v>1</v>
      </c>
      <c r="J361" s="16">
        <v>1</v>
      </c>
      <c r="K361" s="16">
        <v>1</v>
      </c>
      <c r="L361">
        <v>51</v>
      </c>
      <c r="M361">
        <v>9</v>
      </c>
    </row>
    <row r="362" spans="2:13" x14ac:dyDescent="0.2">
      <c r="B362" s="15" t="s">
        <v>523</v>
      </c>
      <c r="C362" s="21">
        <v>1</v>
      </c>
      <c r="D362" s="17">
        <v>1</v>
      </c>
      <c r="E362" s="16">
        <v>0</v>
      </c>
      <c r="F362" s="16">
        <v>1</v>
      </c>
      <c r="G362" s="16">
        <v>1</v>
      </c>
      <c r="H362" s="16">
        <v>1</v>
      </c>
      <c r="I362" s="16">
        <v>1</v>
      </c>
      <c r="J362" s="16">
        <v>1</v>
      </c>
      <c r="K362" s="16">
        <v>1</v>
      </c>
      <c r="L362">
        <v>51</v>
      </c>
      <c r="M362">
        <v>8</v>
      </c>
    </row>
    <row r="363" spans="2:13" x14ac:dyDescent="0.2">
      <c r="B363" s="15" t="s">
        <v>524</v>
      </c>
      <c r="C363" s="21">
        <v>1</v>
      </c>
      <c r="D363" s="17">
        <v>1</v>
      </c>
      <c r="E363" s="16">
        <v>1</v>
      </c>
      <c r="F363" s="16">
        <v>1</v>
      </c>
      <c r="G363" s="16">
        <v>1</v>
      </c>
      <c r="H363" s="16">
        <v>1</v>
      </c>
      <c r="I363" s="16">
        <v>1</v>
      </c>
      <c r="J363" s="16">
        <v>1</v>
      </c>
      <c r="K363" s="16">
        <v>1</v>
      </c>
      <c r="L363">
        <v>52</v>
      </c>
      <c r="M363">
        <v>9</v>
      </c>
    </row>
    <row r="364" spans="2:13" x14ac:dyDescent="0.2">
      <c r="B364" s="15" t="s">
        <v>525</v>
      </c>
      <c r="C364" s="21">
        <v>1</v>
      </c>
      <c r="D364" s="17">
        <v>1</v>
      </c>
      <c r="E364" s="16">
        <v>1</v>
      </c>
      <c r="F364" s="16">
        <v>1</v>
      </c>
      <c r="G364" s="16">
        <v>1</v>
      </c>
      <c r="H364" s="16">
        <v>1</v>
      </c>
      <c r="I364" s="16">
        <v>1</v>
      </c>
      <c r="J364" s="16">
        <v>1</v>
      </c>
      <c r="K364" s="16">
        <v>1</v>
      </c>
      <c r="L364">
        <v>52</v>
      </c>
      <c r="M364">
        <v>9</v>
      </c>
    </row>
    <row r="365" spans="2:13" x14ac:dyDescent="0.2">
      <c r="B365" s="15" t="s">
        <v>526</v>
      </c>
      <c r="C365" s="21">
        <v>1</v>
      </c>
      <c r="D365" s="17">
        <v>1</v>
      </c>
      <c r="E365" s="16">
        <v>1</v>
      </c>
      <c r="F365" s="16">
        <v>1</v>
      </c>
      <c r="G365" s="16">
        <v>1</v>
      </c>
      <c r="H365" s="16">
        <v>1</v>
      </c>
      <c r="I365" s="16">
        <v>1</v>
      </c>
      <c r="J365" s="16">
        <v>1</v>
      </c>
      <c r="K365" s="16">
        <v>1</v>
      </c>
      <c r="L365">
        <v>52</v>
      </c>
      <c r="M365">
        <v>9</v>
      </c>
    </row>
    <row r="366" spans="2:13" x14ac:dyDescent="0.2">
      <c r="B366" s="15" t="s">
        <v>527</v>
      </c>
      <c r="C366" s="21">
        <v>1</v>
      </c>
      <c r="D366" s="17">
        <v>1</v>
      </c>
      <c r="E366" s="16">
        <v>1</v>
      </c>
      <c r="F366" s="16">
        <v>1</v>
      </c>
      <c r="G366" s="16">
        <v>1</v>
      </c>
      <c r="H366" s="16">
        <v>1</v>
      </c>
      <c r="I366" s="16">
        <v>1</v>
      </c>
      <c r="J366" s="16">
        <v>1</v>
      </c>
      <c r="K366" s="16">
        <v>1</v>
      </c>
      <c r="L366">
        <v>52</v>
      </c>
      <c r="M366">
        <v>9</v>
      </c>
    </row>
    <row r="367" spans="2:13" x14ac:dyDescent="0.2">
      <c r="B367" s="15" t="s">
        <v>528</v>
      </c>
      <c r="C367" s="21">
        <v>1</v>
      </c>
      <c r="D367" s="17">
        <v>1</v>
      </c>
      <c r="E367" s="16">
        <v>0</v>
      </c>
      <c r="F367" s="16">
        <v>1</v>
      </c>
      <c r="G367" s="16">
        <v>1</v>
      </c>
      <c r="H367" s="16">
        <v>1</v>
      </c>
      <c r="I367" s="16">
        <v>1</v>
      </c>
      <c r="J367" s="16">
        <v>1</v>
      </c>
      <c r="K367" s="16">
        <v>1</v>
      </c>
      <c r="L367">
        <v>52</v>
      </c>
      <c r="M367">
        <v>8</v>
      </c>
    </row>
    <row r="368" spans="2:13" x14ac:dyDescent="0.2">
      <c r="B368" s="15" t="s">
        <v>529</v>
      </c>
      <c r="C368" s="21">
        <v>1</v>
      </c>
      <c r="D368" s="17">
        <v>1</v>
      </c>
      <c r="E368" s="16">
        <v>0</v>
      </c>
      <c r="F368" s="16">
        <v>0</v>
      </c>
      <c r="G368" s="16">
        <v>1</v>
      </c>
      <c r="H368" s="16">
        <v>1</v>
      </c>
      <c r="I368" s="16">
        <v>1</v>
      </c>
      <c r="J368" s="16">
        <v>1</v>
      </c>
      <c r="K368" s="16">
        <v>1</v>
      </c>
      <c r="L368">
        <v>52</v>
      </c>
      <c r="M368">
        <v>7</v>
      </c>
    </row>
    <row r="369" spans="2:15" x14ac:dyDescent="0.2">
      <c r="B369" s="15" t="s">
        <v>530</v>
      </c>
      <c r="C369" s="21">
        <v>1</v>
      </c>
      <c r="D369" s="17">
        <v>1</v>
      </c>
      <c r="E369" s="16">
        <v>0</v>
      </c>
      <c r="F369" s="16">
        <v>1</v>
      </c>
      <c r="G369" s="16">
        <v>1</v>
      </c>
      <c r="H369" s="16">
        <v>1</v>
      </c>
      <c r="I369" s="16">
        <v>1</v>
      </c>
      <c r="J369" s="16">
        <v>1</v>
      </c>
      <c r="K369" s="16">
        <v>1</v>
      </c>
      <c r="L369">
        <v>52</v>
      </c>
      <c r="M369">
        <v>8</v>
      </c>
    </row>
    <row r="370" spans="2:15" x14ac:dyDescent="0.2">
      <c r="B370" s="15" t="s">
        <v>531</v>
      </c>
      <c r="C370" s="21">
        <v>1</v>
      </c>
      <c r="D370" s="17">
        <v>1</v>
      </c>
      <c r="E370" s="16">
        <v>0</v>
      </c>
      <c r="F370" s="16">
        <v>1</v>
      </c>
      <c r="G370" s="16">
        <v>1</v>
      </c>
      <c r="H370" s="16">
        <v>1</v>
      </c>
      <c r="I370" s="16">
        <v>1</v>
      </c>
      <c r="J370" s="16">
        <v>1</v>
      </c>
      <c r="K370" s="16">
        <v>1</v>
      </c>
      <c r="L370">
        <v>53</v>
      </c>
      <c r="M370">
        <v>8</v>
      </c>
    </row>
    <row r="371" spans="2:15" x14ac:dyDescent="0.2">
      <c r="B371" s="15" t="s">
        <v>532</v>
      </c>
      <c r="C371" s="21">
        <v>1</v>
      </c>
      <c r="D371" s="17">
        <v>1</v>
      </c>
      <c r="E371" s="16">
        <v>1</v>
      </c>
      <c r="F371" s="16">
        <v>1</v>
      </c>
      <c r="G371" s="16">
        <v>1</v>
      </c>
      <c r="H371" s="16">
        <v>1</v>
      </c>
      <c r="I371" s="16">
        <v>1</v>
      </c>
      <c r="J371" s="16">
        <v>1</v>
      </c>
      <c r="K371" s="16">
        <v>1</v>
      </c>
      <c r="L371">
        <v>53</v>
      </c>
      <c r="M371">
        <v>9</v>
      </c>
    </row>
    <row r="372" spans="2:15" x14ac:dyDescent="0.2">
      <c r="B372" s="15" t="s">
        <v>533</v>
      </c>
      <c r="C372" s="21">
        <v>1</v>
      </c>
      <c r="D372" s="17">
        <v>1</v>
      </c>
      <c r="E372" s="16">
        <v>0</v>
      </c>
      <c r="F372" s="16">
        <v>1</v>
      </c>
      <c r="G372" s="16">
        <v>1</v>
      </c>
      <c r="H372" s="16">
        <v>1</v>
      </c>
      <c r="I372" s="16">
        <v>1</v>
      </c>
      <c r="J372" s="16">
        <v>1</v>
      </c>
      <c r="K372" s="16">
        <v>1</v>
      </c>
      <c r="L372">
        <v>53</v>
      </c>
      <c r="M372">
        <v>8</v>
      </c>
    </row>
    <row r="373" spans="2:15" x14ac:dyDescent="0.2">
      <c r="B373" s="15" t="s">
        <v>534</v>
      </c>
      <c r="C373" s="21">
        <v>1</v>
      </c>
      <c r="D373" s="17">
        <v>1</v>
      </c>
      <c r="E373" s="16">
        <v>0</v>
      </c>
      <c r="F373" s="16">
        <v>0</v>
      </c>
      <c r="G373" s="16">
        <v>1</v>
      </c>
      <c r="H373" s="16">
        <v>1</v>
      </c>
      <c r="I373" s="16">
        <v>1</v>
      </c>
      <c r="J373" s="16">
        <v>1</v>
      </c>
      <c r="K373" s="16">
        <v>1</v>
      </c>
      <c r="L373">
        <v>53</v>
      </c>
      <c r="M373">
        <v>7</v>
      </c>
    </row>
    <row r="374" spans="2:15" x14ac:dyDescent="0.2">
      <c r="B374" s="15" t="s">
        <v>535</v>
      </c>
      <c r="C374" s="21">
        <v>1</v>
      </c>
      <c r="D374" s="17">
        <v>1</v>
      </c>
      <c r="E374" s="16">
        <v>0</v>
      </c>
      <c r="F374" s="16">
        <v>0</v>
      </c>
      <c r="G374" s="16">
        <v>1</v>
      </c>
      <c r="H374" s="16">
        <v>1</v>
      </c>
      <c r="I374" s="16">
        <v>1</v>
      </c>
      <c r="J374" s="16">
        <v>1</v>
      </c>
      <c r="K374" s="16">
        <v>1</v>
      </c>
      <c r="L374">
        <v>53</v>
      </c>
      <c r="M374">
        <v>7</v>
      </c>
    </row>
    <row r="375" spans="2:15" x14ac:dyDescent="0.2">
      <c r="J375" s="5"/>
      <c r="O375" t="s">
        <v>34</v>
      </c>
    </row>
    <row r="376" spans="2:15" x14ac:dyDescent="0.2">
      <c r="O376" t="s">
        <v>35</v>
      </c>
    </row>
    <row r="377" spans="2:15" x14ac:dyDescent="0.2">
      <c r="O377" t="s">
        <v>39</v>
      </c>
    </row>
    <row r="378" spans="2:15" x14ac:dyDescent="0.2">
      <c r="O378" t="s">
        <v>45</v>
      </c>
    </row>
  </sheetData>
  <sortState xmlns:xlrd2="http://schemas.microsoft.com/office/spreadsheetml/2017/richdata2" ref="Q24:Q60">
    <sortCondition ref="Q24:Q60"/>
  </sortState>
  <conditionalFormatting sqref="N9">
    <cfRule type="expression" dxfId="79" priority="25" stopIfTrue="1">
      <formula>MOD(ROW(N9)-ROW($B$9),2)</formula>
    </cfRule>
  </conditionalFormatting>
  <conditionalFormatting sqref="O10:X60">
    <cfRule type="expression" dxfId="78" priority="64">
      <formula>MOD(ROW(O10)-ROW($O$258),2)</formula>
    </cfRule>
  </conditionalFormatting>
  <conditionalFormatting sqref="O45">
    <cfRule type="expression" dxfId="77" priority="20">
      <formula>MOD(ROW(O45)-ROW($O$258),2)</formula>
    </cfRule>
  </conditionalFormatting>
  <conditionalFormatting sqref="O46:O52">
    <cfRule type="expression" dxfId="76" priority="19">
      <formula>MOD(ROW(O46)-ROW($O$258),2)</formula>
    </cfRule>
  </conditionalFormatting>
  <conditionalFormatting sqref="P46:X46">
    <cfRule type="expression" dxfId="75" priority="18">
      <formula>MOD(ROW(P46)-ROW($O$258),2)</formula>
    </cfRule>
  </conditionalFormatting>
  <conditionalFormatting sqref="O48:X48">
    <cfRule type="expression" dxfId="74" priority="17">
      <formula>MOD(ROW(O48)-ROW($O$258),2)</formula>
    </cfRule>
  </conditionalFormatting>
  <conditionalFormatting sqref="P48:X48">
    <cfRule type="expression" dxfId="73" priority="16">
      <formula>MOD(ROW(P48)-ROW($O$258),2)</formula>
    </cfRule>
  </conditionalFormatting>
  <conditionalFormatting sqref="O49:X49">
    <cfRule type="expression" dxfId="72" priority="14">
      <formula>MOD(ROW(O49)-ROW($O$258),2)</formula>
    </cfRule>
  </conditionalFormatting>
  <conditionalFormatting sqref="O50:X50">
    <cfRule type="expression" dxfId="71" priority="13">
      <formula>MOD(ROW(O50)-ROW($O$258),2)</formula>
    </cfRule>
  </conditionalFormatting>
  <conditionalFormatting sqref="P50:X50">
    <cfRule type="expression" dxfId="70" priority="12">
      <formula>MOD(ROW(P50)-ROW($O$258),2)</formula>
    </cfRule>
  </conditionalFormatting>
  <conditionalFormatting sqref="O51:X51">
    <cfRule type="expression" dxfId="69" priority="10">
      <formula>MOD(ROW(O51)-ROW($O$258),2)</formula>
    </cfRule>
  </conditionalFormatting>
  <conditionalFormatting sqref="O52:X52">
    <cfRule type="expression" dxfId="68" priority="9">
      <formula>MOD(ROW(O52)-ROW($O$258),2)</formula>
    </cfRule>
  </conditionalFormatting>
  <conditionalFormatting sqref="O52:X52">
    <cfRule type="expression" dxfId="67" priority="8">
      <formula>MOD(ROW(O52)-ROW($O$258),2)</formula>
    </cfRule>
  </conditionalFormatting>
  <conditionalFormatting sqref="P52:X52">
    <cfRule type="expression" dxfId="66" priority="7">
      <formula>MOD(ROW(P52)-ROW($O$258),2)</formula>
    </cfRule>
  </conditionalFormatting>
  <conditionalFormatting sqref="P54:X54">
    <cfRule type="expression" dxfId="65" priority="2">
      <formula>MOD(ROW(P54)-ROW($O$258),2)</formula>
    </cfRule>
  </conditionalFormatting>
  <conditionalFormatting sqref="P53:X53">
    <cfRule type="expression" dxfId="64" priority="1">
      <formula>MOD(ROW(P53)-ROW($O$258),2)</formula>
    </cfRule>
  </conditionalFormatting>
  <conditionalFormatting sqref="J375">
    <cfRule type="expression" dxfId="63" priority="65" stopIfTrue="1">
      <formula>MOD(ROW(J375)-ROW($B$9),2)</formula>
    </cfRule>
  </conditionalFormatting>
  <conditionalFormatting sqref="B10:K374">
    <cfRule type="expression" dxfId="62" priority="66" stopIfTrue="1">
      <formula>MOD(ROW(B10)-ROW($B$9),2)</formula>
    </cfRule>
  </conditionalFormatting>
  <pageMargins left="0.7" right="0.7" top="0.75" bottom="0.75" header="0.3" footer="0.3"/>
  <pageSetup orientation="portrait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4C87A8-6AE3-49AB-936B-A81F6F10F5F0}">
  <sheetPr codeName="Sheet4">
    <tabColor rgb="FFCCFFCC"/>
  </sheetPr>
  <dimension ref="B2:AC370"/>
  <sheetViews>
    <sheetView tabSelected="1" zoomScale="130" zoomScaleNormal="130" workbookViewId="0">
      <pane ySplit="4" topLeftCell="A134" activePane="bottomLeft" state="frozen"/>
      <selection pane="bottomLeft" activeCell="L139" sqref="L139"/>
    </sheetView>
  </sheetViews>
  <sheetFormatPr defaultRowHeight="12.75" x14ac:dyDescent="0.2"/>
  <cols>
    <col min="2" max="2" width="11" bestFit="1" customWidth="1"/>
    <col min="3" max="4" width="3.28515625" customWidth="1"/>
    <col min="5" max="5" width="3.28515625" bestFit="1" customWidth="1"/>
    <col min="6" max="6" width="3.28515625" customWidth="1"/>
    <col min="7" max="9" width="3.28515625" bestFit="1" customWidth="1"/>
    <col min="10" max="11" width="3.28515625" customWidth="1"/>
    <col min="12" max="12" width="4.140625" customWidth="1"/>
    <col min="13" max="13" width="3.28515625" customWidth="1"/>
    <col min="15" max="15" width="6.42578125" customWidth="1"/>
    <col min="16" max="23" width="3.28515625" style="5" bestFit="1" customWidth="1"/>
    <col min="24" max="24" width="3.28515625" style="5" customWidth="1"/>
    <col min="27" max="27" width="17.5703125" customWidth="1"/>
  </cols>
  <sheetData>
    <row r="2" spans="2:26" ht="3.6" customHeight="1" thickBot="1" x14ac:dyDescent="0.25"/>
    <row r="3" spans="2:26" ht="13.5" hidden="1" thickBot="1" x14ac:dyDescent="0.25"/>
    <row r="4" spans="2:26" ht="145.5" thickBot="1" x14ac:dyDescent="0.25">
      <c r="B4" s="3" t="s">
        <v>0</v>
      </c>
      <c r="C4" s="2" t="s">
        <v>11</v>
      </c>
      <c r="D4" s="2" t="s">
        <v>41</v>
      </c>
      <c r="E4" s="2" t="s">
        <v>4</v>
      </c>
      <c r="F4" s="2" t="s">
        <v>8</v>
      </c>
      <c r="G4" s="2" t="s">
        <v>538</v>
      </c>
      <c r="H4" s="2" t="s">
        <v>6</v>
      </c>
      <c r="I4" s="2" t="s">
        <v>537</v>
      </c>
      <c r="J4" s="4" t="s">
        <v>539</v>
      </c>
      <c r="K4" s="2" t="s">
        <v>7</v>
      </c>
      <c r="L4" s="1" t="s">
        <v>536</v>
      </c>
      <c r="M4" s="9" t="s">
        <v>23</v>
      </c>
      <c r="N4" s="15"/>
      <c r="O4" s="39" t="s">
        <v>540</v>
      </c>
      <c r="P4" s="43" t="str" cm="1">
        <f t="array" ref="P4:X4">_nHd</f>
        <v>Excel Drill</v>
      </c>
      <c r="Q4" s="43" t="str">
        <v>Meds</v>
      </c>
      <c r="R4" s="43" t="str">
        <v>Weight Lift</v>
      </c>
      <c r="S4" s="43" t="str">
        <v>Walk</v>
      </c>
      <c r="T4" s="43" t="str">
        <v>German Crossword</v>
      </c>
      <c r="U4" s="43" t="str">
        <v>German Vocab</v>
      </c>
      <c r="V4" s="43" t="str">
        <v>German Conjugation</v>
      </c>
      <c r="W4" s="43" t="str">
        <v>German Reading/W Practice</v>
      </c>
      <c r="X4" s="44" t="str">
        <v>CSS Drill</v>
      </c>
    </row>
    <row r="5" spans="2:26" ht="13.5" thickTop="1" x14ac:dyDescent="0.2">
      <c r="B5" s="41" t="str" cm="1">
        <f t="array" aca="1" ref="B5:B136" ca="1">TEXT(DATE(2026,1,_xlfn.SEQUENCE(1+_xlfn.DAYS(TODAY(),DATE(2026,1,1)))),"dd-mmm")</f>
        <v>01-Jan</v>
      </c>
      <c r="C5" s="5">
        <v>1</v>
      </c>
      <c r="D5" s="5">
        <v>1</v>
      </c>
      <c r="E5" s="5">
        <v>0</v>
      </c>
      <c r="F5" s="5">
        <v>0</v>
      </c>
      <c r="G5" s="5">
        <v>1</v>
      </c>
      <c r="H5" s="5">
        <v>1</v>
      </c>
      <c r="I5" s="5">
        <v>1</v>
      </c>
      <c r="J5" s="5">
        <v>1</v>
      </c>
      <c r="K5" s="5">
        <v>1</v>
      </c>
      <c r="L5" cm="1">
        <f t="array" aca="1" ref="L5:L136" ca="1">_xlfn.BYROW(_xlfn.TAKE(Banded,,1),_xleta.WEEKNUM)</f>
        <v>1</v>
      </c>
      <c r="M5" cm="1">
        <f t="array" ref="M5:M136">_xlfn.BYROW(_xlfn.DROP(Banded,,1),_xleta.SUM)</f>
        <v>7</v>
      </c>
      <c r="O5" s="38" cm="1">
        <f t="array" aca="1" ref="O5:X24" ca="1">_xlfn.PIVOTBY(ix,,_d,_xleta.SUM,0,0)</f>
        <v>1</v>
      </c>
      <c r="P5" s="5">
        <f ca="1"/>
        <v>3</v>
      </c>
      <c r="Q5" s="5">
        <f ca="1"/>
        <v>3</v>
      </c>
      <c r="R5" s="5">
        <f ca="1"/>
        <v>0</v>
      </c>
      <c r="S5" s="5">
        <f ca="1"/>
        <v>1</v>
      </c>
      <c r="T5" s="5">
        <f ca="1"/>
        <v>3</v>
      </c>
      <c r="U5" s="5">
        <f ca="1"/>
        <v>3</v>
      </c>
      <c r="V5" s="5">
        <f ca="1"/>
        <v>3</v>
      </c>
      <c r="W5" s="5">
        <f ca="1"/>
        <v>3</v>
      </c>
      <c r="X5" s="5">
        <f ca="1"/>
        <v>3</v>
      </c>
    </row>
    <row r="6" spans="2:26" ht="13.15" customHeight="1" x14ac:dyDescent="0.2">
      <c r="B6" s="41" t="str">
        <f ca="1"/>
        <v>02-Jan</v>
      </c>
      <c r="C6" s="5">
        <v>1</v>
      </c>
      <c r="D6" s="5">
        <v>1</v>
      </c>
      <c r="E6" s="5">
        <v>0</v>
      </c>
      <c r="F6" s="5">
        <v>0</v>
      </c>
      <c r="G6" s="5">
        <v>1</v>
      </c>
      <c r="H6" s="5">
        <v>1</v>
      </c>
      <c r="I6" s="5">
        <v>1</v>
      </c>
      <c r="J6" s="5">
        <v>1</v>
      </c>
      <c r="K6" s="5">
        <v>1</v>
      </c>
      <c r="L6">
        <f ca="1"/>
        <v>1</v>
      </c>
      <c r="M6">
        <v>7</v>
      </c>
      <c r="O6" s="38">
        <f ca="1"/>
        <v>2</v>
      </c>
      <c r="P6" s="5">
        <f ca="1"/>
        <v>7</v>
      </c>
      <c r="Q6" s="5">
        <f ca="1"/>
        <v>7</v>
      </c>
      <c r="R6" s="5">
        <f ca="1"/>
        <v>1</v>
      </c>
      <c r="S6" s="5">
        <f ca="1"/>
        <v>5</v>
      </c>
      <c r="T6" s="5">
        <f ca="1"/>
        <v>7</v>
      </c>
      <c r="U6" s="5">
        <f ca="1"/>
        <v>7</v>
      </c>
      <c r="V6" s="5">
        <f ca="1"/>
        <v>7</v>
      </c>
      <c r="W6" s="5">
        <f ca="1"/>
        <v>7</v>
      </c>
      <c r="X6" s="5">
        <f ca="1"/>
        <v>7</v>
      </c>
    </row>
    <row r="7" spans="2:26" x14ac:dyDescent="0.2">
      <c r="B7" s="41" t="str">
        <f ca="1"/>
        <v>03-Jan</v>
      </c>
      <c r="C7" s="5">
        <v>1</v>
      </c>
      <c r="D7" s="5">
        <v>1</v>
      </c>
      <c r="E7" s="5">
        <v>0</v>
      </c>
      <c r="F7" s="5">
        <v>1</v>
      </c>
      <c r="G7" s="5">
        <v>1</v>
      </c>
      <c r="H7" s="5">
        <v>1</v>
      </c>
      <c r="I7" s="5">
        <v>1</v>
      </c>
      <c r="J7" s="5">
        <v>1</v>
      </c>
      <c r="K7" s="5">
        <v>1</v>
      </c>
      <c r="L7">
        <f ca="1"/>
        <v>1</v>
      </c>
      <c r="M7">
        <v>8</v>
      </c>
      <c r="O7" s="38">
        <f ca="1"/>
        <v>3</v>
      </c>
      <c r="P7" s="5">
        <f ca="1"/>
        <v>7</v>
      </c>
      <c r="Q7" s="5">
        <f ca="1"/>
        <v>7</v>
      </c>
      <c r="R7" s="5">
        <f ca="1"/>
        <v>3</v>
      </c>
      <c r="S7" s="5">
        <f ca="1"/>
        <v>7</v>
      </c>
      <c r="T7" s="5">
        <f ca="1"/>
        <v>7</v>
      </c>
      <c r="U7" s="5">
        <f ca="1"/>
        <v>7</v>
      </c>
      <c r="V7" s="5">
        <f ca="1"/>
        <v>7</v>
      </c>
      <c r="W7" s="5">
        <f ca="1"/>
        <v>7</v>
      </c>
      <c r="X7" s="5">
        <f ca="1"/>
        <v>7</v>
      </c>
    </row>
    <row r="8" spans="2:26" x14ac:dyDescent="0.2">
      <c r="B8" s="42" t="str">
        <f ca="1"/>
        <v>04-Jan</v>
      </c>
      <c r="C8" s="5">
        <v>1</v>
      </c>
      <c r="D8" s="5">
        <v>1</v>
      </c>
      <c r="E8" s="5">
        <v>0</v>
      </c>
      <c r="F8" s="5">
        <v>1</v>
      </c>
      <c r="G8" s="5">
        <v>1</v>
      </c>
      <c r="H8" s="5">
        <v>1</v>
      </c>
      <c r="I8" s="5">
        <v>1</v>
      </c>
      <c r="J8" s="5">
        <v>1</v>
      </c>
      <c r="K8" s="5">
        <v>1</v>
      </c>
      <c r="L8">
        <f ca="1"/>
        <v>2</v>
      </c>
      <c r="M8">
        <v>8</v>
      </c>
      <c r="O8" s="38">
        <f ca="1"/>
        <v>4</v>
      </c>
      <c r="P8" s="5">
        <f ca="1"/>
        <v>7</v>
      </c>
      <c r="Q8" s="5">
        <f ca="1"/>
        <v>7</v>
      </c>
      <c r="R8" s="5">
        <f ca="1"/>
        <v>4</v>
      </c>
      <c r="S8" s="5">
        <f ca="1"/>
        <v>6</v>
      </c>
      <c r="T8" s="5">
        <f ca="1"/>
        <v>7</v>
      </c>
      <c r="U8" s="5">
        <f ca="1"/>
        <v>7</v>
      </c>
      <c r="V8" s="5">
        <f ca="1"/>
        <v>7</v>
      </c>
      <c r="W8" s="5">
        <f ca="1"/>
        <v>7</v>
      </c>
      <c r="X8" s="5">
        <f ca="1"/>
        <v>7</v>
      </c>
      <c r="Z8" t="s">
        <v>13</v>
      </c>
    </row>
    <row r="9" spans="2:26" x14ac:dyDescent="0.2">
      <c r="B9" s="42" t="str">
        <f ca="1"/>
        <v>05-Jan</v>
      </c>
      <c r="C9" s="5">
        <v>1</v>
      </c>
      <c r="D9" s="5">
        <v>1</v>
      </c>
      <c r="E9" s="5">
        <v>0</v>
      </c>
      <c r="F9" s="5">
        <v>1</v>
      </c>
      <c r="G9" s="5">
        <v>1</v>
      </c>
      <c r="H9" s="5">
        <v>1</v>
      </c>
      <c r="I9" s="5">
        <v>1</v>
      </c>
      <c r="J9" s="5">
        <v>1</v>
      </c>
      <c r="K9" s="5">
        <v>1</v>
      </c>
      <c r="L9">
        <f ca="1"/>
        <v>2</v>
      </c>
      <c r="M9">
        <v>8</v>
      </c>
      <c r="O9" s="38">
        <f ca="1"/>
        <v>5</v>
      </c>
      <c r="P9" s="5">
        <f ca="1"/>
        <v>7</v>
      </c>
      <c r="Q9" s="5">
        <f ca="1"/>
        <v>7</v>
      </c>
      <c r="R9" s="5">
        <f ca="1"/>
        <v>4</v>
      </c>
      <c r="S9" s="5">
        <f ca="1"/>
        <v>7</v>
      </c>
      <c r="T9" s="5">
        <f ca="1"/>
        <v>7</v>
      </c>
      <c r="U9" s="5">
        <f ca="1"/>
        <v>7</v>
      </c>
      <c r="V9" s="5">
        <f ca="1"/>
        <v>7</v>
      </c>
      <c r="W9" s="5">
        <f ca="1"/>
        <v>7</v>
      </c>
      <c r="X9" s="5">
        <f ca="1"/>
        <v>7</v>
      </c>
      <c r="Z9" t="s">
        <v>14</v>
      </c>
    </row>
    <row r="10" spans="2:26" x14ac:dyDescent="0.2">
      <c r="B10" s="42" t="str">
        <f ca="1"/>
        <v>06-Jan</v>
      </c>
      <c r="C10" s="5">
        <v>1</v>
      </c>
      <c r="D10" s="5">
        <v>1</v>
      </c>
      <c r="E10" s="5">
        <v>0</v>
      </c>
      <c r="F10" s="5">
        <v>0</v>
      </c>
      <c r="G10" s="5">
        <v>1</v>
      </c>
      <c r="H10" s="5">
        <v>1</v>
      </c>
      <c r="I10" s="5">
        <v>1</v>
      </c>
      <c r="J10" s="5">
        <v>1</v>
      </c>
      <c r="K10" s="5">
        <v>1</v>
      </c>
      <c r="L10">
        <f ca="1"/>
        <v>2</v>
      </c>
      <c r="M10">
        <v>7</v>
      </c>
      <c r="O10" s="38">
        <f ca="1"/>
        <v>6</v>
      </c>
      <c r="P10" s="5">
        <f ca="1"/>
        <v>7</v>
      </c>
      <c r="Q10" s="5">
        <f ca="1"/>
        <v>7</v>
      </c>
      <c r="R10" s="5">
        <f ca="1"/>
        <v>3</v>
      </c>
      <c r="S10" s="5">
        <f ca="1"/>
        <v>7</v>
      </c>
      <c r="T10" s="5">
        <f ca="1"/>
        <v>7</v>
      </c>
      <c r="U10" s="5">
        <f ca="1"/>
        <v>7</v>
      </c>
      <c r="V10" s="5">
        <f ca="1"/>
        <v>7</v>
      </c>
      <c r="W10" s="5">
        <f ca="1"/>
        <v>7</v>
      </c>
      <c r="X10" s="5">
        <f ca="1"/>
        <v>7</v>
      </c>
      <c r="Z10" t="s">
        <v>15</v>
      </c>
    </row>
    <row r="11" spans="2:26" x14ac:dyDescent="0.2">
      <c r="B11" s="42" t="str">
        <f ca="1"/>
        <v>07-Jan</v>
      </c>
      <c r="C11" s="5">
        <v>1</v>
      </c>
      <c r="D11" s="5">
        <v>1</v>
      </c>
      <c r="E11" s="5">
        <v>0</v>
      </c>
      <c r="F11" s="5">
        <v>1</v>
      </c>
      <c r="G11" s="5">
        <v>1</v>
      </c>
      <c r="H11" s="5">
        <v>1</v>
      </c>
      <c r="I11" s="5">
        <v>1</v>
      </c>
      <c r="J11" s="5">
        <v>1</v>
      </c>
      <c r="K11" s="5">
        <v>1</v>
      </c>
      <c r="L11">
        <f ca="1"/>
        <v>2</v>
      </c>
      <c r="M11">
        <v>8</v>
      </c>
      <c r="O11" s="38">
        <f ca="1"/>
        <v>7</v>
      </c>
      <c r="P11" s="5">
        <f ca="1"/>
        <v>7</v>
      </c>
      <c r="Q11" s="5">
        <f ca="1"/>
        <v>7</v>
      </c>
      <c r="R11" s="5">
        <f ca="1"/>
        <v>4</v>
      </c>
      <c r="S11" s="5">
        <f ca="1"/>
        <v>7</v>
      </c>
      <c r="T11" s="5">
        <f ca="1"/>
        <v>7</v>
      </c>
      <c r="U11" s="5">
        <f ca="1"/>
        <v>7</v>
      </c>
      <c r="V11" s="5">
        <f ca="1"/>
        <v>7</v>
      </c>
      <c r="W11" s="5">
        <f ca="1"/>
        <v>7</v>
      </c>
      <c r="X11" s="5">
        <f ca="1"/>
        <v>7</v>
      </c>
    </row>
    <row r="12" spans="2:26" x14ac:dyDescent="0.2">
      <c r="B12" s="42" t="str">
        <f ca="1"/>
        <v>08-Jan</v>
      </c>
      <c r="C12" s="5">
        <v>1</v>
      </c>
      <c r="D12" s="5">
        <v>1</v>
      </c>
      <c r="E12" s="5">
        <v>1</v>
      </c>
      <c r="F12" s="5">
        <v>1</v>
      </c>
      <c r="G12" s="5">
        <v>1</v>
      </c>
      <c r="H12" s="5">
        <v>1</v>
      </c>
      <c r="I12" s="5">
        <v>1</v>
      </c>
      <c r="J12" s="5">
        <v>1</v>
      </c>
      <c r="K12" s="5">
        <v>1</v>
      </c>
      <c r="L12">
        <f ca="1"/>
        <v>2</v>
      </c>
      <c r="M12">
        <v>9</v>
      </c>
      <c r="O12" s="38">
        <f ca="1"/>
        <v>8</v>
      </c>
      <c r="P12" s="5">
        <f ca="1"/>
        <v>7</v>
      </c>
      <c r="Q12" s="5">
        <f ca="1"/>
        <v>7</v>
      </c>
      <c r="R12" s="5">
        <f ca="1"/>
        <v>4</v>
      </c>
      <c r="S12" s="5">
        <f ca="1"/>
        <v>7</v>
      </c>
      <c r="T12" s="5">
        <f ca="1"/>
        <v>7</v>
      </c>
      <c r="U12" s="5">
        <f ca="1"/>
        <v>7</v>
      </c>
      <c r="V12" s="5">
        <f ca="1"/>
        <v>7</v>
      </c>
      <c r="W12" s="5">
        <f ca="1"/>
        <v>7</v>
      </c>
      <c r="X12" s="5">
        <f ca="1"/>
        <v>7</v>
      </c>
    </row>
    <row r="13" spans="2:26" x14ac:dyDescent="0.2">
      <c r="B13" s="42" t="str">
        <f ca="1"/>
        <v>09-Jan</v>
      </c>
      <c r="C13" s="5">
        <v>1</v>
      </c>
      <c r="D13" s="5">
        <v>1</v>
      </c>
      <c r="E13" s="5">
        <v>0</v>
      </c>
      <c r="F13" s="5">
        <v>1</v>
      </c>
      <c r="G13" s="5">
        <v>1</v>
      </c>
      <c r="H13" s="5">
        <v>1</v>
      </c>
      <c r="I13" s="5">
        <v>1</v>
      </c>
      <c r="J13" s="5">
        <v>1</v>
      </c>
      <c r="K13" s="5">
        <v>1</v>
      </c>
      <c r="L13">
        <f ca="1"/>
        <v>2</v>
      </c>
      <c r="M13">
        <v>8</v>
      </c>
      <c r="O13" s="38">
        <f ca="1"/>
        <v>9</v>
      </c>
      <c r="P13" s="5">
        <f ca="1"/>
        <v>7</v>
      </c>
      <c r="Q13" s="5">
        <f ca="1"/>
        <v>7</v>
      </c>
      <c r="R13" s="5">
        <f ca="1"/>
        <v>3</v>
      </c>
      <c r="S13" s="5">
        <f ca="1"/>
        <v>6</v>
      </c>
      <c r="T13" s="5">
        <f ca="1"/>
        <v>7</v>
      </c>
      <c r="U13" s="5">
        <f ca="1"/>
        <v>7</v>
      </c>
      <c r="V13" s="5">
        <f ca="1"/>
        <v>7</v>
      </c>
      <c r="W13" s="5">
        <f ca="1"/>
        <v>7</v>
      </c>
      <c r="X13" s="5">
        <f ca="1"/>
        <v>7</v>
      </c>
    </row>
    <row r="14" spans="2:26" x14ac:dyDescent="0.2">
      <c r="B14" s="42" t="str">
        <f ca="1"/>
        <v>10-Jan</v>
      </c>
      <c r="C14" s="5">
        <v>1</v>
      </c>
      <c r="D14" s="5">
        <v>1</v>
      </c>
      <c r="E14" s="5">
        <v>0</v>
      </c>
      <c r="F14" s="5">
        <v>0</v>
      </c>
      <c r="G14" s="5">
        <v>1</v>
      </c>
      <c r="H14" s="5">
        <v>1</v>
      </c>
      <c r="I14" s="5">
        <v>1</v>
      </c>
      <c r="J14" s="5">
        <v>1</v>
      </c>
      <c r="K14" s="5">
        <v>1</v>
      </c>
      <c r="L14">
        <f ca="1"/>
        <v>2</v>
      </c>
      <c r="M14">
        <v>7</v>
      </c>
      <c r="O14" s="38">
        <f ca="1"/>
        <v>10</v>
      </c>
      <c r="P14" s="5">
        <f ca="1"/>
        <v>7</v>
      </c>
      <c r="Q14" s="5">
        <f ca="1"/>
        <v>7</v>
      </c>
      <c r="R14" s="5">
        <f ca="1"/>
        <v>6</v>
      </c>
      <c r="S14" s="5">
        <f ca="1"/>
        <v>7</v>
      </c>
      <c r="T14" s="5">
        <f ca="1"/>
        <v>7</v>
      </c>
      <c r="U14" s="5">
        <f ca="1"/>
        <v>7</v>
      </c>
      <c r="V14" s="5">
        <f ca="1"/>
        <v>7</v>
      </c>
      <c r="W14" s="5">
        <f ca="1"/>
        <v>7</v>
      </c>
      <c r="X14" s="5">
        <f ca="1"/>
        <v>7</v>
      </c>
    </row>
    <row r="15" spans="2:26" x14ac:dyDescent="0.2">
      <c r="B15" s="42" t="str">
        <f ca="1"/>
        <v>11-Jan</v>
      </c>
      <c r="C15" s="5">
        <v>1</v>
      </c>
      <c r="D15" s="5">
        <v>1</v>
      </c>
      <c r="E15" s="5">
        <v>0</v>
      </c>
      <c r="F15" s="5">
        <v>1</v>
      </c>
      <c r="G15" s="5">
        <v>1</v>
      </c>
      <c r="H15" s="5">
        <v>1</v>
      </c>
      <c r="I15" s="5">
        <v>1</v>
      </c>
      <c r="J15" s="5">
        <v>1</v>
      </c>
      <c r="K15" s="5">
        <v>1</v>
      </c>
      <c r="L15">
        <f ca="1"/>
        <v>3</v>
      </c>
      <c r="M15">
        <v>8</v>
      </c>
      <c r="O15" s="38">
        <f ca="1"/>
        <v>11</v>
      </c>
      <c r="P15" s="5">
        <f ca="1"/>
        <v>7</v>
      </c>
      <c r="Q15" s="5">
        <f ca="1"/>
        <v>7</v>
      </c>
      <c r="R15" s="5">
        <f ca="1"/>
        <v>5</v>
      </c>
      <c r="S15" s="5">
        <f ca="1"/>
        <v>7</v>
      </c>
      <c r="T15" s="5">
        <f ca="1"/>
        <v>7</v>
      </c>
      <c r="U15" s="5">
        <f ca="1"/>
        <v>7</v>
      </c>
      <c r="V15" s="5">
        <f ca="1"/>
        <v>7</v>
      </c>
      <c r="W15" s="5">
        <f ca="1"/>
        <v>7</v>
      </c>
      <c r="X15" s="5">
        <f ca="1"/>
        <v>7</v>
      </c>
    </row>
    <row r="16" spans="2:26" x14ac:dyDescent="0.2">
      <c r="B16" s="42" t="str">
        <f ca="1"/>
        <v>12-Jan</v>
      </c>
      <c r="C16" s="5">
        <v>1</v>
      </c>
      <c r="D16" s="5">
        <v>1</v>
      </c>
      <c r="E16" s="5">
        <v>0</v>
      </c>
      <c r="F16" s="5">
        <v>1</v>
      </c>
      <c r="G16" s="5">
        <v>1</v>
      </c>
      <c r="H16" s="5">
        <v>1</v>
      </c>
      <c r="I16" s="5">
        <v>1</v>
      </c>
      <c r="J16" s="5">
        <v>1</v>
      </c>
      <c r="K16" s="5">
        <v>1</v>
      </c>
      <c r="L16">
        <f ca="1"/>
        <v>3</v>
      </c>
      <c r="M16">
        <v>8</v>
      </c>
      <c r="O16" s="38">
        <f ca="1"/>
        <v>12</v>
      </c>
      <c r="P16" s="5">
        <f ca="1"/>
        <v>7</v>
      </c>
      <c r="Q16" s="5">
        <f ca="1"/>
        <v>7</v>
      </c>
      <c r="R16" s="5">
        <f ca="1"/>
        <v>4</v>
      </c>
      <c r="S16" s="5">
        <f ca="1"/>
        <v>7</v>
      </c>
      <c r="T16" s="5">
        <f ca="1"/>
        <v>7</v>
      </c>
      <c r="U16" s="5">
        <f ca="1"/>
        <v>7</v>
      </c>
      <c r="V16" s="5">
        <f ca="1"/>
        <v>7</v>
      </c>
      <c r="W16" s="5">
        <f ca="1"/>
        <v>7</v>
      </c>
      <c r="X16" s="5">
        <f ca="1"/>
        <v>7</v>
      </c>
    </row>
    <row r="17" spans="2:24" x14ac:dyDescent="0.2">
      <c r="B17" s="42" t="str">
        <f ca="1"/>
        <v>13-Jan</v>
      </c>
      <c r="C17" s="5">
        <v>1</v>
      </c>
      <c r="D17" s="5">
        <v>1</v>
      </c>
      <c r="E17" s="5">
        <v>1</v>
      </c>
      <c r="F17" s="5">
        <v>1</v>
      </c>
      <c r="G17" s="5">
        <v>1</v>
      </c>
      <c r="H17" s="5">
        <v>1</v>
      </c>
      <c r="I17" s="5">
        <v>1</v>
      </c>
      <c r="J17" s="5">
        <v>1</v>
      </c>
      <c r="K17" s="5">
        <v>1</v>
      </c>
      <c r="L17">
        <f ca="1"/>
        <v>3</v>
      </c>
      <c r="M17">
        <v>9</v>
      </c>
      <c r="O17" s="38">
        <f ca="1"/>
        <v>13</v>
      </c>
      <c r="P17" s="5">
        <f ca="1"/>
        <v>7</v>
      </c>
      <c r="Q17" s="5">
        <f ca="1"/>
        <v>7</v>
      </c>
      <c r="R17" s="5">
        <f ca="1"/>
        <v>5</v>
      </c>
      <c r="S17" s="5">
        <f ca="1"/>
        <v>7</v>
      </c>
      <c r="T17" s="5">
        <f ca="1"/>
        <v>7</v>
      </c>
      <c r="U17" s="5">
        <f ca="1"/>
        <v>7</v>
      </c>
      <c r="V17" s="5">
        <f ca="1"/>
        <v>7</v>
      </c>
      <c r="W17" s="5">
        <f ca="1"/>
        <v>7</v>
      </c>
      <c r="X17" s="5">
        <f ca="1"/>
        <v>7</v>
      </c>
    </row>
    <row r="18" spans="2:24" x14ac:dyDescent="0.2">
      <c r="B18" s="42" t="str">
        <f ca="1"/>
        <v>14-Jan</v>
      </c>
      <c r="C18" s="5">
        <v>1</v>
      </c>
      <c r="D18" s="5">
        <v>1</v>
      </c>
      <c r="E18" s="5">
        <v>1</v>
      </c>
      <c r="F18" s="5">
        <v>1</v>
      </c>
      <c r="G18" s="5">
        <v>1</v>
      </c>
      <c r="H18" s="5">
        <v>1</v>
      </c>
      <c r="I18" s="5">
        <v>1</v>
      </c>
      <c r="J18" s="5">
        <v>1</v>
      </c>
      <c r="K18" s="5">
        <v>1</v>
      </c>
      <c r="L18">
        <f ca="1"/>
        <v>3</v>
      </c>
      <c r="M18">
        <v>9</v>
      </c>
      <c r="O18" s="38">
        <f ca="1"/>
        <v>14</v>
      </c>
      <c r="P18" s="5">
        <f ca="1"/>
        <v>7</v>
      </c>
      <c r="Q18" s="5">
        <f ca="1"/>
        <v>7</v>
      </c>
      <c r="R18" s="5">
        <f ca="1"/>
        <v>4</v>
      </c>
      <c r="S18" s="5">
        <f ca="1"/>
        <v>7</v>
      </c>
      <c r="T18" s="5">
        <f ca="1"/>
        <v>7</v>
      </c>
      <c r="U18" s="5">
        <f ca="1"/>
        <v>7</v>
      </c>
      <c r="V18" s="5">
        <f ca="1"/>
        <v>7</v>
      </c>
      <c r="W18" s="5">
        <f ca="1"/>
        <v>7</v>
      </c>
      <c r="X18" s="5">
        <f ca="1"/>
        <v>7</v>
      </c>
    </row>
    <row r="19" spans="2:24" x14ac:dyDescent="0.2">
      <c r="B19" s="42" t="str">
        <f ca="1"/>
        <v>15-Jan</v>
      </c>
      <c r="C19" s="5">
        <v>1</v>
      </c>
      <c r="D19" s="5">
        <v>1</v>
      </c>
      <c r="E19" s="5">
        <v>1</v>
      </c>
      <c r="F19" s="5">
        <v>1</v>
      </c>
      <c r="G19" s="5">
        <v>1</v>
      </c>
      <c r="H19" s="5">
        <v>1</v>
      </c>
      <c r="I19" s="5">
        <v>1</v>
      </c>
      <c r="J19" s="5">
        <v>1</v>
      </c>
      <c r="K19" s="5">
        <v>1</v>
      </c>
      <c r="L19">
        <f ca="1"/>
        <v>3</v>
      </c>
      <c r="M19">
        <v>9</v>
      </c>
      <c r="O19" s="38">
        <f ca="1"/>
        <v>15</v>
      </c>
      <c r="P19" s="5">
        <f ca="1"/>
        <v>7</v>
      </c>
      <c r="Q19" s="5">
        <f ca="1"/>
        <v>7</v>
      </c>
      <c r="R19" s="5">
        <f ca="1"/>
        <v>6</v>
      </c>
      <c r="S19" s="5">
        <f ca="1"/>
        <v>7</v>
      </c>
      <c r="T19" s="5">
        <f ca="1"/>
        <v>7</v>
      </c>
      <c r="U19" s="5">
        <f ca="1"/>
        <v>7</v>
      </c>
      <c r="V19" s="5">
        <f ca="1"/>
        <v>7</v>
      </c>
      <c r="W19" s="5">
        <f ca="1"/>
        <v>7</v>
      </c>
      <c r="X19" s="5">
        <f ca="1"/>
        <v>7</v>
      </c>
    </row>
    <row r="20" spans="2:24" x14ac:dyDescent="0.2">
      <c r="B20" s="42" t="str">
        <f ca="1"/>
        <v>16-Jan</v>
      </c>
      <c r="C20" s="5">
        <v>1</v>
      </c>
      <c r="D20" s="5">
        <v>1</v>
      </c>
      <c r="E20" s="5">
        <v>0</v>
      </c>
      <c r="F20" s="5">
        <v>1</v>
      </c>
      <c r="G20" s="5">
        <v>1</v>
      </c>
      <c r="H20" s="5">
        <v>1</v>
      </c>
      <c r="I20" s="5">
        <v>1</v>
      </c>
      <c r="J20" s="5">
        <v>1</v>
      </c>
      <c r="K20" s="5">
        <v>1</v>
      </c>
      <c r="L20">
        <f ca="1"/>
        <v>3</v>
      </c>
      <c r="M20">
        <v>8</v>
      </c>
      <c r="O20" s="38">
        <f ca="1"/>
        <v>16</v>
      </c>
      <c r="P20" s="5">
        <f ca="1"/>
        <v>7</v>
      </c>
      <c r="Q20" s="5">
        <f ca="1"/>
        <v>7</v>
      </c>
      <c r="R20" s="5">
        <f ca="1"/>
        <v>4</v>
      </c>
      <c r="S20" s="5">
        <f ca="1"/>
        <v>7</v>
      </c>
      <c r="T20" s="5">
        <f ca="1"/>
        <v>7</v>
      </c>
      <c r="U20" s="5">
        <f ca="1"/>
        <v>7</v>
      </c>
      <c r="V20" s="5">
        <f ca="1"/>
        <v>7</v>
      </c>
      <c r="W20" s="5">
        <f ca="1"/>
        <v>7</v>
      </c>
      <c r="X20" s="5">
        <f ca="1"/>
        <v>7</v>
      </c>
    </row>
    <row r="21" spans="2:24" x14ac:dyDescent="0.2">
      <c r="B21" s="42" t="str">
        <f ca="1"/>
        <v>17-Jan</v>
      </c>
      <c r="C21" s="5">
        <v>1</v>
      </c>
      <c r="D21" s="5">
        <v>1</v>
      </c>
      <c r="E21" s="5">
        <v>0</v>
      </c>
      <c r="F21" s="5">
        <v>1</v>
      </c>
      <c r="G21" s="5">
        <v>1</v>
      </c>
      <c r="H21" s="5">
        <v>1</v>
      </c>
      <c r="I21" s="5">
        <v>1</v>
      </c>
      <c r="J21" s="5">
        <v>1</v>
      </c>
      <c r="K21" s="5">
        <v>1</v>
      </c>
      <c r="L21">
        <f ca="1"/>
        <v>3</v>
      </c>
      <c r="M21">
        <v>8</v>
      </c>
      <c r="O21" s="38">
        <f ca="1"/>
        <v>17</v>
      </c>
      <c r="P21" s="5">
        <f ca="1"/>
        <v>7</v>
      </c>
      <c r="Q21" s="5">
        <f ca="1"/>
        <v>7</v>
      </c>
      <c r="R21" s="5">
        <f ca="1"/>
        <v>7</v>
      </c>
      <c r="S21" s="5">
        <f ca="1"/>
        <v>7</v>
      </c>
      <c r="T21" s="5">
        <f ca="1"/>
        <v>7</v>
      </c>
      <c r="U21" s="5">
        <f ca="1"/>
        <v>7</v>
      </c>
      <c r="V21" s="5">
        <f ca="1"/>
        <v>7</v>
      </c>
      <c r="W21" s="5">
        <f ca="1"/>
        <v>7</v>
      </c>
      <c r="X21" s="5">
        <f ca="1"/>
        <v>7</v>
      </c>
    </row>
    <row r="22" spans="2:24" x14ac:dyDescent="0.2">
      <c r="B22" s="42" t="str">
        <f ca="1"/>
        <v>18-Jan</v>
      </c>
      <c r="C22" s="5">
        <v>1</v>
      </c>
      <c r="D22" s="5">
        <v>1</v>
      </c>
      <c r="E22" s="5">
        <v>1</v>
      </c>
      <c r="F22" s="5">
        <v>1</v>
      </c>
      <c r="G22" s="5">
        <v>1</v>
      </c>
      <c r="H22" s="5">
        <v>1</v>
      </c>
      <c r="I22" s="5">
        <v>1</v>
      </c>
      <c r="J22" s="5">
        <v>1</v>
      </c>
      <c r="K22" s="5">
        <v>1</v>
      </c>
      <c r="L22">
        <f ca="1"/>
        <v>4</v>
      </c>
      <c r="M22">
        <v>9</v>
      </c>
      <c r="O22" s="38">
        <f ca="1"/>
        <v>18</v>
      </c>
      <c r="P22" s="5">
        <f ca="1"/>
        <v>7</v>
      </c>
      <c r="Q22" s="5">
        <f ca="1"/>
        <v>7</v>
      </c>
      <c r="R22" s="5">
        <f ca="1"/>
        <v>7</v>
      </c>
      <c r="S22" s="5">
        <f ca="1"/>
        <v>7</v>
      </c>
      <c r="T22" s="5">
        <f ca="1"/>
        <v>7</v>
      </c>
      <c r="U22" s="5">
        <f ca="1"/>
        <v>7</v>
      </c>
      <c r="V22" s="5">
        <f ca="1"/>
        <v>7</v>
      </c>
      <c r="W22" s="5">
        <f ca="1"/>
        <v>7</v>
      </c>
      <c r="X22" s="5">
        <f ca="1"/>
        <v>7</v>
      </c>
    </row>
    <row r="23" spans="2:24" x14ac:dyDescent="0.2">
      <c r="B23" s="42" t="str">
        <f ca="1"/>
        <v>19-Jan</v>
      </c>
      <c r="C23" s="5">
        <v>1</v>
      </c>
      <c r="D23" s="5">
        <v>1</v>
      </c>
      <c r="E23" s="5">
        <v>1</v>
      </c>
      <c r="F23" s="5">
        <v>1</v>
      </c>
      <c r="G23" s="5">
        <v>1</v>
      </c>
      <c r="H23" s="5">
        <v>1</v>
      </c>
      <c r="I23" s="5">
        <v>1</v>
      </c>
      <c r="J23" s="5">
        <v>1</v>
      </c>
      <c r="K23" s="5">
        <v>1</v>
      </c>
      <c r="L23">
        <f ca="1"/>
        <v>4</v>
      </c>
      <c r="M23">
        <v>9</v>
      </c>
      <c r="O23" s="38">
        <f ca="1"/>
        <v>19</v>
      </c>
      <c r="P23" s="5">
        <f ca="1"/>
        <v>7</v>
      </c>
      <c r="Q23" s="5">
        <f ca="1"/>
        <v>7</v>
      </c>
      <c r="R23" s="5">
        <f ca="1"/>
        <v>6</v>
      </c>
      <c r="S23" s="5">
        <f ca="1"/>
        <v>7</v>
      </c>
      <c r="T23" s="5">
        <f ca="1"/>
        <v>7</v>
      </c>
      <c r="U23" s="5">
        <f ca="1"/>
        <v>7</v>
      </c>
      <c r="V23" s="5">
        <f ca="1"/>
        <v>7</v>
      </c>
      <c r="W23" s="5">
        <f ca="1"/>
        <v>7</v>
      </c>
      <c r="X23" s="5">
        <f ca="1"/>
        <v>7</v>
      </c>
    </row>
    <row r="24" spans="2:24" x14ac:dyDescent="0.2">
      <c r="B24" s="42" t="str">
        <f ca="1"/>
        <v>20-Jan</v>
      </c>
      <c r="C24" s="5">
        <v>1</v>
      </c>
      <c r="D24" s="5">
        <v>1</v>
      </c>
      <c r="E24" s="5">
        <v>1</v>
      </c>
      <c r="F24" s="5">
        <v>1</v>
      </c>
      <c r="G24" s="5">
        <v>1</v>
      </c>
      <c r="H24" s="5">
        <v>1</v>
      </c>
      <c r="I24" s="5">
        <v>1</v>
      </c>
      <c r="J24" s="5">
        <v>1</v>
      </c>
      <c r="K24" s="5">
        <v>1</v>
      </c>
      <c r="L24">
        <f ca="1"/>
        <v>4</v>
      </c>
      <c r="M24">
        <v>9</v>
      </c>
      <c r="O24" s="38">
        <f ca="1"/>
        <v>20</v>
      </c>
      <c r="P24" s="5">
        <f ca="1"/>
        <v>3</v>
      </c>
      <c r="Q24" s="5">
        <f ca="1"/>
        <v>3</v>
      </c>
      <c r="R24" s="5">
        <f ca="1"/>
        <v>3</v>
      </c>
      <c r="S24" s="5">
        <f ca="1"/>
        <v>3</v>
      </c>
      <c r="T24" s="5">
        <f ca="1"/>
        <v>3</v>
      </c>
      <c r="U24" s="5">
        <f ca="1"/>
        <v>3</v>
      </c>
      <c r="V24" s="5">
        <f ca="1"/>
        <v>3</v>
      </c>
      <c r="W24" s="5">
        <f ca="1"/>
        <v>3</v>
      </c>
      <c r="X24" s="5">
        <f ca="1"/>
        <v>3</v>
      </c>
    </row>
    <row r="25" spans="2:24" x14ac:dyDescent="0.2">
      <c r="B25" s="41" t="str">
        <f ca="1"/>
        <v>21-Jan</v>
      </c>
      <c r="C25" s="5">
        <v>1</v>
      </c>
      <c r="D25" s="5">
        <v>1</v>
      </c>
      <c r="E25" s="5">
        <v>0</v>
      </c>
      <c r="F25" s="5">
        <v>0</v>
      </c>
      <c r="G25" s="5">
        <v>1</v>
      </c>
      <c r="H25" s="5">
        <v>1</v>
      </c>
      <c r="I25" s="5">
        <v>1</v>
      </c>
      <c r="J25" s="5">
        <v>1</v>
      </c>
      <c r="K25" s="5">
        <v>1</v>
      </c>
      <c r="L25">
        <f ca="1"/>
        <v>4</v>
      </c>
      <c r="M25">
        <v>7</v>
      </c>
      <c r="O25" s="38"/>
    </row>
    <row r="26" spans="2:24" x14ac:dyDescent="0.2">
      <c r="B26" s="41" t="str">
        <f ca="1"/>
        <v>22-Jan</v>
      </c>
      <c r="C26" s="5">
        <v>1</v>
      </c>
      <c r="D26" s="5">
        <v>1</v>
      </c>
      <c r="E26" s="5">
        <v>0</v>
      </c>
      <c r="F26" s="5">
        <v>1</v>
      </c>
      <c r="G26" s="5">
        <v>1</v>
      </c>
      <c r="H26" s="5">
        <v>1</v>
      </c>
      <c r="I26" s="5">
        <v>1</v>
      </c>
      <c r="J26" s="5">
        <v>1</v>
      </c>
      <c r="K26" s="5">
        <v>1</v>
      </c>
      <c r="L26">
        <f ca="1"/>
        <v>4</v>
      </c>
      <c r="M26">
        <v>8</v>
      </c>
      <c r="O26" s="38"/>
    </row>
    <row r="27" spans="2:24" x14ac:dyDescent="0.2">
      <c r="B27" s="41" t="str">
        <f ca="1"/>
        <v>23-Jan</v>
      </c>
      <c r="C27" s="5">
        <v>1</v>
      </c>
      <c r="D27" s="5">
        <v>1</v>
      </c>
      <c r="E27" s="5">
        <v>0</v>
      </c>
      <c r="F27" s="5">
        <v>1</v>
      </c>
      <c r="G27" s="5">
        <v>1</v>
      </c>
      <c r="H27" s="5">
        <v>1</v>
      </c>
      <c r="I27" s="5">
        <v>1</v>
      </c>
      <c r="J27" s="5">
        <v>1</v>
      </c>
      <c r="K27" s="5">
        <v>1</v>
      </c>
      <c r="L27">
        <f ca="1"/>
        <v>4</v>
      </c>
      <c r="M27">
        <v>8</v>
      </c>
      <c r="O27" s="38"/>
    </row>
    <row r="28" spans="2:24" x14ac:dyDescent="0.2">
      <c r="B28" s="41" t="str">
        <f ca="1"/>
        <v>24-Jan</v>
      </c>
      <c r="C28" s="5">
        <v>1</v>
      </c>
      <c r="D28" s="5">
        <v>1</v>
      </c>
      <c r="E28" s="5">
        <v>1</v>
      </c>
      <c r="F28" s="5">
        <v>1</v>
      </c>
      <c r="G28" s="5">
        <v>1</v>
      </c>
      <c r="H28" s="5">
        <v>1</v>
      </c>
      <c r="I28" s="5">
        <v>1</v>
      </c>
      <c r="J28" s="5">
        <v>1</v>
      </c>
      <c r="K28" s="5">
        <v>1</v>
      </c>
      <c r="L28">
        <f ca="1"/>
        <v>4</v>
      </c>
      <c r="M28">
        <v>9</v>
      </c>
      <c r="O28" s="38"/>
    </row>
    <row r="29" spans="2:24" x14ac:dyDescent="0.2">
      <c r="B29" s="41" t="str">
        <f ca="1"/>
        <v>25-Jan</v>
      </c>
      <c r="C29" s="5">
        <v>1</v>
      </c>
      <c r="D29" s="5">
        <v>1</v>
      </c>
      <c r="E29" s="5">
        <v>0</v>
      </c>
      <c r="F29" s="5">
        <v>1</v>
      </c>
      <c r="G29" s="5">
        <v>1</v>
      </c>
      <c r="H29" s="5">
        <v>1</v>
      </c>
      <c r="I29" s="5">
        <v>1</v>
      </c>
      <c r="J29" s="5">
        <v>1</v>
      </c>
      <c r="K29" s="5">
        <v>1</v>
      </c>
      <c r="L29">
        <f ca="1"/>
        <v>5</v>
      </c>
      <c r="M29">
        <v>8</v>
      </c>
      <c r="O29" s="38"/>
    </row>
    <row r="30" spans="2:24" x14ac:dyDescent="0.2">
      <c r="B30" s="41" t="str">
        <f ca="1"/>
        <v>26-Jan</v>
      </c>
      <c r="C30" s="5">
        <v>1</v>
      </c>
      <c r="D30" s="5">
        <v>1</v>
      </c>
      <c r="E30" s="5">
        <v>1</v>
      </c>
      <c r="F30" s="5">
        <v>1</v>
      </c>
      <c r="G30" s="5">
        <v>1</v>
      </c>
      <c r="H30" s="5">
        <v>1</v>
      </c>
      <c r="I30" s="5">
        <v>1</v>
      </c>
      <c r="J30" s="5">
        <v>1</v>
      </c>
      <c r="K30" s="5">
        <v>1</v>
      </c>
      <c r="L30">
        <f ca="1"/>
        <v>5</v>
      </c>
      <c r="M30">
        <v>9</v>
      </c>
      <c r="O30" s="38"/>
    </row>
    <row r="31" spans="2:24" x14ac:dyDescent="0.2">
      <c r="B31" s="41" t="str">
        <f ca="1"/>
        <v>27-Jan</v>
      </c>
      <c r="C31" s="5">
        <v>1</v>
      </c>
      <c r="D31" s="5">
        <v>1</v>
      </c>
      <c r="E31" s="5">
        <v>1</v>
      </c>
      <c r="F31" s="5">
        <v>1</v>
      </c>
      <c r="G31" s="5">
        <v>1</v>
      </c>
      <c r="H31" s="5">
        <v>1</v>
      </c>
      <c r="I31" s="5">
        <v>1</v>
      </c>
      <c r="J31" s="5">
        <v>1</v>
      </c>
      <c r="K31" s="5">
        <v>1</v>
      </c>
      <c r="L31">
        <f ca="1"/>
        <v>5</v>
      </c>
      <c r="M31">
        <v>9</v>
      </c>
      <c r="O31" s="38"/>
    </row>
    <row r="32" spans="2:24" x14ac:dyDescent="0.2">
      <c r="B32" s="41" t="str">
        <f ca="1"/>
        <v>28-Jan</v>
      </c>
      <c r="C32" s="5">
        <v>1</v>
      </c>
      <c r="D32" s="5">
        <v>1</v>
      </c>
      <c r="E32" s="5">
        <v>0</v>
      </c>
      <c r="F32" s="5">
        <v>1</v>
      </c>
      <c r="G32" s="5">
        <v>1</v>
      </c>
      <c r="H32" s="5">
        <v>1</v>
      </c>
      <c r="I32" s="5">
        <v>1</v>
      </c>
      <c r="J32" s="5">
        <v>1</v>
      </c>
      <c r="K32" s="5">
        <v>1</v>
      </c>
      <c r="L32">
        <f ca="1"/>
        <v>5</v>
      </c>
      <c r="M32">
        <v>8</v>
      </c>
      <c r="O32" s="38"/>
    </row>
    <row r="33" spans="2:15" x14ac:dyDescent="0.2">
      <c r="B33" s="41" t="str">
        <f ca="1"/>
        <v>29-Jan</v>
      </c>
      <c r="C33" s="5">
        <v>1</v>
      </c>
      <c r="D33" s="5">
        <v>1</v>
      </c>
      <c r="E33" s="5">
        <v>1</v>
      </c>
      <c r="F33" s="5">
        <v>1</v>
      </c>
      <c r="G33" s="5">
        <v>1</v>
      </c>
      <c r="H33" s="5">
        <v>1</v>
      </c>
      <c r="I33" s="5">
        <v>1</v>
      </c>
      <c r="J33" s="5">
        <v>1</v>
      </c>
      <c r="K33" s="5">
        <v>1</v>
      </c>
      <c r="L33">
        <f ca="1"/>
        <v>5</v>
      </c>
      <c r="M33">
        <v>9</v>
      </c>
      <c r="O33" s="38"/>
    </row>
    <row r="34" spans="2:15" x14ac:dyDescent="0.2">
      <c r="B34" s="41" t="str">
        <f ca="1"/>
        <v>30-Jan</v>
      </c>
      <c r="C34" s="5">
        <v>1</v>
      </c>
      <c r="D34" s="5">
        <v>1</v>
      </c>
      <c r="E34" s="5">
        <v>1</v>
      </c>
      <c r="F34" s="5">
        <v>1</v>
      </c>
      <c r="G34" s="5">
        <v>1</v>
      </c>
      <c r="H34" s="5">
        <v>1</v>
      </c>
      <c r="I34" s="5">
        <v>1</v>
      </c>
      <c r="J34" s="5">
        <v>1</v>
      </c>
      <c r="K34" s="5">
        <v>1</v>
      </c>
      <c r="L34">
        <f ca="1"/>
        <v>5</v>
      </c>
      <c r="M34">
        <v>9</v>
      </c>
      <c r="O34" s="38"/>
    </row>
    <row r="35" spans="2:15" x14ac:dyDescent="0.2">
      <c r="B35" s="41" t="str">
        <f ca="1"/>
        <v>31-Jan</v>
      </c>
      <c r="C35" s="5">
        <v>1</v>
      </c>
      <c r="D35" s="5">
        <v>1</v>
      </c>
      <c r="E35" s="5">
        <v>0</v>
      </c>
      <c r="F35" s="5">
        <v>1</v>
      </c>
      <c r="G35" s="5">
        <v>1</v>
      </c>
      <c r="H35" s="5">
        <v>1</v>
      </c>
      <c r="I35" s="5">
        <v>1</v>
      </c>
      <c r="J35" s="5">
        <v>1</v>
      </c>
      <c r="K35" s="5">
        <v>1</v>
      </c>
      <c r="L35">
        <f ca="1"/>
        <v>5</v>
      </c>
      <c r="M35">
        <v>8</v>
      </c>
      <c r="O35" s="38"/>
    </row>
    <row r="36" spans="2:15" x14ac:dyDescent="0.2">
      <c r="B36" s="41" t="str">
        <f ca="1"/>
        <v>01-Feb</v>
      </c>
      <c r="C36" s="5">
        <v>1</v>
      </c>
      <c r="D36" s="5">
        <v>1</v>
      </c>
      <c r="E36" s="5">
        <v>1</v>
      </c>
      <c r="F36" s="5">
        <v>1</v>
      </c>
      <c r="G36" s="5">
        <v>1</v>
      </c>
      <c r="H36" s="5">
        <v>1</v>
      </c>
      <c r="I36" s="5">
        <v>1</v>
      </c>
      <c r="J36" s="5">
        <v>1</v>
      </c>
      <c r="K36" s="5">
        <v>1</v>
      </c>
      <c r="L36">
        <f ca="1"/>
        <v>6</v>
      </c>
      <c r="M36">
        <v>9</v>
      </c>
      <c r="O36" s="38"/>
    </row>
    <row r="37" spans="2:15" x14ac:dyDescent="0.2">
      <c r="B37" s="41" t="str">
        <f ca="1"/>
        <v>02-Feb</v>
      </c>
      <c r="C37" s="5">
        <v>1</v>
      </c>
      <c r="D37" s="5">
        <v>1</v>
      </c>
      <c r="E37" s="5">
        <v>0</v>
      </c>
      <c r="F37" s="5">
        <v>1</v>
      </c>
      <c r="G37" s="5">
        <v>1</v>
      </c>
      <c r="H37" s="5">
        <v>1</v>
      </c>
      <c r="I37" s="5">
        <v>1</v>
      </c>
      <c r="J37" s="5">
        <v>1</v>
      </c>
      <c r="K37" s="5">
        <v>1</v>
      </c>
      <c r="L37">
        <f ca="1"/>
        <v>6</v>
      </c>
      <c r="M37">
        <v>8</v>
      </c>
      <c r="O37" s="38"/>
    </row>
    <row r="38" spans="2:15" x14ac:dyDescent="0.2">
      <c r="B38" s="41" t="str">
        <f ca="1"/>
        <v>03-Feb</v>
      </c>
      <c r="C38" s="5">
        <v>1</v>
      </c>
      <c r="D38" s="5">
        <v>1</v>
      </c>
      <c r="E38" s="5">
        <v>0</v>
      </c>
      <c r="F38" s="5">
        <v>1</v>
      </c>
      <c r="G38" s="5">
        <v>1</v>
      </c>
      <c r="H38" s="5">
        <v>1</v>
      </c>
      <c r="I38" s="5">
        <v>1</v>
      </c>
      <c r="J38" s="5">
        <v>1</v>
      </c>
      <c r="K38" s="5">
        <v>1</v>
      </c>
      <c r="L38">
        <f ca="1"/>
        <v>6</v>
      </c>
      <c r="M38">
        <v>8</v>
      </c>
      <c r="O38" s="38"/>
    </row>
    <row r="39" spans="2:15" x14ac:dyDescent="0.2">
      <c r="B39" s="41" t="str">
        <f ca="1"/>
        <v>04-Feb</v>
      </c>
      <c r="C39" s="5">
        <v>1</v>
      </c>
      <c r="D39" s="5">
        <v>1</v>
      </c>
      <c r="E39" s="5">
        <v>0</v>
      </c>
      <c r="F39" s="5">
        <v>1</v>
      </c>
      <c r="G39" s="5">
        <v>1</v>
      </c>
      <c r="H39" s="5">
        <v>1</v>
      </c>
      <c r="I39" s="5">
        <v>1</v>
      </c>
      <c r="J39" s="5">
        <v>1</v>
      </c>
      <c r="K39" s="5">
        <v>1</v>
      </c>
      <c r="L39">
        <f ca="1"/>
        <v>6</v>
      </c>
      <c r="M39">
        <v>8</v>
      </c>
      <c r="O39" s="38"/>
    </row>
    <row r="40" spans="2:15" x14ac:dyDescent="0.2">
      <c r="B40" s="41" t="str">
        <f ca="1"/>
        <v>05-Feb</v>
      </c>
      <c r="C40" s="5">
        <v>1</v>
      </c>
      <c r="D40" s="5">
        <v>1</v>
      </c>
      <c r="E40" s="5">
        <v>1</v>
      </c>
      <c r="F40" s="5">
        <v>1</v>
      </c>
      <c r="G40" s="5">
        <v>1</v>
      </c>
      <c r="H40" s="5">
        <v>1</v>
      </c>
      <c r="I40" s="5">
        <v>1</v>
      </c>
      <c r="J40" s="5">
        <v>1</v>
      </c>
      <c r="K40" s="5">
        <v>1</v>
      </c>
      <c r="L40">
        <f ca="1"/>
        <v>6</v>
      </c>
      <c r="M40">
        <v>9</v>
      </c>
      <c r="O40" s="38"/>
    </row>
    <row r="41" spans="2:15" x14ac:dyDescent="0.2">
      <c r="B41" s="41" t="str">
        <f ca="1"/>
        <v>06-Feb</v>
      </c>
      <c r="C41" s="5">
        <v>1</v>
      </c>
      <c r="D41" s="5">
        <v>1</v>
      </c>
      <c r="E41" s="5">
        <v>1</v>
      </c>
      <c r="F41" s="5">
        <v>1</v>
      </c>
      <c r="G41" s="5">
        <v>1</v>
      </c>
      <c r="H41" s="5">
        <v>1</v>
      </c>
      <c r="I41" s="5">
        <v>1</v>
      </c>
      <c r="J41" s="5">
        <v>1</v>
      </c>
      <c r="K41" s="5">
        <v>1</v>
      </c>
      <c r="L41">
        <f ca="1"/>
        <v>6</v>
      </c>
      <c r="M41">
        <v>9</v>
      </c>
      <c r="O41" s="38"/>
    </row>
    <row r="42" spans="2:15" x14ac:dyDescent="0.2">
      <c r="B42" s="41" t="str">
        <f ca="1"/>
        <v>07-Feb</v>
      </c>
      <c r="C42" s="5">
        <v>1</v>
      </c>
      <c r="D42" s="5">
        <v>1</v>
      </c>
      <c r="E42" s="5">
        <v>0</v>
      </c>
      <c r="F42" s="5">
        <v>1</v>
      </c>
      <c r="G42" s="5">
        <v>1</v>
      </c>
      <c r="H42" s="5">
        <v>1</v>
      </c>
      <c r="I42" s="5">
        <v>1</v>
      </c>
      <c r="J42" s="5">
        <v>1</v>
      </c>
      <c r="K42" s="5">
        <v>1</v>
      </c>
      <c r="L42">
        <f ca="1"/>
        <v>6</v>
      </c>
      <c r="M42">
        <v>8</v>
      </c>
      <c r="O42" s="38"/>
    </row>
    <row r="43" spans="2:15" x14ac:dyDescent="0.2">
      <c r="B43" s="41" t="str">
        <f ca="1"/>
        <v>08-Feb</v>
      </c>
      <c r="C43" s="5">
        <v>1</v>
      </c>
      <c r="D43" s="5">
        <v>1</v>
      </c>
      <c r="E43" s="5">
        <v>1</v>
      </c>
      <c r="F43" s="5">
        <v>1</v>
      </c>
      <c r="G43" s="5">
        <v>1</v>
      </c>
      <c r="H43" s="5">
        <v>1</v>
      </c>
      <c r="I43" s="5">
        <v>1</v>
      </c>
      <c r="J43" s="5">
        <v>1</v>
      </c>
      <c r="K43" s="5">
        <v>1</v>
      </c>
      <c r="L43">
        <f ca="1"/>
        <v>7</v>
      </c>
      <c r="M43">
        <v>9</v>
      </c>
      <c r="O43" s="38"/>
    </row>
    <row r="44" spans="2:15" x14ac:dyDescent="0.2">
      <c r="B44" s="41" t="str">
        <f ca="1"/>
        <v>09-Feb</v>
      </c>
      <c r="C44" s="5">
        <v>1</v>
      </c>
      <c r="D44" s="5">
        <v>1</v>
      </c>
      <c r="E44" s="5">
        <v>1</v>
      </c>
      <c r="F44" s="5">
        <v>1</v>
      </c>
      <c r="G44" s="5">
        <v>1</v>
      </c>
      <c r="H44" s="5">
        <v>1</v>
      </c>
      <c r="I44" s="5">
        <v>1</v>
      </c>
      <c r="J44" s="5">
        <v>1</v>
      </c>
      <c r="K44" s="5">
        <v>1</v>
      </c>
      <c r="L44">
        <f ca="1"/>
        <v>7</v>
      </c>
      <c r="M44">
        <v>9</v>
      </c>
      <c r="O44" s="38"/>
    </row>
    <row r="45" spans="2:15" x14ac:dyDescent="0.2">
      <c r="B45" s="41" t="str">
        <f ca="1"/>
        <v>10-Feb</v>
      </c>
      <c r="C45" s="46">
        <v>1</v>
      </c>
      <c r="D45" s="5">
        <v>1</v>
      </c>
      <c r="E45" s="5">
        <v>0</v>
      </c>
      <c r="F45" s="5">
        <v>1</v>
      </c>
      <c r="G45" s="5">
        <v>1</v>
      </c>
      <c r="H45" s="5">
        <v>1</v>
      </c>
      <c r="I45" s="5">
        <v>1</v>
      </c>
      <c r="J45" s="5">
        <v>1</v>
      </c>
      <c r="K45" s="5">
        <v>1</v>
      </c>
      <c r="L45">
        <f ca="1"/>
        <v>7</v>
      </c>
      <c r="M45">
        <v>8</v>
      </c>
      <c r="O45" s="38"/>
    </row>
    <row r="46" spans="2:15" x14ac:dyDescent="0.2">
      <c r="B46" s="41" t="str">
        <f ca="1"/>
        <v>11-Feb</v>
      </c>
      <c r="C46" s="5">
        <v>1</v>
      </c>
      <c r="D46" s="5">
        <v>1</v>
      </c>
      <c r="E46" s="5">
        <v>0</v>
      </c>
      <c r="F46" s="5">
        <v>1</v>
      </c>
      <c r="G46" s="5">
        <v>1</v>
      </c>
      <c r="H46" s="5">
        <v>1</v>
      </c>
      <c r="I46" s="5">
        <v>1</v>
      </c>
      <c r="J46" s="5">
        <v>1</v>
      </c>
      <c r="K46" s="5">
        <v>1</v>
      </c>
      <c r="L46">
        <f ca="1"/>
        <v>7</v>
      </c>
      <c r="M46">
        <v>8</v>
      </c>
      <c r="O46" s="38"/>
    </row>
    <row r="47" spans="2:15" x14ac:dyDescent="0.2">
      <c r="B47" s="41" t="str">
        <f ca="1"/>
        <v>12-Feb</v>
      </c>
      <c r="C47" s="5">
        <v>1</v>
      </c>
      <c r="D47" s="5">
        <v>1</v>
      </c>
      <c r="E47" s="5">
        <v>0</v>
      </c>
      <c r="F47" s="46">
        <v>1</v>
      </c>
      <c r="G47" s="5">
        <v>1</v>
      </c>
      <c r="H47" s="5">
        <v>1</v>
      </c>
      <c r="I47" s="5">
        <v>1</v>
      </c>
      <c r="J47" s="5">
        <v>1</v>
      </c>
      <c r="K47" s="5">
        <v>1</v>
      </c>
      <c r="L47">
        <f ca="1"/>
        <v>7</v>
      </c>
      <c r="M47">
        <v>8</v>
      </c>
      <c r="O47" s="38"/>
    </row>
    <row r="48" spans="2:15" x14ac:dyDescent="0.2">
      <c r="B48" s="41" t="str">
        <f ca="1"/>
        <v>13-Feb</v>
      </c>
      <c r="C48" s="5">
        <v>1</v>
      </c>
      <c r="D48" s="5">
        <v>1</v>
      </c>
      <c r="E48" s="5">
        <v>1</v>
      </c>
      <c r="F48" s="5">
        <v>1</v>
      </c>
      <c r="G48" s="5">
        <v>1</v>
      </c>
      <c r="H48" s="5">
        <v>1</v>
      </c>
      <c r="I48" s="5">
        <v>1</v>
      </c>
      <c r="J48" s="5">
        <v>1</v>
      </c>
      <c r="K48" s="5">
        <v>1</v>
      </c>
      <c r="L48">
        <f ca="1"/>
        <v>7</v>
      </c>
      <c r="M48">
        <v>9</v>
      </c>
      <c r="O48" s="38"/>
    </row>
    <row r="49" spans="2:15" x14ac:dyDescent="0.2">
      <c r="B49" s="41" t="str">
        <f ca="1"/>
        <v>14-Feb</v>
      </c>
      <c r="C49" s="5">
        <v>1</v>
      </c>
      <c r="D49" s="5">
        <v>1</v>
      </c>
      <c r="E49" s="5">
        <v>1</v>
      </c>
      <c r="F49" s="5">
        <v>1</v>
      </c>
      <c r="G49" s="5">
        <v>1</v>
      </c>
      <c r="H49" s="5">
        <v>1</v>
      </c>
      <c r="I49" s="5">
        <v>1</v>
      </c>
      <c r="J49" s="5">
        <v>1</v>
      </c>
      <c r="K49" s="5">
        <v>1</v>
      </c>
      <c r="L49">
        <f ca="1"/>
        <v>7</v>
      </c>
      <c r="M49">
        <v>9</v>
      </c>
      <c r="O49" s="38"/>
    </row>
    <row r="50" spans="2:15" x14ac:dyDescent="0.2">
      <c r="B50" s="41" t="str">
        <f ca="1"/>
        <v>15-Feb</v>
      </c>
      <c r="C50" s="5">
        <v>1</v>
      </c>
      <c r="D50" s="5">
        <v>1</v>
      </c>
      <c r="E50" s="5">
        <v>1</v>
      </c>
      <c r="F50" s="5">
        <v>1</v>
      </c>
      <c r="G50" s="5">
        <v>1</v>
      </c>
      <c r="H50" s="5">
        <v>1</v>
      </c>
      <c r="I50" s="5">
        <v>1</v>
      </c>
      <c r="J50" s="5">
        <v>1</v>
      </c>
      <c r="K50" s="5">
        <v>1</v>
      </c>
      <c r="L50">
        <f ca="1"/>
        <v>8</v>
      </c>
      <c r="M50">
        <v>9</v>
      </c>
      <c r="O50" s="38"/>
    </row>
    <row r="51" spans="2:15" x14ac:dyDescent="0.2">
      <c r="B51" s="41" t="str">
        <f ca="1"/>
        <v>16-Feb</v>
      </c>
      <c r="C51" s="5">
        <v>1</v>
      </c>
      <c r="D51" s="5">
        <v>1</v>
      </c>
      <c r="E51" s="5">
        <v>1</v>
      </c>
      <c r="F51" s="5">
        <v>1</v>
      </c>
      <c r="G51" s="5">
        <v>1</v>
      </c>
      <c r="H51" s="5">
        <v>1</v>
      </c>
      <c r="I51" s="5">
        <v>1</v>
      </c>
      <c r="J51" s="5">
        <v>1</v>
      </c>
      <c r="K51" s="5">
        <v>1</v>
      </c>
      <c r="L51">
        <f ca="1"/>
        <v>8</v>
      </c>
      <c r="M51">
        <v>9</v>
      </c>
      <c r="O51" s="38"/>
    </row>
    <row r="52" spans="2:15" x14ac:dyDescent="0.2">
      <c r="B52" s="41" t="str">
        <f ca="1"/>
        <v>17-Feb</v>
      </c>
      <c r="C52" s="5">
        <v>1</v>
      </c>
      <c r="D52" s="5">
        <v>1</v>
      </c>
      <c r="E52" s="5">
        <v>0</v>
      </c>
      <c r="F52" s="5">
        <v>1</v>
      </c>
      <c r="G52" s="5">
        <v>1</v>
      </c>
      <c r="H52" s="5">
        <v>1</v>
      </c>
      <c r="I52" s="5">
        <v>1</v>
      </c>
      <c r="J52" s="5">
        <v>1</v>
      </c>
      <c r="K52" s="5">
        <v>1</v>
      </c>
      <c r="L52">
        <f ca="1"/>
        <v>8</v>
      </c>
      <c r="M52">
        <v>8</v>
      </c>
      <c r="O52" s="38"/>
    </row>
    <row r="53" spans="2:15" x14ac:dyDescent="0.2">
      <c r="B53" s="41" t="str">
        <f ca="1"/>
        <v>18-Feb</v>
      </c>
      <c r="C53" s="5">
        <v>1</v>
      </c>
      <c r="D53" s="5">
        <v>1</v>
      </c>
      <c r="E53" s="5">
        <v>1</v>
      </c>
      <c r="F53" s="5">
        <v>1</v>
      </c>
      <c r="G53" s="5">
        <v>1</v>
      </c>
      <c r="H53" s="5">
        <v>1</v>
      </c>
      <c r="I53" s="5">
        <v>1</v>
      </c>
      <c r="J53" s="5">
        <v>1</v>
      </c>
      <c r="K53" s="5">
        <v>1</v>
      </c>
      <c r="L53">
        <f ca="1"/>
        <v>8</v>
      </c>
      <c r="M53">
        <v>9</v>
      </c>
      <c r="O53" s="38"/>
    </row>
    <row r="54" spans="2:15" x14ac:dyDescent="0.2">
      <c r="B54" s="41" t="str">
        <f ca="1"/>
        <v>19-Feb</v>
      </c>
      <c r="C54" s="5">
        <v>1</v>
      </c>
      <c r="D54" s="5">
        <v>1</v>
      </c>
      <c r="E54" s="5">
        <v>0</v>
      </c>
      <c r="F54" s="5">
        <v>1</v>
      </c>
      <c r="G54" s="5">
        <v>1</v>
      </c>
      <c r="H54" s="5">
        <v>1</v>
      </c>
      <c r="I54" s="5">
        <v>1</v>
      </c>
      <c r="J54" s="5">
        <v>1</v>
      </c>
      <c r="K54" s="5">
        <v>1</v>
      </c>
      <c r="L54">
        <f ca="1"/>
        <v>8</v>
      </c>
      <c r="M54">
        <v>8</v>
      </c>
      <c r="O54" s="38"/>
    </row>
    <row r="55" spans="2:15" x14ac:dyDescent="0.2">
      <c r="B55" s="41" t="str">
        <f ca="1"/>
        <v>20-Feb</v>
      </c>
      <c r="C55" s="5">
        <v>1</v>
      </c>
      <c r="D55" s="5">
        <v>1</v>
      </c>
      <c r="E55" s="5">
        <v>0</v>
      </c>
      <c r="F55" s="5">
        <v>1</v>
      </c>
      <c r="G55" s="5">
        <v>1</v>
      </c>
      <c r="H55" s="5">
        <v>1</v>
      </c>
      <c r="I55" s="5">
        <v>1</v>
      </c>
      <c r="J55" s="5">
        <v>1</v>
      </c>
      <c r="K55" s="5">
        <v>1</v>
      </c>
      <c r="L55">
        <f ca="1"/>
        <v>8</v>
      </c>
      <c r="M55">
        <v>8</v>
      </c>
      <c r="O55" s="38"/>
    </row>
    <row r="56" spans="2:15" x14ac:dyDescent="0.2">
      <c r="B56" s="41" t="str">
        <f ca="1"/>
        <v>21-Feb</v>
      </c>
      <c r="C56" s="5">
        <v>1</v>
      </c>
      <c r="D56" s="5">
        <v>1</v>
      </c>
      <c r="E56" s="5">
        <v>1</v>
      </c>
      <c r="F56" s="5">
        <v>1</v>
      </c>
      <c r="G56" s="5">
        <v>1</v>
      </c>
      <c r="H56" s="5">
        <v>1</v>
      </c>
      <c r="I56" s="5">
        <v>1</v>
      </c>
      <c r="J56" s="5">
        <v>1</v>
      </c>
      <c r="K56" s="5">
        <v>1</v>
      </c>
      <c r="L56">
        <f ca="1"/>
        <v>8</v>
      </c>
      <c r="M56">
        <v>9</v>
      </c>
      <c r="O56" s="38"/>
    </row>
    <row r="57" spans="2:15" x14ac:dyDescent="0.2">
      <c r="B57" s="41" t="str">
        <f ca="1"/>
        <v>22-Feb</v>
      </c>
      <c r="C57" s="5">
        <v>1</v>
      </c>
      <c r="D57" s="5">
        <v>1</v>
      </c>
      <c r="E57" s="5">
        <v>0</v>
      </c>
      <c r="F57" s="5">
        <v>1</v>
      </c>
      <c r="G57" s="5">
        <v>1</v>
      </c>
      <c r="H57" s="5">
        <v>1</v>
      </c>
      <c r="I57" s="5">
        <v>1</v>
      </c>
      <c r="J57" s="5">
        <v>1</v>
      </c>
      <c r="K57" s="5">
        <v>1</v>
      </c>
      <c r="L57">
        <f ca="1"/>
        <v>9</v>
      </c>
      <c r="M57">
        <v>8</v>
      </c>
      <c r="O57" s="38"/>
    </row>
    <row r="58" spans="2:15" x14ac:dyDescent="0.2">
      <c r="B58" s="41" t="str">
        <f ca="1"/>
        <v>23-Feb</v>
      </c>
      <c r="C58" s="5">
        <v>1</v>
      </c>
      <c r="D58" s="5">
        <v>1</v>
      </c>
      <c r="E58" s="5">
        <v>0</v>
      </c>
      <c r="F58" s="5">
        <v>0</v>
      </c>
      <c r="G58" s="5">
        <v>1</v>
      </c>
      <c r="H58" s="5">
        <v>1</v>
      </c>
      <c r="I58" s="5">
        <v>1</v>
      </c>
      <c r="J58" s="5">
        <v>1</v>
      </c>
      <c r="K58" s="5">
        <v>1</v>
      </c>
      <c r="L58">
        <f ca="1"/>
        <v>9</v>
      </c>
      <c r="M58">
        <v>7</v>
      </c>
      <c r="O58" s="38"/>
    </row>
    <row r="59" spans="2:15" x14ac:dyDescent="0.2">
      <c r="B59" s="41" t="str">
        <f ca="1"/>
        <v>24-Feb</v>
      </c>
      <c r="C59" s="5">
        <v>1</v>
      </c>
      <c r="D59" s="5">
        <v>1</v>
      </c>
      <c r="E59" s="5">
        <v>0</v>
      </c>
      <c r="F59" s="5">
        <v>1</v>
      </c>
      <c r="G59" s="5">
        <v>1</v>
      </c>
      <c r="H59" s="5">
        <v>1</v>
      </c>
      <c r="I59" s="5">
        <v>1</v>
      </c>
      <c r="J59" s="5">
        <v>1</v>
      </c>
      <c r="K59" s="5">
        <v>1</v>
      </c>
      <c r="L59">
        <f ca="1"/>
        <v>9</v>
      </c>
      <c r="M59">
        <v>8</v>
      </c>
      <c r="O59" s="38"/>
    </row>
    <row r="60" spans="2:15" x14ac:dyDescent="0.2">
      <c r="B60" s="41" t="str">
        <f ca="1"/>
        <v>25-Feb</v>
      </c>
      <c r="C60" s="5">
        <v>1</v>
      </c>
      <c r="D60" s="5">
        <v>1</v>
      </c>
      <c r="E60" s="5">
        <v>1</v>
      </c>
      <c r="F60" s="5">
        <v>1</v>
      </c>
      <c r="G60" s="5">
        <v>1</v>
      </c>
      <c r="H60" s="5">
        <v>1</v>
      </c>
      <c r="I60" s="5">
        <v>1</v>
      </c>
      <c r="J60" s="5">
        <v>1</v>
      </c>
      <c r="K60" s="5">
        <v>1</v>
      </c>
      <c r="L60">
        <f ca="1"/>
        <v>9</v>
      </c>
      <c r="M60">
        <v>9</v>
      </c>
      <c r="O60" s="38"/>
    </row>
    <row r="61" spans="2:15" x14ac:dyDescent="0.2">
      <c r="B61" s="41" t="str">
        <f ca="1"/>
        <v>26-Feb</v>
      </c>
      <c r="C61" s="5">
        <v>1</v>
      </c>
      <c r="D61" s="5">
        <v>1</v>
      </c>
      <c r="E61" s="5">
        <v>1</v>
      </c>
      <c r="F61" s="5">
        <v>1</v>
      </c>
      <c r="G61" s="5">
        <v>1</v>
      </c>
      <c r="H61" s="5">
        <v>1</v>
      </c>
      <c r="I61" s="5">
        <v>1</v>
      </c>
      <c r="J61" s="5">
        <v>1</v>
      </c>
      <c r="K61" s="5">
        <v>1</v>
      </c>
      <c r="L61">
        <f ca="1"/>
        <v>9</v>
      </c>
      <c r="M61">
        <v>9</v>
      </c>
      <c r="O61" s="38"/>
    </row>
    <row r="62" spans="2:15" x14ac:dyDescent="0.2">
      <c r="B62" s="41" t="str">
        <f ca="1"/>
        <v>27-Feb</v>
      </c>
      <c r="C62" s="5">
        <v>1</v>
      </c>
      <c r="D62" s="5">
        <v>1</v>
      </c>
      <c r="E62" s="5">
        <v>1</v>
      </c>
      <c r="F62" s="5">
        <v>1</v>
      </c>
      <c r="G62" s="5">
        <v>1</v>
      </c>
      <c r="H62" s="5">
        <v>1</v>
      </c>
      <c r="I62" s="5">
        <v>1</v>
      </c>
      <c r="J62" s="5">
        <v>1</v>
      </c>
      <c r="K62" s="5">
        <v>1</v>
      </c>
      <c r="L62">
        <f ca="1"/>
        <v>9</v>
      </c>
      <c r="M62">
        <v>9</v>
      </c>
      <c r="O62" s="38"/>
    </row>
    <row r="63" spans="2:15" x14ac:dyDescent="0.2">
      <c r="B63" s="41" t="str">
        <f ca="1"/>
        <v>28-Feb</v>
      </c>
      <c r="C63" s="5">
        <v>1</v>
      </c>
      <c r="D63" s="5">
        <v>1</v>
      </c>
      <c r="E63" s="5">
        <v>0</v>
      </c>
      <c r="F63" s="5">
        <v>1</v>
      </c>
      <c r="G63" s="5">
        <v>1</v>
      </c>
      <c r="H63" s="5">
        <v>1</v>
      </c>
      <c r="I63" s="5">
        <v>1</v>
      </c>
      <c r="J63" s="5">
        <v>1</v>
      </c>
      <c r="K63" s="5">
        <v>1</v>
      </c>
      <c r="L63">
        <f ca="1"/>
        <v>9</v>
      </c>
      <c r="M63">
        <v>8</v>
      </c>
      <c r="O63" s="38"/>
    </row>
    <row r="64" spans="2:15" x14ac:dyDescent="0.2">
      <c r="B64" s="41" t="str">
        <f ca="1"/>
        <v>01-Mar</v>
      </c>
      <c r="C64" s="5">
        <v>1</v>
      </c>
      <c r="D64" s="5">
        <v>1</v>
      </c>
      <c r="E64" s="5">
        <v>1</v>
      </c>
      <c r="F64" s="5">
        <v>1</v>
      </c>
      <c r="G64" s="5">
        <v>1</v>
      </c>
      <c r="H64" s="5">
        <v>1</v>
      </c>
      <c r="I64" s="5">
        <v>1</v>
      </c>
      <c r="J64" s="5">
        <v>1</v>
      </c>
      <c r="K64" s="5">
        <v>1</v>
      </c>
      <c r="L64">
        <f ca="1"/>
        <v>10</v>
      </c>
      <c r="M64">
        <v>9</v>
      </c>
      <c r="O64" s="38"/>
    </row>
    <row r="65" spans="2:15" x14ac:dyDescent="0.2">
      <c r="B65" s="41" t="str">
        <f ca="1"/>
        <v>02-Mar</v>
      </c>
      <c r="C65" s="5">
        <v>1</v>
      </c>
      <c r="D65" s="5">
        <v>1</v>
      </c>
      <c r="E65" s="5">
        <v>1</v>
      </c>
      <c r="F65" s="5">
        <v>1</v>
      </c>
      <c r="G65" s="5">
        <v>1</v>
      </c>
      <c r="H65" s="5">
        <v>1</v>
      </c>
      <c r="I65" s="5">
        <v>1</v>
      </c>
      <c r="J65" s="5">
        <v>1</v>
      </c>
      <c r="K65" s="5">
        <v>1</v>
      </c>
      <c r="L65">
        <f ca="1"/>
        <v>10</v>
      </c>
      <c r="M65">
        <v>9</v>
      </c>
      <c r="O65" s="38"/>
    </row>
    <row r="66" spans="2:15" x14ac:dyDescent="0.2">
      <c r="B66" s="41" t="str">
        <f ca="1"/>
        <v>03-Mar</v>
      </c>
      <c r="C66" s="5">
        <v>1</v>
      </c>
      <c r="D66" s="5">
        <v>1</v>
      </c>
      <c r="E66" s="5">
        <v>1</v>
      </c>
      <c r="F66" s="5">
        <v>1</v>
      </c>
      <c r="G66" s="5">
        <v>1</v>
      </c>
      <c r="H66" s="5">
        <v>1</v>
      </c>
      <c r="I66" s="5">
        <v>1</v>
      </c>
      <c r="J66" s="5">
        <v>1</v>
      </c>
      <c r="K66" s="5">
        <v>1</v>
      </c>
      <c r="L66">
        <f ca="1"/>
        <v>10</v>
      </c>
      <c r="M66">
        <v>9</v>
      </c>
      <c r="O66" s="38"/>
    </row>
    <row r="67" spans="2:15" x14ac:dyDescent="0.2">
      <c r="B67" s="41" t="str">
        <f ca="1"/>
        <v>04-Mar</v>
      </c>
      <c r="C67" s="5">
        <v>1</v>
      </c>
      <c r="D67" s="5">
        <v>1</v>
      </c>
      <c r="E67" s="5">
        <v>0</v>
      </c>
      <c r="F67" s="5">
        <v>1</v>
      </c>
      <c r="G67" s="5">
        <v>1</v>
      </c>
      <c r="H67" s="5">
        <v>1</v>
      </c>
      <c r="I67" s="5">
        <v>1</v>
      </c>
      <c r="J67" s="5">
        <v>1</v>
      </c>
      <c r="K67" s="5">
        <v>1</v>
      </c>
      <c r="L67">
        <f ca="1"/>
        <v>10</v>
      </c>
      <c r="M67">
        <v>8</v>
      </c>
      <c r="O67" s="38"/>
    </row>
    <row r="68" spans="2:15" x14ac:dyDescent="0.2">
      <c r="B68" s="41" t="str">
        <f ca="1"/>
        <v>05-Mar</v>
      </c>
      <c r="C68" s="5">
        <v>1</v>
      </c>
      <c r="D68" s="5">
        <v>1</v>
      </c>
      <c r="E68" s="5">
        <v>1</v>
      </c>
      <c r="F68" s="5">
        <v>1</v>
      </c>
      <c r="G68" s="5">
        <v>1</v>
      </c>
      <c r="H68" s="5">
        <v>1</v>
      </c>
      <c r="I68" s="5">
        <v>1</v>
      </c>
      <c r="J68" s="5">
        <v>1</v>
      </c>
      <c r="K68" s="5">
        <v>1</v>
      </c>
      <c r="L68">
        <f ca="1"/>
        <v>10</v>
      </c>
      <c r="M68">
        <v>9</v>
      </c>
      <c r="O68" s="38"/>
    </row>
    <row r="69" spans="2:15" x14ac:dyDescent="0.2">
      <c r="B69" s="41" t="str">
        <f ca="1"/>
        <v>06-Mar</v>
      </c>
      <c r="C69" s="5">
        <v>1</v>
      </c>
      <c r="D69" s="5">
        <v>1</v>
      </c>
      <c r="E69" s="5">
        <v>1</v>
      </c>
      <c r="F69" s="5">
        <v>1</v>
      </c>
      <c r="G69" s="5">
        <v>1</v>
      </c>
      <c r="H69" s="5">
        <v>1</v>
      </c>
      <c r="I69" s="5">
        <v>1</v>
      </c>
      <c r="J69" s="5">
        <v>1</v>
      </c>
      <c r="K69" s="5">
        <v>1</v>
      </c>
      <c r="L69">
        <f ca="1"/>
        <v>10</v>
      </c>
      <c r="M69">
        <v>9</v>
      </c>
      <c r="O69" s="38"/>
    </row>
    <row r="70" spans="2:15" x14ac:dyDescent="0.2">
      <c r="B70" s="41" t="str">
        <f ca="1"/>
        <v>07-Mar</v>
      </c>
      <c r="C70" s="5">
        <v>1</v>
      </c>
      <c r="D70" s="5">
        <v>1</v>
      </c>
      <c r="E70" s="5">
        <v>1</v>
      </c>
      <c r="F70" s="5">
        <v>1</v>
      </c>
      <c r="G70" s="5">
        <v>1</v>
      </c>
      <c r="H70" s="5">
        <v>1</v>
      </c>
      <c r="I70" s="5">
        <v>1</v>
      </c>
      <c r="J70" s="5">
        <v>1</v>
      </c>
      <c r="K70" s="5">
        <v>1</v>
      </c>
      <c r="L70">
        <f ca="1"/>
        <v>10</v>
      </c>
      <c r="M70">
        <v>9</v>
      </c>
      <c r="O70" s="38"/>
    </row>
    <row r="71" spans="2:15" x14ac:dyDescent="0.2">
      <c r="B71" s="41" t="str">
        <f ca="1"/>
        <v>08-Mar</v>
      </c>
      <c r="C71" s="5">
        <v>1</v>
      </c>
      <c r="D71" s="5">
        <v>1</v>
      </c>
      <c r="E71" s="5">
        <v>1</v>
      </c>
      <c r="F71" s="5">
        <v>1</v>
      </c>
      <c r="G71" s="5">
        <v>1</v>
      </c>
      <c r="H71" s="5">
        <v>1</v>
      </c>
      <c r="I71" s="5">
        <v>1</v>
      </c>
      <c r="J71" s="5">
        <v>1</v>
      </c>
      <c r="K71" s="5">
        <v>1</v>
      </c>
      <c r="L71">
        <f ca="1"/>
        <v>11</v>
      </c>
      <c r="M71">
        <v>9</v>
      </c>
      <c r="O71" s="38"/>
    </row>
    <row r="72" spans="2:15" x14ac:dyDescent="0.2">
      <c r="B72" s="41" t="str">
        <f ca="1"/>
        <v>09-Mar</v>
      </c>
      <c r="C72" s="5">
        <v>1</v>
      </c>
      <c r="D72" s="5">
        <v>1</v>
      </c>
      <c r="E72" s="5">
        <v>1</v>
      </c>
      <c r="F72" s="5">
        <v>1</v>
      </c>
      <c r="G72" s="5">
        <v>1</v>
      </c>
      <c r="H72" s="5">
        <v>1</v>
      </c>
      <c r="I72" s="5">
        <v>1</v>
      </c>
      <c r="J72" s="5">
        <v>1</v>
      </c>
      <c r="K72" s="5">
        <v>1</v>
      </c>
      <c r="L72">
        <f ca="1"/>
        <v>11</v>
      </c>
      <c r="M72">
        <v>9</v>
      </c>
      <c r="O72" s="38"/>
    </row>
    <row r="73" spans="2:15" x14ac:dyDescent="0.2">
      <c r="B73" s="41" t="str">
        <f ca="1"/>
        <v>10-Mar</v>
      </c>
      <c r="C73" s="5">
        <v>1</v>
      </c>
      <c r="D73" s="5">
        <v>1</v>
      </c>
      <c r="E73" s="5">
        <v>1</v>
      </c>
      <c r="F73" s="5">
        <v>1</v>
      </c>
      <c r="G73" s="5">
        <v>1</v>
      </c>
      <c r="H73" s="5">
        <v>1</v>
      </c>
      <c r="I73" s="5">
        <v>1</v>
      </c>
      <c r="J73" s="5">
        <v>1</v>
      </c>
      <c r="K73" s="5">
        <v>1</v>
      </c>
      <c r="L73">
        <f ca="1"/>
        <v>11</v>
      </c>
      <c r="M73">
        <v>9</v>
      </c>
      <c r="O73" s="38"/>
    </row>
    <row r="74" spans="2:15" x14ac:dyDescent="0.2">
      <c r="B74" s="41" t="str">
        <f ca="1"/>
        <v>11-Mar</v>
      </c>
      <c r="C74" s="5">
        <v>1</v>
      </c>
      <c r="D74" s="5">
        <v>1</v>
      </c>
      <c r="E74" s="5">
        <v>0</v>
      </c>
      <c r="F74" s="5">
        <v>1</v>
      </c>
      <c r="G74" s="5">
        <v>1</v>
      </c>
      <c r="H74" s="5">
        <v>1</v>
      </c>
      <c r="I74" s="5">
        <v>1</v>
      </c>
      <c r="J74" s="5">
        <v>1</v>
      </c>
      <c r="K74" s="5">
        <v>1</v>
      </c>
      <c r="L74">
        <f ca="1"/>
        <v>11</v>
      </c>
      <c r="M74">
        <v>8</v>
      </c>
      <c r="O74" s="38"/>
    </row>
    <row r="75" spans="2:15" x14ac:dyDescent="0.2">
      <c r="B75" s="41" t="str">
        <f ca="1"/>
        <v>12-Mar</v>
      </c>
      <c r="C75" s="5">
        <v>1</v>
      </c>
      <c r="D75" s="5">
        <v>1</v>
      </c>
      <c r="E75" s="5">
        <v>1</v>
      </c>
      <c r="F75" s="5">
        <v>1</v>
      </c>
      <c r="G75" s="5">
        <v>1</v>
      </c>
      <c r="H75" s="5">
        <v>1</v>
      </c>
      <c r="I75" s="5">
        <v>1</v>
      </c>
      <c r="J75" s="5">
        <v>1</v>
      </c>
      <c r="K75" s="5">
        <v>1</v>
      </c>
      <c r="L75">
        <f ca="1"/>
        <v>11</v>
      </c>
      <c r="M75">
        <v>9</v>
      </c>
      <c r="O75" s="38"/>
    </row>
    <row r="76" spans="2:15" x14ac:dyDescent="0.2">
      <c r="B76" s="41" t="str">
        <f ca="1"/>
        <v>13-Mar</v>
      </c>
      <c r="C76" s="5">
        <v>1</v>
      </c>
      <c r="D76" s="5">
        <v>1</v>
      </c>
      <c r="E76" s="5">
        <v>0</v>
      </c>
      <c r="F76" s="5">
        <v>1</v>
      </c>
      <c r="G76" s="5">
        <v>1</v>
      </c>
      <c r="H76" s="5">
        <v>1</v>
      </c>
      <c r="I76" s="5">
        <v>1</v>
      </c>
      <c r="J76" s="5">
        <v>1</v>
      </c>
      <c r="K76" s="5">
        <v>1</v>
      </c>
      <c r="L76">
        <f ca="1"/>
        <v>11</v>
      </c>
      <c r="M76">
        <v>8</v>
      </c>
      <c r="O76" s="38"/>
    </row>
    <row r="77" spans="2:15" x14ac:dyDescent="0.2">
      <c r="B77" s="41" t="str">
        <f ca="1"/>
        <v>14-Mar</v>
      </c>
      <c r="C77" s="5">
        <v>1</v>
      </c>
      <c r="D77" s="5">
        <v>1</v>
      </c>
      <c r="E77" s="5">
        <v>1</v>
      </c>
      <c r="F77" s="5">
        <v>1</v>
      </c>
      <c r="G77" s="5">
        <v>1</v>
      </c>
      <c r="H77" s="5">
        <v>1</v>
      </c>
      <c r="I77" s="5">
        <v>1</v>
      </c>
      <c r="J77" s="5">
        <v>1</v>
      </c>
      <c r="K77" s="5">
        <v>1</v>
      </c>
      <c r="L77">
        <f ca="1"/>
        <v>11</v>
      </c>
      <c r="M77">
        <v>9</v>
      </c>
      <c r="O77" s="38"/>
    </row>
    <row r="78" spans="2:15" x14ac:dyDescent="0.2">
      <c r="B78" s="41" t="str">
        <f ca="1"/>
        <v>15-Mar</v>
      </c>
      <c r="C78" s="5">
        <v>1</v>
      </c>
      <c r="D78" s="5">
        <v>1</v>
      </c>
      <c r="E78" s="5">
        <v>0</v>
      </c>
      <c r="F78" s="5">
        <v>1</v>
      </c>
      <c r="G78" s="5">
        <v>1</v>
      </c>
      <c r="H78" s="5">
        <v>1</v>
      </c>
      <c r="I78" s="5">
        <v>1</v>
      </c>
      <c r="J78" s="5">
        <v>1</v>
      </c>
      <c r="K78" s="5">
        <v>1</v>
      </c>
      <c r="L78">
        <f ca="1"/>
        <v>12</v>
      </c>
      <c r="M78">
        <v>8</v>
      </c>
      <c r="O78" s="38"/>
    </row>
    <row r="79" spans="2:15" x14ac:dyDescent="0.2">
      <c r="B79" s="41" t="str">
        <f ca="1"/>
        <v>16-Mar</v>
      </c>
      <c r="C79" s="5">
        <v>1</v>
      </c>
      <c r="D79" s="5">
        <v>1</v>
      </c>
      <c r="E79" s="5">
        <v>1</v>
      </c>
      <c r="F79" s="5">
        <v>1</v>
      </c>
      <c r="G79" s="5">
        <v>1</v>
      </c>
      <c r="H79" s="5">
        <v>1</v>
      </c>
      <c r="I79" s="5">
        <v>1</v>
      </c>
      <c r="J79" s="5">
        <v>1</v>
      </c>
      <c r="K79" s="5">
        <v>1</v>
      </c>
      <c r="L79">
        <f ca="1"/>
        <v>12</v>
      </c>
      <c r="M79">
        <v>9</v>
      </c>
      <c r="O79" s="38"/>
    </row>
    <row r="80" spans="2:15" x14ac:dyDescent="0.2">
      <c r="B80" s="41" t="str">
        <f ca="1"/>
        <v>17-Mar</v>
      </c>
      <c r="C80" s="5">
        <v>1</v>
      </c>
      <c r="D80" s="5">
        <v>1</v>
      </c>
      <c r="E80" s="5">
        <v>0</v>
      </c>
      <c r="F80" s="5">
        <v>1</v>
      </c>
      <c r="G80" s="5">
        <v>1</v>
      </c>
      <c r="H80" s="5">
        <v>1</v>
      </c>
      <c r="I80" s="5">
        <v>1</v>
      </c>
      <c r="J80" s="5">
        <v>1</v>
      </c>
      <c r="K80" s="5">
        <v>1</v>
      </c>
      <c r="L80">
        <f ca="1"/>
        <v>12</v>
      </c>
      <c r="M80">
        <v>8</v>
      </c>
      <c r="O80" s="38"/>
    </row>
    <row r="81" spans="2:24" x14ac:dyDescent="0.2">
      <c r="B81" s="41" t="str">
        <f ca="1"/>
        <v>18-Mar</v>
      </c>
      <c r="C81" s="5">
        <v>1</v>
      </c>
      <c r="D81" s="5">
        <v>1</v>
      </c>
      <c r="E81" s="5">
        <v>1</v>
      </c>
      <c r="F81" s="5">
        <v>1</v>
      </c>
      <c r="G81" s="5">
        <v>1</v>
      </c>
      <c r="H81" s="5">
        <v>1</v>
      </c>
      <c r="I81" s="5">
        <v>1</v>
      </c>
      <c r="J81" s="5">
        <v>1</v>
      </c>
      <c r="K81" s="5">
        <v>1</v>
      </c>
      <c r="L81">
        <f ca="1"/>
        <v>12</v>
      </c>
      <c r="M81">
        <v>9</v>
      </c>
      <c r="O81" s="38"/>
    </row>
    <row r="82" spans="2:24" x14ac:dyDescent="0.2">
      <c r="B82" s="41" t="str">
        <f ca="1"/>
        <v>19-Mar</v>
      </c>
      <c r="C82" s="5">
        <v>1</v>
      </c>
      <c r="D82" s="5">
        <v>1</v>
      </c>
      <c r="E82" s="5">
        <v>1</v>
      </c>
      <c r="F82" s="5">
        <v>1</v>
      </c>
      <c r="G82" s="5">
        <v>1</v>
      </c>
      <c r="H82" s="5">
        <v>1</v>
      </c>
      <c r="I82" s="5">
        <v>1</v>
      </c>
      <c r="J82" s="5">
        <v>1</v>
      </c>
      <c r="K82" s="5">
        <v>1</v>
      </c>
      <c r="L82">
        <f ca="1"/>
        <v>12</v>
      </c>
      <c r="M82">
        <v>9</v>
      </c>
      <c r="O82" s="38"/>
    </row>
    <row r="83" spans="2:24" x14ac:dyDescent="0.2">
      <c r="B83" s="41" t="str">
        <f ca="1"/>
        <v>20-Mar</v>
      </c>
      <c r="C83" s="5">
        <v>1</v>
      </c>
      <c r="D83" s="5">
        <v>1</v>
      </c>
      <c r="E83" s="5">
        <v>1</v>
      </c>
      <c r="F83" s="5">
        <v>1</v>
      </c>
      <c r="G83" s="5">
        <v>1</v>
      </c>
      <c r="H83" s="5">
        <v>1</v>
      </c>
      <c r="I83" s="5">
        <v>1</v>
      </c>
      <c r="J83" s="5">
        <v>1</v>
      </c>
      <c r="K83" s="5">
        <v>1</v>
      </c>
      <c r="L83">
        <f ca="1"/>
        <v>12</v>
      </c>
      <c r="M83">
        <v>9</v>
      </c>
      <c r="O83" s="38"/>
    </row>
    <row r="84" spans="2:24" x14ac:dyDescent="0.2">
      <c r="B84" s="41" t="str">
        <f ca="1"/>
        <v>21-Mar</v>
      </c>
      <c r="C84" s="5">
        <v>1</v>
      </c>
      <c r="D84" s="5">
        <v>1</v>
      </c>
      <c r="E84" s="5">
        <v>0</v>
      </c>
      <c r="F84" s="5">
        <v>1</v>
      </c>
      <c r="G84" s="5">
        <v>1</v>
      </c>
      <c r="H84" s="5">
        <v>1</v>
      </c>
      <c r="I84" s="5">
        <v>1</v>
      </c>
      <c r="J84" s="5">
        <v>1</v>
      </c>
      <c r="K84" s="5">
        <v>1</v>
      </c>
      <c r="L84">
        <f ca="1"/>
        <v>12</v>
      </c>
      <c r="M84">
        <v>8</v>
      </c>
      <c r="O84" s="38"/>
    </row>
    <row r="85" spans="2:24" x14ac:dyDescent="0.2">
      <c r="B85" s="41" t="str">
        <f ca="1"/>
        <v>22-Mar</v>
      </c>
      <c r="C85" s="5">
        <v>1</v>
      </c>
      <c r="D85" s="5">
        <v>1</v>
      </c>
      <c r="E85" s="5">
        <v>0</v>
      </c>
      <c r="F85" s="5">
        <v>1</v>
      </c>
      <c r="G85" s="5">
        <v>1</v>
      </c>
      <c r="H85" s="5">
        <v>1</v>
      </c>
      <c r="I85" s="5">
        <v>1</v>
      </c>
      <c r="J85" s="5">
        <v>1</v>
      </c>
      <c r="K85" s="5">
        <v>1</v>
      </c>
      <c r="L85">
        <f ca="1"/>
        <v>13</v>
      </c>
      <c r="M85">
        <v>8</v>
      </c>
      <c r="O85" s="38"/>
    </row>
    <row r="86" spans="2:24" x14ac:dyDescent="0.2">
      <c r="B86" s="41" t="str">
        <f ca="1"/>
        <v>23-Mar</v>
      </c>
      <c r="C86" s="5">
        <v>1</v>
      </c>
      <c r="D86" s="5">
        <v>1</v>
      </c>
      <c r="E86" s="5">
        <v>1</v>
      </c>
      <c r="F86" s="5">
        <v>1</v>
      </c>
      <c r="G86" s="5">
        <v>1</v>
      </c>
      <c r="H86" s="5">
        <v>1</v>
      </c>
      <c r="I86" s="5">
        <v>1</v>
      </c>
      <c r="J86" s="5">
        <v>1</v>
      </c>
      <c r="K86" s="5">
        <v>1</v>
      </c>
      <c r="L86">
        <f ca="1"/>
        <v>13</v>
      </c>
      <c r="M86">
        <v>9</v>
      </c>
      <c r="O86" s="38"/>
    </row>
    <row r="87" spans="2:24" x14ac:dyDescent="0.2">
      <c r="B87" s="41" t="str">
        <f ca="1"/>
        <v>24-Mar</v>
      </c>
      <c r="C87" s="5">
        <v>1</v>
      </c>
      <c r="D87" s="5">
        <v>1</v>
      </c>
      <c r="E87" s="5">
        <v>0</v>
      </c>
      <c r="F87" s="5">
        <v>1</v>
      </c>
      <c r="G87" s="5">
        <v>1</v>
      </c>
      <c r="H87" s="5">
        <v>1</v>
      </c>
      <c r="I87" s="5">
        <v>1</v>
      </c>
      <c r="J87" s="5">
        <v>1</v>
      </c>
      <c r="K87" s="5">
        <v>1</v>
      </c>
      <c r="L87">
        <f ca="1"/>
        <v>13</v>
      </c>
      <c r="M87">
        <v>8</v>
      </c>
      <c r="O87" s="38"/>
    </row>
    <row r="88" spans="2:24" x14ac:dyDescent="0.2">
      <c r="B88" s="41" t="str">
        <f ca="1"/>
        <v>25-Mar</v>
      </c>
      <c r="C88" s="5">
        <v>1</v>
      </c>
      <c r="D88" s="5">
        <v>1</v>
      </c>
      <c r="E88" s="5">
        <v>1</v>
      </c>
      <c r="F88" s="5">
        <v>1</v>
      </c>
      <c r="G88" s="5">
        <v>1</v>
      </c>
      <c r="H88" s="5">
        <v>1</v>
      </c>
      <c r="I88" s="5">
        <v>1</v>
      </c>
      <c r="J88" s="5">
        <v>1</v>
      </c>
      <c r="K88" s="5">
        <v>1</v>
      </c>
      <c r="L88">
        <f ca="1"/>
        <v>13</v>
      </c>
      <c r="M88">
        <v>9</v>
      </c>
      <c r="O88" s="38"/>
    </row>
    <row r="89" spans="2:24" x14ac:dyDescent="0.2">
      <c r="B89" s="41" t="str">
        <f ca="1"/>
        <v>26-Mar</v>
      </c>
      <c r="C89" s="5">
        <v>1</v>
      </c>
      <c r="D89" s="5">
        <v>1</v>
      </c>
      <c r="E89" s="5">
        <v>1</v>
      </c>
      <c r="F89" s="5">
        <v>1</v>
      </c>
      <c r="G89" s="5">
        <v>1</v>
      </c>
      <c r="H89" s="5">
        <v>1</v>
      </c>
      <c r="I89" s="5">
        <v>1</v>
      </c>
      <c r="J89" s="5">
        <v>1</v>
      </c>
      <c r="K89" s="5">
        <v>1</v>
      </c>
      <c r="L89">
        <f ca="1"/>
        <v>13</v>
      </c>
      <c r="M89">
        <v>9</v>
      </c>
      <c r="O89" s="38"/>
    </row>
    <row r="90" spans="2:24" x14ac:dyDescent="0.2">
      <c r="B90" s="41" t="str">
        <f ca="1"/>
        <v>27-Mar</v>
      </c>
      <c r="C90" s="5">
        <v>1</v>
      </c>
      <c r="D90" s="5">
        <v>1</v>
      </c>
      <c r="E90" s="5">
        <v>1</v>
      </c>
      <c r="F90" s="5">
        <v>1</v>
      </c>
      <c r="G90" s="5">
        <v>1</v>
      </c>
      <c r="H90" s="5">
        <v>1</v>
      </c>
      <c r="I90" s="5">
        <v>1</v>
      </c>
      <c r="J90" s="5">
        <v>1</v>
      </c>
      <c r="K90" s="5">
        <v>1</v>
      </c>
      <c r="L90">
        <f ca="1"/>
        <v>13</v>
      </c>
      <c r="M90">
        <v>9</v>
      </c>
      <c r="O90" s="38"/>
    </row>
    <row r="91" spans="2:24" x14ac:dyDescent="0.2">
      <c r="B91" s="41" t="str">
        <f ca="1"/>
        <v>28-Mar</v>
      </c>
      <c r="C91" s="5">
        <v>1</v>
      </c>
      <c r="D91" s="5">
        <v>1</v>
      </c>
      <c r="E91" s="5">
        <v>1</v>
      </c>
      <c r="F91" s="5">
        <v>1</v>
      </c>
      <c r="G91" s="5">
        <v>1</v>
      </c>
      <c r="H91" s="5">
        <v>1</v>
      </c>
      <c r="I91" s="5">
        <v>1</v>
      </c>
      <c r="J91" s="5">
        <v>1</v>
      </c>
      <c r="K91" s="5">
        <v>1</v>
      </c>
      <c r="L91">
        <f ca="1"/>
        <v>13</v>
      </c>
      <c r="M91">
        <v>9</v>
      </c>
      <c r="O91" s="38"/>
    </row>
    <row r="92" spans="2:24" x14ac:dyDescent="0.2">
      <c r="B92" s="41" t="str">
        <f ca="1"/>
        <v>29-Mar</v>
      </c>
      <c r="C92" s="5">
        <v>1</v>
      </c>
      <c r="D92" s="5">
        <v>1</v>
      </c>
      <c r="E92" s="5">
        <v>0</v>
      </c>
      <c r="F92" s="5">
        <v>1</v>
      </c>
      <c r="G92" s="5">
        <v>1</v>
      </c>
      <c r="H92" s="5">
        <v>1</v>
      </c>
      <c r="I92" s="5">
        <v>1</v>
      </c>
      <c r="J92" s="5">
        <v>1</v>
      </c>
      <c r="K92" s="5">
        <v>1</v>
      </c>
      <c r="L92">
        <f ca="1"/>
        <v>14</v>
      </c>
      <c r="M92">
        <v>8</v>
      </c>
      <c r="O92" s="38"/>
    </row>
    <row r="93" spans="2:24" x14ac:dyDescent="0.2">
      <c r="B93" s="41" t="str">
        <f ca="1"/>
        <v>30-Mar</v>
      </c>
      <c r="C93" s="5">
        <v>1</v>
      </c>
      <c r="D93" s="5">
        <v>1</v>
      </c>
      <c r="E93" s="5">
        <v>1</v>
      </c>
      <c r="F93" s="5">
        <v>1</v>
      </c>
      <c r="G93" s="5">
        <v>1</v>
      </c>
      <c r="H93" s="5">
        <v>1</v>
      </c>
      <c r="I93" s="5">
        <v>1</v>
      </c>
      <c r="J93" s="5">
        <v>1</v>
      </c>
      <c r="K93" s="5">
        <v>1</v>
      </c>
      <c r="L93">
        <f ca="1"/>
        <v>14</v>
      </c>
      <c r="M93">
        <v>9</v>
      </c>
      <c r="O93" s="38"/>
    </row>
    <row r="94" spans="2:24" x14ac:dyDescent="0.2">
      <c r="B94" s="41" t="str">
        <f ca="1"/>
        <v>31-Mar</v>
      </c>
      <c r="C94" s="5">
        <v>1</v>
      </c>
      <c r="D94" s="5">
        <v>1</v>
      </c>
      <c r="E94" s="5">
        <v>1</v>
      </c>
      <c r="F94" s="5">
        <v>1</v>
      </c>
      <c r="G94" s="5">
        <v>1</v>
      </c>
      <c r="H94" s="5">
        <v>1</v>
      </c>
      <c r="I94" s="5">
        <v>1</v>
      </c>
      <c r="J94" s="5">
        <v>1</v>
      </c>
      <c r="K94" s="5">
        <v>1</v>
      </c>
      <c r="L94">
        <f ca="1"/>
        <v>14</v>
      </c>
      <c r="M94">
        <v>9</v>
      </c>
      <c r="O94" s="38"/>
    </row>
    <row r="95" spans="2:24" x14ac:dyDescent="0.2">
      <c r="B95" s="41" t="str">
        <f ca="1"/>
        <v>01-Apr</v>
      </c>
      <c r="C95" s="5">
        <v>1</v>
      </c>
      <c r="D95" s="5">
        <v>1</v>
      </c>
      <c r="E95" s="5">
        <v>0</v>
      </c>
      <c r="F95" s="5">
        <v>1</v>
      </c>
      <c r="G95" s="5">
        <v>1</v>
      </c>
      <c r="H95" s="5">
        <v>1</v>
      </c>
      <c r="I95" s="5">
        <v>1</v>
      </c>
      <c r="J95" s="5">
        <v>1</v>
      </c>
      <c r="K95" s="5">
        <v>1</v>
      </c>
      <c r="L95">
        <f ca="1"/>
        <v>14</v>
      </c>
      <c r="M95">
        <v>8</v>
      </c>
      <c r="O95" s="38"/>
    </row>
    <row r="96" spans="2:24" x14ac:dyDescent="0.2">
      <c r="B96" s="41" t="str">
        <f ca="1"/>
        <v>02-Apr</v>
      </c>
      <c r="C96" s="5">
        <v>1</v>
      </c>
      <c r="D96" s="5">
        <v>1</v>
      </c>
      <c r="E96" s="5">
        <v>0</v>
      </c>
      <c r="F96" s="5">
        <v>1</v>
      </c>
      <c r="G96" s="5">
        <v>1</v>
      </c>
      <c r="H96" s="5">
        <v>1</v>
      </c>
      <c r="I96" s="5">
        <v>1</v>
      </c>
      <c r="J96" s="5">
        <v>1</v>
      </c>
      <c r="K96" s="5">
        <v>1</v>
      </c>
      <c r="L96">
        <f ca="1"/>
        <v>14</v>
      </c>
      <c r="M96">
        <v>8</v>
      </c>
      <c r="P96"/>
      <c r="Q96"/>
      <c r="R96"/>
      <c r="S96"/>
      <c r="T96"/>
      <c r="U96"/>
      <c r="V96"/>
      <c r="W96"/>
      <c r="X96"/>
    </row>
    <row r="97" spans="2:24" x14ac:dyDescent="0.2">
      <c r="B97" s="41" t="str">
        <f ca="1"/>
        <v>03-Apr</v>
      </c>
      <c r="C97" s="5">
        <v>1</v>
      </c>
      <c r="D97" s="5">
        <v>1</v>
      </c>
      <c r="E97" s="5">
        <v>1</v>
      </c>
      <c r="F97" s="5">
        <v>1</v>
      </c>
      <c r="G97" s="5">
        <v>1</v>
      </c>
      <c r="H97" s="5">
        <v>1</v>
      </c>
      <c r="I97" s="5">
        <v>1</v>
      </c>
      <c r="J97" s="5">
        <v>1</v>
      </c>
      <c r="K97" s="5">
        <v>1</v>
      </c>
      <c r="L97">
        <f ca="1"/>
        <v>14</v>
      </c>
      <c r="M97">
        <v>9</v>
      </c>
      <c r="P97"/>
      <c r="Q97"/>
      <c r="R97"/>
      <c r="S97"/>
      <c r="T97"/>
      <c r="U97"/>
      <c r="V97"/>
      <c r="W97"/>
      <c r="X97"/>
    </row>
    <row r="98" spans="2:24" x14ac:dyDescent="0.2">
      <c r="B98" s="41" t="str">
        <f ca="1"/>
        <v>04-Apr</v>
      </c>
      <c r="C98" s="5">
        <v>1</v>
      </c>
      <c r="D98" s="5">
        <v>1</v>
      </c>
      <c r="E98" s="5">
        <v>1</v>
      </c>
      <c r="F98" s="5">
        <v>1</v>
      </c>
      <c r="G98" s="5">
        <v>1</v>
      </c>
      <c r="H98" s="5">
        <v>1</v>
      </c>
      <c r="I98" s="5">
        <v>1</v>
      </c>
      <c r="J98" s="5">
        <v>1</v>
      </c>
      <c r="K98" s="5">
        <v>1</v>
      </c>
      <c r="L98">
        <f ca="1"/>
        <v>14</v>
      </c>
      <c r="M98">
        <v>9</v>
      </c>
      <c r="P98"/>
      <c r="Q98"/>
      <c r="R98"/>
      <c r="S98"/>
      <c r="T98"/>
      <c r="U98"/>
      <c r="V98"/>
      <c r="W98"/>
      <c r="X98"/>
    </row>
    <row r="99" spans="2:24" x14ac:dyDescent="0.2">
      <c r="B99" s="41" t="str">
        <f ca="1"/>
        <v>05-Apr</v>
      </c>
      <c r="C99" s="5">
        <v>1</v>
      </c>
      <c r="D99" s="5">
        <v>1</v>
      </c>
      <c r="E99" s="5">
        <v>1</v>
      </c>
      <c r="F99" s="5">
        <v>1</v>
      </c>
      <c r="G99" s="5">
        <v>1</v>
      </c>
      <c r="H99" s="5">
        <v>1</v>
      </c>
      <c r="I99" s="5">
        <v>1</v>
      </c>
      <c r="J99" s="5">
        <v>1</v>
      </c>
      <c r="K99" s="5">
        <v>1</v>
      </c>
      <c r="L99">
        <f ca="1"/>
        <v>15</v>
      </c>
      <c r="M99">
        <v>9</v>
      </c>
      <c r="P99"/>
      <c r="Q99"/>
      <c r="R99"/>
      <c r="S99"/>
      <c r="T99"/>
      <c r="U99"/>
      <c r="V99"/>
      <c r="W99"/>
      <c r="X99"/>
    </row>
    <row r="100" spans="2:24" x14ac:dyDescent="0.2">
      <c r="B100" s="41" t="str">
        <f ca="1"/>
        <v>06-Apr</v>
      </c>
      <c r="C100" s="5">
        <v>1</v>
      </c>
      <c r="D100" s="5">
        <v>1</v>
      </c>
      <c r="E100" s="5">
        <v>1</v>
      </c>
      <c r="F100" s="5">
        <v>1</v>
      </c>
      <c r="G100" s="5">
        <v>1</v>
      </c>
      <c r="H100" s="5">
        <v>1</v>
      </c>
      <c r="I100" s="5">
        <v>1</v>
      </c>
      <c r="J100" s="5">
        <v>1</v>
      </c>
      <c r="K100" s="5">
        <v>1</v>
      </c>
      <c r="L100">
        <f ca="1"/>
        <v>15</v>
      </c>
      <c r="M100">
        <v>9</v>
      </c>
      <c r="P100"/>
      <c r="Q100"/>
      <c r="R100"/>
      <c r="S100"/>
      <c r="T100"/>
      <c r="U100"/>
      <c r="V100"/>
      <c r="W100"/>
      <c r="X100"/>
    </row>
    <row r="101" spans="2:24" x14ac:dyDescent="0.2">
      <c r="B101" s="41" t="str">
        <f ca="1"/>
        <v>07-Apr</v>
      </c>
      <c r="C101" s="5">
        <v>1</v>
      </c>
      <c r="D101" s="5">
        <v>1</v>
      </c>
      <c r="E101" s="5">
        <v>0</v>
      </c>
      <c r="F101" s="5">
        <v>1</v>
      </c>
      <c r="G101" s="5">
        <v>1</v>
      </c>
      <c r="H101" s="5">
        <v>1</v>
      </c>
      <c r="I101" s="5">
        <v>1</v>
      </c>
      <c r="J101" s="5">
        <v>1</v>
      </c>
      <c r="K101" s="5">
        <v>1</v>
      </c>
      <c r="L101">
        <f ca="1"/>
        <v>15</v>
      </c>
      <c r="M101">
        <v>8</v>
      </c>
      <c r="P101"/>
      <c r="Q101"/>
      <c r="R101"/>
      <c r="S101"/>
      <c r="T101"/>
      <c r="U101"/>
      <c r="V101"/>
      <c r="W101"/>
      <c r="X101"/>
    </row>
    <row r="102" spans="2:24" x14ac:dyDescent="0.2">
      <c r="B102" s="41" t="str">
        <f ca="1"/>
        <v>08-Apr</v>
      </c>
      <c r="C102" s="5">
        <v>1</v>
      </c>
      <c r="D102" s="5">
        <v>1</v>
      </c>
      <c r="E102" s="5">
        <v>1</v>
      </c>
      <c r="F102" s="5">
        <v>1</v>
      </c>
      <c r="G102" s="5">
        <v>1</v>
      </c>
      <c r="H102" s="5">
        <v>1</v>
      </c>
      <c r="I102" s="5">
        <v>1</v>
      </c>
      <c r="J102" s="5">
        <v>1</v>
      </c>
      <c r="K102" s="5">
        <v>1</v>
      </c>
      <c r="L102">
        <f ca="1"/>
        <v>15</v>
      </c>
      <c r="M102">
        <v>9</v>
      </c>
      <c r="P102"/>
      <c r="Q102"/>
      <c r="R102"/>
      <c r="S102"/>
      <c r="T102"/>
      <c r="U102"/>
      <c r="V102"/>
      <c r="W102"/>
      <c r="X102"/>
    </row>
    <row r="103" spans="2:24" x14ac:dyDescent="0.2">
      <c r="B103" s="41" t="str">
        <f ca="1"/>
        <v>09-Apr</v>
      </c>
      <c r="C103" s="5">
        <v>1</v>
      </c>
      <c r="D103" s="5">
        <v>1</v>
      </c>
      <c r="E103" s="5">
        <v>1</v>
      </c>
      <c r="F103" s="5">
        <v>1</v>
      </c>
      <c r="G103" s="5">
        <v>1</v>
      </c>
      <c r="H103" s="5">
        <v>1</v>
      </c>
      <c r="I103" s="5">
        <v>1</v>
      </c>
      <c r="J103" s="5">
        <v>1</v>
      </c>
      <c r="K103" s="5">
        <v>1</v>
      </c>
      <c r="L103">
        <f ca="1"/>
        <v>15</v>
      </c>
      <c r="M103">
        <v>9</v>
      </c>
      <c r="P103"/>
      <c r="Q103"/>
      <c r="R103"/>
      <c r="S103"/>
      <c r="T103"/>
      <c r="U103"/>
      <c r="V103"/>
      <c r="W103"/>
      <c r="X103"/>
    </row>
    <row r="104" spans="2:24" x14ac:dyDescent="0.2">
      <c r="B104" s="41" t="str">
        <f ca="1"/>
        <v>10-Apr</v>
      </c>
      <c r="C104" s="5">
        <v>1</v>
      </c>
      <c r="D104" s="5">
        <v>1</v>
      </c>
      <c r="E104" s="5">
        <v>1</v>
      </c>
      <c r="F104" s="5">
        <v>1</v>
      </c>
      <c r="G104" s="5">
        <v>1</v>
      </c>
      <c r="H104" s="5">
        <v>1</v>
      </c>
      <c r="I104" s="5">
        <v>1</v>
      </c>
      <c r="J104" s="5">
        <v>1</v>
      </c>
      <c r="K104" s="5">
        <v>1</v>
      </c>
      <c r="L104">
        <f ca="1"/>
        <v>15</v>
      </c>
      <c r="M104">
        <v>9</v>
      </c>
      <c r="P104"/>
      <c r="Q104"/>
      <c r="R104"/>
      <c r="S104"/>
      <c r="T104"/>
      <c r="U104"/>
      <c r="V104"/>
      <c r="W104"/>
      <c r="X104"/>
    </row>
    <row r="105" spans="2:24" x14ac:dyDescent="0.2">
      <c r="B105" s="41" t="str">
        <f ca="1"/>
        <v>11-Apr</v>
      </c>
      <c r="C105" s="5">
        <v>1</v>
      </c>
      <c r="D105" s="5">
        <v>1</v>
      </c>
      <c r="E105" s="5">
        <v>1</v>
      </c>
      <c r="F105" s="5">
        <v>1</v>
      </c>
      <c r="G105" s="5">
        <v>1</v>
      </c>
      <c r="H105" s="5">
        <v>1</v>
      </c>
      <c r="I105" s="5">
        <v>1</v>
      </c>
      <c r="J105" s="5">
        <v>1</v>
      </c>
      <c r="K105" s="5">
        <v>1</v>
      </c>
      <c r="L105">
        <f ca="1"/>
        <v>15</v>
      </c>
      <c r="M105">
        <v>9</v>
      </c>
      <c r="P105"/>
      <c r="Q105"/>
      <c r="R105"/>
      <c r="S105"/>
      <c r="T105"/>
      <c r="U105"/>
      <c r="V105"/>
      <c r="W105"/>
      <c r="X105"/>
    </row>
    <row r="106" spans="2:24" x14ac:dyDescent="0.2">
      <c r="B106" s="41" t="str">
        <f ca="1"/>
        <v>12-Apr</v>
      </c>
      <c r="C106" s="5">
        <v>1</v>
      </c>
      <c r="D106" s="5">
        <v>1</v>
      </c>
      <c r="E106" s="5">
        <v>1</v>
      </c>
      <c r="F106" s="5">
        <v>1</v>
      </c>
      <c r="G106" s="5">
        <v>1</v>
      </c>
      <c r="H106" s="5">
        <v>1</v>
      </c>
      <c r="I106" s="5">
        <v>1</v>
      </c>
      <c r="J106" s="5">
        <v>1</v>
      </c>
      <c r="K106" s="5">
        <v>1</v>
      </c>
      <c r="L106">
        <f ca="1"/>
        <v>16</v>
      </c>
      <c r="M106">
        <v>9</v>
      </c>
      <c r="P106"/>
      <c r="Q106"/>
      <c r="R106"/>
      <c r="S106"/>
      <c r="T106"/>
      <c r="U106"/>
      <c r="V106"/>
      <c r="W106"/>
      <c r="X106"/>
    </row>
    <row r="107" spans="2:24" x14ac:dyDescent="0.2">
      <c r="B107" s="41" t="str">
        <f ca="1"/>
        <v>13-Apr</v>
      </c>
      <c r="C107" s="5">
        <v>1</v>
      </c>
      <c r="D107" s="5">
        <v>1</v>
      </c>
      <c r="E107" s="5">
        <v>0</v>
      </c>
      <c r="F107" s="5">
        <v>1</v>
      </c>
      <c r="G107" s="5">
        <v>1</v>
      </c>
      <c r="H107" s="5">
        <v>1</v>
      </c>
      <c r="I107" s="5">
        <v>1</v>
      </c>
      <c r="J107" s="5">
        <v>1</v>
      </c>
      <c r="K107" s="5">
        <v>1</v>
      </c>
      <c r="L107">
        <f ca="1"/>
        <v>16</v>
      </c>
      <c r="M107">
        <v>8</v>
      </c>
      <c r="P107"/>
      <c r="Q107"/>
      <c r="R107"/>
      <c r="S107"/>
      <c r="T107"/>
      <c r="U107"/>
      <c r="V107"/>
      <c r="W107"/>
      <c r="X107"/>
    </row>
    <row r="108" spans="2:24" x14ac:dyDescent="0.2">
      <c r="B108" s="41" t="str">
        <f ca="1"/>
        <v>14-Apr</v>
      </c>
      <c r="C108" s="5">
        <v>1</v>
      </c>
      <c r="D108" s="5">
        <v>1</v>
      </c>
      <c r="E108" s="5">
        <v>1</v>
      </c>
      <c r="F108" s="5">
        <v>1</v>
      </c>
      <c r="G108" s="5">
        <v>1</v>
      </c>
      <c r="H108" s="5">
        <v>1</v>
      </c>
      <c r="I108" s="5">
        <v>1</v>
      </c>
      <c r="J108" s="5">
        <v>1</v>
      </c>
      <c r="K108" s="5">
        <v>1</v>
      </c>
      <c r="L108">
        <f ca="1"/>
        <v>16</v>
      </c>
      <c r="M108">
        <v>9</v>
      </c>
      <c r="P108"/>
      <c r="Q108"/>
      <c r="R108"/>
      <c r="S108"/>
      <c r="T108"/>
      <c r="U108"/>
      <c r="V108"/>
      <c r="W108"/>
      <c r="X108"/>
    </row>
    <row r="109" spans="2:24" x14ac:dyDescent="0.2">
      <c r="B109" s="41" t="str">
        <f ca="1"/>
        <v>15-Apr</v>
      </c>
      <c r="C109" s="5">
        <v>1</v>
      </c>
      <c r="D109" s="5">
        <v>1</v>
      </c>
      <c r="E109" s="5">
        <v>0</v>
      </c>
      <c r="F109" s="5">
        <v>1</v>
      </c>
      <c r="G109" s="5">
        <v>1</v>
      </c>
      <c r="H109" s="5">
        <v>1</v>
      </c>
      <c r="I109" s="5">
        <v>1</v>
      </c>
      <c r="J109" s="5">
        <v>1</v>
      </c>
      <c r="K109" s="5">
        <v>1</v>
      </c>
      <c r="L109">
        <f ca="1"/>
        <v>16</v>
      </c>
      <c r="M109">
        <v>8</v>
      </c>
      <c r="P109"/>
      <c r="Q109"/>
      <c r="R109"/>
      <c r="S109"/>
      <c r="T109"/>
      <c r="U109"/>
      <c r="V109"/>
      <c r="W109"/>
      <c r="X109"/>
    </row>
    <row r="110" spans="2:24" x14ac:dyDescent="0.2">
      <c r="B110" s="41" t="str">
        <f ca="1"/>
        <v>16-Apr</v>
      </c>
      <c r="C110" s="5">
        <v>1</v>
      </c>
      <c r="D110" s="5">
        <v>1</v>
      </c>
      <c r="E110" s="5">
        <v>1</v>
      </c>
      <c r="F110" s="5">
        <v>1</v>
      </c>
      <c r="G110" s="5">
        <v>1</v>
      </c>
      <c r="H110" s="5">
        <v>1</v>
      </c>
      <c r="I110" s="5">
        <v>1</v>
      </c>
      <c r="J110" s="5">
        <v>1</v>
      </c>
      <c r="K110" s="5">
        <v>1</v>
      </c>
      <c r="L110">
        <f ca="1"/>
        <v>16</v>
      </c>
      <c r="M110">
        <v>9</v>
      </c>
      <c r="P110"/>
      <c r="Q110"/>
      <c r="R110"/>
      <c r="S110"/>
      <c r="T110"/>
      <c r="U110"/>
      <c r="V110"/>
      <c r="W110"/>
      <c r="X110"/>
    </row>
    <row r="111" spans="2:24" x14ac:dyDescent="0.2">
      <c r="B111" s="41" t="str">
        <f ca="1"/>
        <v>17-Apr</v>
      </c>
      <c r="C111" s="5">
        <v>1</v>
      </c>
      <c r="D111" s="5">
        <v>1</v>
      </c>
      <c r="E111" s="5">
        <v>0</v>
      </c>
      <c r="F111" s="5">
        <v>1</v>
      </c>
      <c r="G111" s="5">
        <v>1</v>
      </c>
      <c r="H111" s="5">
        <v>1</v>
      </c>
      <c r="I111" s="5">
        <v>1</v>
      </c>
      <c r="J111" s="5">
        <v>1</v>
      </c>
      <c r="K111" s="5">
        <v>1</v>
      </c>
      <c r="L111">
        <f ca="1"/>
        <v>16</v>
      </c>
      <c r="M111">
        <v>8</v>
      </c>
      <c r="P111"/>
      <c r="Q111"/>
      <c r="R111"/>
      <c r="S111"/>
      <c r="T111"/>
      <c r="U111"/>
      <c r="V111"/>
      <c r="W111"/>
      <c r="X111"/>
    </row>
    <row r="112" spans="2:24" x14ac:dyDescent="0.2">
      <c r="B112" s="41" t="str">
        <f ca="1"/>
        <v>18-Apr</v>
      </c>
      <c r="C112" s="5">
        <v>1</v>
      </c>
      <c r="D112" s="5">
        <v>1</v>
      </c>
      <c r="E112" s="5">
        <v>1</v>
      </c>
      <c r="F112" s="5">
        <v>1</v>
      </c>
      <c r="G112" s="5">
        <v>1</v>
      </c>
      <c r="H112" s="5">
        <v>1</v>
      </c>
      <c r="I112" s="5">
        <v>1</v>
      </c>
      <c r="J112" s="5">
        <v>1</v>
      </c>
      <c r="K112" s="5">
        <v>1</v>
      </c>
      <c r="L112">
        <f ca="1"/>
        <v>16</v>
      </c>
      <c r="M112">
        <v>9</v>
      </c>
      <c r="P112"/>
      <c r="Q112"/>
      <c r="R112"/>
      <c r="S112"/>
      <c r="T112"/>
      <c r="U112"/>
      <c r="V112"/>
      <c r="W112"/>
      <c r="X112"/>
    </row>
    <row r="113" spans="2:25" x14ac:dyDescent="0.2">
      <c r="B113" s="41" t="str">
        <f ca="1"/>
        <v>19-Apr</v>
      </c>
      <c r="C113" s="5">
        <v>1</v>
      </c>
      <c r="D113" s="5">
        <v>1</v>
      </c>
      <c r="E113" s="5">
        <v>1</v>
      </c>
      <c r="F113" s="5">
        <v>1</v>
      </c>
      <c r="G113" s="5">
        <v>1</v>
      </c>
      <c r="H113" s="5">
        <v>1</v>
      </c>
      <c r="I113" s="5">
        <v>1</v>
      </c>
      <c r="J113" s="5">
        <v>1</v>
      </c>
      <c r="K113" s="5">
        <v>1</v>
      </c>
      <c r="L113">
        <f ca="1"/>
        <v>17</v>
      </c>
      <c r="M113">
        <v>9</v>
      </c>
      <c r="P113"/>
      <c r="Q113"/>
      <c r="R113"/>
      <c r="S113"/>
      <c r="T113"/>
      <c r="U113"/>
      <c r="V113"/>
      <c r="W113"/>
      <c r="X113"/>
    </row>
    <row r="114" spans="2:25" x14ac:dyDescent="0.2">
      <c r="B114" s="41" t="str">
        <f ca="1"/>
        <v>20-Apr</v>
      </c>
      <c r="C114" s="5">
        <v>1</v>
      </c>
      <c r="D114" s="5">
        <v>1</v>
      </c>
      <c r="E114" s="5">
        <v>1</v>
      </c>
      <c r="F114" s="5">
        <v>1</v>
      </c>
      <c r="G114" s="5">
        <v>1</v>
      </c>
      <c r="H114" s="5">
        <v>1</v>
      </c>
      <c r="I114" s="5">
        <v>1</v>
      </c>
      <c r="J114" s="5">
        <v>1</v>
      </c>
      <c r="K114" s="5">
        <v>1</v>
      </c>
      <c r="L114">
        <f ca="1"/>
        <v>17</v>
      </c>
      <c r="M114">
        <v>9</v>
      </c>
      <c r="P114"/>
      <c r="Q114"/>
      <c r="R114"/>
      <c r="S114"/>
      <c r="T114"/>
      <c r="U114"/>
      <c r="V114"/>
      <c r="W114"/>
      <c r="X114"/>
    </row>
    <row r="115" spans="2:25" x14ac:dyDescent="0.2">
      <c r="B115" s="41" t="str">
        <f ca="1"/>
        <v>21-Apr</v>
      </c>
      <c r="C115" s="5">
        <v>1</v>
      </c>
      <c r="D115" s="5">
        <v>1</v>
      </c>
      <c r="E115" s="5">
        <v>1</v>
      </c>
      <c r="F115" s="5">
        <v>1</v>
      </c>
      <c r="G115" s="5">
        <v>1</v>
      </c>
      <c r="H115" s="5">
        <v>1</v>
      </c>
      <c r="I115" s="5">
        <v>1</v>
      </c>
      <c r="J115" s="5">
        <v>1</v>
      </c>
      <c r="K115" s="5">
        <v>1</v>
      </c>
      <c r="L115">
        <f ca="1"/>
        <v>17</v>
      </c>
      <c r="M115">
        <v>9</v>
      </c>
      <c r="P115"/>
      <c r="Q115"/>
      <c r="R115"/>
      <c r="S115"/>
      <c r="T115"/>
      <c r="U115"/>
      <c r="V115"/>
      <c r="W115"/>
      <c r="X115"/>
    </row>
    <row r="116" spans="2:25" x14ac:dyDescent="0.2">
      <c r="B116" s="41" t="str">
        <f ca="1"/>
        <v>22-Apr</v>
      </c>
      <c r="C116" s="5">
        <v>1</v>
      </c>
      <c r="D116" s="5">
        <v>1</v>
      </c>
      <c r="E116" s="5">
        <v>1</v>
      </c>
      <c r="F116" s="5">
        <v>1</v>
      </c>
      <c r="G116" s="5">
        <v>1</v>
      </c>
      <c r="H116" s="5">
        <v>1</v>
      </c>
      <c r="I116" s="5">
        <v>1</v>
      </c>
      <c r="J116" s="5">
        <v>1</v>
      </c>
      <c r="K116" s="5">
        <v>1</v>
      </c>
      <c r="L116">
        <f ca="1"/>
        <v>17</v>
      </c>
      <c r="M116">
        <v>9</v>
      </c>
      <c r="P116"/>
      <c r="Q116"/>
      <c r="R116"/>
      <c r="S116"/>
      <c r="T116"/>
      <c r="U116"/>
      <c r="V116"/>
      <c r="W116"/>
      <c r="X116"/>
    </row>
    <row r="117" spans="2:25" x14ac:dyDescent="0.2">
      <c r="B117" s="41" t="str">
        <f ca="1"/>
        <v>23-Apr</v>
      </c>
      <c r="C117" s="5">
        <v>1</v>
      </c>
      <c r="D117" s="5">
        <v>1</v>
      </c>
      <c r="E117" s="5">
        <v>1</v>
      </c>
      <c r="F117" s="5">
        <v>1</v>
      </c>
      <c r="G117" s="5">
        <v>1</v>
      </c>
      <c r="H117" s="5">
        <v>1</v>
      </c>
      <c r="I117" s="5">
        <v>1</v>
      </c>
      <c r="J117" s="5">
        <v>1</v>
      </c>
      <c r="K117" s="5">
        <v>1</v>
      </c>
      <c r="L117">
        <f ca="1"/>
        <v>17</v>
      </c>
      <c r="M117">
        <v>9</v>
      </c>
      <c r="P117"/>
      <c r="Q117"/>
      <c r="R117"/>
      <c r="S117"/>
      <c r="T117"/>
      <c r="U117"/>
      <c r="V117"/>
      <c r="W117"/>
      <c r="X117"/>
    </row>
    <row r="118" spans="2:25" x14ac:dyDescent="0.2">
      <c r="B118" s="41" t="str">
        <f ca="1"/>
        <v>24-Apr</v>
      </c>
      <c r="C118" s="5">
        <v>1</v>
      </c>
      <c r="D118" s="5">
        <v>1</v>
      </c>
      <c r="E118" s="5">
        <v>1</v>
      </c>
      <c r="F118" s="5">
        <v>1</v>
      </c>
      <c r="G118" s="5">
        <v>1</v>
      </c>
      <c r="H118" s="5">
        <v>1</v>
      </c>
      <c r="I118" s="5">
        <v>1</v>
      </c>
      <c r="J118" s="5">
        <v>1</v>
      </c>
      <c r="K118" s="5">
        <v>1</v>
      </c>
      <c r="L118">
        <f ca="1"/>
        <v>17</v>
      </c>
      <c r="M118">
        <v>9</v>
      </c>
      <c r="P118"/>
      <c r="Q118"/>
      <c r="R118"/>
      <c r="S118"/>
      <c r="T118"/>
      <c r="U118"/>
      <c r="V118"/>
      <c r="W118"/>
      <c r="X118"/>
    </row>
    <row r="119" spans="2:25" x14ac:dyDescent="0.2">
      <c r="B119" s="41" t="str">
        <f ca="1"/>
        <v>25-Apr</v>
      </c>
      <c r="C119" s="5">
        <v>1</v>
      </c>
      <c r="D119" s="5">
        <v>1</v>
      </c>
      <c r="E119" s="5">
        <v>1</v>
      </c>
      <c r="F119" s="5">
        <v>1</v>
      </c>
      <c r="G119" s="5">
        <v>1</v>
      </c>
      <c r="H119" s="5">
        <v>1</v>
      </c>
      <c r="I119" s="5">
        <v>1</v>
      </c>
      <c r="J119" s="5">
        <v>1</v>
      </c>
      <c r="K119" s="5">
        <v>1</v>
      </c>
      <c r="L119">
        <f ca="1"/>
        <v>17</v>
      </c>
      <c r="M119">
        <v>9</v>
      </c>
      <c r="P119"/>
      <c r="Q119"/>
      <c r="R119"/>
      <c r="S119"/>
      <c r="T119"/>
      <c r="U119"/>
      <c r="V119"/>
      <c r="W119"/>
      <c r="X119"/>
      <c r="Y119" t="s">
        <v>28</v>
      </c>
    </row>
    <row r="120" spans="2:25" x14ac:dyDescent="0.2">
      <c r="B120" s="41" t="str">
        <f ca="1"/>
        <v>26-Apr</v>
      </c>
      <c r="C120" s="5">
        <v>1</v>
      </c>
      <c r="D120" s="5">
        <v>1</v>
      </c>
      <c r="E120" s="5">
        <v>1</v>
      </c>
      <c r="F120" s="5">
        <v>1</v>
      </c>
      <c r="G120" s="5">
        <v>1</v>
      </c>
      <c r="H120" s="5">
        <v>1</v>
      </c>
      <c r="I120" s="5">
        <v>1</v>
      </c>
      <c r="J120" s="5">
        <v>1</v>
      </c>
      <c r="K120" s="5">
        <v>1</v>
      </c>
      <c r="L120">
        <f ca="1"/>
        <v>18</v>
      </c>
      <c r="M120">
        <v>9</v>
      </c>
      <c r="P120"/>
      <c r="Q120"/>
      <c r="R120"/>
      <c r="S120"/>
      <c r="T120"/>
      <c r="U120"/>
      <c r="V120"/>
      <c r="W120"/>
      <c r="X120"/>
    </row>
    <row r="121" spans="2:25" x14ac:dyDescent="0.2">
      <c r="B121" s="41" t="str">
        <f ca="1"/>
        <v>27-Apr</v>
      </c>
      <c r="C121" s="5">
        <v>1</v>
      </c>
      <c r="D121" s="5">
        <v>1</v>
      </c>
      <c r="E121" s="5">
        <v>1</v>
      </c>
      <c r="F121" s="5">
        <v>1</v>
      </c>
      <c r="G121" s="5">
        <v>1</v>
      </c>
      <c r="H121" s="5">
        <v>1</v>
      </c>
      <c r="I121" s="5">
        <v>1</v>
      </c>
      <c r="J121" s="5">
        <v>1</v>
      </c>
      <c r="K121" s="5">
        <v>1</v>
      </c>
      <c r="L121">
        <f ca="1"/>
        <v>18</v>
      </c>
      <c r="M121">
        <v>9</v>
      </c>
      <c r="P121"/>
      <c r="Q121"/>
      <c r="R121"/>
      <c r="S121"/>
      <c r="T121"/>
      <c r="U121"/>
      <c r="V121"/>
      <c r="W121"/>
      <c r="X121"/>
    </row>
    <row r="122" spans="2:25" x14ac:dyDescent="0.2">
      <c r="B122" s="41" t="str">
        <f ca="1"/>
        <v>28-Apr</v>
      </c>
      <c r="C122" s="5">
        <v>1</v>
      </c>
      <c r="D122" s="5">
        <v>1</v>
      </c>
      <c r="E122" s="5">
        <v>1</v>
      </c>
      <c r="F122" s="5">
        <v>1</v>
      </c>
      <c r="G122" s="5">
        <v>1</v>
      </c>
      <c r="H122" s="5">
        <v>1</v>
      </c>
      <c r="I122" s="5">
        <v>1</v>
      </c>
      <c r="J122" s="5">
        <v>1</v>
      </c>
      <c r="K122" s="5">
        <v>1</v>
      </c>
      <c r="L122">
        <f ca="1"/>
        <v>18</v>
      </c>
      <c r="M122">
        <v>9</v>
      </c>
      <c r="P122"/>
      <c r="Q122"/>
      <c r="R122"/>
      <c r="S122"/>
      <c r="T122"/>
      <c r="U122"/>
      <c r="V122"/>
      <c r="W122"/>
      <c r="X122"/>
    </row>
    <row r="123" spans="2:25" x14ac:dyDescent="0.2">
      <c r="B123" s="41" t="str">
        <f ca="1"/>
        <v>29-Apr</v>
      </c>
      <c r="C123" s="5">
        <v>1</v>
      </c>
      <c r="D123" s="5">
        <v>1</v>
      </c>
      <c r="E123" s="5">
        <v>1</v>
      </c>
      <c r="F123" s="5">
        <v>1</v>
      </c>
      <c r="G123" s="5">
        <v>1</v>
      </c>
      <c r="H123" s="5">
        <v>1</v>
      </c>
      <c r="I123" s="5">
        <v>1</v>
      </c>
      <c r="J123" s="5">
        <v>1</v>
      </c>
      <c r="K123" s="5">
        <v>1</v>
      </c>
      <c r="L123">
        <f ca="1"/>
        <v>18</v>
      </c>
      <c r="M123">
        <v>9</v>
      </c>
      <c r="P123"/>
      <c r="Q123"/>
      <c r="R123"/>
      <c r="S123"/>
      <c r="T123"/>
      <c r="U123"/>
      <c r="V123"/>
      <c r="W123"/>
      <c r="X123"/>
    </row>
    <row r="124" spans="2:25" x14ac:dyDescent="0.2">
      <c r="B124" s="41" t="str">
        <f ca="1"/>
        <v>30-Apr</v>
      </c>
      <c r="C124" s="5">
        <v>1</v>
      </c>
      <c r="D124" s="5">
        <v>1</v>
      </c>
      <c r="E124" s="5">
        <v>1</v>
      </c>
      <c r="F124" s="5">
        <v>1</v>
      </c>
      <c r="G124" s="5">
        <v>1</v>
      </c>
      <c r="H124" s="5">
        <v>1</v>
      </c>
      <c r="I124" s="5">
        <v>1</v>
      </c>
      <c r="J124" s="5">
        <v>1</v>
      </c>
      <c r="K124" s="5">
        <v>1</v>
      </c>
      <c r="L124">
        <f ca="1"/>
        <v>18</v>
      </c>
      <c r="M124">
        <v>9</v>
      </c>
      <c r="P124"/>
      <c r="Q124"/>
      <c r="R124"/>
      <c r="S124"/>
      <c r="T124"/>
      <c r="U124"/>
      <c r="V124"/>
      <c r="W124"/>
      <c r="X124"/>
    </row>
    <row r="125" spans="2:25" x14ac:dyDescent="0.2">
      <c r="B125" s="41" t="str">
        <f ca="1"/>
        <v>01-May</v>
      </c>
      <c r="C125" s="5">
        <v>1</v>
      </c>
      <c r="D125" s="5">
        <v>1</v>
      </c>
      <c r="E125" s="5">
        <v>1</v>
      </c>
      <c r="F125" s="5">
        <v>1</v>
      </c>
      <c r="G125" s="5">
        <v>1</v>
      </c>
      <c r="H125" s="5">
        <v>1</v>
      </c>
      <c r="I125" s="5">
        <v>1</v>
      </c>
      <c r="J125" s="5">
        <v>1</v>
      </c>
      <c r="K125" s="5">
        <v>1</v>
      </c>
      <c r="L125">
        <f ca="1"/>
        <v>18</v>
      </c>
      <c r="M125">
        <v>9</v>
      </c>
      <c r="P125"/>
      <c r="Q125"/>
      <c r="R125"/>
      <c r="S125"/>
      <c r="T125"/>
      <c r="U125"/>
      <c r="V125"/>
      <c r="W125"/>
      <c r="X125"/>
    </row>
    <row r="126" spans="2:25" x14ac:dyDescent="0.2">
      <c r="B126" s="41" t="str">
        <f ca="1"/>
        <v>02-May</v>
      </c>
      <c r="C126" s="5">
        <v>1</v>
      </c>
      <c r="D126" s="5">
        <v>1</v>
      </c>
      <c r="E126" s="5">
        <v>1</v>
      </c>
      <c r="F126" s="5">
        <v>1</v>
      </c>
      <c r="G126" s="5">
        <v>1</v>
      </c>
      <c r="H126" s="5">
        <v>1</v>
      </c>
      <c r="I126" s="5">
        <v>1</v>
      </c>
      <c r="J126" s="5">
        <v>1</v>
      </c>
      <c r="K126" s="5">
        <v>1</v>
      </c>
      <c r="L126">
        <f ca="1"/>
        <v>18</v>
      </c>
      <c r="M126">
        <v>9</v>
      </c>
      <c r="P126"/>
      <c r="Q126"/>
      <c r="R126"/>
      <c r="S126"/>
      <c r="T126"/>
      <c r="U126"/>
      <c r="V126"/>
      <c r="W126"/>
      <c r="X126"/>
    </row>
    <row r="127" spans="2:25" x14ac:dyDescent="0.2">
      <c r="B127" s="41" t="str">
        <f ca="1"/>
        <v>03-May</v>
      </c>
      <c r="C127" s="5">
        <v>1</v>
      </c>
      <c r="D127" s="5">
        <v>1</v>
      </c>
      <c r="E127" s="5">
        <v>1</v>
      </c>
      <c r="F127" s="5">
        <v>1</v>
      </c>
      <c r="G127" s="5">
        <v>1</v>
      </c>
      <c r="H127" s="5">
        <v>1</v>
      </c>
      <c r="I127" s="5">
        <v>1</v>
      </c>
      <c r="J127" s="5">
        <v>1</v>
      </c>
      <c r="K127" s="5">
        <v>1</v>
      </c>
      <c r="L127">
        <f ca="1"/>
        <v>19</v>
      </c>
      <c r="M127">
        <v>9</v>
      </c>
      <c r="P127"/>
      <c r="Q127"/>
      <c r="R127"/>
      <c r="S127"/>
      <c r="T127"/>
      <c r="U127"/>
      <c r="V127"/>
      <c r="W127"/>
      <c r="X127"/>
    </row>
    <row r="128" spans="2:25" x14ac:dyDescent="0.2">
      <c r="B128" s="41" t="str">
        <f ca="1"/>
        <v>04-May</v>
      </c>
      <c r="C128" s="5">
        <v>1</v>
      </c>
      <c r="D128" s="5">
        <v>1</v>
      </c>
      <c r="E128" s="5">
        <v>1</v>
      </c>
      <c r="F128" s="5">
        <v>1</v>
      </c>
      <c r="G128" s="5">
        <v>1</v>
      </c>
      <c r="H128" s="5">
        <v>1</v>
      </c>
      <c r="I128" s="5">
        <v>1</v>
      </c>
      <c r="J128" s="5">
        <v>1</v>
      </c>
      <c r="K128" s="5">
        <v>1</v>
      </c>
      <c r="L128">
        <f ca="1"/>
        <v>19</v>
      </c>
      <c r="M128">
        <v>9</v>
      </c>
      <c r="P128"/>
      <c r="Q128"/>
      <c r="R128"/>
      <c r="S128"/>
      <c r="T128"/>
      <c r="U128"/>
      <c r="V128"/>
      <c r="W128"/>
      <c r="X128"/>
    </row>
    <row r="129" spans="2:29" x14ac:dyDescent="0.2">
      <c r="B129" s="41" t="str">
        <f ca="1"/>
        <v>05-May</v>
      </c>
      <c r="C129" s="5">
        <v>1</v>
      </c>
      <c r="D129" s="5">
        <v>1</v>
      </c>
      <c r="E129" s="5">
        <v>1</v>
      </c>
      <c r="F129" s="5">
        <v>1</v>
      </c>
      <c r="G129" s="5">
        <v>1</v>
      </c>
      <c r="H129" s="5">
        <v>1</v>
      </c>
      <c r="I129" s="5">
        <v>1</v>
      </c>
      <c r="J129" s="5">
        <v>1</v>
      </c>
      <c r="K129" s="5">
        <v>1</v>
      </c>
      <c r="L129">
        <f ca="1"/>
        <v>19</v>
      </c>
      <c r="M129">
        <v>9</v>
      </c>
      <c r="P129"/>
      <c r="Q129"/>
      <c r="R129"/>
      <c r="S129"/>
      <c r="T129"/>
      <c r="U129"/>
      <c r="V129"/>
      <c r="W129"/>
      <c r="X129"/>
    </row>
    <row r="130" spans="2:29" x14ac:dyDescent="0.2">
      <c r="B130" s="41" t="str">
        <f ca="1"/>
        <v>06-May</v>
      </c>
      <c r="C130" s="5">
        <v>1</v>
      </c>
      <c r="D130" s="5">
        <v>1</v>
      </c>
      <c r="E130" s="5">
        <v>1</v>
      </c>
      <c r="F130" s="5">
        <v>1</v>
      </c>
      <c r="G130" s="5">
        <v>1</v>
      </c>
      <c r="H130" s="5">
        <v>1</v>
      </c>
      <c r="I130" s="5">
        <v>1</v>
      </c>
      <c r="J130" s="5">
        <v>1</v>
      </c>
      <c r="K130" s="5">
        <v>1</v>
      </c>
      <c r="L130">
        <f ca="1"/>
        <v>19</v>
      </c>
      <c r="M130">
        <v>9</v>
      </c>
      <c r="P130"/>
      <c r="Q130"/>
      <c r="R130"/>
      <c r="S130"/>
      <c r="T130"/>
      <c r="U130"/>
      <c r="V130"/>
      <c r="W130"/>
      <c r="X130"/>
    </row>
    <row r="131" spans="2:29" x14ac:dyDescent="0.2">
      <c r="B131" s="41" t="str">
        <f ca="1"/>
        <v>07-May</v>
      </c>
      <c r="C131" s="5">
        <v>1</v>
      </c>
      <c r="D131" s="5">
        <v>1</v>
      </c>
      <c r="E131" s="5">
        <v>1</v>
      </c>
      <c r="F131" s="5">
        <v>1</v>
      </c>
      <c r="G131" s="5">
        <v>1</v>
      </c>
      <c r="H131" s="5">
        <v>1</v>
      </c>
      <c r="I131" s="5">
        <v>1</v>
      </c>
      <c r="J131" s="5">
        <v>1</v>
      </c>
      <c r="K131" s="5">
        <v>1</v>
      </c>
      <c r="L131">
        <f ca="1"/>
        <v>19</v>
      </c>
      <c r="M131">
        <v>9</v>
      </c>
      <c r="P131"/>
      <c r="Q131"/>
      <c r="R131"/>
      <c r="S131"/>
      <c r="T131"/>
      <c r="U131"/>
      <c r="V131"/>
      <c r="W131"/>
      <c r="X131"/>
    </row>
    <row r="132" spans="2:29" x14ac:dyDescent="0.2">
      <c r="B132" s="41" t="str">
        <f ca="1"/>
        <v>08-May</v>
      </c>
      <c r="C132" s="5">
        <v>1</v>
      </c>
      <c r="D132" s="5">
        <v>1</v>
      </c>
      <c r="E132" s="5">
        <v>1</v>
      </c>
      <c r="F132" s="5">
        <v>1</v>
      </c>
      <c r="G132" s="5">
        <v>1</v>
      </c>
      <c r="H132" s="5">
        <v>1</v>
      </c>
      <c r="I132" s="5">
        <v>1</v>
      </c>
      <c r="J132" s="5">
        <v>1</v>
      </c>
      <c r="K132" s="5">
        <v>1</v>
      </c>
      <c r="L132">
        <f ca="1"/>
        <v>19</v>
      </c>
      <c r="M132">
        <v>9</v>
      </c>
      <c r="P132"/>
      <c r="Q132"/>
      <c r="R132"/>
      <c r="S132"/>
      <c r="T132"/>
      <c r="U132"/>
      <c r="V132"/>
      <c r="W132"/>
      <c r="X132"/>
    </row>
    <row r="133" spans="2:29" x14ac:dyDescent="0.2">
      <c r="B133" s="41" t="str">
        <f ca="1"/>
        <v>09-May</v>
      </c>
      <c r="C133" s="5">
        <v>1</v>
      </c>
      <c r="D133" s="5">
        <v>1</v>
      </c>
      <c r="E133" s="5">
        <v>0</v>
      </c>
      <c r="F133" s="5">
        <v>1</v>
      </c>
      <c r="G133" s="5">
        <v>1</v>
      </c>
      <c r="H133" s="5">
        <v>1</v>
      </c>
      <c r="I133" s="5">
        <v>1</v>
      </c>
      <c r="J133" s="5">
        <v>1</v>
      </c>
      <c r="K133" s="5">
        <v>1</v>
      </c>
      <c r="L133">
        <f ca="1"/>
        <v>19</v>
      </c>
      <c r="M133">
        <v>8</v>
      </c>
      <c r="P133"/>
      <c r="Q133"/>
      <c r="R133"/>
      <c r="S133"/>
      <c r="T133"/>
      <c r="U133"/>
      <c r="V133"/>
      <c r="W133"/>
      <c r="X133"/>
    </row>
    <row r="134" spans="2:29" x14ac:dyDescent="0.2">
      <c r="B134" s="41" t="str">
        <f ca="1"/>
        <v>10-May</v>
      </c>
      <c r="C134" s="5">
        <v>1</v>
      </c>
      <c r="D134" s="5">
        <v>1</v>
      </c>
      <c r="E134" s="5">
        <v>1</v>
      </c>
      <c r="F134" s="5">
        <v>1</v>
      </c>
      <c r="G134" s="5">
        <v>1</v>
      </c>
      <c r="H134" s="5">
        <v>1</v>
      </c>
      <c r="I134" s="5">
        <v>1</v>
      </c>
      <c r="J134" s="5">
        <v>1</v>
      </c>
      <c r="K134" s="5">
        <v>1</v>
      </c>
      <c r="L134">
        <f ca="1"/>
        <v>20</v>
      </c>
      <c r="M134">
        <v>9</v>
      </c>
      <c r="P134"/>
      <c r="Q134"/>
      <c r="R134"/>
      <c r="S134"/>
      <c r="T134"/>
      <c r="U134"/>
      <c r="V134"/>
      <c r="W134"/>
      <c r="X134"/>
      <c r="AA134" t="s">
        <v>2383</v>
      </c>
      <c r="AB134" s="52">
        <v>3.3000000000000002E-2</v>
      </c>
    </row>
    <row r="135" spans="2:29" x14ac:dyDescent="0.2">
      <c r="B135" s="41" t="str">
        <f ca="1"/>
        <v>11-May</v>
      </c>
      <c r="C135" s="5">
        <v>1</v>
      </c>
      <c r="D135" s="5">
        <v>1</v>
      </c>
      <c r="E135" s="5">
        <v>1</v>
      </c>
      <c r="F135" s="5">
        <v>1</v>
      </c>
      <c r="G135" s="5">
        <v>1</v>
      </c>
      <c r="H135" s="5">
        <v>1</v>
      </c>
      <c r="I135" s="5">
        <v>1</v>
      </c>
      <c r="J135" s="5">
        <v>1</v>
      </c>
      <c r="K135" s="5">
        <v>1</v>
      </c>
      <c r="L135">
        <f ca="1"/>
        <v>20</v>
      </c>
      <c r="M135">
        <v>9</v>
      </c>
      <c r="P135"/>
      <c r="Q135"/>
      <c r="R135"/>
      <c r="S135"/>
      <c r="T135"/>
      <c r="U135"/>
      <c r="V135"/>
      <c r="W135"/>
      <c r="X135"/>
      <c r="AA135" t="s">
        <v>2384</v>
      </c>
      <c r="AB135" s="54">
        <v>0.66700000000000004</v>
      </c>
    </row>
    <row r="136" spans="2:29" x14ac:dyDescent="0.2">
      <c r="B136" s="41" t="str">
        <f ca="1"/>
        <v>12-May</v>
      </c>
      <c r="C136" s="5">
        <v>1</v>
      </c>
      <c r="D136" s="5">
        <v>1</v>
      </c>
      <c r="E136" s="5">
        <v>1</v>
      </c>
      <c r="F136" s="5">
        <v>1</v>
      </c>
      <c r="G136" s="5">
        <v>1</v>
      </c>
      <c r="H136" s="5">
        <v>1</v>
      </c>
      <c r="I136" s="5">
        <v>1</v>
      </c>
      <c r="J136" s="5">
        <v>1</v>
      </c>
      <c r="K136" s="5">
        <v>1</v>
      </c>
      <c r="L136">
        <f ca="1"/>
        <v>20</v>
      </c>
      <c r="M136">
        <v>9</v>
      </c>
      <c r="P136"/>
      <c r="Q136"/>
      <c r="R136"/>
      <c r="S136"/>
      <c r="T136"/>
      <c r="U136"/>
      <c r="V136"/>
      <c r="W136"/>
      <c r="X136"/>
      <c r="AA136" t="s">
        <v>2385</v>
      </c>
      <c r="AB136">
        <v>150</v>
      </c>
    </row>
    <row r="137" spans="2:29" x14ac:dyDescent="0.2">
      <c r="B137" s="41"/>
      <c r="C137" s="5"/>
      <c r="D137" s="5"/>
      <c r="E137" s="5"/>
      <c r="F137" s="5"/>
      <c r="G137" s="5"/>
      <c r="H137" s="5"/>
      <c r="I137" s="5"/>
      <c r="J137" s="5"/>
      <c r="K137" s="5"/>
      <c r="P137"/>
      <c r="Q137"/>
      <c r="R137"/>
      <c r="S137"/>
      <c r="T137"/>
      <c r="U137"/>
      <c r="V137"/>
      <c r="W137"/>
      <c r="X137"/>
      <c r="AB137">
        <f>D_Flour_Increase*m_Flour/D_Vital__Gluten</f>
        <v>7.4212893553223385</v>
      </c>
      <c r="AC137" t="str">
        <f ca="1">_xlfn.FORMULATEXT(AB137)</f>
        <v>=D_Flour_Increase*m_Flour/D_Vital__Gluten</v>
      </c>
    </row>
    <row r="138" spans="2:29" x14ac:dyDescent="0.2">
      <c r="B138" s="41"/>
      <c r="C138" s="5"/>
      <c r="D138" s="5"/>
      <c r="E138" s="5"/>
      <c r="F138" s="5"/>
      <c r="G138" s="5"/>
      <c r="H138" s="5"/>
      <c r="I138" s="5"/>
      <c r="J138" s="5"/>
      <c r="K138" s="5"/>
      <c r="P138"/>
      <c r="Q138"/>
      <c r="R138"/>
      <c r="S138"/>
      <c r="T138"/>
      <c r="U138"/>
      <c r="V138"/>
      <c r="W138"/>
      <c r="X138"/>
    </row>
    <row r="139" spans="2:29" x14ac:dyDescent="0.2">
      <c r="B139" s="41"/>
      <c r="C139" s="5"/>
      <c r="D139" s="5"/>
      <c r="E139" s="5"/>
      <c r="F139" s="5"/>
      <c r="G139" s="5"/>
      <c r="H139" s="5"/>
      <c r="I139" s="5"/>
      <c r="J139" s="5"/>
      <c r="K139" s="5"/>
      <c r="P139"/>
      <c r="Q139"/>
      <c r="R139"/>
      <c r="S139"/>
      <c r="T139"/>
      <c r="U139"/>
      <c r="V139"/>
      <c r="W139"/>
      <c r="X139"/>
    </row>
    <row r="140" spans="2:29" x14ac:dyDescent="0.2">
      <c r="B140" s="41"/>
      <c r="C140" s="5"/>
      <c r="D140" s="5"/>
      <c r="E140" s="5"/>
      <c r="F140" s="5"/>
      <c r="G140" s="5"/>
      <c r="H140" s="5"/>
      <c r="I140" s="5"/>
      <c r="J140" s="5"/>
      <c r="K140" s="5"/>
      <c r="P140"/>
      <c r="Q140"/>
      <c r="R140"/>
      <c r="S140"/>
      <c r="T140"/>
      <c r="U140"/>
      <c r="V140"/>
      <c r="W140"/>
      <c r="X140"/>
    </row>
    <row r="141" spans="2:29" x14ac:dyDescent="0.2">
      <c r="B141" s="41"/>
      <c r="C141" s="5"/>
      <c r="D141" s="5"/>
      <c r="E141" s="5"/>
      <c r="F141" s="5"/>
      <c r="G141" s="5"/>
      <c r="H141" s="5"/>
      <c r="I141" s="5"/>
      <c r="J141" s="5"/>
      <c r="K141" s="5"/>
      <c r="P141"/>
      <c r="Q141"/>
      <c r="R141"/>
      <c r="S141"/>
      <c r="T141"/>
      <c r="U141"/>
      <c r="V141"/>
      <c r="W141"/>
      <c r="X141"/>
    </row>
    <row r="142" spans="2:29" x14ac:dyDescent="0.2">
      <c r="B142" s="41"/>
      <c r="C142" s="5"/>
      <c r="D142" s="5"/>
      <c r="E142" s="5"/>
      <c r="F142" s="5"/>
      <c r="G142" s="5"/>
      <c r="H142" s="5"/>
      <c r="I142" s="5"/>
      <c r="J142" s="5"/>
      <c r="K142" s="5"/>
      <c r="P142"/>
      <c r="Q142"/>
      <c r="R142"/>
      <c r="S142"/>
      <c r="T142"/>
      <c r="U142"/>
      <c r="V142"/>
      <c r="W142"/>
      <c r="X142"/>
    </row>
    <row r="143" spans="2:29" x14ac:dyDescent="0.2">
      <c r="B143" s="41"/>
      <c r="C143" s="5"/>
      <c r="D143" s="5"/>
      <c r="E143" s="5"/>
      <c r="F143" s="5"/>
      <c r="G143" s="5"/>
      <c r="H143" s="5"/>
      <c r="I143" s="5"/>
      <c r="J143" s="5"/>
      <c r="K143" s="5"/>
      <c r="P143"/>
      <c r="Q143"/>
      <c r="R143"/>
      <c r="S143"/>
      <c r="T143"/>
      <c r="U143"/>
      <c r="V143"/>
      <c r="W143"/>
      <c r="X143"/>
    </row>
    <row r="144" spans="2:29" x14ac:dyDescent="0.2">
      <c r="B144" s="41"/>
      <c r="C144" s="5"/>
      <c r="D144" s="5"/>
      <c r="E144" s="5"/>
      <c r="F144" s="5"/>
      <c r="G144" s="5"/>
      <c r="H144" s="5"/>
      <c r="I144" s="5"/>
      <c r="J144" s="5"/>
      <c r="K144" s="5"/>
      <c r="P144"/>
      <c r="Q144"/>
      <c r="R144"/>
      <c r="S144"/>
      <c r="T144"/>
      <c r="U144"/>
      <c r="V144"/>
      <c r="W144"/>
      <c r="X144"/>
    </row>
    <row r="145" spans="2:24" x14ac:dyDescent="0.2">
      <c r="B145" s="41"/>
      <c r="C145" s="5"/>
      <c r="D145" s="5"/>
      <c r="E145" s="5"/>
      <c r="F145" s="5"/>
      <c r="G145" s="5"/>
      <c r="H145" s="5"/>
      <c r="I145" s="5"/>
      <c r="J145" s="5"/>
      <c r="K145" s="5"/>
      <c r="P145"/>
      <c r="Q145"/>
      <c r="R145"/>
      <c r="S145"/>
      <c r="T145"/>
      <c r="U145"/>
      <c r="V145"/>
      <c r="W145"/>
      <c r="X145"/>
    </row>
    <row r="146" spans="2:24" x14ac:dyDescent="0.2">
      <c r="B146" s="41"/>
      <c r="C146" s="5"/>
      <c r="D146" s="5"/>
      <c r="E146" s="5"/>
      <c r="F146" s="5"/>
      <c r="G146" s="5"/>
      <c r="H146" s="5"/>
      <c r="I146" s="5"/>
      <c r="J146" s="5"/>
      <c r="K146" s="5"/>
      <c r="N146" t="s">
        <v>33</v>
      </c>
      <c r="P146"/>
      <c r="Q146"/>
      <c r="R146"/>
      <c r="S146"/>
      <c r="T146"/>
      <c r="U146"/>
      <c r="V146"/>
      <c r="W146"/>
      <c r="X146"/>
    </row>
    <row r="147" spans="2:24" x14ac:dyDescent="0.2">
      <c r="B147" s="41"/>
      <c r="C147" s="5"/>
      <c r="D147" s="5"/>
      <c r="E147" s="5"/>
      <c r="F147" s="5"/>
      <c r="G147" s="5"/>
      <c r="H147" s="5"/>
      <c r="I147" s="5"/>
      <c r="J147" s="5"/>
      <c r="K147" s="5"/>
      <c r="P147"/>
      <c r="Q147"/>
      <c r="R147"/>
      <c r="S147"/>
      <c r="T147"/>
      <c r="U147"/>
      <c r="V147"/>
      <c r="W147"/>
      <c r="X147"/>
    </row>
    <row r="148" spans="2:24" x14ac:dyDescent="0.2">
      <c r="B148" s="41"/>
      <c r="C148" s="5"/>
      <c r="D148" s="5"/>
      <c r="E148" s="5"/>
      <c r="F148" s="5"/>
      <c r="G148" s="5"/>
      <c r="H148" s="5"/>
      <c r="I148" s="5"/>
      <c r="J148" s="5"/>
      <c r="K148" s="5"/>
      <c r="P148"/>
      <c r="Q148"/>
      <c r="R148"/>
      <c r="S148"/>
      <c r="T148"/>
      <c r="U148"/>
      <c r="V148"/>
      <c r="W148"/>
      <c r="X148"/>
    </row>
    <row r="149" spans="2:24" x14ac:dyDescent="0.2">
      <c r="B149" s="41"/>
      <c r="C149" s="5"/>
      <c r="D149" s="5"/>
      <c r="E149" s="5"/>
      <c r="F149" s="5"/>
      <c r="G149" s="5"/>
      <c r="H149" s="5"/>
      <c r="I149" s="5"/>
      <c r="J149" s="5"/>
      <c r="K149" s="5"/>
      <c r="P149"/>
      <c r="Q149"/>
      <c r="R149"/>
      <c r="S149"/>
      <c r="T149"/>
      <c r="U149"/>
      <c r="V149"/>
      <c r="W149"/>
      <c r="X149"/>
    </row>
    <row r="150" spans="2:24" x14ac:dyDescent="0.2">
      <c r="B150" s="41"/>
      <c r="C150" s="5"/>
      <c r="D150" s="5"/>
      <c r="E150" s="5"/>
      <c r="F150" s="5"/>
      <c r="G150" s="5"/>
      <c r="H150" s="5"/>
      <c r="I150" s="5"/>
      <c r="J150" s="5"/>
      <c r="K150" s="5"/>
      <c r="P150"/>
      <c r="Q150"/>
      <c r="R150"/>
      <c r="S150"/>
      <c r="T150"/>
      <c r="U150"/>
      <c r="V150"/>
      <c r="W150"/>
      <c r="X150"/>
    </row>
    <row r="151" spans="2:24" x14ac:dyDescent="0.2">
      <c r="B151" s="41"/>
      <c r="C151" s="5"/>
      <c r="D151" s="5"/>
      <c r="E151" s="5"/>
      <c r="F151" s="5"/>
      <c r="G151" s="5"/>
      <c r="H151" s="5"/>
      <c r="I151" s="5"/>
      <c r="J151" s="5"/>
      <c r="K151" s="5"/>
      <c r="P151"/>
      <c r="Q151"/>
      <c r="R151"/>
      <c r="S151"/>
      <c r="T151"/>
      <c r="U151"/>
      <c r="V151"/>
      <c r="W151"/>
      <c r="X151"/>
    </row>
    <row r="152" spans="2:24" x14ac:dyDescent="0.2">
      <c r="B152" s="41"/>
      <c r="C152" s="5"/>
      <c r="D152" s="5"/>
      <c r="E152" s="5"/>
      <c r="F152" s="5"/>
      <c r="G152" s="5"/>
      <c r="H152" s="5"/>
      <c r="I152" s="5"/>
      <c r="J152" s="5"/>
      <c r="K152" s="5"/>
      <c r="P152"/>
      <c r="Q152"/>
      <c r="R152"/>
      <c r="S152"/>
      <c r="T152"/>
      <c r="U152"/>
      <c r="V152"/>
      <c r="W152"/>
      <c r="X152"/>
    </row>
    <row r="153" spans="2:24" x14ac:dyDescent="0.2">
      <c r="B153" s="41"/>
      <c r="C153" s="5"/>
      <c r="D153" s="5"/>
      <c r="E153" s="5"/>
      <c r="F153" s="5"/>
      <c r="G153" s="5"/>
      <c r="H153" s="5"/>
      <c r="I153" s="5"/>
      <c r="J153" s="5"/>
      <c r="K153" s="5"/>
      <c r="P153"/>
      <c r="Q153"/>
      <c r="R153"/>
      <c r="S153"/>
      <c r="T153"/>
      <c r="U153"/>
      <c r="V153"/>
      <c r="W153"/>
      <c r="X153"/>
    </row>
    <row r="154" spans="2:24" x14ac:dyDescent="0.2">
      <c r="B154" s="41"/>
      <c r="C154" s="5"/>
      <c r="D154" s="5"/>
      <c r="E154" s="5"/>
      <c r="F154" s="5"/>
      <c r="G154" s="5"/>
      <c r="H154" s="5"/>
      <c r="I154" s="5"/>
      <c r="J154" s="5"/>
      <c r="K154" s="5"/>
      <c r="P154"/>
      <c r="Q154"/>
      <c r="R154"/>
      <c r="S154"/>
      <c r="T154"/>
      <c r="U154"/>
      <c r="V154"/>
      <c r="W154"/>
      <c r="X154"/>
    </row>
    <row r="155" spans="2:24" x14ac:dyDescent="0.2">
      <c r="B155" s="41"/>
      <c r="C155" s="5"/>
      <c r="D155" s="5"/>
      <c r="E155" s="5"/>
      <c r="F155" s="5"/>
      <c r="G155" s="5"/>
      <c r="H155" s="5"/>
      <c r="I155" s="5"/>
      <c r="J155" s="5"/>
      <c r="K155" s="5"/>
      <c r="P155"/>
      <c r="Q155"/>
      <c r="R155"/>
      <c r="S155"/>
      <c r="T155"/>
      <c r="U155"/>
      <c r="V155"/>
      <c r="W155"/>
      <c r="X155"/>
    </row>
    <row r="156" spans="2:24" x14ac:dyDescent="0.2">
      <c r="B156" s="41"/>
      <c r="C156" s="5"/>
      <c r="D156" s="5"/>
      <c r="E156" s="5"/>
      <c r="F156" s="5"/>
      <c r="G156" s="5"/>
      <c r="H156" s="5"/>
      <c r="I156" s="5"/>
      <c r="J156" s="5"/>
      <c r="K156" s="5"/>
      <c r="P156"/>
      <c r="Q156"/>
      <c r="R156"/>
      <c r="S156"/>
      <c r="T156"/>
      <c r="U156"/>
      <c r="V156"/>
      <c r="W156"/>
      <c r="X156"/>
    </row>
    <row r="157" spans="2:24" x14ac:dyDescent="0.2">
      <c r="B157" s="41"/>
      <c r="C157" s="5"/>
      <c r="D157" s="5"/>
      <c r="E157" s="5"/>
      <c r="F157" s="5"/>
      <c r="G157" s="5"/>
      <c r="H157" s="5"/>
      <c r="I157" s="5"/>
      <c r="J157" s="5"/>
      <c r="K157" s="5"/>
      <c r="P157"/>
      <c r="Q157"/>
      <c r="R157"/>
      <c r="S157"/>
      <c r="T157"/>
      <c r="U157"/>
      <c r="V157"/>
      <c r="W157"/>
      <c r="X157"/>
    </row>
    <row r="158" spans="2:24" x14ac:dyDescent="0.2">
      <c r="B158" s="41"/>
      <c r="C158" s="5"/>
      <c r="D158" s="5"/>
      <c r="E158" s="5"/>
      <c r="F158" s="5"/>
      <c r="G158" s="5"/>
      <c r="H158" s="5"/>
      <c r="I158" s="5"/>
      <c r="J158" s="5"/>
      <c r="K158" s="5"/>
      <c r="P158"/>
      <c r="Q158"/>
      <c r="R158"/>
      <c r="S158"/>
      <c r="T158"/>
      <c r="U158"/>
      <c r="V158"/>
      <c r="W158"/>
      <c r="X158"/>
    </row>
    <row r="159" spans="2:24" x14ac:dyDescent="0.2">
      <c r="B159" s="41"/>
      <c r="C159" s="5"/>
      <c r="D159" s="5"/>
      <c r="E159" s="5"/>
      <c r="F159" s="5"/>
      <c r="G159" s="5"/>
      <c r="H159" s="5"/>
      <c r="I159" s="5"/>
      <c r="J159" s="5"/>
      <c r="K159" s="5"/>
      <c r="P159"/>
      <c r="Q159"/>
      <c r="R159"/>
      <c r="S159"/>
      <c r="T159"/>
      <c r="U159"/>
      <c r="V159"/>
      <c r="W159"/>
      <c r="X159"/>
    </row>
    <row r="160" spans="2:24" x14ac:dyDescent="0.2">
      <c r="B160" s="41"/>
      <c r="C160" s="5"/>
      <c r="D160" s="5"/>
      <c r="E160" s="5"/>
      <c r="F160" s="5"/>
      <c r="G160" s="5"/>
      <c r="H160" s="5"/>
      <c r="I160" s="5"/>
      <c r="J160" s="5"/>
      <c r="K160" s="5"/>
      <c r="P160"/>
      <c r="Q160"/>
      <c r="R160"/>
      <c r="S160"/>
      <c r="T160"/>
      <c r="U160"/>
      <c r="V160"/>
      <c r="W160"/>
      <c r="X160"/>
    </row>
    <row r="161" spans="2:24" x14ac:dyDescent="0.2">
      <c r="B161" s="41"/>
      <c r="C161" s="5"/>
      <c r="D161" s="5"/>
      <c r="E161" s="5"/>
      <c r="F161" s="5"/>
      <c r="G161" s="5"/>
      <c r="H161" s="5"/>
      <c r="I161" s="5"/>
      <c r="J161" s="5"/>
      <c r="K161" s="5"/>
      <c r="P161"/>
      <c r="Q161"/>
      <c r="R161"/>
      <c r="S161"/>
      <c r="T161"/>
      <c r="U161"/>
      <c r="V161"/>
      <c r="W161"/>
      <c r="X161"/>
    </row>
    <row r="162" spans="2:24" x14ac:dyDescent="0.2">
      <c r="B162" s="41"/>
      <c r="C162" s="5"/>
      <c r="D162" s="5"/>
      <c r="E162" s="5"/>
      <c r="F162" s="5"/>
      <c r="G162" s="5"/>
      <c r="H162" s="5"/>
      <c r="I162" s="5"/>
      <c r="J162" s="5"/>
      <c r="K162" s="5"/>
      <c r="P162"/>
      <c r="Q162"/>
      <c r="R162"/>
      <c r="S162"/>
      <c r="T162"/>
      <c r="U162"/>
      <c r="V162"/>
      <c r="W162"/>
      <c r="X162"/>
    </row>
    <row r="163" spans="2:24" x14ac:dyDescent="0.2">
      <c r="B163" s="41"/>
      <c r="C163" s="5"/>
      <c r="D163" s="5"/>
      <c r="E163" s="5"/>
      <c r="F163" s="5"/>
      <c r="G163" s="5"/>
      <c r="H163" s="5"/>
      <c r="I163" s="5"/>
      <c r="J163" s="5"/>
      <c r="K163" s="5"/>
      <c r="P163"/>
      <c r="Q163"/>
      <c r="R163"/>
      <c r="S163"/>
      <c r="T163"/>
      <c r="U163"/>
      <c r="V163"/>
      <c r="W163"/>
      <c r="X163"/>
    </row>
    <row r="164" spans="2:24" x14ac:dyDescent="0.2">
      <c r="B164" s="41"/>
      <c r="C164" s="5"/>
      <c r="D164" s="5"/>
      <c r="E164" s="5"/>
      <c r="F164" s="5"/>
      <c r="G164" s="5"/>
      <c r="H164" s="5"/>
      <c r="I164" s="5"/>
      <c r="J164" s="5"/>
      <c r="K164" s="5"/>
      <c r="P164"/>
      <c r="Q164"/>
      <c r="R164"/>
      <c r="S164"/>
      <c r="T164"/>
      <c r="U164"/>
      <c r="V164"/>
      <c r="W164"/>
      <c r="X164"/>
    </row>
    <row r="165" spans="2:24" x14ac:dyDescent="0.2">
      <c r="B165" s="41"/>
      <c r="C165" s="5"/>
      <c r="D165" s="5"/>
      <c r="E165" s="5"/>
      <c r="F165" s="5"/>
      <c r="G165" s="5"/>
      <c r="H165" s="5"/>
      <c r="I165" s="5"/>
      <c r="J165" s="5"/>
      <c r="K165" s="5"/>
      <c r="P165"/>
      <c r="Q165"/>
      <c r="R165"/>
      <c r="S165"/>
      <c r="T165"/>
      <c r="U165"/>
      <c r="V165"/>
      <c r="W165"/>
      <c r="X165"/>
    </row>
    <row r="166" spans="2:24" x14ac:dyDescent="0.2">
      <c r="B166" s="41"/>
      <c r="C166" s="5"/>
      <c r="D166" s="5"/>
      <c r="E166" s="5"/>
      <c r="F166" s="5"/>
      <c r="G166" s="5"/>
      <c r="H166" s="5"/>
      <c r="I166" s="5"/>
      <c r="J166" s="5"/>
      <c r="K166" s="5"/>
      <c r="P166"/>
      <c r="Q166"/>
      <c r="R166"/>
      <c r="S166"/>
      <c r="T166"/>
      <c r="U166"/>
      <c r="V166"/>
      <c r="W166"/>
      <c r="X166"/>
    </row>
    <row r="167" spans="2:24" x14ac:dyDescent="0.2">
      <c r="B167" s="41"/>
      <c r="C167" s="5"/>
      <c r="D167" s="5"/>
      <c r="E167" s="5"/>
      <c r="F167" s="5"/>
      <c r="G167" s="5"/>
      <c r="H167" s="5"/>
      <c r="I167" s="5"/>
      <c r="J167" s="5"/>
      <c r="K167" s="5"/>
      <c r="P167"/>
      <c r="Q167"/>
      <c r="R167"/>
      <c r="S167"/>
      <c r="T167"/>
      <c r="U167"/>
      <c r="V167"/>
      <c r="W167"/>
      <c r="X167"/>
    </row>
    <row r="168" spans="2:24" x14ac:dyDescent="0.2">
      <c r="B168" s="41"/>
      <c r="C168" s="5"/>
      <c r="D168" s="5"/>
      <c r="E168" s="5"/>
      <c r="F168" s="5"/>
      <c r="G168" s="5"/>
      <c r="H168" s="5"/>
      <c r="I168" s="5"/>
      <c r="J168" s="5"/>
      <c r="K168" s="5"/>
      <c r="P168"/>
      <c r="Q168"/>
      <c r="R168"/>
      <c r="S168"/>
      <c r="T168"/>
      <c r="U168"/>
      <c r="V168"/>
      <c r="W168"/>
      <c r="X168"/>
    </row>
    <row r="169" spans="2:24" x14ac:dyDescent="0.2">
      <c r="B169" s="41"/>
      <c r="C169" s="5"/>
      <c r="D169" s="5"/>
      <c r="E169" s="5"/>
      <c r="F169" s="5"/>
      <c r="G169" s="5"/>
      <c r="H169" s="5"/>
      <c r="I169" s="5"/>
      <c r="J169" s="5"/>
      <c r="K169" s="5"/>
      <c r="P169"/>
      <c r="Q169"/>
      <c r="R169"/>
      <c r="S169"/>
      <c r="T169"/>
      <c r="U169"/>
      <c r="V169"/>
      <c r="W169"/>
      <c r="X169"/>
    </row>
    <row r="170" spans="2:24" x14ac:dyDescent="0.2">
      <c r="B170" s="41"/>
      <c r="C170" s="5"/>
      <c r="D170" s="5"/>
      <c r="E170" s="5"/>
      <c r="F170" s="5"/>
      <c r="G170" s="5"/>
      <c r="H170" s="5"/>
      <c r="I170" s="5"/>
      <c r="J170" s="5"/>
      <c r="K170" s="5"/>
      <c r="P170"/>
      <c r="Q170"/>
      <c r="R170"/>
      <c r="S170"/>
      <c r="T170"/>
      <c r="U170"/>
      <c r="V170"/>
      <c r="W170"/>
      <c r="X170"/>
    </row>
    <row r="171" spans="2:24" x14ac:dyDescent="0.2">
      <c r="B171" s="41"/>
      <c r="C171" s="5"/>
      <c r="D171" s="5"/>
      <c r="E171" s="5"/>
      <c r="F171" s="5"/>
      <c r="G171" s="5"/>
      <c r="H171" s="5"/>
      <c r="I171" s="5"/>
      <c r="J171" s="5"/>
      <c r="K171" s="5"/>
      <c r="P171"/>
      <c r="Q171"/>
      <c r="R171"/>
      <c r="S171"/>
      <c r="T171"/>
      <c r="U171"/>
      <c r="V171"/>
      <c r="W171"/>
      <c r="X171"/>
    </row>
    <row r="172" spans="2:24" x14ac:dyDescent="0.2">
      <c r="B172" s="41"/>
      <c r="C172" s="5"/>
      <c r="D172" s="5"/>
      <c r="E172" s="5"/>
      <c r="F172" s="5"/>
      <c r="G172" s="5"/>
      <c r="H172" s="5"/>
      <c r="I172" s="5"/>
      <c r="J172" s="5"/>
      <c r="K172" s="5"/>
      <c r="P172"/>
      <c r="Q172"/>
      <c r="R172"/>
      <c r="S172"/>
      <c r="T172"/>
      <c r="U172"/>
      <c r="V172"/>
      <c r="W172"/>
      <c r="X172"/>
    </row>
    <row r="173" spans="2:24" x14ac:dyDescent="0.2">
      <c r="B173" s="41"/>
      <c r="C173" s="5"/>
      <c r="D173" s="5"/>
      <c r="E173" s="5"/>
      <c r="F173" s="5"/>
      <c r="G173" s="5"/>
      <c r="H173" s="5"/>
      <c r="I173" s="5"/>
      <c r="J173" s="5"/>
      <c r="K173" s="5"/>
      <c r="P173"/>
      <c r="Q173"/>
      <c r="R173"/>
      <c r="S173"/>
      <c r="T173"/>
      <c r="U173"/>
      <c r="V173"/>
      <c r="W173"/>
      <c r="X173"/>
    </row>
    <row r="174" spans="2:24" x14ac:dyDescent="0.2">
      <c r="B174" s="41"/>
      <c r="C174" s="5"/>
      <c r="D174" s="5"/>
      <c r="E174" s="5"/>
      <c r="F174" s="5"/>
      <c r="G174" s="5"/>
      <c r="H174" s="5"/>
      <c r="I174" s="5"/>
      <c r="J174" s="5"/>
      <c r="K174" s="5"/>
      <c r="P174"/>
      <c r="Q174"/>
      <c r="R174"/>
      <c r="S174"/>
      <c r="T174"/>
      <c r="U174"/>
      <c r="V174"/>
      <c r="W174"/>
      <c r="X174"/>
    </row>
    <row r="175" spans="2:24" x14ac:dyDescent="0.2">
      <c r="B175" s="41"/>
      <c r="C175" s="5"/>
      <c r="D175" s="5"/>
      <c r="E175" s="5"/>
      <c r="F175" s="5"/>
      <c r="G175" s="5"/>
      <c r="H175" s="5"/>
      <c r="I175" s="5"/>
      <c r="J175" s="5"/>
      <c r="K175" s="5"/>
      <c r="P175"/>
      <c r="Q175"/>
      <c r="R175"/>
      <c r="S175"/>
      <c r="T175"/>
      <c r="U175"/>
      <c r="V175"/>
      <c r="W175"/>
      <c r="X175"/>
    </row>
    <row r="176" spans="2:24" x14ac:dyDescent="0.2">
      <c r="B176" s="41"/>
      <c r="C176" s="5"/>
      <c r="D176" s="5"/>
      <c r="E176" s="5"/>
      <c r="F176" s="5"/>
      <c r="G176" s="5"/>
      <c r="H176" s="5"/>
      <c r="I176" s="5"/>
      <c r="J176" s="5"/>
      <c r="K176" s="5"/>
      <c r="P176"/>
      <c r="Q176"/>
      <c r="R176"/>
      <c r="S176"/>
      <c r="T176"/>
      <c r="U176"/>
      <c r="V176"/>
      <c r="W176"/>
      <c r="X176"/>
    </row>
    <row r="177" spans="2:24" x14ac:dyDescent="0.2">
      <c r="B177" s="41"/>
      <c r="C177" s="5"/>
      <c r="D177" s="5"/>
      <c r="E177" s="5"/>
      <c r="F177" s="5"/>
      <c r="G177" s="5"/>
      <c r="H177" s="5"/>
      <c r="I177" s="5"/>
      <c r="J177" s="5"/>
      <c r="K177" s="5"/>
      <c r="P177"/>
      <c r="Q177"/>
      <c r="R177"/>
      <c r="S177"/>
      <c r="T177"/>
      <c r="U177"/>
      <c r="V177"/>
      <c r="W177"/>
      <c r="X177"/>
    </row>
    <row r="178" spans="2:24" x14ac:dyDescent="0.2">
      <c r="B178" s="41"/>
      <c r="C178" s="5"/>
      <c r="D178" s="5"/>
      <c r="E178" s="5"/>
      <c r="F178" s="5"/>
      <c r="G178" s="5"/>
      <c r="H178" s="5"/>
      <c r="I178" s="5"/>
      <c r="J178" s="5"/>
      <c r="K178" s="5"/>
      <c r="P178"/>
      <c r="Q178"/>
      <c r="R178"/>
      <c r="S178"/>
      <c r="T178"/>
      <c r="U178"/>
      <c r="V178"/>
      <c r="W178"/>
      <c r="X178"/>
    </row>
    <row r="179" spans="2:24" x14ac:dyDescent="0.2">
      <c r="B179" s="41"/>
      <c r="C179" s="5"/>
      <c r="D179" s="5"/>
      <c r="E179" s="5"/>
      <c r="F179" s="5"/>
      <c r="G179" s="5"/>
      <c r="H179" s="5"/>
      <c r="I179" s="5"/>
      <c r="J179" s="5"/>
      <c r="K179" s="5"/>
      <c r="P179"/>
      <c r="Q179"/>
      <c r="R179"/>
      <c r="S179"/>
      <c r="T179"/>
      <c r="U179"/>
      <c r="V179"/>
      <c r="W179"/>
      <c r="X179"/>
    </row>
    <row r="180" spans="2:24" x14ac:dyDescent="0.2">
      <c r="B180" s="41"/>
      <c r="C180" s="5"/>
      <c r="D180" s="5"/>
      <c r="E180" s="5"/>
      <c r="F180" s="5"/>
      <c r="G180" s="5"/>
      <c r="H180" s="5"/>
      <c r="I180" s="5"/>
      <c r="J180" s="5"/>
      <c r="K180" s="5"/>
      <c r="P180"/>
      <c r="Q180"/>
      <c r="R180"/>
      <c r="S180"/>
      <c r="T180"/>
      <c r="U180"/>
      <c r="V180"/>
      <c r="W180"/>
      <c r="X180"/>
    </row>
    <row r="181" spans="2:24" x14ac:dyDescent="0.2">
      <c r="B181" s="41"/>
      <c r="C181" s="5"/>
      <c r="D181" s="5"/>
      <c r="E181" s="5"/>
      <c r="F181" s="5"/>
      <c r="G181" s="5"/>
      <c r="H181" s="5"/>
      <c r="I181" s="5"/>
      <c r="J181" s="5"/>
      <c r="K181" s="5"/>
      <c r="P181"/>
      <c r="Q181"/>
      <c r="R181"/>
      <c r="S181"/>
      <c r="T181"/>
      <c r="U181"/>
      <c r="V181"/>
      <c r="W181"/>
      <c r="X181"/>
    </row>
    <row r="182" spans="2:24" x14ac:dyDescent="0.2">
      <c r="B182" s="41"/>
      <c r="C182" s="5"/>
      <c r="D182" s="5"/>
      <c r="E182" s="5"/>
      <c r="F182" s="5"/>
      <c r="G182" s="5"/>
      <c r="H182" s="5"/>
      <c r="I182" s="5"/>
      <c r="J182" s="5"/>
      <c r="K182" s="5"/>
      <c r="P182"/>
      <c r="Q182"/>
      <c r="R182"/>
      <c r="S182"/>
      <c r="T182"/>
      <c r="U182"/>
      <c r="V182"/>
      <c r="W182"/>
      <c r="X182"/>
    </row>
    <row r="183" spans="2:24" x14ac:dyDescent="0.2">
      <c r="B183" s="41"/>
      <c r="C183" s="5"/>
      <c r="D183" s="5"/>
      <c r="E183" s="5"/>
      <c r="F183" s="5"/>
      <c r="G183" s="5"/>
      <c r="H183" s="5"/>
      <c r="I183" s="5"/>
      <c r="J183" s="5"/>
      <c r="K183" s="5"/>
      <c r="P183"/>
      <c r="Q183"/>
      <c r="R183"/>
      <c r="S183"/>
      <c r="T183"/>
      <c r="U183"/>
      <c r="V183"/>
      <c r="W183"/>
      <c r="X183"/>
    </row>
    <row r="184" spans="2:24" x14ac:dyDescent="0.2">
      <c r="B184" s="41"/>
      <c r="C184" s="5"/>
      <c r="D184" s="5"/>
      <c r="E184" s="5"/>
      <c r="F184" s="5"/>
      <c r="G184" s="5"/>
      <c r="H184" s="5"/>
      <c r="I184" s="5"/>
      <c r="J184" s="5"/>
      <c r="K184" s="5"/>
      <c r="P184"/>
      <c r="Q184"/>
      <c r="R184"/>
      <c r="S184"/>
      <c r="T184"/>
      <c r="U184"/>
      <c r="V184"/>
      <c r="W184"/>
      <c r="X184"/>
    </row>
    <row r="185" spans="2:24" x14ac:dyDescent="0.2">
      <c r="B185" s="41"/>
      <c r="C185" s="5"/>
      <c r="D185" s="5"/>
      <c r="E185" s="5"/>
      <c r="F185" s="5"/>
      <c r="G185" s="5"/>
      <c r="H185" s="5"/>
      <c r="I185" s="5"/>
      <c r="J185" s="5"/>
      <c r="K185" s="5"/>
      <c r="P185"/>
      <c r="Q185"/>
      <c r="R185"/>
      <c r="S185"/>
      <c r="T185"/>
      <c r="U185"/>
      <c r="V185"/>
      <c r="W185"/>
      <c r="X185"/>
    </row>
    <row r="186" spans="2:24" x14ac:dyDescent="0.2">
      <c r="B186" s="41"/>
      <c r="C186" s="5"/>
      <c r="D186" s="5"/>
      <c r="E186" s="5"/>
      <c r="F186" s="5"/>
      <c r="G186" s="5"/>
      <c r="H186" s="5"/>
      <c r="I186" s="5"/>
      <c r="J186" s="5"/>
      <c r="K186" s="5"/>
      <c r="P186"/>
      <c r="Q186"/>
      <c r="R186"/>
      <c r="S186"/>
      <c r="T186"/>
      <c r="U186"/>
      <c r="V186"/>
      <c r="W186"/>
      <c r="X186"/>
    </row>
    <row r="187" spans="2:24" x14ac:dyDescent="0.2">
      <c r="B187" s="41"/>
      <c r="C187" s="5"/>
      <c r="D187" s="5"/>
      <c r="E187" s="5"/>
      <c r="F187" s="5"/>
      <c r="G187" s="5"/>
      <c r="H187" s="5"/>
      <c r="I187" s="5"/>
      <c r="J187" s="5"/>
      <c r="K187" s="5"/>
      <c r="P187"/>
      <c r="Q187"/>
      <c r="R187"/>
      <c r="S187"/>
      <c r="T187"/>
      <c r="U187"/>
      <c r="V187"/>
      <c r="W187"/>
      <c r="X187"/>
    </row>
    <row r="188" spans="2:24" x14ac:dyDescent="0.2">
      <c r="B188" s="41"/>
      <c r="C188" s="5"/>
      <c r="D188" s="5"/>
      <c r="E188" s="5"/>
      <c r="F188" s="5"/>
      <c r="G188" s="5"/>
      <c r="H188" s="5"/>
      <c r="I188" s="5"/>
      <c r="J188" s="5"/>
      <c r="K188" s="5"/>
      <c r="P188"/>
      <c r="Q188"/>
      <c r="R188"/>
      <c r="S188"/>
      <c r="T188"/>
      <c r="U188"/>
      <c r="V188"/>
      <c r="W188"/>
      <c r="X188"/>
    </row>
    <row r="189" spans="2:24" x14ac:dyDescent="0.2">
      <c r="B189" s="41"/>
      <c r="C189" s="5"/>
      <c r="D189" s="5"/>
      <c r="E189" s="5"/>
      <c r="F189" s="5"/>
      <c r="G189" s="5"/>
      <c r="H189" s="5"/>
      <c r="I189" s="5"/>
      <c r="J189" s="5"/>
      <c r="K189" s="5"/>
      <c r="P189"/>
      <c r="Q189"/>
      <c r="R189"/>
      <c r="S189"/>
      <c r="T189"/>
      <c r="U189"/>
      <c r="V189"/>
      <c r="W189"/>
      <c r="X189"/>
    </row>
    <row r="190" spans="2:24" x14ac:dyDescent="0.2">
      <c r="B190" s="41"/>
      <c r="C190" s="5"/>
      <c r="D190" s="5"/>
      <c r="E190" s="5"/>
      <c r="F190" s="5"/>
      <c r="G190" s="5"/>
      <c r="H190" s="5"/>
      <c r="I190" s="5"/>
      <c r="J190" s="5"/>
      <c r="K190" s="5"/>
      <c r="P190"/>
      <c r="Q190"/>
      <c r="R190"/>
      <c r="S190"/>
      <c r="T190"/>
      <c r="U190"/>
      <c r="V190"/>
      <c r="W190"/>
      <c r="X190"/>
    </row>
    <row r="191" spans="2:24" x14ac:dyDescent="0.2">
      <c r="B191" s="41"/>
      <c r="C191" s="5"/>
      <c r="D191" s="5"/>
      <c r="E191" s="5"/>
      <c r="F191" s="5"/>
      <c r="G191" s="5"/>
      <c r="H191" s="5"/>
      <c r="I191" s="5"/>
      <c r="J191" s="5"/>
      <c r="K191" s="5"/>
      <c r="P191"/>
      <c r="Q191"/>
      <c r="R191"/>
      <c r="S191"/>
      <c r="T191"/>
      <c r="U191"/>
      <c r="V191"/>
      <c r="W191"/>
      <c r="X191"/>
    </row>
    <row r="192" spans="2:24" x14ac:dyDescent="0.2">
      <c r="B192" s="41"/>
      <c r="C192" s="5"/>
      <c r="D192" s="5"/>
      <c r="E192" s="5"/>
      <c r="F192" s="5"/>
      <c r="G192" s="5"/>
      <c r="H192" s="5"/>
      <c r="I192" s="5"/>
      <c r="J192" s="5"/>
      <c r="K192" s="5"/>
      <c r="P192"/>
      <c r="Q192"/>
      <c r="R192"/>
      <c r="S192"/>
      <c r="T192"/>
      <c r="U192"/>
      <c r="V192"/>
      <c r="W192"/>
      <c r="X192"/>
    </row>
    <row r="193" spans="2:24" x14ac:dyDescent="0.2">
      <c r="B193" s="41"/>
      <c r="C193" s="5"/>
      <c r="D193" s="5"/>
      <c r="E193" s="5"/>
      <c r="F193" s="5"/>
      <c r="G193" s="5"/>
      <c r="H193" s="5"/>
      <c r="I193" s="5"/>
      <c r="J193" s="5"/>
      <c r="K193" s="5"/>
      <c r="P193"/>
      <c r="Q193"/>
      <c r="R193"/>
      <c r="S193"/>
      <c r="T193"/>
      <c r="U193"/>
      <c r="V193"/>
      <c r="W193"/>
      <c r="X193"/>
    </row>
    <row r="194" spans="2:24" x14ac:dyDescent="0.2">
      <c r="B194" s="41"/>
      <c r="C194" s="5"/>
      <c r="D194" s="5"/>
      <c r="E194" s="5"/>
      <c r="F194" s="5"/>
      <c r="G194" s="5"/>
      <c r="H194" s="5"/>
      <c r="I194" s="5"/>
      <c r="J194" s="5"/>
      <c r="K194" s="5"/>
      <c r="P194"/>
      <c r="Q194"/>
      <c r="R194"/>
      <c r="S194"/>
      <c r="T194"/>
      <c r="U194"/>
      <c r="V194"/>
      <c r="W194"/>
      <c r="X194"/>
    </row>
    <row r="195" spans="2:24" x14ac:dyDescent="0.2">
      <c r="B195" s="41"/>
      <c r="C195" s="5"/>
      <c r="D195" s="5"/>
      <c r="E195" s="5"/>
      <c r="F195" s="5"/>
      <c r="G195" s="5"/>
      <c r="H195" s="5"/>
      <c r="I195" s="5"/>
      <c r="J195" s="5"/>
      <c r="K195" s="5"/>
      <c r="P195"/>
      <c r="Q195"/>
      <c r="R195"/>
      <c r="S195"/>
      <c r="T195"/>
      <c r="U195"/>
      <c r="V195"/>
      <c r="W195"/>
      <c r="X195"/>
    </row>
    <row r="196" spans="2:24" x14ac:dyDescent="0.2">
      <c r="B196" s="41"/>
      <c r="C196" s="5"/>
      <c r="D196" s="5"/>
      <c r="E196" s="5"/>
      <c r="F196" s="5"/>
      <c r="G196" s="5"/>
      <c r="H196" s="5"/>
      <c r="I196" s="5"/>
      <c r="J196" s="5"/>
      <c r="K196" s="5"/>
      <c r="P196"/>
      <c r="Q196"/>
      <c r="R196"/>
      <c r="S196"/>
      <c r="T196"/>
      <c r="U196"/>
      <c r="V196"/>
      <c r="W196"/>
      <c r="X196"/>
    </row>
    <row r="197" spans="2:24" x14ac:dyDescent="0.2">
      <c r="B197" s="41"/>
      <c r="C197" s="5"/>
      <c r="D197" s="5"/>
      <c r="E197" s="5"/>
      <c r="F197" s="5"/>
      <c r="G197" s="5"/>
      <c r="H197" s="5"/>
      <c r="I197" s="5"/>
      <c r="J197" s="5"/>
      <c r="K197" s="5"/>
      <c r="P197"/>
      <c r="Q197"/>
      <c r="R197"/>
      <c r="S197"/>
      <c r="T197"/>
      <c r="U197"/>
      <c r="V197"/>
      <c r="W197"/>
      <c r="X197"/>
    </row>
    <row r="198" spans="2:24" x14ac:dyDescent="0.2">
      <c r="B198" s="41"/>
      <c r="C198" s="5"/>
      <c r="D198" s="5"/>
      <c r="E198" s="5"/>
      <c r="F198" s="5"/>
      <c r="G198" s="5"/>
      <c r="H198" s="5"/>
      <c r="I198" s="5"/>
      <c r="J198" s="5"/>
      <c r="K198" s="5"/>
      <c r="P198"/>
      <c r="Q198"/>
      <c r="R198"/>
      <c r="S198"/>
      <c r="T198"/>
      <c r="U198"/>
      <c r="V198"/>
      <c r="W198"/>
      <c r="X198"/>
    </row>
    <row r="199" spans="2:24" x14ac:dyDescent="0.2">
      <c r="B199" s="41"/>
      <c r="C199" s="5"/>
      <c r="D199" s="5"/>
      <c r="E199" s="5"/>
      <c r="F199" s="5"/>
      <c r="G199" s="5"/>
      <c r="H199" s="5"/>
      <c r="I199" s="5"/>
      <c r="J199" s="5"/>
      <c r="K199" s="5"/>
      <c r="P199"/>
      <c r="Q199"/>
      <c r="R199"/>
      <c r="S199"/>
      <c r="T199"/>
      <c r="U199"/>
      <c r="V199"/>
      <c r="W199"/>
      <c r="X199"/>
    </row>
    <row r="200" spans="2:24" x14ac:dyDescent="0.2">
      <c r="B200" s="41"/>
      <c r="C200" s="5"/>
      <c r="D200" s="5"/>
      <c r="E200" s="5"/>
      <c r="F200" s="5"/>
      <c r="G200" s="5"/>
      <c r="H200" s="5"/>
      <c r="I200" s="5"/>
      <c r="J200" s="5"/>
      <c r="K200" s="5"/>
      <c r="P200"/>
      <c r="Q200"/>
      <c r="R200"/>
      <c r="S200"/>
      <c r="T200"/>
      <c r="U200"/>
      <c r="V200"/>
      <c r="W200"/>
      <c r="X200"/>
    </row>
    <row r="201" spans="2:24" x14ac:dyDescent="0.2">
      <c r="B201" s="41"/>
      <c r="C201" s="5"/>
      <c r="D201" s="5"/>
      <c r="E201" s="5"/>
      <c r="F201" s="5"/>
      <c r="G201" s="5"/>
      <c r="H201" s="5"/>
      <c r="I201" s="5"/>
      <c r="J201" s="5"/>
      <c r="K201" s="5"/>
      <c r="P201"/>
      <c r="Q201"/>
      <c r="R201"/>
      <c r="S201"/>
      <c r="T201"/>
      <c r="U201"/>
      <c r="V201"/>
      <c r="W201"/>
      <c r="X201"/>
    </row>
    <row r="202" spans="2:24" x14ac:dyDescent="0.2">
      <c r="B202" s="41"/>
      <c r="C202" s="5"/>
      <c r="D202" s="5"/>
      <c r="E202" s="5"/>
      <c r="F202" s="5"/>
      <c r="G202" s="5"/>
      <c r="H202" s="5"/>
      <c r="I202" s="5"/>
      <c r="J202" s="5"/>
      <c r="K202" s="5"/>
      <c r="P202"/>
      <c r="Q202"/>
      <c r="R202"/>
      <c r="S202"/>
      <c r="T202"/>
      <c r="U202"/>
      <c r="V202"/>
      <c r="W202"/>
      <c r="X202"/>
    </row>
    <row r="203" spans="2:24" x14ac:dyDescent="0.2">
      <c r="B203" s="41"/>
      <c r="C203" s="5"/>
      <c r="D203" s="5"/>
      <c r="E203" s="5"/>
      <c r="F203" s="5"/>
      <c r="G203" s="5"/>
      <c r="H203" s="5"/>
      <c r="I203" s="5"/>
      <c r="J203" s="5"/>
      <c r="K203" s="5"/>
      <c r="P203"/>
      <c r="Q203"/>
      <c r="R203"/>
      <c r="S203"/>
      <c r="T203"/>
      <c r="U203"/>
      <c r="V203"/>
      <c r="W203"/>
      <c r="X203"/>
    </row>
    <row r="204" spans="2:24" x14ac:dyDescent="0.2">
      <c r="B204" s="41"/>
      <c r="C204" s="5"/>
      <c r="D204" s="5"/>
      <c r="E204" s="5"/>
      <c r="F204" s="5"/>
      <c r="G204" s="5"/>
      <c r="H204" s="5"/>
      <c r="I204" s="5"/>
      <c r="J204" s="5"/>
      <c r="K204" s="5"/>
      <c r="P204"/>
      <c r="Q204"/>
      <c r="R204"/>
      <c r="S204"/>
      <c r="T204"/>
      <c r="U204"/>
      <c r="V204"/>
      <c r="W204"/>
      <c r="X204"/>
    </row>
    <row r="205" spans="2:24" x14ac:dyDescent="0.2">
      <c r="B205" s="41"/>
      <c r="C205" s="5"/>
      <c r="D205" s="5"/>
      <c r="E205" s="5"/>
      <c r="F205" s="5"/>
      <c r="G205" s="5"/>
      <c r="H205" s="5"/>
      <c r="I205" s="5"/>
      <c r="J205" s="5"/>
      <c r="K205" s="5"/>
      <c r="P205"/>
      <c r="Q205"/>
      <c r="R205"/>
      <c r="S205"/>
      <c r="T205"/>
      <c r="U205"/>
      <c r="V205"/>
      <c r="W205"/>
      <c r="X205"/>
    </row>
    <row r="206" spans="2:24" x14ac:dyDescent="0.2">
      <c r="B206" s="41"/>
      <c r="C206" s="5"/>
      <c r="D206" s="5"/>
      <c r="E206" s="5"/>
      <c r="F206" s="5"/>
      <c r="G206" s="5"/>
      <c r="H206" s="5"/>
      <c r="I206" s="5"/>
      <c r="J206" s="5"/>
      <c r="K206" s="5"/>
      <c r="P206"/>
      <c r="Q206"/>
      <c r="R206"/>
      <c r="S206"/>
      <c r="T206"/>
      <c r="U206"/>
      <c r="V206"/>
      <c r="W206"/>
      <c r="X206"/>
    </row>
    <row r="207" spans="2:24" x14ac:dyDescent="0.2">
      <c r="B207" s="41"/>
      <c r="C207" s="5"/>
      <c r="D207" s="5"/>
      <c r="E207" s="5"/>
      <c r="F207" s="5"/>
      <c r="G207" s="5"/>
      <c r="H207" s="5"/>
      <c r="I207" s="5"/>
      <c r="J207" s="5"/>
      <c r="K207" s="5"/>
      <c r="P207"/>
      <c r="Q207"/>
      <c r="R207"/>
      <c r="S207"/>
      <c r="T207"/>
      <c r="U207"/>
      <c r="V207"/>
      <c r="W207"/>
      <c r="X207"/>
    </row>
    <row r="208" spans="2:24" x14ac:dyDescent="0.2">
      <c r="B208" s="41"/>
      <c r="C208" s="5"/>
      <c r="D208" s="5"/>
      <c r="E208" s="5"/>
      <c r="F208" s="5"/>
      <c r="G208" s="5"/>
      <c r="H208" s="5"/>
      <c r="I208" s="5"/>
      <c r="J208" s="5"/>
      <c r="K208" s="5"/>
      <c r="P208"/>
      <c r="Q208"/>
      <c r="R208"/>
      <c r="S208"/>
      <c r="T208"/>
      <c r="U208"/>
      <c r="V208"/>
      <c r="W208"/>
      <c r="X208"/>
    </row>
    <row r="209" spans="2:24" x14ac:dyDescent="0.2">
      <c r="B209" s="41"/>
      <c r="C209" s="5"/>
      <c r="D209" s="5"/>
      <c r="E209" s="5"/>
      <c r="F209" s="5"/>
      <c r="G209" s="5"/>
      <c r="H209" s="5"/>
      <c r="I209" s="5"/>
      <c r="J209" s="5"/>
      <c r="K209" s="5"/>
      <c r="P209"/>
      <c r="Q209"/>
      <c r="R209"/>
      <c r="S209"/>
      <c r="T209"/>
      <c r="U209"/>
      <c r="V209"/>
      <c r="W209"/>
      <c r="X209"/>
    </row>
    <row r="210" spans="2:24" x14ac:dyDescent="0.2">
      <c r="B210" s="41"/>
      <c r="C210" s="5"/>
      <c r="D210" s="5"/>
      <c r="E210" s="5"/>
      <c r="F210" s="5"/>
      <c r="G210" s="5"/>
      <c r="H210" s="5"/>
      <c r="I210" s="5"/>
      <c r="J210" s="5"/>
      <c r="K210" s="5"/>
      <c r="P210"/>
      <c r="Q210"/>
      <c r="R210"/>
      <c r="S210"/>
      <c r="T210"/>
      <c r="U210"/>
      <c r="V210"/>
      <c r="W210"/>
      <c r="X210"/>
    </row>
    <row r="211" spans="2:24" x14ac:dyDescent="0.2">
      <c r="B211" s="41"/>
      <c r="C211" s="5"/>
      <c r="D211" s="5"/>
      <c r="E211" s="5"/>
      <c r="F211" s="5"/>
      <c r="G211" s="5"/>
      <c r="H211" s="5"/>
      <c r="I211" s="5"/>
      <c r="J211" s="5"/>
      <c r="K211" s="5"/>
      <c r="P211"/>
      <c r="Q211"/>
      <c r="R211"/>
      <c r="S211"/>
      <c r="T211"/>
      <c r="U211"/>
      <c r="V211"/>
      <c r="W211"/>
      <c r="X211"/>
    </row>
    <row r="212" spans="2:24" x14ac:dyDescent="0.2">
      <c r="B212" s="41"/>
      <c r="C212" s="5"/>
      <c r="D212" s="5"/>
      <c r="E212" s="5"/>
      <c r="F212" s="5"/>
      <c r="G212" s="5"/>
      <c r="H212" s="5"/>
      <c r="I212" s="5"/>
      <c r="J212" s="5"/>
      <c r="K212" s="5"/>
      <c r="P212"/>
      <c r="Q212"/>
      <c r="R212"/>
      <c r="S212"/>
      <c r="T212"/>
      <c r="U212"/>
      <c r="V212"/>
      <c r="W212"/>
      <c r="X212"/>
    </row>
    <row r="213" spans="2:24" x14ac:dyDescent="0.2">
      <c r="B213" s="41"/>
      <c r="C213" s="5"/>
      <c r="D213" s="5"/>
      <c r="E213" s="5"/>
      <c r="F213" s="5"/>
      <c r="G213" s="5"/>
      <c r="H213" s="5"/>
      <c r="I213" s="5"/>
      <c r="J213" s="5"/>
      <c r="K213" s="5"/>
      <c r="P213"/>
      <c r="Q213"/>
      <c r="R213"/>
      <c r="S213"/>
      <c r="T213"/>
      <c r="U213"/>
      <c r="V213"/>
      <c r="W213"/>
      <c r="X213"/>
    </row>
    <row r="214" spans="2:24" x14ac:dyDescent="0.2">
      <c r="B214" s="41"/>
      <c r="C214" s="5"/>
      <c r="D214" s="5"/>
      <c r="E214" s="5"/>
      <c r="F214" s="5"/>
      <c r="G214" s="5"/>
      <c r="H214" s="5"/>
      <c r="I214" s="5"/>
      <c r="J214" s="5"/>
      <c r="K214" s="5"/>
      <c r="P214"/>
      <c r="Q214"/>
      <c r="R214"/>
      <c r="S214"/>
      <c r="T214"/>
      <c r="U214"/>
      <c r="V214"/>
      <c r="W214"/>
      <c r="X214"/>
    </row>
    <row r="215" spans="2:24" x14ac:dyDescent="0.2">
      <c r="B215" s="41"/>
      <c r="C215" s="5"/>
      <c r="D215" s="5"/>
      <c r="E215" s="5"/>
      <c r="F215" s="5"/>
      <c r="G215" s="5"/>
      <c r="H215" s="5"/>
      <c r="I215" s="5"/>
      <c r="J215" s="5"/>
      <c r="K215" s="5"/>
      <c r="P215"/>
      <c r="Q215"/>
      <c r="R215"/>
      <c r="S215"/>
      <c r="T215"/>
      <c r="U215"/>
      <c r="V215"/>
      <c r="W215"/>
      <c r="X215"/>
    </row>
    <row r="216" spans="2:24" x14ac:dyDescent="0.2">
      <c r="B216" s="41"/>
      <c r="C216" s="5"/>
      <c r="D216" s="5"/>
      <c r="E216" s="5"/>
      <c r="F216" s="5"/>
      <c r="G216" s="5"/>
      <c r="H216" s="5"/>
      <c r="I216" s="5"/>
      <c r="J216" s="5"/>
      <c r="K216" s="5"/>
      <c r="P216"/>
      <c r="Q216"/>
      <c r="R216"/>
      <c r="S216"/>
      <c r="T216"/>
      <c r="U216"/>
      <c r="V216"/>
      <c r="W216"/>
      <c r="X216"/>
    </row>
    <row r="217" spans="2:24" x14ac:dyDescent="0.2">
      <c r="B217" s="41"/>
      <c r="C217" s="5"/>
      <c r="D217" s="5"/>
      <c r="E217" s="5"/>
      <c r="F217" s="5"/>
      <c r="G217" s="5"/>
      <c r="H217" s="5"/>
      <c r="I217" s="5"/>
      <c r="J217" s="5"/>
      <c r="K217" s="5"/>
      <c r="P217"/>
      <c r="Q217"/>
      <c r="R217"/>
      <c r="S217"/>
      <c r="T217"/>
      <c r="U217"/>
      <c r="V217"/>
      <c r="W217"/>
      <c r="X217"/>
    </row>
    <row r="218" spans="2:24" x14ac:dyDescent="0.2">
      <c r="B218" s="41"/>
      <c r="C218" s="5"/>
      <c r="D218" s="5"/>
      <c r="E218" s="5"/>
      <c r="F218" s="5"/>
      <c r="G218" s="5"/>
      <c r="H218" s="5"/>
      <c r="I218" s="5"/>
      <c r="J218" s="5"/>
      <c r="K218" s="5"/>
      <c r="P218"/>
      <c r="Q218"/>
      <c r="R218"/>
      <c r="S218"/>
      <c r="T218"/>
      <c r="U218"/>
      <c r="V218"/>
      <c r="W218"/>
      <c r="X218"/>
    </row>
    <row r="219" spans="2:24" x14ac:dyDescent="0.2">
      <c r="B219" s="41"/>
      <c r="C219" s="5"/>
      <c r="D219" s="5"/>
      <c r="E219" s="5"/>
      <c r="F219" s="5"/>
      <c r="G219" s="5"/>
      <c r="H219" s="5"/>
      <c r="I219" s="5"/>
      <c r="J219" s="5"/>
      <c r="K219" s="5"/>
      <c r="P219"/>
      <c r="Q219"/>
      <c r="R219"/>
      <c r="S219"/>
      <c r="T219"/>
      <c r="U219"/>
      <c r="V219"/>
      <c r="W219"/>
      <c r="X219"/>
    </row>
    <row r="220" spans="2:24" x14ac:dyDescent="0.2">
      <c r="B220" s="41"/>
      <c r="C220" s="5"/>
      <c r="D220" s="5"/>
      <c r="E220" s="5"/>
      <c r="F220" s="5"/>
      <c r="G220" s="5"/>
      <c r="H220" s="5"/>
      <c r="I220" s="5"/>
      <c r="J220" s="5"/>
      <c r="K220" s="5"/>
      <c r="P220"/>
      <c r="Q220"/>
      <c r="R220"/>
      <c r="S220"/>
      <c r="T220"/>
      <c r="U220"/>
      <c r="V220"/>
      <c r="W220"/>
      <c r="X220"/>
    </row>
    <row r="221" spans="2:24" x14ac:dyDescent="0.2">
      <c r="B221" s="41"/>
      <c r="C221" s="5"/>
      <c r="D221" s="5"/>
      <c r="E221" s="5"/>
      <c r="F221" s="5"/>
      <c r="G221" s="5"/>
      <c r="H221" s="5"/>
      <c r="I221" s="5"/>
      <c r="J221" s="5"/>
      <c r="K221" s="5"/>
      <c r="P221"/>
      <c r="Q221"/>
      <c r="R221"/>
      <c r="S221"/>
      <c r="T221"/>
      <c r="U221"/>
      <c r="V221"/>
      <c r="W221"/>
      <c r="X221"/>
    </row>
    <row r="222" spans="2:24" x14ac:dyDescent="0.2">
      <c r="B222" s="41"/>
      <c r="C222" s="5"/>
      <c r="D222" s="5"/>
      <c r="E222" s="5"/>
      <c r="F222" s="5"/>
      <c r="G222" s="5"/>
      <c r="H222" s="5"/>
      <c r="I222" s="5"/>
      <c r="J222" s="5"/>
      <c r="K222" s="5"/>
      <c r="P222"/>
      <c r="Q222"/>
      <c r="R222"/>
      <c r="S222"/>
      <c r="T222"/>
      <c r="U222"/>
      <c r="V222"/>
      <c r="W222"/>
      <c r="X222"/>
    </row>
    <row r="223" spans="2:24" x14ac:dyDescent="0.2">
      <c r="B223" s="41"/>
      <c r="C223" s="5"/>
      <c r="D223" s="5"/>
      <c r="E223" s="5"/>
      <c r="F223" s="5"/>
      <c r="G223" s="5"/>
      <c r="H223" s="5"/>
      <c r="I223" s="5"/>
      <c r="J223" s="5"/>
      <c r="K223" s="5"/>
      <c r="P223"/>
      <c r="Q223"/>
      <c r="R223"/>
      <c r="S223"/>
      <c r="T223"/>
      <c r="U223"/>
      <c r="V223"/>
      <c r="W223"/>
      <c r="X223"/>
    </row>
    <row r="224" spans="2:24" x14ac:dyDescent="0.2">
      <c r="B224" s="41"/>
      <c r="C224" s="5"/>
      <c r="D224" s="5"/>
      <c r="E224" s="5"/>
      <c r="F224" s="5"/>
      <c r="G224" s="5"/>
      <c r="H224" s="5"/>
      <c r="I224" s="5"/>
      <c r="J224" s="5"/>
      <c r="K224" s="5"/>
      <c r="P224"/>
      <c r="Q224"/>
      <c r="R224"/>
      <c r="S224"/>
      <c r="T224"/>
      <c r="U224"/>
      <c r="V224"/>
      <c r="W224"/>
      <c r="X224"/>
    </row>
    <row r="225" spans="2:24" x14ac:dyDescent="0.2">
      <c r="B225" s="41"/>
      <c r="C225" s="5"/>
      <c r="D225" s="5"/>
      <c r="E225" s="5"/>
      <c r="F225" s="5"/>
      <c r="G225" s="5"/>
      <c r="H225" s="5"/>
      <c r="I225" s="5"/>
      <c r="J225" s="5"/>
      <c r="K225" s="5"/>
      <c r="P225"/>
      <c r="Q225"/>
      <c r="R225"/>
      <c r="S225"/>
      <c r="T225"/>
      <c r="U225"/>
      <c r="V225"/>
      <c r="W225"/>
      <c r="X225"/>
    </row>
    <row r="226" spans="2:24" x14ac:dyDescent="0.2">
      <c r="B226" s="41"/>
      <c r="C226" s="5"/>
      <c r="D226" s="5"/>
      <c r="E226" s="5"/>
      <c r="F226" s="5"/>
      <c r="G226" s="5"/>
      <c r="H226" s="5"/>
      <c r="I226" s="5"/>
      <c r="J226" s="5"/>
      <c r="K226" s="5"/>
      <c r="P226"/>
      <c r="Q226"/>
      <c r="R226"/>
      <c r="S226"/>
      <c r="T226"/>
      <c r="U226"/>
      <c r="V226"/>
      <c r="W226"/>
      <c r="X226"/>
    </row>
    <row r="227" spans="2:24" x14ac:dyDescent="0.2">
      <c r="B227" s="41"/>
      <c r="C227" s="5"/>
      <c r="D227" s="5"/>
      <c r="E227" s="5"/>
      <c r="F227" s="5"/>
      <c r="G227" s="5"/>
      <c r="H227" s="5"/>
      <c r="I227" s="5"/>
      <c r="J227" s="5"/>
      <c r="K227" s="5"/>
      <c r="P227"/>
      <c r="Q227"/>
      <c r="R227"/>
      <c r="S227"/>
      <c r="T227"/>
      <c r="U227"/>
      <c r="V227"/>
      <c r="W227"/>
      <c r="X227"/>
    </row>
    <row r="228" spans="2:24" x14ac:dyDescent="0.2">
      <c r="B228" s="41"/>
      <c r="C228" s="5"/>
      <c r="D228" s="5"/>
      <c r="E228" s="5"/>
      <c r="F228" s="5"/>
      <c r="G228" s="5"/>
      <c r="H228" s="5"/>
      <c r="I228" s="5"/>
      <c r="J228" s="5"/>
      <c r="K228" s="5"/>
      <c r="P228"/>
      <c r="Q228"/>
      <c r="R228"/>
      <c r="S228"/>
      <c r="T228"/>
      <c r="U228"/>
      <c r="V228"/>
      <c r="W228"/>
      <c r="X228"/>
    </row>
    <row r="229" spans="2:24" x14ac:dyDescent="0.2">
      <c r="B229" s="41"/>
      <c r="C229" s="5"/>
      <c r="D229" s="5"/>
      <c r="E229" s="5"/>
      <c r="F229" s="5"/>
      <c r="G229" s="5"/>
      <c r="H229" s="5"/>
      <c r="I229" s="5"/>
      <c r="J229" s="5"/>
      <c r="K229" s="5"/>
      <c r="P229"/>
      <c r="Q229"/>
      <c r="R229"/>
      <c r="S229"/>
      <c r="T229"/>
      <c r="U229"/>
      <c r="V229"/>
      <c r="W229"/>
      <c r="X229"/>
    </row>
    <row r="230" spans="2:24" x14ac:dyDescent="0.2">
      <c r="B230" s="41"/>
      <c r="C230" s="5"/>
      <c r="D230" s="5"/>
      <c r="E230" s="5"/>
      <c r="F230" s="5"/>
      <c r="G230" s="5"/>
      <c r="H230" s="5"/>
      <c r="I230" s="5"/>
      <c r="J230" s="5"/>
      <c r="K230" s="5"/>
      <c r="P230"/>
      <c r="Q230"/>
      <c r="R230"/>
      <c r="S230"/>
      <c r="T230"/>
      <c r="U230"/>
      <c r="V230"/>
      <c r="W230"/>
      <c r="X230"/>
    </row>
    <row r="231" spans="2:24" x14ac:dyDescent="0.2">
      <c r="B231" s="41"/>
      <c r="C231" s="5"/>
      <c r="D231" s="5"/>
      <c r="E231" s="5"/>
      <c r="F231" s="5"/>
      <c r="G231" s="5"/>
      <c r="H231" s="5"/>
      <c r="I231" s="5"/>
      <c r="J231" s="5"/>
      <c r="K231" s="5"/>
      <c r="P231"/>
      <c r="Q231"/>
      <c r="R231"/>
      <c r="S231"/>
      <c r="T231"/>
      <c r="U231"/>
      <c r="V231"/>
      <c r="W231"/>
      <c r="X231"/>
    </row>
    <row r="232" spans="2:24" x14ac:dyDescent="0.2">
      <c r="B232" s="41"/>
      <c r="C232" s="5"/>
      <c r="D232" s="5"/>
      <c r="E232" s="5"/>
      <c r="F232" s="5"/>
      <c r="G232" s="5"/>
      <c r="H232" s="5"/>
      <c r="I232" s="5"/>
      <c r="J232" s="5"/>
      <c r="K232" s="5"/>
      <c r="P232"/>
      <c r="Q232"/>
      <c r="R232"/>
      <c r="S232"/>
      <c r="T232"/>
      <c r="U232"/>
      <c r="V232"/>
      <c r="W232"/>
      <c r="X232"/>
    </row>
    <row r="233" spans="2:24" x14ac:dyDescent="0.2">
      <c r="B233" s="41"/>
      <c r="C233" s="5"/>
      <c r="D233" s="5"/>
      <c r="E233" s="5"/>
      <c r="F233" s="5"/>
      <c r="G233" s="5"/>
      <c r="H233" s="5"/>
      <c r="I233" s="5"/>
      <c r="J233" s="5"/>
      <c r="K233" s="5"/>
      <c r="P233"/>
      <c r="Q233"/>
      <c r="R233"/>
      <c r="S233"/>
      <c r="T233"/>
      <c r="U233"/>
      <c r="V233"/>
      <c r="W233"/>
      <c r="X233"/>
    </row>
    <row r="234" spans="2:24" x14ac:dyDescent="0.2">
      <c r="B234" s="41"/>
      <c r="C234" s="5"/>
      <c r="D234" s="5"/>
      <c r="E234" s="5"/>
      <c r="F234" s="5"/>
      <c r="G234" s="5"/>
      <c r="H234" s="5"/>
      <c r="I234" s="5"/>
      <c r="J234" s="5"/>
      <c r="K234" s="5"/>
      <c r="P234"/>
      <c r="Q234"/>
      <c r="R234"/>
      <c r="S234"/>
      <c r="T234"/>
      <c r="U234"/>
      <c r="V234"/>
      <c r="W234"/>
      <c r="X234"/>
    </row>
    <row r="235" spans="2:24" x14ac:dyDescent="0.2">
      <c r="B235" s="41"/>
      <c r="C235" s="5"/>
      <c r="D235" s="5"/>
      <c r="E235" s="5"/>
      <c r="F235" s="5"/>
      <c r="G235" s="5"/>
      <c r="H235" s="5"/>
      <c r="I235" s="5"/>
      <c r="J235" s="5"/>
      <c r="K235" s="5"/>
      <c r="P235"/>
      <c r="Q235"/>
      <c r="R235"/>
      <c r="S235"/>
      <c r="T235"/>
      <c r="U235"/>
      <c r="V235"/>
      <c r="W235"/>
      <c r="X235"/>
    </row>
    <row r="236" spans="2:24" x14ac:dyDescent="0.2">
      <c r="B236" s="41"/>
      <c r="C236" s="5"/>
      <c r="D236" s="5"/>
      <c r="E236" s="5"/>
      <c r="F236" s="5"/>
      <c r="G236" s="5"/>
      <c r="H236" s="5"/>
      <c r="I236" s="5"/>
      <c r="J236" s="5"/>
      <c r="K236" s="5"/>
      <c r="P236"/>
      <c r="Q236"/>
      <c r="R236"/>
      <c r="S236"/>
      <c r="T236"/>
      <c r="U236"/>
      <c r="V236"/>
      <c r="W236"/>
      <c r="X236"/>
    </row>
    <row r="237" spans="2:24" x14ac:dyDescent="0.2">
      <c r="B237" s="41"/>
      <c r="C237" s="5"/>
      <c r="D237" s="5"/>
      <c r="E237" s="5"/>
      <c r="F237" s="5"/>
      <c r="G237" s="5"/>
      <c r="H237" s="5"/>
      <c r="I237" s="5"/>
      <c r="J237" s="5"/>
      <c r="K237" s="5"/>
      <c r="P237"/>
      <c r="Q237"/>
      <c r="R237"/>
      <c r="S237"/>
      <c r="T237"/>
      <c r="U237"/>
      <c r="V237"/>
      <c r="W237"/>
      <c r="X237"/>
    </row>
    <row r="238" spans="2:24" x14ac:dyDescent="0.2">
      <c r="B238" s="41"/>
      <c r="C238" s="5"/>
      <c r="D238" s="5"/>
      <c r="E238" s="5"/>
      <c r="F238" s="5"/>
      <c r="G238" s="5"/>
      <c r="H238" s="5"/>
      <c r="I238" s="5"/>
      <c r="J238" s="5"/>
      <c r="K238" s="5"/>
      <c r="P238"/>
      <c r="Q238"/>
      <c r="R238"/>
      <c r="S238"/>
      <c r="T238"/>
      <c r="U238"/>
      <c r="V238"/>
      <c r="W238"/>
      <c r="X238"/>
    </row>
    <row r="239" spans="2:24" x14ac:dyDescent="0.2">
      <c r="B239" s="41"/>
      <c r="C239" s="5"/>
      <c r="D239" s="5"/>
      <c r="E239" s="5"/>
      <c r="F239" s="5"/>
      <c r="G239" s="5"/>
      <c r="H239" s="5"/>
      <c r="I239" s="5"/>
      <c r="J239" s="5"/>
      <c r="K239" s="5"/>
      <c r="P239"/>
      <c r="Q239"/>
      <c r="R239"/>
      <c r="S239"/>
      <c r="T239"/>
      <c r="U239"/>
      <c r="V239"/>
      <c r="W239"/>
      <c r="X239"/>
    </row>
    <row r="240" spans="2:24" x14ac:dyDescent="0.2">
      <c r="B240" s="41"/>
      <c r="C240" s="5"/>
      <c r="D240" s="5"/>
      <c r="E240" s="5"/>
      <c r="F240" s="5"/>
      <c r="G240" s="5"/>
      <c r="H240" s="5"/>
      <c r="I240" s="5"/>
      <c r="J240" s="5"/>
      <c r="K240" s="5"/>
      <c r="P240"/>
      <c r="Q240"/>
      <c r="R240"/>
      <c r="S240"/>
      <c r="T240"/>
      <c r="U240"/>
      <c r="V240"/>
      <c r="W240"/>
      <c r="X240"/>
    </row>
    <row r="241" spans="2:24" x14ac:dyDescent="0.2">
      <c r="B241" s="41"/>
      <c r="C241" s="5"/>
      <c r="D241" s="5"/>
      <c r="E241" s="5"/>
      <c r="F241" s="5"/>
      <c r="G241" s="5"/>
      <c r="H241" s="5"/>
      <c r="I241" s="5"/>
      <c r="J241" s="5"/>
      <c r="K241" s="5"/>
      <c r="P241"/>
      <c r="Q241"/>
      <c r="R241"/>
      <c r="S241"/>
      <c r="T241"/>
      <c r="U241"/>
      <c r="V241"/>
      <c r="W241"/>
      <c r="X241"/>
    </row>
    <row r="242" spans="2:24" x14ac:dyDescent="0.2">
      <c r="B242" s="41"/>
      <c r="C242" s="5"/>
      <c r="D242" s="5"/>
      <c r="E242" s="5"/>
      <c r="F242" s="5"/>
      <c r="G242" s="5"/>
      <c r="H242" s="5"/>
      <c r="I242" s="5"/>
      <c r="J242" s="5"/>
      <c r="K242" s="5"/>
      <c r="P242"/>
      <c r="Q242"/>
      <c r="R242"/>
      <c r="S242"/>
      <c r="T242"/>
      <c r="U242"/>
      <c r="V242"/>
      <c r="W242"/>
      <c r="X242"/>
    </row>
    <row r="243" spans="2:24" x14ac:dyDescent="0.2">
      <c r="B243" s="41"/>
      <c r="C243" s="5"/>
      <c r="D243" s="5"/>
      <c r="E243" s="5"/>
      <c r="F243" s="5"/>
      <c r="G243" s="5"/>
      <c r="H243" s="5"/>
      <c r="I243" s="5"/>
      <c r="J243" s="5"/>
      <c r="K243" s="5"/>
      <c r="P243"/>
      <c r="Q243"/>
      <c r="R243"/>
      <c r="S243"/>
      <c r="T243"/>
      <c r="U243"/>
      <c r="V243"/>
      <c r="W243"/>
      <c r="X243"/>
    </row>
    <row r="244" spans="2:24" x14ac:dyDescent="0.2">
      <c r="B244" s="41"/>
      <c r="C244" s="5"/>
      <c r="D244" s="5"/>
      <c r="E244" s="5"/>
      <c r="F244" s="5"/>
      <c r="G244" s="5"/>
      <c r="H244" s="5"/>
      <c r="I244" s="5"/>
      <c r="J244" s="5"/>
      <c r="K244" s="5"/>
      <c r="P244"/>
      <c r="Q244"/>
      <c r="R244"/>
      <c r="S244"/>
      <c r="T244"/>
      <c r="U244"/>
      <c r="V244"/>
      <c r="W244"/>
      <c r="X244"/>
    </row>
    <row r="245" spans="2:24" x14ac:dyDescent="0.2">
      <c r="B245" s="41"/>
      <c r="C245" s="5"/>
      <c r="D245" s="5"/>
      <c r="E245" s="5"/>
      <c r="F245" s="5"/>
      <c r="G245" s="5"/>
      <c r="H245" s="5"/>
      <c r="I245" s="5"/>
      <c r="J245" s="5"/>
      <c r="K245" s="5"/>
      <c r="P245"/>
      <c r="Q245"/>
      <c r="R245"/>
      <c r="S245"/>
      <c r="T245"/>
      <c r="U245"/>
      <c r="V245"/>
      <c r="W245"/>
      <c r="X245"/>
    </row>
    <row r="246" spans="2:24" x14ac:dyDescent="0.2">
      <c r="B246" s="41"/>
      <c r="C246" s="5"/>
      <c r="D246" s="5"/>
      <c r="E246" s="5"/>
      <c r="F246" s="5"/>
      <c r="G246" s="5"/>
      <c r="H246" s="5"/>
      <c r="I246" s="5"/>
      <c r="J246" s="5"/>
      <c r="K246" s="5"/>
      <c r="P246"/>
      <c r="Q246"/>
      <c r="R246"/>
      <c r="S246"/>
      <c r="T246"/>
      <c r="U246"/>
      <c r="V246"/>
      <c r="W246"/>
      <c r="X246"/>
    </row>
    <row r="247" spans="2:24" x14ac:dyDescent="0.2">
      <c r="B247" s="41"/>
      <c r="C247" s="5"/>
      <c r="D247" s="5"/>
      <c r="E247" s="5"/>
      <c r="F247" s="5"/>
      <c r="G247" s="5"/>
      <c r="H247" s="5"/>
      <c r="I247" s="5"/>
      <c r="J247" s="5"/>
      <c r="K247" s="5"/>
      <c r="P247"/>
      <c r="Q247"/>
      <c r="R247"/>
      <c r="S247"/>
      <c r="T247"/>
      <c r="U247"/>
      <c r="V247"/>
      <c r="W247"/>
      <c r="X247"/>
    </row>
    <row r="248" spans="2:24" x14ac:dyDescent="0.2">
      <c r="B248" s="41"/>
      <c r="C248" s="5"/>
      <c r="D248" s="5"/>
      <c r="E248" s="5"/>
      <c r="F248" s="5"/>
      <c r="G248" s="5"/>
      <c r="H248" s="5"/>
      <c r="I248" s="5"/>
      <c r="J248" s="5"/>
      <c r="K248" s="5"/>
      <c r="P248"/>
      <c r="Q248"/>
      <c r="R248"/>
      <c r="S248"/>
      <c r="T248"/>
      <c r="U248"/>
      <c r="V248"/>
      <c r="W248"/>
      <c r="X248"/>
    </row>
    <row r="249" spans="2:24" x14ac:dyDescent="0.2">
      <c r="B249" s="41"/>
      <c r="C249" s="5"/>
      <c r="D249" s="5"/>
      <c r="E249" s="5"/>
      <c r="F249" s="5"/>
      <c r="G249" s="5"/>
      <c r="H249" s="5"/>
      <c r="I249" s="5"/>
      <c r="J249" s="5"/>
      <c r="K249" s="5"/>
      <c r="P249"/>
      <c r="Q249"/>
      <c r="R249"/>
      <c r="S249"/>
      <c r="T249"/>
      <c r="U249"/>
      <c r="V249"/>
      <c r="W249"/>
      <c r="X249"/>
    </row>
    <row r="250" spans="2:24" x14ac:dyDescent="0.2">
      <c r="B250" s="41"/>
      <c r="C250" s="5"/>
      <c r="D250" s="5"/>
      <c r="E250" s="5"/>
      <c r="F250" s="5"/>
      <c r="G250" s="5"/>
      <c r="H250" s="5"/>
      <c r="I250" s="5"/>
      <c r="J250" s="5"/>
      <c r="K250" s="5"/>
      <c r="P250"/>
      <c r="Q250"/>
      <c r="R250"/>
      <c r="S250"/>
      <c r="T250"/>
      <c r="U250"/>
      <c r="V250"/>
      <c r="W250"/>
      <c r="X250"/>
    </row>
    <row r="251" spans="2:24" x14ac:dyDescent="0.2">
      <c r="B251" s="41"/>
      <c r="C251" s="5"/>
      <c r="D251" s="5"/>
      <c r="E251" s="5"/>
      <c r="F251" s="5"/>
      <c r="G251" s="5"/>
      <c r="H251" s="5"/>
      <c r="I251" s="5"/>
      <c r="J251" s="5"/>
      <c r="K251" s="5"/>
      <c r="P251"/>
      <c r="Q251"/>
      <c r="R251"/>
      <c r="S251"/>
      <c r="T251"/>
      <c r="U251"/>
      <c r="V251"/>
      <c r="W251"/>
      <c r="X251"/>
    </row>
    <row r="252" spans="2:24" x14ac:dyDescent="0.2">
      <c r="B252" s="41"/>
      <c r="C252" s="5"/>
      <c r="D252" s="5"/>
      <c r="E252" s="5"/>
      <c r="F252" s="5"/>
      <c r="G252" s="5"/>
      <c r="H252" s="5"/>
      <c r="I252" s="5"/>
      <c r="J252" s="5"/>
      <c r="K252" s="5"/>
      <c r="P252"/>
      <c r="Q252"/>
      <c r="R252"/>
      <c r="S252"/>
      <c r="T252"/>
      <c r="U252"/>
      <c r="V252"/>
      <c r="W252"/>
      <c r="X252"/>
    </row>
    <row r="253" spans="2:24" x14ac:dyDescent="0.2">
      <c r="B253" s="41"/>
      <c r="C253" s="5"/>
      <c r="D253" s="5"/>
      <c r="E253" s="5"/>
      <c r="F253" s="5"/>
      <c r="G253" s="5"/>
      <c r="H253" s="5"/>
      <c r="I253" s="5"/>
      <c r="J253" s="5"/>
      <c r="K253" s="5"/>
      <c r="P253"/>
      <c r="Q253"/>
      <c r="R253"/>
      <c r="S253"/>
      <c r="T253"/>
      <c r="U253"/>
      <c r="V253"/>
      <c r="W253"/>
      <c r="X253"/>
    </row>
    <row r="254" spans="2:24" x14ac:dyDescent="0.2">
      <c r="B254" s="41"/>
      <c r="C254" s="5"/>
      <c r="D254" s="5"/>
      <c r="E254" s="5"/>
      <c r="F254" s="5"/>
      <c r="G254" s="5"/>
      <c r="H254" s="5"/>
      <c r="I254" s="5"/>
      <c r="J254" s="5"/>
      <c r="K254" s="5"/>
      <c r="P254"/>
      <c r="Q254"/>
      <c r="R254"/>
      <c r="S254"/>
      <c r="T254"/>
      <c r="U254"/>
      <c r="V254"/>
      <c r="W254"/>
      <c r="X254"/>
    </row>
    <row r="255" spans="2:24" x14ac:dyDescent="0.2">
      <c r="B255" s="41"/>
      <c r="C255" s="5"/>
      <c r="D255" s="5"/>
      <c r="E255" s="5"/>
      <c r="F255" s="5"/>
      <c r="G255" s="5"/>
      <c r="H255" s="5"/>
      <c r="I255" s="5"/>
      <c r="J255" s="5"/>
      <c r="K255" s="5"/>
      <c r="P255"/>
      <c r="Q255"/>
      <c r="R255"/>
      <c r="S255"/>
      <c r="T255"/>
      <c r="U255"/>
      <c r="V255"/>
      <c r="W255"/>
      <c r="X255"/>
    </row>
    <row r="256" spans="2:24" x14ac:dyDescent="0.2">
      <c r="B256" s="41"/>
      <c r="C256" s="5"/>
      <c r="D256" s="5"/>
      <c r="E256" s="5"/>
      <c r="F256" s="5"/>
      <c r="G256" s="5"/>
      <c r="H256" s="5"/>
      <c r="I256" s="5"/>
      <c r="J256" s="5"/>
      <c r="K256" s="5"/>
      <c r="P256"/>
      <c r="Q256"/>
      <c r="R256"/>
      <c r="S256"/>
      <c r="T256"/>
      <c r="U256"/>
      <c r="V256"/>
      <c r="W256"/>
      <c r="X256"/>
    </row>
    <row r="257" spans="2:24" x14ac:dyDescent="0.2">
      <c r="B257" s="41"/>
      <c r="C257" s="5"/>
      <c r="D257" s="5"/>
      <c r="E257" s="5"/>
      <c r="F257" s="5"/>
      <c r="G257" s="5"/>
      <c r="H257" s="5"/>
      <c r="I257" s="5"/>
      <c r="J257" s="5"/>
      <c r="K257" s="5"/>
      <c r="P257"/>
      <c r="Q257"/>
      <c r="R257"/>
      <c r="S257"/>
      <c r="T257"/>
      <c r="U257"/>
      <c r="V257"/>
      <c r="W257"/>
      <c r="X257"/>
    </row>
    <row r="258" spans="2:24" x14ac:dyDescent="0.2">
      <c r="B258" s="41"/>
      <c r="C258" s="5"/>
      <c r="D258" s="5"/>
      <c r="E258" s="5"/>
      <c r="F258" s="5"/>
      <c r="G258" s="5"/>
      <c r="H258" s="5"/>
      <c r="I258" s="5"/>
      <c r="J258" s="5"/>
      <c r="K258" s="5"/>
      <c r="P258"/>
      <c r="Q258"/>
      <c r="R258"/>
      <c r="S258"/>
      <c r="T258"/>
      <c r="U258"/>
      <c r="V258"/>
      <c r="W258"/>
      <c r="X258"/>
    </row>
    <row r="259" spans="2:24" x14ac:dyDescent="0.2">
      <c r="B259" s="41"/>
      <c r="C259" s="5"/>
      <c r="D259" s="5"/>
      <c r="E259" s="5"/>
      <c r="F259" s="5"/>
      <c r="G259" s="5"/>
      <c r="H259" s="5"/>
      <c r="I259" s="5"/>
      <c r="J259" s="5"/>
      <c r="K259" s="5"/>
      <c r="P259"/>
      <c r="Q259"/>
      <c r="R259"/>
      <c r="S259"/>
      <c r="T259"/>
      <c r="U259"/>
      <c r="V259"/>
      <c r="W259"/>
      <c r="X259"/>
    </row>
    <row r="260" spans="2:24" x14ac:dyDescent="0.2">
      <c r="B260" s="41"/>
      <c r="C260" s="5"/>
      <c r="D260" s="5"/>
      <c r="E260" s="5"/>
      <c r="F260" s="5"/>
      <c r="G260" s="5"/>
      <c r="H260" s="5"/>
      <c r="I260" s="5"/>
      <c r="J260" s="5"/>
      <c r="K260" s="5"/>
      <c r="P260"/>
      <c r="Q260"/>
      <c r="R260"/>
      <c r="S260"/>
      <c r="T260"/>
      <c r="U260"/>
      <c r="V260"/>
      <c r="W260"/>
      <c r="X260"/>
    </row>
    <row r="261" spans="2:24" x14ac:dyDescent="0.2">
      <c r="B261" s="41"/>
      <c r="C261" s="5"/>
      <c r="D261" s="5"/>
      <c r="E261" s="5"/>
      <c r="F261" s="5"/>
      <c r="G261" s="5"/>
      <c r="H261" s="5"/>
      <c r="I261" s="5"/>
      <c r="J261" s="5"/>
      <c r="K261" s="5"/>
      <c r="P261"/>
      <c r="Q261"/>
      <c r="R261"/>
      <c r="S261"/>
      <c r="T261"/>
      <c r="U261"/>
      <c r="V261"/>
      <c r="W261"/>
      <c r="X261"/>
    </row>
    <row r="262" spans="2:24" x14ac:dyDescent="0.2">
      <c r="B262" s="41"/>
      <c r="C262" s="5"/>
      <c r="D262" s="5"/>
      <c r="E262" s="5"/>
      <c r="F262" s="5"/>
      <c r="G262" s="5"/>
      <c r="H262" s="5"/>
      <c r="I262" s="5"/>
      <c r="J262" s="5"/>
      <c r="K262" s="5"/>
      <c r="P262"/>
      <c r="Q262"/>
      <c r="R262"/>
      <c r="S262"/>
      <c r="T262"/>
      <c r="U262"/>
      <c r="V262"/>
      <c r="W262"/>
      <c r="X262"/>
    </row>
    <row r="263" spans="2:24" x14ac:dyDescent="0.2">
      <c r="B263" s="41"/>
      <c r="C263" s="5"/>
      <c r="D263" s="5"/>
      <c r="E263" s="5"/>
      <c r="F263" s="5"/>
      <c r="G263" s="5"/>
      <c r="H263" s="5"/>
      <c r="I263" s="5"/>
      <c r="J263" s="5"/>
      <c r="K263" s="5"/>
      <c r="P263"/>
      <c r="Q263"/>
      <c r="R263"/>
      <c r="S263"/>
      <c r="T263"/>
      <c r="U263"/>
      <c r="V263"/>
      <c r="W263"/>
      <c r="X263"/>
    </row>
    <row r="264" spans="2:24" x14ac:dyDescent="0.2">
      <c r="B264" s="41"/>
      <c r="C264" s="5"/>
      <c r="D264" s="5"/>
      <c r="E264" s="5"/>
      <c r="F264" s="5"/>
      <c r="G264" s="5"/>
      <c r="H264" s="5"/>
      <c r="I264" s="5"/>
      <c r="J264" s="5"/>
      <c r="K264" s="5"/>
      <c r="P264"/>
      <c r="Q264"/>
      <c r="R264"/>
      <c r="S264"/>
      <c r="T264"/>
      <c r="U264"/>
      <c r="V264"/>
      <c r="W264"/>
      <c r="X264"/>
    </row>
    <row r="265" spans="2:24" x14ac:dyDescent="0.2">
      <c r="B265" s="41"/>
      <c r="C265" s="5"/>
      <c r="D265" s="5"/>
      <c r="E265" s="5"/>
      <c r="F265" s="5"/>
      <c r="G265" s="5"/>
      <c r="H265" s="5"/>
      <c r="I265" s="5"/>
      <c r="J265" s="5"/>
      <c r="K265" s="5"/>
      <c r="P265"/>
      <c r="Q265"/>
      <c r="R265"/>
      <c r="S265"/>
      <c r="T265"/>
      <c r="U265"/>
      <c r="V265"/>
      <c r="W265"/>
      <c r="X265"/>
    </row>
    <row r="266" spans="2:24" x14ac:dyDescent="0.2">
      <c r="B266" s="41"/>
      <c r="C266" s="5"/>
      <c r="D266" s="5"/>
      <c r="E266" s="5"/>
      <c r="F266" s="5"/>
      <c r="G266" s="5"/>
      <c r="H266" s="5"/>
      <c r="I266" s="5"/>
      <c r="J266" s="5"/>
      <c r="K266" s="5"/>
      <c r="P266"/>
      <c r="Q266"/>
      <c r="R266"/>
      <c r="S266"/>
      <c r="T266"/>
      <c r="U266"/>
      <c r="V266"/>
      <c r="W266"/>
      <c r="X266"/>
    </row>
    <row r="267" spans="2:24" x14ac:dyDescent="0.2">
      <c r="B267" s="41"/>
      <c r="C267" s="5"/>
      <c r="D267" s="5"/>
      <c r="E267" s="5"/>
      <c r="F267" s="5"/>
      <c r="G267" s="5"/>
      <c r="H267" s="5"/>
      <c r="I267" s="5"/>
      <c r="J267" s="5"/>
      <c r="K267" s="5"/>
      <c r="P267"/>
      <c r="Q267"/>
      <c r="R267"/>
      <c r="S267"/>
      <c r="T267"/>
      <c r="U267"/>
      <c r="V267"/>
      <c r="W267"/>
      <c r="X267"/>
    </row>
    <row r="268" spans="2:24" x14ac:dyDescent="0.2">
      <c r="B268" s="41"/>
      <c r="C268" s="5"/>
      <c r="D268" s="5"/>
      <c r="E268" s="5"/>
      <c r="F268" s="5"/>
      <c r="G268" s="5"/>
      <c r="H268" s="5"/>
      <c r="I268" s="5"/>
      <c r="J268" s="5"/>
      <c r="K268" s="5"/>
      <c r="P268"/>
      <c r="Q268"/>
      <c r="R268"/>
      <c r="S268"/>
      <c r="T268"/>
      <c r="U268"/>
      <c r="V268"/>
      <c r="W268"/>
      <c r="X268"/>
    </row>
    <row r="269" spans="2:24" x14ac:dyDescent="0.2">
      <c r="B269" s="41"/>
      <c r="C269" s="5"/>
      <c r="D269" s="5"/>
      <c r="E269" s="5"/>
      <c r="F269" s="5"/>
      <c r="G269" s="5"/>
      <c r="H269" s="5"/>
      <c r="I269" s="5"/>
      <c r="J269" s="5"/>
      <c r="K269" s="5"/>
      <c r="P269"/>
      <c r="Q269"/>
      <c r="R269"/>
      <c r="S269"/>
      <c r="T269"/>
      <c r="U269"/>
      <c r="V269"/>
      <c r="W269"/>
      <c r="X269"/>
    </row>
    <row r="270" spans="2:24" x14ac:dyDescent="0.2">
      <c r="B270" s="41"/>
      <c r="C270" s="5"/>
      <c r="D270" s="5"/>
      <c r="E270" s="5"/>
      <c r="F270" s="5"/>
      <c r="G270" s="5"/>
      <c r="H270" s="5"/>
      <c r="I270" s="5"/>
      <c r="J270" s="5"/>
      <c r="K270" s="5"/>
      <c r="P270"/>
      <c r="Q270"/>
      <c r="R270"/>
      <c r="S270"/>
      <c r="T270"/>
      <c r="U270"/>
      <c r="V270"/>
      <c r="W270"/>
      <c r="X270"/>
    </row>
    <row r="271" spans="2:24" x14ac:dyDescent="0.2">
      <c r="B271" s="41"/>
      <c r="C271" s="5"/>
      <c r="D271" s="5"/>
      <c r="E271" s="5"/>
      <c r="F271" s="5"/>
      <c r="G271" s="5"/>
      <c r="H271" s="5"/>
      <c r="I271" s="5"/>
      <c r="J271" s="5"/>
      <c r="K271" s="5"/>
      <c r="P271"/>
      <c r="Q271"/>
      <c r="R271"/>
      <c r="S271"/>
      <c r="T271"/>
      <c r="U271"/>
      <c r="V271"/>
      <c r="W271"/>
      <c r="X271"/>
    </row>
    <row r="272" spans="2:24" x14ac:dyDescent="0.2">
      <c r="B272" s="41"/>
      <c r="C272" s="5"/>
      <c r="D272" s="5"/>
      <c r="E272" s="5"/>
      <c r="F272" s="5"/>
      <c r="G272" s="5"/>
      <c r="H272" s="5"/>
      <c r="I272" s="5"/>
      <c r="J272" s="5"/>
      <c r="K272" s="5"/>
      <c r="P272"/>
      <c r="Q272"/>
      <c r="R272"/>
      <c r="S272"/>
      <c r="T272"/>
      <c r="U272"/>
      <c r="V272"/>
      <c r="W272"/>
      <c r="X272"/>
    </row>
    <row r="273" spans="2:24" x14ac:dyDescent="0.2">
      <c r="B273" s="41"/>
      <c r="C273" s="5"/>
      <c r="D273" s="5"/>
      <c r="E273" s="5"/>
      <c r="F273" s="5"/>
      <c r="G273" s="5"/>
      <c r="H273" s="5"/>
      <c r="I273" s="5"/>
      <c r="J273" s="5"/>
      <c r="K273" s="5"/>
      <c r="P273"/>
      <c r="Q273"/>
      <c r="R273"/>
      <c r="S273"/>
      <c r="T273"/>
      <c r="U273"/>
      <c r="V273"/>
      <c r="W273"/>
      <c r="X273"/>
    </row>
    <row r="274" spans="2:24" x14ac:dyDescent="0.2">
      <c r="B274" s="41"/>
      <c r="C274" s="5"/>
      <c r="D274" s="5"/>
      <c r="E274" s="5"/>
      <c r="F274" s="5"/>
      <c r="G274" s="5"/>
      <c r="H274" s="5"/>
      <c r="I274" s="5"/>
      <c r="J274" s="5"/>
      <c r="K274" s="5"/>
      <c r="P274"/>
      <c r="Q274"/>
      <c r="R274"/>
      <c r="S274"/>
      <c r="T274"/>
      <c r="U274"/>
      <c r="V274"/>
      <c r="W274"/>
      <c r="X274"/>
    </row>
    <row r="275" spans="2:24" x14ac:dyDescent="0.2">
      <c r="B275" s="41"/>
      <c r="C275" s="5"/>
      <c r="D275" s="5"/>
      <c r="E275" s="5"/>
      <c r="F275" s="5"/>
      <c r="G275" s="5"/>
      <c r="H275" s="5"/>
      <c r="I275" s="5"/>
      <c r="J275" s="5"/>
      <c r="K275" s="5"/>
      <c r="P275"/>
      <c r="Q275"/>
      <c r="R275"/>
      <c r="S275"/>
      <c r="T275"/>
      <c r="U275"/>
      <c r="V275"/>
      <c r="W275"/>
      <c r="X275"/>
    </row>
    <row r="276" spans="2:24" x14ac:dyDescent="0.2">
      <c r="B276" s="41"/>
      <c r="C276" s="5"/>
      <c r="D276" s="5"/>
      <c r="E276" s="5"/>
      <c r="F276" s="5"/>
      <c r="G276" s="5"/>
      <c r="H276" s="5"/>
      <c r="I276" s="5"/>
      <c r="J276" s="5"/>
      <c r="K276" s="5"/>
      <c r="P276"/>
      <c r="Q276"/>
      <c r="R276"/>
      <c r="S276"/>
      <c r="T276"/>
      <c r="U276"/>
      <c r="V276"/>
      <c r="W276"/>
      <c r="X276"/>
    </row>
    <row r="277" spans="2:24" x14ac:dyDescent="0.2">
      <c r="B277" s="41"/>
      <c r="C277" s="5"/>
      <c r="D277" s="5"/>
      <c r="E277" s="5"/>
      <c r="F277" s="5"/>
      <c r="G277" s="5"/>
      <c r="H277" s="5"/>
      <c r="I277" s="5"/>
      <c r="J277" s="5"/>
      <c r="K277" s="5"/>
      <c r="P277"/>
      <c r="Q277"/>
      <c r="R277"/>
      <c r="S277"/>
      <c r="T277"/>
      <c r="U277"/>
      <c r="V277"/>
      <c r="W277"/>
      <c r="X277"/>
    </row>
    <row r="278" spans="2:24" x14ac:dyDescent="0.2">
      <c r="B278" s="41"/>
      <c r="C278" s="5"/>
      <c r="D278" s="5"/>
      <c r="E278" s="5"/>
      <c r="F278" s="5"/>
      <c r="G278" s="5"/>
      <c r="H278" s="5"/>
      <c r="I278" s="5"/>
      <c r="J278" s="5"/>
      <c r="K278" s="5"/>
      <c r="P278"/>
      <c r="Q278"/>
      <c r="R278"/>
      <c r="S278"/>
      <c r="T278"/>
      <c r="U278"/>
      <c r="V278"/>
      <c r="W278"/>
      <c r="X278"/>
    </row>
    <row r="279" spans="2:24" x14ac:dyDescent="0.2">
      <c r="B279" s="41"/>
      <c r="C279" s="5"/>
      <c r="D279" s="5"/>
      <c r="E279" s="5"/>
      <c r="F279" s="5"/>
      <c r="G279" s="5"/>
      <c r="H279" s="5"/>
      <c r="I279" s="5"/>
      <c r="J279" s="5"/>
      <c r="K279" s="5"/>
      <c r="P279"/>
      <c r="Q279"/>
      <c r="R279"/>
      <c r="S279"/>
      <c r="T279"/>
      <c r="U279"/>
      <c r="V279"/>
      <c r="W279"/>
      <c r="X279"/>
    </row>
    <row r="280" spans="2:24" x14ac:dyDescent="0.2">
      <c r="B280" s="41"/>
      <c r="C280" s="5"/>
      <c r="D280" s="5"/>
      <c r="E280" s="5"/>
      <c r="F280" s="5"/>
      <c r="G280" s="5"/>
      <c r="H280" s="5"/>
      <c r="I280" s="5"/>
      <c r="J280" s="5"/>
      <c r="K280" s="5"/>
      <c r="P280"/>
      <c r="Q280"/>
      <c r="R280"/>
      <c r="S280"/>
      <c r="T280"/>
      <c r="U280"/>
      <c r="V280"/>
      <c r="W280"/>
      <c r="X280"/>
    </row>
    <row r="281" spans="2:24" x14ac:dyDescent="0.2">
      <c r="B281" s="41"/>
      <c r="C281" s="5"/>
      <c r="D281" s="5"/>
      <c r="E281" s="5"/>
      <c r="F281" s="5"/>
      <c r="G281" s="5"/>
      <c r="H281" s="5"/>
      <c r="I281" s="5"/>
      <c r="J281" s="5"/>
      <c r="K281" s="5"/>
      <c r="P281"/>
      <c r="Q281"/>
      <c r="R281"/>
      <c r="S281"/>
      <c r="T281"/>
      <c r="U281"/>
      <c r="V281"/>
      <c r="W281"/>
      <c r="X281"/>
    </row>
    <row r="282" spans="2:24" x14ac:dyDescent="0.2">
      <c r="B282" s="41"/>
      <c r="C282" s="5"/>
      <c r="D282" s="5"/>
      <c r="E282" s="5"/>
      <c r="F282" s="5"/>
      <c r="G282" s="5"/>
      <c r="H282" s="5"/>
      <c r="I282" s="5"/>
      <c r="J282" s="5"/>
      <c r="K282" s="5"/>
      <c r="P282"/>
      <c r="Q282"/>
      <c r="R282"/>
      <c r="S282"/>
      <c r="T282"/>
      <c r="U282"/>
      <c r="V282"/>
      <c r="W282"/>
      <c r="X282"/>
    </row>
    <row r="283" spans="2:24" x14ac:dyDescent="0.2">
      <c r="B283" s="41"/>
      <c r="C283" s="5"/>
      <c r="D283" s="5"/>
      <c r="E283" s="5"/>
      <c r="F283" s="5"/>
      <c r="G283" s="5"/>
      <c r="H283" s="5"/>
      <c r="I283" s="5"/>
      <c r="J283" s="5"/>
      <c r="K283" s="5"/>
      <c r="P283"/>
      <c r="Q283"/>
      <c r="R283"/>
      <c r="S283"/>
      <c r="T283"/>
      <c r="U283"/>
      <c r="V283"/>
      <c r="W283"/>
      <c r="X283"/>
    </row>
    <row r="284" spans="2:24" x14ac:dyDescent="0.2">
      <c r="B284" s="41"/>
      <c r="C284" s="5"/>
      <c r="D284" s="5"/>
      <c r="E284" s="5"/>
      <c r="F284" s="5"/>
      <c r="G284" s="5"/>
      <c r="H284" s="5"/>
      <c r="I284" s="5"/>
      <c r="J284" s="5"/>
      <c r="K284" s="5"/>
      <c r="P284"/>
      <c r="Q284"/>
      <c r="R284"/>
      <c r="S284"/>
      <c r="T284"/>
      <c r="U284"/>
      <c r="V284"/>
      <c r="W284"/>
      <c r="X284"/>
    </row>
    <row r="285" spans="2:24" x14ac:dyDescent="0.2">
      <c r="B285" s="41"/>
      <c r="C285" s="5"/>
      <c r="D285" s="5"/>
      <c r="E285" s="5"/>
      <c r="F285" s="5"/>
      <c r="G285" s="5"/>
      <c r="H285" s="5"/>
      <c r="I285" s="5"/>
      <c r="J285" s="5"/>
      <c r="K285" s="5"/>
      <c r="P285"/>
      <c r="Q285"/>
      <c r="R285"/>
      <c r="S285"/>
      <c r="T285"/>
      <c r="U285"/>
      <c r="V285"/>
      <c r="W285"/>
      <c r="X285"/>
    </row>
    <row r="286" spans="2:24" x14ac:dyDescent="0.2">
      <c r="B286" s="41"/>
      <c r="C286" s="5"/>
      <c r="D286" s="5"/>
      <c r="E286" s="5"/>
      <c r="F286" s="5"/>
      <c r="G286" s="5"/>
      <c r="H286" s="5"/>
      <c r="I286" s="5"/>
      <c r="J286" s="5"/>
      <c r="K286" s="5"/>
      <c r="P286"/>
      <c r="Q286"/>
      <c r="R286"/>
      <c r="S286"/>
      <c r="T286"/>
      <c r="U286"/>
      <c r="V286"/>
      <c r="W286"/>
      <c r="X286"/>
    </row>
    <row r="287" spans="2:24" x14ac:dyDescent="0.2">
      <c r="B287" s="41"/>
      <c r="C287" s="5"/>
      <c r="D287" s="5"/>
      <c r="E287" s="5"/>
      <c r="F287" s="5"/>
      <c r="G287" s="5"/>
      <c r="H287" s="5"/>
      <c r="I287" s="5"/>
      <c r="J287" s="5"/>
      <c r="K287" s="5"/>
      <c r="P287"/>
      <c r="Q287"/>
      <c r="R287"/>
      <c r="S287"/>
      <c r="T287"/>
      <c r="U287"/>
      <c r="V287"/>
      <c r="W287"/>
      <c r="X287"/>
    </row>
    <row r="288" spans="2:24" x14ac:dyDescent="0.2">
      <c r="B288" s="41"/>
      <c r="C288" s="5"/>
      <c r="D288" s="5"/>
      <c r="E288" s="5"/>
      <c r="F288" s="5"/>
      <c r="G288" s="5"/>
      <c r="H288" s="5"/>
      <c r="I288" s="5"/>
      <c r="J288" s="5"/>
      <c r="K288" s="5"/>
      <c r="P288"/>
      <c r="Q288"/>
      <c r="R288"/>
      <c r="S288"/>
      <c r="T288"/>
      <c r="U288"/>
      <c r="V288"/>
      <c r="W288"/>
      <c r="X288"/>
    </row>
    <row r="289" spans="2:24" x14ac:dyDescent="0.2">
      <c r="B289" s="41"/>
      <c r="C289" s="5"/>
      <c r="D289" s="5"/>
      <c r="E289" s="5"/>
      <c r="F289" s="5"/>
      <c r="G289" s="5"/>
      <c r="H289" s="5"/>
      <c r="I289" s="5"/>
      <c r="J289" s="5"/>
      <c r="K289" s="5"/>
      <c r="P289"/>
      <c r="Q289"/>
      <c r="R289"/>
      <c r="S289"/>
      <c r="T289"/>
      <c r="U289"/>
      <c r="V289"/>
      <c r="W289"/>
      <c r="X289"/>
    </row>
    <row r="290" spans="2:24" x14ac:dyDescent="0.2">
      <c r="B290" s="41"/>
      <c r="C290" s="5"/>
      <c r="D290" s="5"/>
      <c r="E290" s="5"/>
      <c r="F290" s="5"/>
      <c r="G290" s="5"/>
      <c r="H290" s="5"/>
      <c r="I290" s="5"/>
      <c r="J290" s="5"/>
      <c r="K290" s="5"/>
      <c r="P290"/>
      <c r="Q290"/>
      <c r="R290"/>
      <c r="S290"/>
      <c r="T290"/>
      <c r="U290"/>
      <c r="V290"/>
      <c r="W290"/>
      <c r="X290"/>
    </row>
    <row r="291" spans="2:24" x14ac:dyDescent="0.2">
      <c r="B291" s="41"/>
      <c r="C291" s="5"/>
      <c r="D291" s="5"/>
      <c r="E291" s="5"/>
      <c r="F291" s="5"/>
      <c r="G291" s="5"/>
      <c r="H291" s="5"/>
      <c r="I291" s="5"/>
      <c r="J291" s="5"/>
      <c r="K291" s="5"/>
      <c r="P291"/>
      <c r="Q291"/>
      <c r="R291"/>
      <c r="S291"/>
      <c r="T291"/>
      <c r="U291"/>
      <c r="V291"/>
      <c r="W291"/>
      <c r="X291"/>
    </row>
    <row r="292" spans="2:24" x14ac:dyDescent="0.2">
      <c r="B292" s="41"/>
      <c r="C292" s="5"/>
      <c r="D292" s="5"/>
      <c r="E292" s="5"/>
      <c r="F292" s="5"/>
      <c r="G292" s="5"/>
      <c r="H292" s="5"/>
      <c r="I292" s="5"/>
      <c r="J292" s="5"/>
      <c r="K292" s="5"/>
      <c r="P292"/>
      <c r="Q292"/>
      <c r="R292"/>
      <c r="S292"/>
      <c r="T292"/>
      <c r="U292"/>
      <c r="V292"/>
      <c r="W292"/>
      <c r="X292"/>
    </row>
    <row r="293" spans="2:24" x14ac:dyDescent="0.2">
      <c r="B293" s="41"/>
      <c r="C293" s="5"/>
      <c r="D293" s="5"/>
      <c r="E293" s="5"/>
      <c r="F293" s="5"/>
      <c r="G293" s="5"/>
      <c r="H293" s="5"/>
      <c r="I293" s="5"/>
      <c r="J293" s="5"/>
      <c r="K293" s="5"/>
      <c r="P293"/>
      <c r="Q293"/>
      <c r="R293"/>
      <c r="S293"/>
      <c r="T293"/>
      <c r="U293"/>
      <c r="V293"/>
      <c r="W293"/>
      <c r="X293"/>
    </row>
    <row r="294" spans="2:24" x14ac:dyDescent="0.2">
      <c r="B294" s="41"/>
      <c r="C294" s="5"/>
      <c r="D294" s="5"/>
      <c r="E294" s="5"/>
      <c r="F294" s="5"/>
      <c r="G294" s="5"/>
      <c r="H294" s="5"/>
      <c r="I294" s="5"/>
      <c r="J294" s="5"/>
      <c r="K294" s="5"/>
      <c r="P294"/>
      <c r="Q294"/>
      <c r="R294"/>
      <c r="S294"/>
      <c r="T294"/>
      <c r="U294"/>
      <c r="V294"/>
      <c r="W294"/>
      <c r="X294"/>
    </row>
    <row r="295" spans="2:24" x14ac:dyDescent="0.2">
      <c r="B295" s="41"/>
      <c r="C295" s="5"/>
      <c r="D295" s="5"/>
      <c r="E295" s="5"/>
      <c r="F295" s="5"/>
      <c r="G295" s="5"/>
      <c r="H295" s="5"/>
      <c r="I295" s="5"/>
      <c r="J295" s="5"/>
      <c r="K295" s="5"/>
      <c r="P295"/>
      <c r="Q295"/>
      <c r="R295"/>
      <c r="S295"/>
      <c r="T295"/>
      <c r="U295"/>
      <c r="V295"/>
      <c r="W295"/>
      <c r="X295"/>
    </row>
    <row r="296" spans="2:24" x14ac:dyDescent="0.2">
      <c r="B296" s="41"/>
      <c r="C296" s="5"/>
      <c r="D296" s="5"/>
      <c r="E296" s="5"/>
      <c r="F296" s="5"/>
      <c r="G296" s="5"/>
      <c r="H296" s="5"/>
      <c r="I296" s="5"/>
      <c r="J296" s="5"/>
      <c r="K296" s="5"/>
      <c r="P296"/>
      <c r="Q296"/>
      <c r="R296"/>
      <c r="S296"/>
      <c r="T296"/>
      <c r="U296"/>
      <c r="V296"/>
      <c r="W296"/>
      <c r="X296"/>
    </row>
    <row r="297" spans="2:24" x14ac:dyDescent="0.2">
      <c r="B297" s="41"/>
      <c r="C297" s="5"/>
      <c r="D297" s="5"/>
      <c r="E297" s="5"/>
      <c r="F297" s="5"/>
      <c r="G297" s="5"/>
      <c r="H297" s="5"/>
      <c r="I297" s="5"/>
      <c r="J297" s="5"/>
      <c r="K297" s="5"/>
      <c r="P297"/>
      <c r="Q297"/>
      <c r="R297"/>
      <c r="S297"/>
      <c r="T297"/>
      <c r="U297"/>
      <c r="V297"/>
      <c r="W297"/>
      <c r="X297"/>
    </row>
    <row r="298" spans="2:24" x14ac:dyDescent="0.2">
      <c r="B298" s="41"/>
      <c r="C298" s="5"/>
      <c r="D298" s="5"/>
      <c r="E298" s="5"/>
      <c r="F298" s="5"/>
      <c r="G298" s="5"/>
      <c r="H298" s="5"/>
      <c r="I298" s="5"/>
      <c r="J298" s="5"/>
      <c r="K298" s="5"/>
      <c r="P298"/>
      <c r="Q298"/>
      <c r="R298"/>
      <c r="S298"/>
      <c r="T298"/>
      <c r="U298"/>
      <c r="V298"/>
      <c r="W298"/>
      <c r="X298"/>
    </row>
    <row r="299" spans="2:24" x14ac:dyDescent="0.2">
      <c r="B299" s="41"/>
      <c r="C299" s="5"/>
      <c r="D299" s="5"/>
      <c r="E299" s="5"/>
      <c r="F299" s="5"/>
      <c r="G299" s="5"/>
      <c r="H299" s="5"/>
      <c r="I299" s="5"/>
      <c r="J299" s="5"/>
      <c r="K299" s="5"/>
      <c r="P299"/>
      <c r="Q299"/>
      <c r="R299"/>
      <c r="S299"/>
      <c r="T299"/>
      <c r="U299"/>
      <c r="V299"/>
      <c r="W299"/>
      <c r="X299"/>
    </row>
    <row r="300" spans="2:24" x14ac:dyDescent="0.2">
      <c r="B300" s="41"/>
      <c r="C300" s="5"/>
      <c r="D300" s="5"/>
      <c r="E300" s="5"/>
      <c r="F300" s="5"/>
      <c r="G300" s="5"/>
      <c r="H300" s="5"/>
      <c r="I300" s="5"/>
      <c r="J300" s="5"/>
      <c r="K300" s="5"/>
      <c r="P300"/>
      <c r="Q300"/>
      <c r="R300"/>
      <c r="S300"/>
      <c r="T300"/>
      <c r="U300"/>
      <c r="V300"/>
      <c r="W300"/>
      <c r="X300"/>
    </row>
    <row r="301" spans="2:24" x14ac:dyDescent="0.2">
      <c r="B301" s="41"/>
      <c r="C301" s="5"/>
      <c r="D301" s="5"/>
      <c r="E301" s="5"/>
      <c r="F301" s="5"/>
      <c r="G301" s="5"/>
      <c r="H301" s="5"/>
      <c r="I301" s="5"/>
      <c r="J301" s="5"/>
      <c r="K301" s="5"/>
      <c r="P301"/>
      <c r="Q301"/>
      <c r="R301"/>
      <c r="S301"/>
      <c r="T301"/>
      <c r="U301"/>
      <c r="V301"/>
      <c r="W301"/>
      <c r="X301"/>
    </row>
    <row r="302" spans="2:24" x14ac:dyDescent="0.2">
      <c r="B302" s="41"/>
      <c r="C302" s="5"/>
      <c r="D302" s="5"/>
      <c r="E302" s="5"/>
      <c r="F302" s="5"/>
      <c r="G302" s="5"/>
      <c r="H302" s="5"/>
      <c r="I302" s="5"/>
      <c r="J302" s="5"/>
      <c r="K302" s="5"/>
      <c r="P302"/>
      <c r="Q302"/>
      <c r="R302"/>
      <c r="S302"/>
      <c r="T302"/>
      <c r="U302"/>
      <c r="V302"/>
      <c r="W302"/>
      <c r="X302"/>
    </row>
    <row r="303" spans="2:24" x14ac:dyDescent="0.2">
      <c r="B303" s="41"/>
      <c r="C303" s="5"/>
      <c r="D303" s="5"/>
      <c r="E303" s="5"/>
      <c r="F303" s="5"/>
      <c r="G303" s="5"/>
      <c r="H303" s="5"/>
      <c r="I303" s="5"/>
      <c r="J303" s="5"/>
      <c r="K303" s="5"/>
      <c r="P303"/>
      <c r="Q303"/>
      <c r="R303"/>
      <c r="S303"/>
      <c r="T303"/>
      <c r="U303"/>
      <c r="V303"/>
      <c r="W303"/>
      <c r="X303"/>
    </row>
    <row r="304" spans="2:24" x14ac:dyDescent="0.2">
      <c r="B304" s="41"/>
      <c r="C304" s="5"/>
      <c r="D304" s="5"/>
      <c r="E304" s="5"/>
      <c r="F304" s="5"/>
      <c r="G304" s="5"/>
      <c r="H304" s="5"/>
      <c r="I304" s="5"/>
      <c r="J304" s="5"/>
      <c r="K304" s="5"/>
      <c r="P304"/>
      <c r="Q304"/>
      <c r="R304"/>
      <c r="S304"/>
      <c r="T304"/>
      <c r="U304"/>
      <c r="V304"/>
      <c r="W304"/>
      <c r="X304"/>
    </row>
    <row r="305" spans="2:24" x14ac:dyDescent="0.2">
      <c r="B305" s="41"/>
      <c r="C305" s="5"/>
      <c r="D305" s="5"/>
      <c r="E305" s="5"/>
      <c r="F305" s="5"/>
      <c r="G305" s="5"/>
      <c r="H305" s="5"/>
      <c r="I305" s="5"/>
      <c r="J305" s="5"/>
      <c r="K305" s="5"/>
      <c r="P305"/>
      <c r="Q305"/>
      <c r="R305"/>
      <c r="S305"/>
      <c r="T305"/>
      <c r="U305"/>
      <c r="V305"/>
      <c r="W305"/>
      <c r="X305"/>
    </row>
    <row r="306" spans="2:24" x14ac:dyDescent="0.2">
      <c r="B306" s="41"/>
      <c r="C306" s="5"/>
      <c r="D306" s="5"/>
      <c r="E306" s="5"/>
      <c r="F306" s="5"/>
      <c r="G306" s="5"/>
      <c r="H306" s="5"/>
      <c r="I306" s="5"/>
      <c r="J306" s="5"/>
      <c r="K306" s="5"/>
      <c r="P306"/>
      <c r="Q306"/>
      <c r="R306"/>
      <c r="S306"/>
      <c r="T306"/>
      <c r="U306"/>
      <c r="V306"/>
      <c r="W306"/>
      <c r="X306"/>
    </row>
    <row r="307" spans="2:24" x14ac:dyDescent="0.2">
      <c r="B307" s="41"/>
      <c r="C307" s="5"/>
      <c r="D307" s="5"/>
      <c r="E307" s="5"/>
      <c r="F307" s="5"/>
      <c r="G307" s="5"/>
      <c r="H307" s="5"/>
      <c r="I307" s="5"/>
      <c r="J307" s="5"/>
      <c r="K307" s="5"/>
      <c r="P307"/>
      <c r="Q307"/>
      <c r="R307"/>
      <c r="S307"/>
      <c r="T307"/>
      <c r="U307"/>
      <c r="V307"/>
      <c r="W307"/>
      <c r="X307"/>
    </row>
    <row r="308" spans="2:24" x14ac:dyDescent="0.2">
      <c r="B308" s="41"/>
      <c r="C308" s="5"/>
      <c r="D308" s="5"/>
      <c r="E308" s="5"/>
      <c r="F308" s="5"/>
      <c r="G308" s="5"/>
      <c r="H308" s="5"/>
      <c r="I308" s="5"/>
      <c r="J308" s="5"/>
      <c r="K308" s="5"/>
      <c r="P308"/>
      <c r="Q308"/>
      <c r="R308"/>
      <c r="S308"/>
      <c r="T308"/>
      <c r="U308"/>
      <c r="V308"/>
      <c r="W308"/>
      <c r="X308"/>
    </row>
    <row r="309" spans="2:24" x14ac:dyDescent="0.2">
      <c r="B309" s="41"/>
      <c r="C309" s="5"/>
      <c r="D309" s="5"/>
      <c r="E309" s="5"/>
      <c r="F309" s="5"/>
      <c r="G309" s="5"/>
      <c r="H309" s="5"/>
      <c r="I309" s="5"/>
      <c r="J309" s="5"/>
      <c r="K309" s="5"/>
      <c r="P309"/>
      <c r="Q309"/>
      <c r="R309"/>
      <c r="S309"/>
      <c r="T309"/>
      <c r="U309"/>
      <c r="V309"/>
      <c r="W309"/>
      <c r="X309"/>
    </row>
    <row r="310" spans="2:24" x14ac:dyDescent="0.2">
      <c r="B310" s="41"/>
      <c r="C310" s="5"/>
      <c r="D310" s="5"/>
      <c r="E310" s="5"/>
      <c r="F310" s="5"/>
      <c r="G310" s="5"/>
      <c r="H310" s="5"/>
      <c r="I310" s="5"/>
      <c r="J310" s="5"/>
      <c r="K310" s="5"/>
      <c r="P310"/>
      <c r="Q310"/>
      <c r="R310"/>
      <c r="S310"/>
      <c r="T310"/>
      <c r="U310"/>
      <c r="V310"/>
      <c r="W310"/>
      <c r="X310"/>
    </row>
    <row r="311" spans="2:24" x14ac:dyDescent="0.2">
      <c r="B311" s="41"/>
      <c r="C311" s="5"/>
      <c r="D311" s="5"/>
      <c r="E311" s="5"/>
      <c r="F311" s="5"/>
      <c r="G311" s="5"/>
      <c r="H311" s="5"/>
      <c r="I311" s="5"/>
      <c r="J311" s="5"/>
      <c r="K311" s="5"/>
      <c r="P311"/>
      <c r="Q311"/>
      <c r="R311"/>
      <c r="S311"/>
      <c r="T311"/>
      <c r="U311"/>
      <c r="V311"/>
      <c r="W311"/>
      <c r="X311"/>
    </row>
    <row r="312" spans="2:24" x14ac:dyDescent="0.2">
      <c r="B312" s="41"/>
      <c r="C312" s="5"/>
      <c r="D312" s="5"/>
      <c r="E312" s="5"/>
      <c r="F312" s="5"/>
      <c r="G312" s="5"/>
      <c r="H312" s="5"/>
      <c r="I312" s="5"/>
      <c r="J312" s="5"/>
      <c r="K312" s="5"/>
      <c r="P312"/>
      <c r="Q312"/>
      <c r="R312"/>
      <c r="S312"/>
      <c r="T312"/>
      <c r="U312"/>
      <c r="V312"/>
      <c r="W312"/>
      <c r="X312"/>
    </row>
    <row r="313" spans="2:24" x14ac:dyDescent="0.2">
      <c r="B313" s="41"/>
      <c r="C313" s="5"/>
      <c r="D313" s="5"/>
      <c r="E313" s="5"/>
      <c r="F313" s="5"/>
      <c r="G313" s="5"/>
      <c r="H313" s="5"/>
      <c r="I313" s="5"/>
      <c r="J313" s="5"/>
      <c r="K313" s="5"/>
      <c r="P313"/>
      <c r="Q313"/>
      <c r="R313"/>
      <c r="S313"/>
      <c r="T313"/>
      <c r="U313"/>
      <c r="V313"/>
      <c r="W313"/>
      <c r="X313"/>
    </row>
    <row r="314" spans="2:24" x14ac:dyDescent="0.2">
      <c r="B314" s="41"/>
      <c r="C314" s="5"/>
      <c r="D314" s="5"/>
      <c r="E314" s="5"/>
      <c r="F314" s="5"/>
      <c r="G314" s="5"/>
      <c r="H314" s="5"/>
      <c r="I314" s="5"/>
      <c r="J314" s="5"/>
      <c r="K314" s="5"/>
      <c r="P314"/>
      <c r="Q314"/>
      <c r="R314"/>
      <c r="S314"/>
      <c r="T314"/>
      <c r="U314"/>
      <c r="V314"/>
      <c r="W314"/>
      <c r="X314"/>
    </row>
    <row r="315" spans="2:24" x14ac:dyDescent="0.2">
      <c r="B315" s="41"/>
      <c r="C315" s="5"/>
      <c r="D315" s="5"/>
      <c r="E315" s="5"/>
      <c r="F315" s="5"/>
      <c r="G315" s="5"/>
      <c r="H315" s="5"/>
      <c r="I315" s="5"/>
      <c r="J315" s="5"/>
      <c r="K315" s="5"/>
      <c r="P315"/>
      <c r="Q315"/>
      <c r="R315"/>
      <c r="S315"/>
      <c r="T315"/>
      <c r="U315"/>
      <c r="V315"/>
      <c r="W315"/>
      <c r="X315"/>
    </row>
    <row r="316" spans="2:24" x14ac:dyDescent="0.2">
      <c r="B316" s="41"/>
      <c r="C316" s="5"/>
      <c r="D316" s="5"/>
      <c r="E316" s="5"/>
      <c r="F316" s="5"/>
      <c r="G316" s="5"/>
      <c r="H316" s="5"/>
      <c r="I316" s="5"/>
      <c r="J316" s="5"/>
      <c r="K316" s="5"/>
      <c r="P316"/>
      <c r="Q316"/>
      <c r="R316"/>
      <c r="S316"/>
      <c r="T316"/>
      <c r="U316"/>
      <c r="V316"/>
      <c r="W316"/>
      <c r="X316"/>
    </row>
    <row r="317" spans="2:24" x14ac:dyDescent="0.2">
      <c r="B317" s="41"/>
      <c r="C317" s="5"/>
      <c r="D317" s="5"/>
      <c r="E317" s="5"/>
      <c r="F317" s="5"/>
      <c r="G317" s="5"/>
      <c r="H317" s="5"/>
      <c r="I317" s="5"/>
      <c r="J317" s="5"/>
      <c r="K317" s="5"/>
      <c r="P317"/>
      <c r="Q317"/>
      <c r="R317"/>
      <c r="S317"/>
      <c r="T317"/>
      <c r="U317"/>
      <c r="V317"/>
      <c r="W317"/>
      <c r="X317"/>
    </row>
    <row r="318" spans="2:24" x14ac:dyDescent="0.2">
      <c r="B318" s="41"/>
      <c r="C318" s="5"/>
      <c r="D318" s="5"/>
      <c r="E318" s="5"/>
      <c r="F318" s="5"/>
      <c r="G318" s="5"/>
      <c r="H318" s="5"/>
      <c r="I318" s="5"/>
      <c r="J318" s="5"/>
      <c r="K318" s="5"/>
      <c r="P318"/>
      <c r="Q318"/>
      <c r="R318"/>
      <c r="S318"/>
      <c r="T318"/>
      <c r="U318"/>
      <c r="V318"/>
      <c r="W318"/>
      <c r="X318"/>
    </row>
    <row r="319" spans="2:24" x14ac:dyDescent="0.2">
      <c r="B319" s="41"/>
      <c r="C319" s="5"/>
      <c r="D319" s="5"/>
      <c r="E319" s="5"/>
      <c r="F319" s="5"/>
      <c r="G319" s="5"/>
      <c r="H319" s="5"/>
      <c r="I319" s="5"/>
      <c r="J319" s="5"/>
      <c r="K319" s="5"/>
      <c r="P319"/>
      <c r="Q319"/>
      <c r="R319"/>
      <c r="S319"/>
      <c r="T319"/>
      <c r="U319"/>
      <c r="V319"/>
      <c r="W319"/>
      <c r="X319"/>
    </row>
    <row r="320" spans="2:24" x14ac:dyDescent="0.2">
      <c r="B320" s="41"/>
      <c r="C320" s="5"/>
      <c r="D320" s="5"/>
      <c r="E320" s="5"/>
      <c r="F320" s="5"/>
      <c r="G320" s="5"/>
      <c r="H320" s="5"/>
      <c r="I320" s="5"/>
      <c r="J320" s="5"/>
      <c r="K320" s="5"/>
      <c r="P320"/>
      <c r="Q320"/>
      <c r="R320"/>
      <c r="S320"/>
      <c r="T320"/>
      <c r="U320"/>
      <c r="V320"/>
      <c r="W320"/>
      <c r="X320"/>
    </row>
    <row r="321" spans="2:24" x14ac:dyDescent="0.2">
      <c r="B321" s="41"/>
      <c r="C321" s="5"/>
      <c r="D321" s="5"/>
      <c r="E321" s="5"/>
      <c r="F321" s="5"/>
      <c r="G321" s="5"/>
      <c r="H321" s="5"/>
      <c r="I321" s="5"/>
      <c r="J321" s="5"/>
      <c r="K321" s="5"/>
      <c r="P321"/>
      <c r="Q321"/>
      <c r="R321"/>
      <c r="S321"/>
      <c r="T321"/>
      <c r="U321"/>
      <c r="V321"/>
      <c r="W321"/>
      <c r="X321"/>
    </row>
    <row r="322" spans="2:24" x14ac:dyDescent="0.2">
      <c r="B322" s="41"/>
      <c r="C322" s="5"/>
      <c r="D322" s="5"/>
      <c r="E322" s="5"/>
      <c r="F322" s="5"/>
      <c r="G322" s="5"/>
      <c r="H322" s="5"/>
      <c r="I322" s="5"/>
      <c r="J322" s="5"/>
      <c r="K322" s="5"/>
      <c r="P322"/>
      <c r="Q322"/>
      <c r="R322"/>
      <c r="S322"/>
      <c r="T322"/>
      <c r="U322"/>
      <c r="V322"/>
      <c r="W322"/>
      <c r="X322"/>
    </row>
    <row r="323" spans="2:24" x14ac:dyDescent="0.2">
      <c r="B323" s="41"/>
      <c r="C323" s="5"/>
      <c r="D323" s="5"/>
      <c r="E323" s="5"/>
      <c r="F323" s="5"/>
      <c r="G323" s="5"/>
      <c r="H323" s="5"/>
      <c r="I323" s="5"/>
      <c r="J323" s="5"/>
      <c r="K323" s="5"/>
      <c r="P323"/>
      <c r="Q323"/>
      <c r="R323"/>
      <c r="S323"/>
      <c r="T323"/>
      <c r="U323"/>
      <c r="V323"/>
      <c r="W323"/>
      <c r="X323"/>
    </row>
    <row r="324" spans="2:24" x14ac:dyDescent="0.2">
      <c r="B324" s="41"/>
      <c r="C324" s="5"/>
      <c r="D324" s="5"/>
      <c r="E324" s="5"/>
      <c r="F324" s="5"/>
      <c r="G324" s="5"/>
      <c r="H324" s="5"/>
      <c r="I324" s="5"/>
      <c r="J324" s="5"/>
      <c r="K324" s="5"/>
      <c r="P324"/>
      <c r="Q324"/>
      <c r="R324"/>
      <c r="S324"/>
      <c r="T324"/>
      <c r="U324"/>
      <c r="V324"/>
      <c r="W324"/>
      <c r="X324"/>
    </row>
    <row r="325" spans="2:24" x14ac:dyDescent="0.2">
      <c r="B325" s="41"/>
      <c r="C325" s="5"/>
      <c r="D325" s="5"/>
      <c r="E325" s="5"/>
      <c r="F325" s="5"/>
      <c r="G325" s="5"/>
      <c r="H325" s="5"/>
      <c r="I325" s="5"/>
      <c r="J325" s="5"/>
      <c r="K325" s="5"/>
      <c r="P325"/>
      <c r="Q325"/>
      <c r="R325"/>
      <c r="S325"/>
      <c r="T325"/>
      <c r="U325"/>
      <c r="V325"/>
      <c r="W325"/>
      <c r="X325"/>
    </row>
    <row r="326" spans="2:24" x14ac:dyDescent="0.2">
      <c r="B326" s="41"/>
      <c r="C326" s="5"/>
      <c r="D326" s="5"/>
      <c r="E326" s="5"/>
      <c r="F326" s="5"/>
      <c r="G326" s="5"/>
      <c r="H326" s="5"/>
      <c r="I326" s="5"/>
      <c r="J326" s="5"/>
      <c r="K326" s="5"/>
      <c r="P326"/>
      <c r="Q326"/>
      <c r="R326"/>
      <c r="S326"/>
      <c r="T326"/>
      <c r="U326"/>
      <c r="V326"/>
      <c r="W326"/>
      <c r="X326"/>
    </row>
    <row r="327" spans="2:24" x14ac:dyDescent="0.2">
      <c r="B327" s="41"/>
      <c r="C327" s="5"/>
      <c r="D327" s="5"/>
      <c r="E327" s="5"/>
      <c r="F327" s="5"/>
      <c r="G327" s="5"/>
      <c r="H327" s="5"/>
      <c r="I327" s="5"/>
      <c r="J327" s="5"/>
      <c r="K327" s="5"/>
      <c r="P327"/>
      <c r="Q327"/>
      <c r="R327"/>
      <c r="S327"/>
      <c r="T327"/>
      <c r="U327"/>
      <c r="V327"/>
      <c r="W327"/>
      <c r="X327"/>
    </row>
    <row r="328" spans="2:24" x14ac:dyDescent="0.2">
      <c r="B328" s="41"/>
      <c r="C328" s="5"/>
      <c r="D328" s="5"/>
      <c r="E328" s="5"/>
      <c r="F328" s="5"/>
      <c r="G328" s="5"/>
      <c r="H328" s="5"/>
      <c r="I328" s="5"/>
      <c r="J328" s="5"/>
      <c r="K328" s="5"/>
      <c r="P328"/>
      <c r="Q328"/>
      <c r="R328"/>
      <c r="S328"/>
      <c r="T328"/>
      <c r="U328"/>
      <c r="V328"/>
      <c r="W328"/>
      <c r="X328"/>
    </row>
    <row r="329" spans="2:24" x14ac:dyDescent="0.2">
      <c r="B329" s="41"/>
      <c r="C329" s="5"/>
      <c r="D329" s="5"/>
      <c r="E329" s="5"/>
      <c r="F329" s="5"/>
      <c r="G329" s="5"/>
      <c r="H329" s="5"/>
      <c r="I329" s="5"/>
      <c r="J329" s="5"/>
      <c r="K329" s="5"/>
      <c r="P329"/>
      <c r="Q329"/>
      <c r="R329"/>
      <c r="S329"/>
      <c r="T329"/>
      <c r="U329"/>
      <c r="V329"/>
      <c r="W329"/>
      <c r="X329"/>
    </row>
    <row r="330" spans="2:24" x14ac:dyDescent="0.2">
      <c r="B330" s="41"/>
      <c r="C330" s="5"/>
      <c r="D330" s="5"/>
      <c r="E330" s="5"/>
      <c r="F330" s="5"/>
      <c r="G330" s="5"/>
      <c r="H330" s="5"/>
      <c r="I330" s="5"/>
      <c r="J330" s="5"/>
      <c r="K330" s="5"/>
      <c r="P330"/>
      <c r="Q330"/>
      <c r="R330"/>
      <c r="S330"/>
      <c r="T330"/>
      <c r="U330"/>
      <c r="V330"/>
      <c r="W330"/>
      <c r="X330"/>
    </row>
    <row r="331" spans="2:24" x14ac:dyDescent="0.2">
      <c r="B331" s="41"/>
      <c r="C331" s="5"/>
      <c r="D331" s="5"/>
      <c r="E331" s="5"/>
      <c r="F331" s="5"/>
      <c r="G331" s="5"/>
      <c r="H331" s="5"/>
      <c r="I331" s="5"/>
      <c r="J331" s="5"/>
      <c r="K331" s="5"/>
      <c r="P331"/>
      <c r="Q331"/>
      <c r="R331"/>
      <c r="S331"/>
      <c r="T331"/>
      <c r="U331"/>
      <c r="V331"/>
      <c r="W331"/>
      <c r="X331"/>
    </row>
    <row r="332" spans="2:24" x14ac:dyDescent="0.2">
      <c r="B332" s="41"/>
      <c r="C332" s="5"/>
      <c r="D332" s="5"/>
      <c r="E332" s="5"/>
      <c r="F332" s="5"/>
      <c r="G332" s="5"/>
      <c r="H332" s="5"/>
      <c r="I332" s="5"/>
      <c r="J332" s="5"/>
      <c r="K332" s="5"/>
      <c r="P332"/>
      <c r="Q332"/>
      <c r="R332"/>
      <c r="S332"/>
      <c r="T332"/>
      <c r="U332"/>
      <c r="V332"/>
      <c r="W332"/>
      <c r="X332"/>
    </row>
    <row r="333" spans="2:24" x14ac:dyDescent="0.2">
      <c r="B333" s="41"/>
      <c r="C333" s="5"/>
      <c r="D333" s="5"/>
      <c r="E333" s="5"/>
      <c r="F333" s="5"/>
      <c r="G333" s="5"/>
      <c r="H333" s="5"/>
      <c r="I333" s="5"/>
      <c r="J333" s="5"/>
      <c r="K333" s="5"/>
      <c r="P333"/>
      <c r="Q333"/>
      <c r="R333"/>
      <c r="S333"/>
      <c r="T333"/>
      <c r="U333"/>
      <c r="V333"/>
      <c r="W333"/>
      <c r="X333"/>
    </row>
    <row r="334" spans="2:24" x14ac:dyDescent="0.2">
      <c r="B334" s="41"/>
      <c r="C334" s="5"/>
      <c r="D334" s="5"/>
      <c r="E334" s="5"/>
      <c r="F334" s="5"/>
      <c r="G334" s="5"/>
      <c r="H334" s="5"/>
      <c r="I334" s="5"/>
      <c r="J334" s="5"/>
      <c r="K334" s="5"/>
      <c r="P334"/>
      <c r="Q334"/>
      <c r="R334"/>
      <c r="S334"/>
      <c r="T334"/>
      <c r="U334"/>
      <c r="V334"/>
      <c r="W334"/>
      <c r="X334"/>
    </row>
    <row r="335" spans="2:24" x14ac:dyDescent="0.2">
      <c r="B335" s="41"/>
      <c r="C335" s="5"/>
      <c r="D335" s="5"/>
      <c r="E335" s="5"/>
      <c r="F335" s="5"/>
      <c r="G335" s="5"/>
      <c r="H335" s="5"/>
      <c r="I335" s="5"/>
      <c r="J335" s="5"/>
      <c r="K335" s="5"/>
      <c r="P335"/>
      <c r="Q335"/>
      <c r="R335"/>
      <c r="S335"/>
      <c r="T335"/>
      <c r="U335"/>
      <c r="V335"/>
      <c r="W335"/>
      <c r="X335"/>
    </row>
    <row r="336" spans="2:24" x14ac:dyDescent="0.2">
      <c r="B336" s="41"/>
      <c r="C336" s="5"/>
      <c r="D336" s="5"/>
      <c r="E336" s="5"/>
      <c r="F336" s="5"/>
      <c r="G336" s="5"/>
      <c r="H336" s="5"/>
      <c r="I336" s="5"/>
      <c r="J336" s="5"/>
      <c r="K336" s="5"/>
      <c r="P336"/>
      <c r="Q336"/>
      <c r="R336"/>
      <c r="S336"/>
      <c r="T336"/>
      <c r="U336"/>
      <c r="V336"/>
      <c r="W336"/>
      <c r="X336"/>
    </row>
    <row r="337" spans="2:29" x14ac:dyDescent="0.2">
      <c r="B337" s="41"/>
      <c r="C337" s="5"/>
      <c r="D337" s="5"/>
      <c r="E337" s="5"/>
      <c r="F337" s="5"/>
      <c r="G337" s="5"/>
      <c r="H337" s="5"/>
      <c r="I337" s="5"/>
      <c r="J337" s="5"/>
      <c r="K337" s="5"/>
      <c r="P337"/>
      <c r="Q337"/>
      <c r="R337"/>
      <c r="S337"/>
      <c r="T337"/>
      <c r="U337"/>
      <c r="V337"/>
      <c r="W337"/>
      <c r="X337"/>
    </row>
    <row r="338" spans="2:29" x14ac:dyDescent="0.2">
      <c r="B338" s="41"/>
      <c r="C338" s="5"/>
      <c r="D338" s="5"/>
      <c r="E338" s="5"/>
      <c r="F338" s="5"/>
      <c r="G338" s="5"/>
      <c r="H338" s="5"/>
      <c r="I338" s="5"/>
      <c r="J338" s="5"/>
      <c r="K338" s="5"/>
      <c r="P338"/>
      <c r="Q338"/>
      <c r="R338"/>
      <c r="S338"/>
      <c r="T338"/>
      <c r="U338"/>
      <c r="V338"/>
      <c r="W338"/>
      <c r="X338"/>
    </row>
    <row r="339" spans="2:29" x14ac:dyDescent="0.2">
      <c r="B339" s="41"/>
      <c r="C339" s="5"/>
      <c r="D339" s="5"/>
      <c r="E339" s="5"/>
      <c r="F339" s="5"/>
      <c r="G339" s="5"/>
      <c r="H339" s="5"/>
      <c r="I339" s="5"/>
      <c r="J339" s="5"/>
      <c r="K339" s="5"/>
      <c r="P339"/>
      <c r="Q339"/>
      <c r="R339"/>
      <c r="S339"/>
      <c r="T339"/>
      <c r="U339"/>
      <c r="V339"/>
      <c r="W339"/>
      <c r="X339"/>
    </row>
    <row r="340" spans="2:29" x14ac:dyDescent="0.2">
      <c r="B340" s="41"/>
      <c r="C340" s="5"/>
      <c r="D340" s="5"/>
      <c r="E340" s="5"/>
      <c r="F340" s="5"/>
      <c r="G340" s="5"/>
      <c r="H340" s="5"/>
      <c r="I340" s="5"/>
      <c r="J340" s="5"/>
      <c r="K340" s="5"/>
      <c r="P340"/>
      <c r="Q340"/>
      <c r="R340"/>
      <c r="S340"/>
      <c r="T340"/>
      <c r="U340"/>
      <c r="V340"/>
      <c r="W340"/>
      <c r="X340"/>
    </row>
    <row r="341" spans="2:29" x14ac:dyDescent="0.2">
      <c r="B341" s="41"/>
      <c r="C341" s="5"/>
      <c r="D341" s="5"/>
      <c r="E341" s="5"/>
      <c r="F341" s="5"/>
      <c r="G341" s="5"/>
      <c r="H341" s="5"/>
      <c r="I341" s="5"/>
      <c r="J341" s="5"/>
      <c r="K341" s="5"/>
      <c r="P341"/>
      <c r="Q341"/>
      <c r="R341"/>
      <c r="S341"/>
      <c r="T341"/>
      <c r="U341"/>
      <c r="V341"/>
      <c r="W341"/>
      <c r="X341"/>
    </row>
    <row r="342" spans="2:29" x14ac:dyDescent="0.2">
      <c r="B342" s="41"/>
      <c r="C342" s="5"/>
      <c r="D342" s="5"/>
      <c r="E342" s="5"/>
      <c r="F342" s="5"/>
      <c r="G342" s="5"/>
      <c r="H342" s="5"/>
      <c r="I342" s="5"/>
      <c r="J342" s="5"/>
      <c r="K342" s="5"/>
      <c r="P342"/>
      <c r="Q342"/>
      <c r="R342"/>
      <c r="S342"/>
      <c r="T342"/>
      <c r="U342"/>
      <c r="V342"/>
      <c r="W342"/>
      <c r="X342"/>
    </row>
    <row r="343" spans="2:29" x14ac:dyDescent="0.2">
      <c r="B343" s="41"/>
      <c r="C343" s="5"/>
      <c r="D343" s="5"/>
      <c r="E343" s="5"/>
      <c r="F343" s="5"/>
      <c r="G343" s="5"/>
      <c r="H343" s="5"/>
      <c r="I343" s="5"/>
      <c r="J343" s="5"/>
      <c r="K343" s="5"/>
      <c r="P343"/>
      <c r="Q343"/>
      <c r="R343"/>
      <c r="S343"/>
      <c r="T343"/>
      <c r="U343"/>
      <c r="V343"/>
      <c r="W343"/>
      <c r="X343"/>
    </row>
    <row r="344" spans="2:29" x14ac:dyDescent="0.2">
      <c r="B344" s="41"/>
      <c r="C344" s="5"/>
      <c r="D344" s="5"/>
      <c r="E344" s="5"/>
      <c r="F344" s="5"/>
      <c r="G344" s="5"/>
      <c r="H344" s="5"/>
      <c r="I344" s="5"/>
      <c r="J344" s="5"/>
      <c r="K344" s="5"/>
      <c r="P344"/>
      <c r="Q344"/>
      <c r="R344"/>
      <c r="S344"/>
      <c r="T344"/>
      <c r="U344"/>
      <c r="V344"/>
      <c r="W344"/>
      <c r="X344"/>
    </row>
    <row r="345" spans="2:29" x14ac:dyDescent="0.2">
      <c r="B345" s="41"/>
      <c r="C345" s="5"/>
      <c r="D345" s="5"/>
      <c r="E345" s="5"/>
      <c r="F345" s="5"/>
      <c r="G345" s="5"/>
      <c r="H345" s="5"/>
      <c r="I345" s="5"/>
      <c r="J345" s="5"/>
      <c r="K345" s="5"/>
      <c r="P345"/>
      <c r="Q345"/>
      <c r="R345"/>
      <c r="S345"/>
      <c r="T345"/>
      <c r="U345"/>
      <c r="V345"/>
      <c r="W345"/>
      <c r="X345"/>
    </row>
    <row r="346" spans="2:29" x14ac:dyDescent="0.2">
      <c r="B346" s="41"/>
      <c r="C346" s="5"/>
      <c r="D346" s="5"/>
      <c r="E346" s="5"/>
      <c r="F346" s="5"/>
      <c r="G346" s="5"/>
      <c r="H346" s="5"/>
      <c r="I346" s="5"/>
      <c r="J346" s="5"/>
      <c r="K346" s="5"/>
      <c r="P346"/>
      <c r="Q346"/>
      <c r="R346"/>
      <c r="S346"/>
      <c r="T346"/>
      <c r="U346"/>
      <c r="V346"/>
      <c r="W346"/>
      <c r="X346"/>
      <c r="AC346" t="s">
        <v>76</v>
      </c>
    </row>
    <row r="347" spans="2:29" x14ac:dyDescent="0.2">
      <c r="B347" s="41"/>
      <c r="C347" s="5"/>
      <c r="D347" s="5"/>
      <c r="E347" s="5"/>
      <c r="F347" s="5"/>
      <c r="G347" s="5"/>
      <c r="H347" s="5"/>
      <c r="I347" s="5"/>
      <c r="J347" s="5"/>
      <c r="K347" s="5"/>
      <c r="P347"/>
      <c r="Q347"/>
      <c r="R347"/>
      <c r="S347"/>
      <c r="T347"/>
      <c r="U347"/>
      <c r="V347"/>
      <c r="W347"/>
      <c r="X347"/>
    </row>
    <row r="348" spans="2:29" x14ac:dyDescent="0.2">
      <c r="B348" s="41"/>
      <c r="C348" s="5"/>
      <c r="D348" s="5"/>
      <c r="E348" s="5"/>
      <c r="F348" s="5"/>
      <c r="G348" s="5"/>
      <c r="H348" s="5"/>
      <c r="I348" s="5"/>
      <c r="J348" s="5"/>
      <c r="K348" s="5"/>
      <c r="P348"/>
      <c r="Q348"/>
      <c r="R348"/>
      <c r="S348"/>
      <c r="T348"/>
      <c r="U348"/>
      <c r="V348"/>
      <c r="W348"/>
      <c r="X348"/>
    </row>
    <row r="349" spans="2:29" x14ac:dyDescent="0.2">
      <c r="B349" s="41"/>
      <c r="C349" s="5"/>
      <c r="D349" s="5"/>
      <c r="E349" s="5"/>
      <c r="F349" s="5"/>
      <c r="G349" s="5"/>
      <c r="H349" s="5"/>
      <c r="I349" s="5"/>
      <c r="J349" s="5"/>
      <c r="K349" s="5"/>
      <c r="P349"/>
      <c r="Q349"/>
      <c r="R349"/>
      <c r="S349"/>
      <c r="T349"/>
      <c r="U349"/>
      <c r="V349"/>
      <c r="W349"/>
      <c r="X349"/>
    </row>
    <row r="350" spans="2:29" x14ac:dyDescent="0.2">
      <c r="B350" s="41"/>
      <c r="C350" s="5"/>
      <c r="D350" s="5"/>
      <c r="E350" s="5"/>
      <c r="F350" s="5"/>
      <c r="G350" s="5"/>
      <c r="H350" s="5"/>
      <c r="I350" s="5"/>
      <c r="J350" s="5"/>
      <c r="K350" s="5"/>
      <c r="P350"/>
      <c r="Q350"/>
      <c r="R350"/>
      <c r="S350"/>
      <c r="T350"/>
      <c r="U350"/>
      <c r="V350"/>
      <c r="W350"/>
      <c r="X350"/>
    </row>
    <row r="351" spans="2:29" x14ac:dyDescent="0.2">
      <c r="B351" s="41"/>
      <c r="C351" s="5"/>
      <c r="D351" s="5"/>
      <c r="E351" s="5"/>
      <c r="F351" s="5"/>
      <c r="G351" s="5"/>
      <c r="H351" s="5"/>
      <c r="I351" s="5"/>
      <c r="J351" s="5"/>
      <c r="K351" s="5"/>
      <c r="P351"/>
      <c r="Q351"/>
      <c r="R351"/>
      <c r="S351"/>
      <c r="T351"/>
      <c r="U351"/>
      <c r="V351"/>
      <c r="W351"/>
      <c r="X351"/>
    </row>
    <row r="352" spans="2:29" x14ac:dyDescent="0.2">
      <c r="B352" s="41"/>
      <c r="C352" s="5"/>
      <c r="D352" s="5"/>
      <c r="E352" s="5"/>
      <c r="F352" s="5"/>
      <c r="G352" s="5"/>
      <c r="H352" s="5"/>
      <c r="I352" s="5"/>
      <c r="J352" s="5"/>
      <c r="K352" s="5"/>
      <c r="P352"/>
      <c r="Q352"/>
      <c r="R352"/>
      <c r="S352"/>
      <c r="T352"/>
      <c r="U352"/>
      <c r="V352"/>
      <c r="W352"/>
      <c r="X352"/>
    </row>
    <row r="353" spans="2:24" x14ac:dyDescent="0.2">
      <c r="B353" s="41"/>
      <c r="C353" s="5"/>
      <c r="D353" s="5"/>
      <c r="E353" s="5"/>
      <c r="F353" s="5"/>
      <c r="G353" s="5"/>
      <c r="H353" s="5"/>
      <c r="I353" s="5"/>
      <c r="J353" s="5"/>
      <c r="K353" s="5"/>
      <c r="P353"/>
      <c r="Q353"/>
      <c r="R353"/>
      <c r="S353"/>
      <c r="T353"/>
      <c r="U353"/>
      <c r="V353"/>
      <c r="W353"/>
      <c r="X353"/>
    </row>
    <row r="354" spans="2:24" x14ac:dyDescent="0.2">
      <c r="B354" s="41"/>
      <c r="C354" s="5"/>
      <c r="D354" s="5"/>
      <c r="E354" s="5"/>
      <c r="F354" s="5"/>
      <c r="G354" s="5"/>
      <c r="H354" s="5"/>
      <c r="I354" s="5"/>
      <c r="J354" s="5"/>
      <c r="K354" s="5"/>
      <c r="P354"/>
      <c r="Q354"/>
      <c r="R354"/>
      <c r="S354"/>
      <c r="T354"/>
      <c r="U354"/>
      <c r="V354"/>
      <c r="W354"/>
      <c r="X354"/>
    </row>
    <row r="355" spans="2:24" x14ac:dyDescent="0.2">
      <c r="B355" s="41"/>
      <c r="C355" s="5"/>
      <c r="D355" s="5"/>
      <c r="E355" s="5"/>
      <c r="F355" s="5"/>
      <c r="G355" s="5"/>
      <c r="H355" s="5"/>
      <c r="I355" s="5"/>
      <c r="J355" s="5"/>
      <c r="K355" s="5"/>
      <c r="P355"/>
      <c r="Q355"/>
      <c r="R355"/>
      <c r="S355"/>
      <c r="T355"/>
      <c r="U355"/>
      <c r="V355"/>
      <c r="W355"/>
      <c r="X355"/>
    </row>
    <row r="356" spans="2:24" x14ac:dyDescent="0.2">
      <c r="B356" s="41"/>
      <c r="C356" s="5"/>
      <c r="D356" s="5"/>
      <c r="E356" s="5"/>
      <c r="F356" s="5"/>
      <c r="G356" s="5"/>
      <c r="H356" s="5"/>
      <c r="I356" s="5"/>
      <c r="J356" s="5"/>
      <c r="K356" s="5"/>
      <c r="P356"/>
      <c r="Q356"/>
      <c r="R356"/>
      <c r="S356"/>
      <c r="T356"/>
      <c r="U356"/>
      <c r="V356"/>
      <c r="W356"/>
      <c r="X356"/>
    </row>
    <row r="357" spans="2:24" x14ac:dyDescent="0.2">
      <c r="B357" s="41"/>
      <c r="C357" s="5"/>
      <c r="D357" s="5"/>
      <c r="E357" s="5"/>
      <c r="F357" s="5"/>
      <c r="G357" s="5"/>
      <c r="H357" s="5"/>
      <c r="I357" s="5"/>
      <c r="J357" s="5"/>
      <c r="K357" s="5"/>
      <c r="P357"/>
      <c r="Q357"/>
      <c r="R357"/>
      <c r="S357"/>
      <c r="T357"/>
      <c r="U357"/>
      <c r="V357"/>
      <c r="W357"/>
      <c r="X357"/>
    </row>
    <row r="358" spans="2:24" x14ac:dyDescent="0.2">
      <c r="B358" s="41"/>
      <c r="C358" s="5"/>
      <c r="D358" s="5"/>
      <c r="E358" s="5"/>
      <c r="F358" s="5"/>
      <c r="G358" s="5"/>
      <c r="H358" s="5"/>
      <c r="I358" s="5"/>
      <c r="J358" s="5"/>
      <c r="K358" s="5"/>
      <c r="P358"/>
      <c r="Q358"/>
      <c r="R358"/>
      <c r="S358"/>
      <c r="T358"/>
      <c r="U358"/>
      <c r="V358"/>
      <c r="W358"/>
      <c r="X358"/>
    </row>
    <row r="359" spans="2:24" x14ac:dyDescent="0.2">
      <c r="B359" s="41"/>
      <c r="C359" s="5"/>
      <c r="D359" s="5"/>
      <c r="E359" s="5"/>
      <c r="F359" s="5"/>
      <c r="G359" s="5"/>
      <c r="H359" s="5"/>
      <c r="I359" s="5"/>
      <c r="J359" s="5"/>
      <c r="K359" s="5"/>
      <c r="P359"/>
      <c r="Q359"/>
      <c r="R359"/>
      <c r="S359"/>
      <c r="T359"/>
      <c r="U359"/>
      <c r="V359"/>
      <c r="W359"/>
      <c r="X359"/>
    </row>
    <row r="360" spans="2:24" x14ac:dyDescent="0.2">
      <c r="B360" s="41"/>
      <c r="C360" s="5"/>
      <c r="D360" s="5"/>
      <c r="E360" s="5"/>
      <c r="F360" s="5"/>
      <c r="G360" s="5"/>
      <c r="H360" s="5"/>
      <c r="I360" s="5"/>
      <c r="J360" s="5"/>
      <c r="K360" s="5"/>
      <c r="P360"/>
      <c r="Q360"/>
      <c r="R360"/>
      <c r="S360"/>
      <c r="T360"/>
      <c r="U360"/>
      <c r="V360"/>
      <c r="W360"/>
      <c r="X360"/>
    </row>
    <row r="361" spans="2:24" x14ac:dyDescent="0.2">
      <c r="B361" s="41"/>
      <c r="C361" s="5"/>
      <c r="D361" s="5"/>
      <c r="E361" s="5"/>
      <c r="F361" s="5"/>
      <c r="G361" s="5"/>
      <c r="H361" s="5"/>
      <c r="I361" s="5"/>
      <c r="J361" s="5"/>
      <c r="K361" s="5"/>
      <c r="P361"/>
      <c r="Q361"/>
      <c r="R361"/>
      <c r="S361"/>
      <c r="T361"/>
      <c r="U361"/>
      <c r="V361"/>
      <c r="W361"/>
      <c r="X361"/>
    </row>
    <row r="362" spans="2:24" x14ac:dyDescent="0.2">
      <c r="B362" s="41"/>
      <c r="C362" s="5"/>
      <c r="D362" s="5"/>
      <c r="E362" s="5"/>
      <c r="F362" s="5"/>
      <c r="G362" s="5"/>
      <c r="H362" s="5"/>
      <c r="I362" s="5"/>
      <c r="J362" s="5"/>
      <c r="K362" s="5"/>
      <c r="P362"/>
      <c r="Q362"/>
      <c r="R362"/>
      <c r="S362"/>
      <c r="T362"/>
      <c r="U362"/>
      <c r="V362"/>
      <c r="W362"/>
      <c r="X362"/>
    </row>
    <row r="363" spans="2:24" x14ac:dyDescent="0.2">
      <c r="B363" s="41"/>
      <c r="C363" s="5"/>
      <c r="D363" s="5"/>
      <c r="E363" s="5"/>
      <c r="F363" s="5"/>
      <c r="G363" s="5"/>
      <c r="H363" s="5"/>
      <c r="I363" s="5"/>
      <c r="J363" s="5"/>
      <c r="K363" s="5"/>
      <c r="P363"/>
      <c r="Q363"/>
      <c r="R363"/>
      <c r="S363"/>
      <c r="T363"/>
      <c r="U363"/>
      <c r="V363"/>
      <c r="W363"/>
      <c r="X363"/>
    </row>
    <row r="364" spans="2:24" x14ac:dyDescent="0.2">
      <c r="B364" s="41"/>
      <c r="C364" s="5"/>
      <c r="D364" s="5"/>
      <c r="E364" s="5"/>
      <c r="F364" s="5"/>
      <c r="G364" s="5"/>
      <c r="H364" s="5"/>
      <c r="I364" s="5"/>
      <c r="J364" s="5"/>
      <c r="K364" s="5"/>
      <c r="P364"/>
      <c r="Q364"/>
      <c r="R364"/>
      <c r="S364"/>
      <c r="T364"/>
      <c r="U364"/>
      <c r="V364"/>
      <c r="W364"/>
      <c r="X364"/>
    </row>
    <row r="365" spans="2:24" x14ac:dyDescent="0.2">
      <c r="B365" s="41"/>
      <c r="C365" s="5"/>
      <c r="D365" s="5"/>
      <c r="E365" s="5"/>
      <c r="F365" s="5"/>
      <c r="G365" s="5"/>
      <c r="H365" s="5"/>
      <c r="I365" s="5"/>
      <c r="J365" s="5"/>
      <c r="K365" s="5"/>
      <c r="P365"/>
      <c r="Q365"/>
      <c r="R365"/>
      <c r="S365"/>
      <c r="T365"/>
      <c r="U365"/>
      <c r="V365"/>
      <c r="W365"/>
      <c r="X365"/>
    </row>
    <row r="366" spans="2:24" x14ac:dyDescent="0.2">
      <c r="B366" s="41"/>
      <c r="C366" s="5"/>
      <c r="D366" s="5"/>
      <c r="E366" s="5"/>
      <c r="F366" s="5"/>
      <c r="G366" s="5"/>
      <c r="H366" s="5"/>
      <c r="I366" s="5"/>
      <c r="J366" s="5"/>
      <c r="K366" s="5"/>
      <c r="P366"/>
      <c r="Q366"/>
      <c r="R366"/>
      <c r="S366"/>
      <c r="T366"/>
      <c r="U366"/>
      <c r="V366"/>
      <c r="W366"/>
      <c r="X366"/>
    </row>
    <row r="367" spans="2:24" x14ac:dyDescent="0.2">
      <c r="B367" s="41"/>
      <c r="C367" s="5"/>
      <c r="D367" s="5"/>
      <c r="E367" s="5"/>
      <c r="F367" s="5"/>
      <c r="G367" s="5"/>
      <c r="H367" s="5"/>
      <c r="I367" s="5"/>
      <c r="J367" s="5"/>
      <c r="K367" s="5"/>
      <c r="P367"/>
      <c r="Q367"/>
      <c r="R367"/>
      <c r="S367"/>
      <c r="T367"/>
      <c r="U367"/>
      <c r="V367"/>
      <c r="W367"/>
      <c r="X367"/>
    </row>
    <row r="368" spans="2:24" x14ac:dyDescent="0.2">
      <c r="B368" s="41"/>
      <c r="C368" s="5"/>
      <c r="D368" s="5"/>
      <c r="E368" s="5"/>
      <c r="F368" s="5"/>
      <c r="G368" s="5"/>
      <c r="H368" s="5"/>
      <c r="I368" s="5"/>
      <c r="J368" s="5"/>
      <c r="K368" s="5"/>
      <c r="P368"/>
      <c r="Q368"/>
      <c r="R368"/>
      <c r="S368"/>
      <c r="T368"/>
      <c r="U368"/>
      <c r="V368"/>
      <c r="W368"/>
      <c r="X368"/>
    </row>
    <row r="369" spans="2:24" x14ac:dyDescent="0.2">
      <c r="B369" s="41"/>
      <c r="C369" s="5"/>
      <c r="D369" s="5"/>
      <c r="E369" s="5"/>
      <c r="F369" s="5"/>
      <c r="G369" s="5"/>
      <c r="H369" s="5"/>
      <c r="I369" s="5"/>
      <c r="J369" s="5"/>
      <c r="K369" s="5"/>
      <c r="P369"/>
      <c r="Q369"/>
      <c r="R369"/>
      <c r="S369"/>
      <c r="T369"/>
      <c r="U369"/>
      <c r="V369"/>
      <c r="W369"/>
      <c r="X369"/>
    </row>
    <row r="370" spans="2:24" x14ac:dyDescent="0.2">
      <c r="P370"/>
      <c r="Q370"/>
      <c r="R370"/>
      <c r="S370"/>
      <c r="T370"/>
      <c r="U370"/>
      <c r="V370"/>
      <c r="W370"/>
      <c r="X370"/>
    </row>
  </sheetData>
  <conditionalFormatting sqref="O5:X95">
    <cfRule type="expression" dxfId="90" priority="7">
      <formula>AND(LEN($O5)&gt;0,MOD(ROW(O5)-ROW($O$4),2))</formula>
    </cfRule>
  </conditionalFormatting>
  <conditionalFormatting sqref="O5:O95">
    <cfRule type="expression" dxfId="89" priority="6">
      <formula>LEN(O5)=0</formula>
    </cfRule>
  </conditionalFormatting>
  <conditionalFormatting sqref="B5:K65 B66:G67 I66:K67 B68:K369">
    <cfRule type="expression" dxfId="88" priority="4" stopIfTrue="1">
      <formula>LEN($B5)=0</formula>
    </cfRule>
    <cfRule type="expression" dxfId="87" priority="5" stopIfTrue="1">
      <formula>(LEN($B5)&gt;0)*(MOD(ROW(B5)-ROW(B$4),2)=0)</formula>
    </cfRule>
    <cfRule type="expression" dxfId="86" priority="8" stopIfTrue="1">
      <formula>AND(LEN($B5)&gt;0,MOD(ROW(B5)-ROW(B$4),2)=1)</formula>
    </cfRule>
  </conditionalFormatting>
  <conditionalFormatting sqref="H66">
    <cfRule type="expression" dxfId="85" priority="73" stopIfTrue="1">
      <formula>LEN($B67)=0</formula>
    </cfRule>
    <cfRule type="expression" dxfId="84" priority="74" stopIfTrue="1">
      <formula>(LEN($B67)&gt;0)*(MOD(ROW(H66)-ROW(H$4),2)=0)</formula>
    </cfRule>
    <cfRule type="expression" dxfId="83" priority="75" stopIfTrue="1">
      <formula>AND(LEN($B67)&gt;0,MOD(ROW(H66)-ROW(H$4),2)=1)</formula>
    </cfRule>
  </conditionalFormatting>
  <conditionalFormatting sqref="H67">
    <cfRule type="expression" dxfId="82" priority="1" stopIfTrue="1">
      <formula>LEN($B67)=0</formula>
    </cfRule>
    <cfRule type="expression" dxfId="81" priority="2" stopIfTrue="1">
      <formula>(LEN($B67)&gt;0)*(MOD(ROW(H67)-ROW(H$4),2)=0)</formula>
    </cfRule>
    <cfRule type="expression" dxfId="80" priority="3" stopIfTrue="1">
      <formula>AND(LEN($B67)&gt;0,MOD(ROW(H67)-ROW(H$4),2)=1)</formula>
    </cfRule>
  </conditionalFormatting>
  <pageMargins left="0.7" right="0.7" top="0.75" bottom="0.75" header="0.3" footer="0.3"/>
  <pageSetup orientation="portrait" r:id="rId1"/>
  <drawing r:id="rId2"/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75F8F4-F02E-491D-8929-12439DC1AD26}">
  <sheetPr codeName="Sheet3">
    <tabColor theme="4" tint="0.79998168889431442"/>
  </sheetPr>
  <dimension ref="D7:AC505"/>
  <sheetViews>
    <sheetView topLeftCell="A4" workbookViewId="0">
      <pane ySplit="5" topLeftCell="A491" activePane="bottomLeft" state="frozen"/>
      <selection activeCell="A4" sqref="A4"/>
      <selection pane="bottomLeft" activeCell="G509" sqref="G509"/>
    </sheetView>
  </sheetViews>
  <sheetFormatPr defaultRowHeight="12.75" x14ac:dyDescent="0.2"/>
  <cols>
    <col min="5" max="25" width="3.28515625" style="5" customWidth="1"/>
    <col min="26" max="28" width="3.28515625" customWidth="1"/>
  </cols>
  <sheetData>
    <row r="7" spans="4:27" ht="13.5" thickBot="1" x14ac:dyDescent="0.25"/>
    <row r="8" spans="4:27" ht="129" thickBot="1" x14ac:dyDescent="0.25">
      <c r="D8" s="3" t="s">
        <v>0</v>
      </c>
      <c r="E8" s="18" t="s">
        <v>2</v>
      </c>
      <c r="F8" s="6" t="s">
        <v>20</v>
      </c>
      <c r="G8" s="18" t="s">
        <v>3</v>
      </c>
      <c r="H8" s="2" t="s">
        <v>21</v>
      </c>
      <c r="I8" s="18" t="s">
        <v>12</v>
      </c>
      <c r="J8" s="18" t="s">
        <v>19</v>
      </c>
      <c r="K8" s="2" t="s">
        <v>16</v>
      </c>
      <c r="L8" s="18" t="s">
        <v>17</v>
      </c>
      <c r="M8" s="2" t="s">
        <v>22</v>
      </c>
      <c r="N8" s="19" t="s">
        <v>32</v>
      </c>
      <c r="O8" s="19" t="s">
        <v>40</v>
      </c>
      <c r="P8" s="19" t="s">
        <v>38</v>
      </c>
      <c r="Q8" s="2" t="s">
        <v>27</v>
      </c>
      <c r="R8" s="18" t="s">
        <v>29</v>
      </c>
      <c r="S8" s="19" t="s">
        <v>37</v>
      </c>
      <c r="T8" s="23" t="s">
        <v>42</v>
      </c>
      <c r="U8" s="23" t="s">
        <v>43</v>
      </c>
      <c r="V8" s="23" t="s">
        <v>44</v>
      </c>
      <c r="W8" s="23" t="s">
        <v>159</v>
      </c>
      <c r="X8" s="23" t="s">
        <v>552</v>
      </c>
      <c r="Y8" s="18" t="s">
        <v>18</v>
      </c>
    </row>
    <row r="9" spans="4:27" ht="13.5" thickTop="1" x14ac:dyDescent="0.2">
      <c r="D9" t="str" cm="1">
        <f t="array" aca="1" ref="D9:D505" ca="1">TEXT(DATE(2025,1,_xlfn.SEQUENCE(1+_xlfn.DAYS(TODAY(),DATE(2025,1,1)))),"dd-mmm")</f>
        <v>01-Jan</v>
      </c>
      <c r="E9" s="5">
        <v>0</v>
      </c>
      <c r="F9" s="5">
        <v>0</v>
      </c>
      <c r="G9" s="5">
        <v>0</v>
      </c>
      <c r="H9" s="5">
        <v>0</v>
      </c>
      <c r="I9" s="5">
        <v>0</v>
      </c>
      <c r="J9" s="5">
        <v>0</v>
      </c>
      <c r="K9" s="5">
        <v>0</v>
      </c>
      <c r="L9" s="5">
        <v>0</v>
      </c>
      <c r="M9" s="5">
        <v>0</v>
      </c>
      <c r="N9" s="5">
        <v>0</v>
      </c>
      <c r="O9" s="5">
        <v>0</v>
      </c>
      <c r="P9" s="5">
        <v>0</v>
      </c>
      <c r="Q9" s="5">
        <v>0</v>
      </c>
      <c r="R9" s="5">
        <v>0</v>
      </c>
      <c r="S9" s="5">
        <v>0</v>
      </c>
      <c r="T9" s="5">
        <v>0</v>
      </c>
      <c r="U9" s="5">
        <v>0</v>
      </c>
      <c r="V9" s="5">
        <v>0</v>
      </c>
      <c r="W9" s="5">
        <v>0</v>
      </c>
      <c r="X9" s="5">
        <v>0</v>
      </c>
      <c r="Y9" s="5">
        <v>0</v>
      </c>
      <c r="AA9" cm="1">
        <f t="array" ref="AA9:AA505">_xlfn.BYROW(_xlfn.DROP(_xlnm.Print_Area,,1),_xleta.SUM)</f>
        <v>0</v>
      </c>
    </row>
    <row r="10" spans="4:27" x14ac:dyDescent="0.2">
      <c r="D10" t="str">
        <f ca="1"/>
        <v>02-Jan</v>
      </c>
      <c r="E10" s="5">
        <v>0</v>
      </c>
      <c r="F10" s="5">
        <v>0</v>
      </c>
      <c r="G10" s="5">
        <v>0</v>
      </c>
      <c r="H10" s="5">
        <v>0</v>
      </c>
      <c r="I10" s="5">
        <v>0</v>
      </c>
      <c r="J10" s="5">
        <v>0</v>
      </c>
      <c r="K10" s="5">
        <v>0</v>
      </c>
      <c r="L10" s="5">
        <v>0</v>
      </c>
      <c r="M10" s="5">
        <v>0</v>
      </c>
      <c r="N10" s="5">
        <v>0</v>
      </c>
      <c r="O10" s="5">
        <v>0</v>
      </c>
      <c r="Q10" s="5">
        <v>0</v>
      </c>
      <c r="R10" s="5">
        <v>0</v>
      </c>
      <c r="S10" s="5">
        <v>0</v>
      </c>
      <c r="T10" s="5">
        <v>0</v>
      </c>
      <c r="U10" s="5">
        <v>0</v>
      </c>
      <c r="V10" s="5">
        <v>0</v>
      </c>
      <c r="W10" s="5">
        <v>0</v>
      </c>
      <c r="X10" s="5">
        <v>0</v>
      </c>
      <c r="Y10" s="5">
        <v>0</v>
      </c>
      <c r="AA10">
        <v>0</v>
      </c>
    </row>
    <row r="11" spans="4:27" x14ac:dyDescent="0.2">
      <c r="D11" t="str">
        <f ca="1"/>
        <v>03-Jan</v>
      </c>
      <c r="E11" s="5">
        <v>0</v>
      </c>
      <c r="F11" s="5">
        <v>0</v>
      </c>
      <c r="G11" s="5">
        <v>0</v>
      </c>
      <c r="H11" s="5">
        <v>0</v>
      </c>
      <c r="I11" s="5">
        <v>0</v>
      </c>
      <c r="J11" s="5">
        <v>0</v>
      </c>
      <c r="K11" s="5">
        <v>0</v>
      </c>
      <c r="L11" s="5">
        <v>0</v>
      </c>
      <c r="M11" s="5">
        <v>0</v>
      </c>
      <c r="N11" s="5">
        <v>0</v>
      </c>
      <c r="O11" s="5">
        <v>0</v>
      </c>
      <c r="Q11" s="5">
        <v>0</v>
      </c>
      <c r="R11" s="5">
        <v>0</v>
      </c>
      <c r="S11" s="5">
        <v>0</v>
      </c>
      <c r="T11" s="5">
        <v>0</v>
      </c>
      <c r="U11" s="5">
        <v>0</v>
      </c>
      <c r="V11" s="5">
        <v>0</v>
      </c>
      <c r="W11" s="5">
        <v>0</v>
      </c>
      <c r="X11" s="5">
        <v>0</v>
      </c>
      <c r="Y11" s="5">
        <v>0</v>
      </c>
      <c r="AA11">
        <v>0</v>
      </c>
    </row>
    <row r="12" spans="4:27" x14ac:dyDescent="0.2">
      <c r="D12" t="str">
        <f ca="1"/>
        <v>04-Jan</v>
      </c>
      <c r="E12" s="5">
        <v>0</v>
      </c>
      <c r="F12" s="5">
        <v>0</v>
      </c>
      <c r="G12" s="5">
        <v>0</v>
      </c>
      <c r="H12" s="5">
        <v>0</v>
      </c>
      <c r="I12" s="5">
        <v>0</v>
      </c>
      <c r="J12" s="5">
        <v>0</v>
      </c>
      <c r="K12" s="5">
        <v>0</v>
      </c>
      <c r="L12" s="5">
        <v>0</v>
      </c>
      <c r="M12" s="5">
        <v>0</v>
      </c>
      <c r="N12" s="5">
        <v>0</v>
      </c>
      <c r="O12" s="5">
        <v>0</v>
      </c>
      <c r="Q12" s="5">
        <v>0</v>
      </c>
      <c r="R12" s="5">
        <v>0</v>
      </c>
      <c r="S12" s="5">
        <v>0</v>
      </c>
      <c r="T12" s="5">
        <v>0</v>
      </c>
      <c r="U12" s="5">
        <v>0</v>
      </c>
      <c r="V12" s="5">
        <v>0</v>
      </c>
      <c r="W12" s="5">
        <v>0</v>
      </c>
      <c r="X12" s="5">
        <v>0</v>
      </c>
      <c r="Y12" s="5">
        <v>0</v>
      </c>
      <c r="AA12">
        <v>0</v>
      </c>
    </row>
    <row r="13" spans="4:27" x14ac:dyDescent="0.2">
      <c r="D13" t="str">
        <f ca="1"/>
        <v>05-Jan</v>
      </c>
      <c r="E13" s="5">
        <v>0</v>
      </c>
      <c r="F13" s="5">
        <v>0</v>
      </c>
      <c r="G13" s="5">
        <v>0</v>
      </c>
      <c r="H13" s="5">
        <v>0</v>
      </c>
      <c r="I13" s="5">
        <v>0</v>
      </c>
      <c r="J13" s="5">
        <v>0</v>
      </c>
      <c r="K13" s="5">
        <v>0</v>
      </c>
      <c r="L13" s="5">
        <v>0</v>
      </c>
      <c r="M13" s="5">
        <v>0</v>
      </c>
      <c r="N13" s="5">
        <v>0</v>
      </c>
      <c r="O13" s="5">
        <v>0</v>
      </c>
      <c r="Q13" s="5">
        <v>0</v>
      </c>
      <c r="R13" s="5">
        <v>0</v>
      </c>
      <c r="S13" s="5">
        <v>0</v>
      </c>
      <c r="T13" s="5">
        <v>0</v>
      </c>
      <c r="U13" s="5">
        <v>0</v>
      </c>
      <c r="V13" s="5">
        <v>0</v>
      </c>
      <c r="W13" s="5">
        <v>0</v>
      </c>
      <c r="X13" s="5">
        <v>0</v>
      </c>
      <c r="Y13" s="5">
        <v>0</v>
      </c>
      <c r="AA13">
        <v>0</v>
      </c>
    </row>
    <row r="14" spans="4:27" x14ac:dyDescent="0.2">
      <c r="D14" t="str">
        <f ca="1"/>
        <v>06-Jan</v>
      </c>
      <c r="E14" s="5">
        <v>0</v>
      </c>
      <c r="F14" s="5">
        <v>0</v>
      </c>
      <c r="G14" s="5">
        <v>0</v>
      </c>
      <c r="H14" s="5">
        <v>0</v>
      </c>
      <c r="I14" s="5">
        <v>0</v>
      </c>
      <c r="J14" s="5">
        <v>0</v>
      </c>
      <c r="K14" s="5">
        <v>0</v>
      </c>
      <c r="L14" s="5">
        <v>0</v>
      </c>
      <c r="M14" s="5">
        <v>0</v>
      </c>
      <c r="N14" s="5">
        <v>0</v>
      </c>
      <c r="O14" s="5">
        <v>0</v>
      </c>
      <c r="Q14" s="5">
        <v>0</v>
      </c>
      <c r="R14" s="5">
        <v>0</v>
      </c>
      <c r="S14" s="5">
        <v>0</v>
      </c>
      <c r="T14" s="5">
        <v>0</v>
      </c>
      <c r="U14" s="5">
        <v>0</v>
      </c>
      <c r="V14" s="5">
        <v>0</v>
      </c>
      <c r="W14" s="5">
        <v>0</v>
      </c>
      <c r="X14" s="5">
        <v>0</v>
      </c>
      <c r="Y14" s="5">
        <v>0</v>
      </c>
      <c r="AA14">
        <v>0</v>
      </c>
    </row>
    <row r="15" spans="4:27" x14ac:dyDescent="0.2">
      <c r="D15" t="str">
        <f ca="1"/>
        <v>07-Jan</v>
      </c>
      <c r="E15" s="5">
        <v>0</v>
      </c>
      <c r="F15" s="5">
        <v>0</v>
      </c>
      <c r="G15" s="5">
        <v>0</v>
      </c>
      <c r="H15" s="5">
        <v>0</v>
      </c>
      <c r="I15" s="5">
        <v>0</v>
      </c>
      <c r="J15" s="5">
        <v>0</v>
      </c>
      <c r="K15" s="5">
        <v>0</v>
      </c>
      <c r="L15" s="5">
        <v>0</v>
      </c>
      <c r="M15" s="5">
        <v>0</v>
      </c>
      <c r="N15" s="5">
        <v>0</v>
      </c>
      <c r="O15" s="5">
        <v>0</v>
      </c>
      <c r="Q15" s="5">
        <v>0</v>
      </c>
      <c r="R15" s="5">
        <v>0</v>
      </c>
      <c r="S15" s="5">
        <v>0</v>
      </c>
      <c r="T15" s="5">
        <v>0</v>
      </c>
      <c r="U15" s="5">
        <v>0</v>
      </c>
      <c r="V15" s="5">
        <v>0</v>
      </c>
      <c r="W15" s="5">
        <v>0</v>
      </c>
      <c r="X15" s="5">
        <v>0</v>
      </c>
      <c r="Y15" s="5">
        <v>0</v>
      </c>
      <c r="AA15">
        <v>0</v>
      </c>
    </row>
    <row r="16" spans="4:27" x14ac:dyDescent="0.2">
      <c r="D16" t="str">
        <f ca="1"/>
        <v>08-Jan</v>
      </c>
      <c r="E16" s="5">
        <v>0</v>
      </c>
      <c r="F16" s="5">
        <v>0</v>
      </c>
      <c r="G16" s="5">
        <v>0</v>
      </c>
      <c r="H16" s="5">
        <v>0</v>
      </c>
      <c r="I16" s="5">
        <v>0</v>
      </c>
      <c r="J16" s="5">
        <v>0</v>
      </c>
      <c r="K16" s="5">
        <v>0</v>
      </c>
      <c r="L16" s="5">
        <v>0</v>
      </c>
      <c r="M16" s="5">
        <v>0</v>
      </c>
      <c r="N16" s="5">
        <v>0</v>
      </c>
      <c r="O16" s="5">
        <v>0</v>
      </c>
      <c r="Q16" s="5">
        <v>0</v>
      </c>
      <c r="R16" s="5">
        <v>0</v>
      </c>
      <c r="S16" s="5">
        <v>0</v>
      </c>
      <c r="T16" s="5">
        <v>0</v>
      </c>
      <c r="U16" s="5">
        <v>0</v>
      </c>
      <c r="V16" s="5">
        <v>0</v>
      </c>
      <c r="W16" s="5">
        <v>0</v>
      </c>
      <c r="X16" s="5">
        <v>0</v>
      </c>
      <c r="Y16" s="5">
        <v>0</v>
      </c>
      <c r="AA16">
        <v>0</v>
      </c>
    </row>
    <row r="17" spans="4:27" x14ac:dyDescent="0.2">
      <c r="D17" t="str">
        <f ca="1"/>
        <v>09-Jan</v>
      </c>
      <c r="E17" s="5">
        <v>0</v>
      </c>
      <c r="F17" s="5">
        <v>0</v>
      </c>
      <c r="G17" s="5">
        <v>0</v>
      </c>
      <c r="H17" s="5">
        <v>0</v>
      </c>
      <c r="I17" s="5">
        <v>0</v>
      </c>
      <c r="J17" s="5">
        <v>0</v>
      </c>
      <c r="K17" s="5">
        <v>0</v>
      </c>
      <c r="L17" s="5">
        <v>0</v>
      </c>
      <c r="M17" s="5">
        <v>0</v>
      </c>
      <c r="N17" s="5">
        <v>0</v>
      </c>
      <c r="O17" s="5">
        <v>0</v>
      </c>
      <c r="Q17" s="5">
        <v>0</v>
      </c>
      <c r="R17" s="5">
        <v>0</v>
      </c>
      <c r="S17" s="5">
        <v>0</v>
      </c>
      <c r="T17" s="5">
        <v>0</v>
      </c>
      <c r="U17" s="5">
        <v>0</v>
      </c>
      <c r="V17" s="5">
        <v>0</v>
      </c>
      <c r="W17" s="5">
        <v>0</v>
      </c>
      <c r="X17" s="5">
        <v>0</v>
      </c>
      <c r="Y17" s="5">
        <v>0</v>
      </c>
      <c r="AA17">
        <v>0</v>
      </c>
    </row>
    <row r="18" spans="4:27" x14ac:dyDescent="0.2">
      <c r="D18" t="str">
        <f ca="1"/>
        <v>10-Jan</v>
      </c>
      <c r="E18" s="5">
        <v>0</v>
      </c>
      <c r="F18" s="5">
        <v>0</v>
      </c>
      <c r="G18" s="5">
        <v>0</v>
      </c>
      <c r="H18" s="5">
        <v>0</v>
      </c>
      <c r="I18" s="5">
        <v>0</v>
      </c>
      <c r="J18" s="5">
        <v>0</v>
      </c>
      <c r="K18" s="5">
        <v>0</v>
      </c>
      <c r="L18" s="5">
        <v>0</v>
      </c>
      <c r="M18" s="5">
        <v>0</v>
      </c>
      <c r="N18" s="5">
        <v>0</v>
      </c>
      <c r="O18" s="5">
        <v>0</v>
      </c>
      <c r="Q18" s="5">
        <v>0</v>
      </c>
      <c r="R18" s="5">
        <v>0</v>
      </c>
      <c r="S18" s="5">
        <v>0</v>
      </c>
      <c r="T18" s="5">
        <v>0</v>
      </c>
      <c r="U18" s="5">
        <v>0</v>
      </c>
      <c r="V18" s="5">
        <v>0</v>
      </c>
      <c r="W18" s="5">
        <v>0</v>
      </c>
      <c r="X18" s="5">
        <v>0</v>
      </c>
      <c r="Y18" s="5">
        <v>0</v>
      </c>
      <c r="AA18">
        <v>0</v>
      </c>
    </row>
    <row r="19" spans="4:27" x14ac:dyDescent="0.2">
      <c r="D19" t="str">
        <f ca="1"/>
        <v>11-Jan</v>
      </c>
      <c r="E19" s="5">
        <v>0</v>
      </c>
      <c r="F19" s="5">
        <v>0</v>
      </c>
      <c r="G19" s="5">
        <v>0</v>
      </c>
      <c r="H19" s="5">
        <v>0</v>
      </c>
      <c r="I19" s="5">
        <v>0</v>
      </c>
      <c r="J19" s="5">
        <v>0</v>
      </c>
      <c r="K19" s="5">
        <v>0</v>
      </c>
      <c r="L19" s="5">
        <v>0</v>
      </c>
      <c r="M19" s="5">
        <v>0</v>
      </c>
      <c r="N19" s="5">
        <v>0</v>
      </c>
      <c r="O19" s="5">
        <v>0</v>
      </c>
      <c r="Q19" s="5">
        <v>0</v>
      </c>
      <c r="R19" s="5">
        <v>0</v>
      </c>
      <c r="S19" s="5">
        <v>0</v>
      </c>
      <c r="T19" s="5">
        <v>0</v>
      </c>
      <c r="U19" s="5">
        <v>0</v>
      </c>
      <c r="V19" s="5">
        <v>0</v>
      </c>
      <c r="W19" s="5">
        <v>0</v>
      </c>
      <c r="X19" s="5">
        <v>0</v>
      </c>
      <c r="Y19" s="5">
        <v>0</v>
      </c>
      <c r="AA19">
        <v>0</v>
      </c>
    </row>
    <row r="20" spans="4:27" x14ac:dyDescent="0.2">
      <c r="D20" t="str">
        <f ca="1"/>
        <v>12-Jan</v>
      </c>
      <c r="E20" s="5">
        <v>1</v>
      </c>
      <c r="F20" s="5">
        <v>0</v>
      </c>
      <c r="G20" s="5">
        <v>1</v>
      </c>
      <c r="H20" s="5">
        <v>0</v>
      </c>
      <c r="I20" s="5">
        <v>0</v>
      </c>
      <c r="J20" s="5">
        <v>0</v>
      </c>
      <c r="K20" s="5">
        <v>0</v>
      </c>
      <c r="L20" s="5">
        <v>0</v>
      </c>
      <c r="M20" s="5">
        <v>0</v>
      </c>
      <c r="N20" s="5">
        <v>0</v>
      </c>
      <c r="O20" s="5">
        <v>0</v>
      </c>
      <c r="Q20" s="5">
        <v>0</v>
      </c>
      <c r="R20" s="5">
        <v>0</v>
      </c>
      <c r="S20" s="5">
        <v>0</v>
      </c>
      <c r="T20" s="5">
        <v>0</v>
      </c>
      <c r="U20" s="5">
        <v>0</v>
      </c>
      <c r="V20" s="5">
        <v>0</v>
      </c>
      <c r="W20" s="5">
        <v>0</v>
      </c>
      <c r="X20" s="5">
        <v>0</v>
      </c>
      <c r="Y20" s="5">
        <v>0</v>
      </c>
      <c r="AA20">
        <v>2</v>
      </c>
    </row>
    <row r="21" spans="4:27" x14ac:dyDescent="0.2">
      <c r="D21" t="str">
        <f ca="1"/>
        <v>13-Jan</v>
      </c>
      <c r="E21" s="5">
        <v>1</v>
      </c>
      <c r="F21" s="5">
        <v>0</v>
      </c>
      <c r="G21" s="5">
        <v>1</v>
      </c>
      <c r="H21" s="5">
        <v>0</v>
      </c>
      <c r="I21" s="5">
        <v>0</v>
      </c>
      <c r="J21" s="5">
        <v>0</v>
      </c>
      <c r="K21" s="5">
        <v>0</v>
      </c>
      <c r="L21" s="5">
        <v>0</v>
      </c>
      <c r="M21" s="5">
        <v>0</v>
      </c>
      <c r="N21" s="5">
        <v>0</v>
      </c>
      <c r="O21" s="5">
        <v>0</v>
      </c>
      <c r="Q21" s="5">
        <v>0</v>
      </c>
      <c r="R21" s="5">
        <v>0</v>
      </c>
      <c r="S21" s="5">
        <v>0</v>
      </c>
      <c r="T21" s="5">
        <v>0</v>
      </c>
      <c r="U21" s="5">
        <v>0</v>
      </c>
      <c r="V21" s="5">
        <v>0</v>
      </c>
      <c r="W21" s="5">
        <v>0</v>
      </c>
      <c r="X21" s="5">
        <v>0</v>
      </c>
      <c r="Y21" s="5">
        <v>0</v>
      </c>
      <c r="AA21">
        <v>2</v>
      </c>
    </row>
    <row r="22" spans="4:27" x14ac:dyDescent="0.2">
      <c r="D22" t="str">
        <f ca="1"/>
        <v>14-Jan</v>
      </c>
      <c r="E22" s="5">
        <v>1</v>
      </c>
      <c r="F22" s="5">
        <v>0</v>
      </c>
      <c r="G22" s="5">
        <v>1</v>
      </c>
      <c r="H22" s="5">
        <v>0</v>
      </c>
      <c r="I22" s="5">
        <v>0</v>
      </c>
      <c r="J22" s="5">
        <v>0</v>
      </c>
      <c r="K22" s="5">
        <v>0</v>
      </c>
      <c r="L22" s="5">
        <v>0</v>
      </c>
      <c r="M22" s="5">
        <v>0</v>
      </c>
      <c r="N22" s="5">
        <v>0</v>
      </c>
      <c r="O22" s="5">
        <v>0</v>
      </c>
      <c r="Q22" s="5">
        <v>0</v>
      </c>
      <c r="R22" s="5">
        <v>0</v>
      </c>
      <c r="S22" s="5">
        <v>0</v>
      </c>
      <c r="T22" s="5">
        <v>0</v>
      </c>
      <c r="U22" s="5">
        <v>0</v>
      </c>
      <c r="V22" s="5">
        <v>0</v>
      </c>
      <c r="W22" s="5">
        <v>0</v>
      </c>
      <c r="X22" s="5">
        <v>0</v>
      </c>
      <c r="Y22" s="5">
        <v>0</v>
      </c>
      <c r="AA22">
        <v>2</v>
      </c>
    </row>
    <row r="23" spans="4:27" x14ac:dyDescent="0.2">
      <c r="D23" t="str">
        <f ca="1"/>
        <v>15-Jan</v>
      </c>
      <c r="E23" s="5">
        <v>1</v>
      </c>
      <c r="F23" s="5">
        <v>0</v>
      </c>
      <c r="G23" s="5">
        <v>1</v>
      </c>
      <c r="H23" s="5">
        <v>0</v>
      </c>
      <c r="I23" s="5">
        <v>0</v>
      </c>
      <c r="J23" s="5">
        <v>0</v>
      </c>
      <c r="K23" s="5">
        <v>0</v>
      </c>
      <c r="L23" s="5">
        <v>0</v>
      </c>
      <c r="M23" s="5">
        <v>0</v>
      </c>
      <c r="N23" s="5">
        <v>0</v>
      </c>
      <c r="O23" s="5">
        <v>0</v>
      </c>
      <c r="Q23" s="5">
        <v>0</v>
      </c>
      <c r="R23" s="5">
        <v>0</v>
      </c>
      <c r="S23" s="5">
        <v>0</v>
      </c>
      <c r="T23" s="5">
        <v>0</v>
      </c>
      <c r="U23" s="5">
        <v>0</v>
      </c>
      <c r="V23" s="5">
        <v>0</v>
      </c>
      <c r="W23" s="5">
        <v>0</v>
      </c>
      <c r="X23" s="5">
        <v>0</v>
      </c>
      <c r="Y23" s="5">
        <v>0</v>
      </c>
      <c r="AA23">
        <v>2</v>
      </c>
    </row>
    <row r="24" spans="4:27" x14ac:dyDescent="0.2">
      <c r="D24" t="str">
        <f ca="1"/>
        <v>16-Jan</v>
      </c>
      <c r="E24" s="5">
        <v>1</v>
      </c>
      <c r="F24" s="5">
        <v>0</v>
      </c>
      <c r="G24" s="5">
        <v>1</v>
      </c>
      <c r="H24" s="5">
        <v>0</v>
      </c>
      <c r="I24" s="5">
        <v>0</v>
      </c>
      <c r="J24" s="5">
        <v>0</v>
      </c>
      <c r="K24" s="5">
        <v>0</v>
      </c>
      <c r="L24" s="5">
        <v>0</v>
      </c>
      <c r="M24" s="5">
        <v>0</v>
      </c>
      <c r="N24" s="5">
        <v>0</v>
      </c>
      <c r="O24" s="5">
        <v>0</v>
      </c>
      <c r="Q24" s="5">
        <v>0</v>
      </c>
      <c r="R24" s="5">
        <v>0</v>
      </c>
      <c r="S24" s="5">
        <v>0</v>
      </c>
      <c r="T24" s="5">
        <v>0</v>
      </c>
      <c r="U24" s="5">
        <v>0</v>
      </c>
      <c r="V24" s="5">
        <v>0</v>
      </c>
      <c r="W24" s="5">
        <v>0</v>
      </c>
      <c r="X24" s="5">
        <v>0</v>
      </c>
      <c r="Y24" s="5">
        <v>0</v>
      </c>
      <c r="AA24">
        <v>2</v>
      </c>
    </row>
    <row r="25" spans="4:27" x14ac:dyDescent="0.2">
      <c r="D25" t="str">
        <f ca="1"/>
        <v>17-Jan</v>
      </c>
      <c r="E25" s="5">
        <v>1</v>
      </c>
      <c r="F25" s="5">
        <v>0</v>
      </c>
      <c r="G25" s="5">
        <v>1</v>
      </c>
      <c r="H25" s="5">
        <v>0</v>
      </c>
      <c r="I25" s="5">
        <v>0</v>
      </c>
      <c r="J25" s="5">
        <v>0</v>
      </c>
      <c r="K25" s="5">
        <v>0</v>
      </c>
      <c r="L25" s="5">
        <v>0</v>
      </c>
      <c r="M25" s="5">
        <v>0</v>
      </c>
      <c r="N25" s="5">
        <v>0</v>
      </c>
      <c r="O25" s="5">
        <v>0</v>
      </c>
      <c r="Q25" s="5">
        <v>0</v>
      </c>
      <c r="R25" s="5">
        <v>0</v>
      </c>
      <c r="S25" s="5">
        <v>0</v>
      </c>
      <c r="T25" s="5">
        <v>0</v>
      </c>
      <c r="U25" s="5">
        <v>0</v>
      </c>
      <c r="V25" s="5">
        <v>0</v>
      </c>
      <c r="W25" s="5">
        <v>0</v>
      </c>
      <c r="X25" s="5">
        <v>0</v>
      </c>
      <c r="Y25" s="5">
        <v>0</v>
      </c>
      <c r="AA25">
        <v>2</v>
      </c>
    </row>
    <row r="26" spans="4:27" x14ac:dyDescent="0.2">
      <c r="D26" t="str">
        <f ca="1"/>
        <v>18-Jan</v>
      </c>
      <c r="E26" s="5">
        <v>1</v>
      </c>
      <c r="F26" s="5">
        <v>0</v>
      </c>
      <c r="G26" s="5">
        <v>1</v>
      </c>
      <c r="H26" s="5">
        <v>0</v>
      </c>
      <c r="I26" s="5">
        <v>0</v>
      </c>
      <c r="J26" s="5">
        <v>0</v>
      </c>
      <c r="K26" s="5">
        <v>0</v>
      </c>
      <c r="L26" s="5">
        <v>0</v>
      </c>
      <c r="M26" s="5">
        <v>0</v>
      </c>
      <c r="N26" s="5">
        <v>0</v>
      </c>
      <c r="O26" s="5">
        <v>0</v>
      </c>
      <c r="Q26" s="5">
        <v>0</v>
      </c>
      <c r="R26" s="5">
        <v>0</v>
      </c>
      <c r="S26" s="5">
        <v>0</v>
      </c>
      <c r="T26" s="5">
        <v>0</v>
      </c>
      <c r="U26" s="5">
        <v>0</v>
      </c>
      <c r="V26" s="5">
        <v>0</v>
      </c>
      <c r="W26" s="5">
        <v>0</v>
      </c>
      <c r="X26" s="5">
        <v>0</v>
      </c>
      <c r="Y26" s="5">
        <v>0</v>
      </c>
      <c r="AA26">
        <v>2</v>
      </c>
    </row>
    <row r="27" spans="4:27" x14ac:dyDescent="0.2">
      <c r="D27" t="str">
        <f ca="1"/>
        <v>19-Jan</v>
      </c>
      <c r="E27" s="5">
        <v>1</v>
      </c>
      <c r="F27" s="5">
        <v>0</v>
      </c>
      <c r="G27" s="5">
        <v>1</v>
      </c>
      <c r="H27" s="5">
        <v>0</v>
      </c>
      <c r="I27" s="5">
        <v>0</v>
      </c>
      <c r="J27" s="5">
        <v>0</v>
      </c>
      <c r="K27" s="5">
        <v>0</v>
      </c>
      <c r="L27" s="5">
        <v>0</v>
      </c>
      <c r="M27" s="5">
        <v>0</v>
      </c>
      <c r="N27" s="5">
        <v>0</v>
      </c>
      <c r="O27" s="5">
        <v>0</v>
      </c>
      <c r="Q27" s="5">
        <v>0</v>
      </c>
      <c r="R27" s="5">
        <v>0</v>
      </c>
      <c r="S27" s="5">
        <v>0</v>
      </c>
      <c r="T27" s="5">
        <v>0</v>
      </c>
      <c r="U27" s="5">
        <v>0</v>
      </c>
      <c r="V27" s="5">
        <v>0</v>
      </c>
      <c r="W27" s="5">
        <v>0</v>
      </c>
      <c r="X27" s="5">
        <v>0</v>
      </c>
      <c r="Y27" s="5">
        <v>0</v>
      </c>
      <c r="AA27">
        <v>2</v>
      </c>
    </row>
    <row r="28" spans="4:27" x14ac:dyDescent="0.2">
      <c r="D28" t="str">
        <f ca="1"/>
        <v>20-Jan</v>
      </c>
      <c r="E28" s="5">
        <v>1</v>
      </c>
      <c r="F28" s="5">
        <v>0</v>
      </c>
      <c r="G28" s="5">
        <v>1</v>
      </c>
      <c r="H28" s="5">
        <v>0</v>
      </c>
      <c r="I28" s="5">
        <v>0</v>
      </c>
      <c r="J28" s="5">
        <v>0</v>
      </c>
      <c r="K28" s="5">
        <v>0</v>
      </c>
      <c r="L28" s="5">
        <v>0</v>
      </c>
      <c r="M28" s="5">
        <v>0</v>
      </c>
      <c r="N28" s="5">
        <v>0</v>
      </c>
      <c r="O28" s="5">
        <v>0</v>
      </c>
      <c r="Q28" s="5">
        <v>0</v>
      </c>
      <c r="R28" s="5">
        <v>0</v>
      </c>
      <c r="S28" s="5">
        <v>0</v>
      </c>
      <c r="T28" s="5">
        <v>0</v>
      </c>
      <c r="U28" s="5">
        <v>0</v>
      </c>
      <c r="V28" s="5">
        <v>0</v>
      </c>
      <c r="W28" s="5">
        <v>0</v>
      </c>
      <c r="X28" s="5">
        <v>0</v>
      </c>
      <c r="Y28" s="5">
        <v>0</v>
      </c>
      <c r="AA28">
        <v>2</v>
      </c>
    </row>
    <row r="29" spans="4:27" x14ac:dyDescent="0.2">
      <c r="D29" t="str">
        <f ca="1"/>
        <v>21-Jan</v>
      </c>
      <c r="E29" s="5">
        <v>1</v>
      </c>
      <c r="F29" s="5">
        <v>0</v>
      </c>
      <c r="G29" s="5">
        <v>1</v>
      </c>
      <c r="H29" s="5">
        <v>0</v>
      </c>
      <c r="I29" s="5">
        <v>0</v>
      </c>
      <c r="J29" s="5">
        <v>0</v>
      </c>
      <c r="K29" s="5">
        <v>0</v>
      </c>
      <c r="L29" s="5">
        <v>0</v>
      </c>
      <c r="M29" s="5">
        <v>0</v>
      </c>
      <c r="N29" s="5">
        <v>0</v>
      </c>
      <c r="O29" s="5">
        <v>0</v>
      </c>
      <c r="Q29" s="5">
        <v>0</v>
      </c>
      <c r="R29" s="5">
        <v>0</v>
      </c>
      <c r="S29" s="5">
        <v>0</v>
      </c>
      <c r="T29" s="5">
        <v>0</v>
      </c>
      <c r="U29" s="5">
        <v>0</v>
      </c>
      <c r="V29" s="5">
        <v>0</v>
      </c>
      <c r="W29" s="5">
        <v>0</v>
      </c>
      <c r="X29" s="5">
        <v>0</v>
      </c>
      <c r="Y29" s="5">
        <v>0</v>
      </c>
      <c r="AA29">
        <v>2</v>
      </c>
    </row>
    <row r="30" spans="4:27" x14ac:dyDescent="0.2">
      <c r="D30" t="str">
        <f ca="1"/>
        <v>22-Jan</v>
      </c>
      <c r="E30" s="5">
        <v>1</v>
      </c>
      <c r="F30" s="5">
        <v>0</v>
      </c>
      <c r="G30" s="5">
        <v>1</v>
      </c>
      <c r="H30" s="5">
        <v>0</v>
      </c>
      <c r="I30" s="5">
        <v>0</v>
      </c>
      <c r="J30" s="5">
        <v>0</v>
      </c>
      <c r="K30" s="5">
        <v>0</v>
      </c>
      <c r="L30" s="5">
        <v>0</v>
      </c>
      <c r="M30" s="5">
        <v>0</v>
      </c>
      <c r="N30" s="5">
        <v>0</v>
      </c>
      <c r="O30" s="5">
        <v>0</v>
      </c>
      <c r="Q30" s="5">
        <v>0</v>
      </c>
      <c r="R30" s="5">
        <v>0</v>
      </c>
      <c r="S30" s="5">
        <v>0</v>
      </c>
      <c r="T30" s="5">
        <v>0</v>
      </c>
      <c r="U30" s="5">
        <v>0</v>
      </c>
      <c r="V30" s="5">
        <v>0</v>
      </c>
      <c r="W30" s="5">
        <v>0</v>
      </c>
      <c r="X30" s="5">
        <v>0</v>
      </c>
      <c r="Y30" s="5">
        <v>0</v>
      </c>
      <c r="AA30">
        <v>2</v>
      </c>
    </row>
    <row r="31" spans="4:27" x14ac:dyDescent="0.2">
      <c r="D31" t="str">
        <f ca="1"/>
        <v>23-Jan</v>
      </c>
      <c r="E31" s="5">
        <v>1</v>
      </c>
      <c r="F31" s="5">
        <v>0</v>
      </c>
      <c r="G31" s="5">
        <v>1</v>
      </c>
      <c r="H31" s="5">
        <v>0</v>
      </c>
      <c r="I31" s="5">
        <v>0</v>
      </c>
      <c r="J31" s="5">
        <v>0</v>
      </c>
      <c r="K31" s="5">
        <v>0</v>
      </c>
      <c r="L31" s="5">
        <v>0</v>
      </c>
      <c r="M31" s="5">
        <v>0</v>
      </c>
      <c r="N31" s="5">
        <v>0</v>
      </c>
      <c r="O31" s="5">
        <v>0</v>
      </c>
      <c r="Q31" s="5">
        <v>0</v>
      </c>
      <c r="R31" s="5">
        <v>0</v>
      </c>
      <c r="S31" s="5">
        <v>0</v>
      </c>
      <c r="T31" s="5">
        <v>0</v>
      </c>
      <c r="U31" s="5">
        <v>0</v>
      </c>
      <c r="V31" s="5">
        <v>0</v>
      </c>
      <c r="W31" s="5">
        <v>0</v>
      </c>
      <c r="X31" s="5">
        <v>0</v>
      </c>
      <c r="Y31" s="5">
        <v>0</v>
      </c>
      <c r="AA31">
        <v>2</v>
      </c>
    </row>
    <row r="32" spans="4:27" x14ac:dyDescent="0.2">
      <c r="D32" t="str">
        <f ca="1"/>
        <v>24-Jan</v>
      </c>
      <c r="E32" s="5">
        <v>1</v>
      </c>
      <c r="F32" s="5">
        <v>0</v>
      </c>
      <c r="G32" s="5">
        <v>1</v>
      </c>
      <c r="H32" s="5">
        <v>0</v>
      </c>
      <c r="I32" s="5">
        <v>0</v>
      </c>
      <c r="J32" s="5">
        <v>0</v>
      </c>
      <c r="K32" s="5">
        <v>0</v>
      </c>
      <c r="L32" s="5">
        <v>0</v>
      </c>
      <c r="M32" s="5">
        <v>0</v>
      </c>
      <c r="N32" s="5">
        <v>0</v>
      </c>
      <c r="O32" s="5">
        <v>0</v>
      </c>
      <c r="Q32" s="5">
        <v>0</v>
      </c>
      <c r="R32" s="5">
        <v>0</v>
      </c>
      <c r="S32" s="5">
        <v>0</v>
      </c>
      <c r="T32" s="5">
        <v>0</v>
      </c>
      <c r="U32" s="5">
        <v>0</v>
      </c>
      <c r="V32" s="5">
        <v>0</v>
      </c>
      <c r="W32" s="5">
        <v>0</v>
      </c>
      <c r="X32" s="5">
        <v>0</v>
      </c>
      <c r="Y32" s="5">
        <v>0</v>
      </c>
      <c r="AA32">
        <v>2</v>
      </c>
    </row>
    <row r="33" spans="4:27" x14ac:dyDescent="0.2">
      <c r="D33" t="str">
        <f ca="1"/>
        <v>25-Jan</v>
      </c>
      <c r="E33" s="5">
        <v>1</v>
      </c>
      <c r="F33" s="5">
        <v>0</v>
      </c>
      <c r="G33" s="5">
        <v>1</v>
      </c>
      <c r="H33" s="5">
        <v>0</v>
      </c>
      <c r="I33" s="5">
        <v>0</v>
      </c>
      <c r="J33" s="5">
        <v>0</v>
      </c>
      <c r="K33" s="5">
        <v>0</v>
      </c>
      <c r="L33" s="5">
        <v>0</v>
      </c>
      <c r="M33" s="5">
        <v>0</v>
      </c>
      <c r="N33" s="5">
        <v>0</v>
      </c>
      <c r="O33" s="5">
        <v>0</v>
      </c>
      <c r="Q33" s="5">
        <v>0</v>
      </c>
      <c r="R33" s="5">
        <v>0</v>
      </c>
      <c r="S33" s="5">
        <v>0</v>
      </c>
      <c r="T33" s="5">
        <v>0</v>
      </c>
      <c r="U33" s="5">
        <v>0</v>
      </c>
      <c r="V33" s="5">
        <v>0</v>
      </c>
      <c r="W33" s="5">
        <v>0</v>
      </c>
      <c r="X33" s="5">
        <v>0</v>
      </c>
      <c r="Y33" s="5">
        <v>0</v>
      </c>
      <c r="AA33">
        <v>2</v>
      </c>
    </row>
    <row r="34" spans="4:27" x14ac:dyDescent="0.2">
      <c r="D34" t="str">
        <f ca="1"/>
        <v>26-Jan</v>
      </c>
      <c r="E34" s="5">
        <v>1</v>
      </c>
      <c r="F34" s="5">
        <v>0</v>
      </c>
      <c r="G34" s="5">
        <v>1</v>
      </c>
      <c r="H34" s="5">
        <v>0</v>
      </c>
      <c r="I34" s="5">
        <v>0</v>
      </c>
      <c r="J34" s="5">
        <v>0</v>
      </c>
      <c r="K34" s="5">
        <v>0</v>
      </c>
      <c r="L34" s="5">
        <v>0</v>
      </c>
      <c r="M34" s="5">
        <v>0</v>
      </c>
      <c r="N34" s="5">
        <v>0</v>
      </c>
      <c r="O34" s="5">
        <v>0</v>
      </c>
      <c r="Q34" s="5">
        <v>0</v>
      </c>
      <c r="R34" s="5">
        <v>0</v>
      </c>
      <c r="S34" s="5">
        <v>0</v>
      </c>
      <c r="T34" s="5">
        <v>0</v>
      </c>
      <c r="U34" s="5">
        <v>0</v>
      </c>
      <c r="V34" s="5">
        <v>0</v>
      </c>
      <c r="W34" s="5">
        <v>0</v>
      </c>
      <c r="X34" s="5">
        <v>0</v>
      </c>
      <c r="Y34" s="5">
        <v>0</v>
      </c>
      <c r="AA34">
        <v>2</v>
      </c>
    </row>
    <row r="35" spans="4:27" x14ac:dyDescent="0.2">
      <c r="D35" t="str">
        <f ca="1"/>
        <v>27-Jan</v>
      </c>
      <c r="E35" s="5">
        <v>1</v>
      </c>
      <c r="F35" s="5">
        <v>0</v>
      </c>
      <c r="G35" s="5">
        <v>1</v>
      </c>
      <c r="H35" s="5">
        <v>0</v>
      </c>
      <c r="I35" s="5">
        <v>0</v>
      </c>
      <c r="J35" s="5">
        <v>0</v>
      </c>
      <c r="K35" s="5">
        <v>0</v>
      </c>
      <c r="L35" s="5">
        <v>0</v>
      </c>
      <c r="M35" s="5">
        <v>0</v>
      </c>
      <c r="N35" s="5">
        <v>0</v>
      </c>
      <c r="O35" s="5">
        <v>0</v>
      </c>
      <c r="Q35" s="5">
        <v>0</v>
      </c>
      <c r="R35" s="5">
        <v>0</v>
      </c>
      <c r="S35" s="5">
        <v>0</v>
      </c>
      <c r="T35" s="5">
        <v>0</v>
      </c>
      <c r="U35" s="5">
        <v>0</v>
      </c>
      <c r="V35" s="5">
        <v>0</v>
      </c>
      <c r="W35" s="5">
        <v>0</v>
      </c>
      <c r="X35" s="5">
        <v>0</v>
      </c>
      <c r="Y35" s="5">
        <v>0</v>
      </c>
      <c r="AA35">
        <v>2</v>
      </c>
    </row>
    <row r="36" spans="4:27" x14ac:dyDescent="0.2">
      <c r="D36" t="str">
        <f ca="1"/>
        <v>28-Jan</v>
      </c>
      <c r="E36" s="5">
        <v>1</v>
      </c>
      <c r="F36" s="5">
        <v>0</v>
      </c>
      <c r="G36" s="5">
        <v>1</v>
      </c>
      <c r="H36" s="5">
        <v>0</v>
      </c>
      <c r="I36" s="5">
        <v>0</v>
      </c>
      <c r="J36" s="5">
        <v>0</v>
      </c>
      <c r="K36" s="5">
        <v>0</v>
      </c>
      <c r="L36" s="5">
        <v>0</v>
      </c>
      <c r="M36" s="5">
        <v>0</v>
      </c>
      <c r="N36" s="5">
        <v>0</v>
      </c>
      <c r="O36" s="5">
        <v>0</v>
      </c>
      <c r="Q36" s="5">
        <v>0</v>
      </c>
      <c r="R36" s="5">
        <v>0</v>
      </c>
      <c r="S36" s="5">
        <v>0</v>
      </c>
      <c r="T36" s="5">
        <v>0</v>
      </c>
      <c r="U36" s="5">
        <v>0</v>
      </c>
      <c r="V36" s="5">
        <v>0</v>
      </c>
      <c r="W36" s="5">
        <v>0</v>
      </c>
      <c r="X36" s="5">
        <v>0</v>
      </c>
      <c r="Y36" s="5">
        <v>0</v>
      </c>
      <c r="AA36">
        <v>2</v>
      </c>
    </row>
    <row r="37" spans="4:27" x14ac:dyDescent="0.2">
      <c r="D37" t="str">
        <f ca="1"/>
        <v>29-Jan</v>
      </c>
      <c r="E37" s="5">
        <v>1</v>
      </c>
      <c r="F37" s="5">
        <v>0</v>
      </c>
      <c r="G37" s="5">
        <v>1</v>
      </c>
      <c r="H37" s="5">
        <v>0</v>
      </c>
      <c r="I37" s="5">
        <v>0</v>
      </c>
      <c r="J37" s="5">
        <v>0</v>
      </c>
      <c r="K37" s="5">
        <v>0</v>
      </c>
      <c r="L37" s="5">
        <v>0</v>
      </c>
      <c r="M37" s="5">
        <v>0</v>
      </c>
      <c r="N37" s="5">
        <v>0</v>
      </c>
      <c r="O37" s="5">
        <v>0</v>
      </c>
      <c r="Q37" s="5">
        <v>0</v>
      </c>
      <c r="R37" s="5">
        <v>0</v>
      </c>
      <c r="S37" s="5">
        <v>0</v>
      </c>
      <c r="T37" s="5">
        <v>0</v>
      </c>
      <c r="U37" s="5">
        <v>0</v>
      </c>
      <c r="V37" s="5">
        <v>0</v>
      </c>
      <c r="W37" s="5">
        <v>0</v>
      </c>
      <c r="X37" s="5">
        <v>0</v>
      </c>
      <c r="Y37" s="5">
        <v>0</v>
      </c>
      <c r="AA37">
        <v>2</v>
      </c>
    </row>
    <row r="38" spans="4:27" x14ac:dyDescent="0.2">
      <c r="D38" t="str">
        <f ca="1"/>
        <v>30-Jan</v>
      </c>
      <c r="E38" s="5">
        <v>1</v>
      </c>
      <c r="F38" s="5">
        <v>0</v>
      </c>
      <c r="G38" s="5">
        <v>1</v>
      </c>
      <c r="H38" s="5">
        <v>0</v>
      </c>
      <c r="I38" s="5">
        <v>0</v>
      </c>
      <c r="J38" s="5">
        <v>0</v>
      </c>
      <c r="K38" s="5">
        <v>0</v>
      </c>
      <c r="L38" s="5">
        <v>0</v>
      </c>
      <c r="M38" s="5">
        <v>0</v>
      </c>
      <c r="N38" s="5">
        <v>0</v>
      </c>
      <c r="O38" s="5">
        <v>0</v>
      </c>
      <c r="Q38" s="5">
        <v>0</v>
      </c>
      <c r="R38" s="5">
        <v>0</v>
      </c>
      <c r="S38" s="5">
        <v>0</v>
      </c>
      <c r="T38" s="5">
        <v>0</v>
      </c>
      <c r="U38" s="5">
        <v>0</v>
      </c>
      <c r="V38" s="5">
        <v>0</v>
      </c>
      <c r="W38" s="5">
        <v>0</v>
      </c>
      <c r="X38" s="5">
        <v>0</v>
      </c>
      <c r="Y38" s="5">
        <v>0</v>
      </c>
      <c r="AA38">
        <v>2</v>
      </c>
    </row>
    <row r="39" spans="4:27" x14ac:dyDescent="0.2">
      <c r="D39" t="str">
        <f ca="1"/>
        <v>31-Jan</v>
      </c>
      <c r="E39" s="5">
        <v>1</v>
      </c>
      <c r="F39" s="5">
        <v>0</v>
      </c>
      <c r="G39" s="5">
        <v>0</v>
      </c>
      <c r="H39" s="5">
        <v>0</v>
      </c>
      <c r="I39" s="5">
        <v>0</v>
      </c>
      <c r="J39" s="5">
        <v>0</v>
      </c>
      <c r="K39" s="5">
        <v>0</v>
      </c>
      <c r="L39" s="5">
        <v>0</v>
      </c>
      <c r="M39" s="5">
        <v>0</v>
      </c>
      <c r="N39" s="5">
        <v>0</v>
      </c>
      <c r="O39" s="5">
        <v>0</v>
      </c>
      <c r="Q39" s="5">
        <v>0</v>
      </c>
      <c r="R39" s="5">
        <v>0</v>
      </c>
      <c r="S39" s="5">
        <v>0</v>
      </c>
      <c r="T39" s="5">
        <v>0</v>
      </c>
      <c r="U39" s="5">
        <v>0</v>
      </c>
      <c r="V39" s="5">
        <v>0</v>
      </c>
      <c r="W39" s="5">
        <v>0</v>
      </c>
      <c r="X39" s="5">
        <v>0</v>
      </c>
      <c r="Y39" s="5">
        <v>0</v>
      </c>
      <c r="AA39">
        <v>1</v>
      </c>
    </row>
    <row r="40" spans="4:27" x14ac:dyDescent="0.2">
      <c r="D40" t="str">
        <f ca="1"/>
        <v>01-Feb</v>
      </c>
      <c r="E40" s="5">
        <v>1</v>
      </c>
      <c r="F40" s="5">
        <v>0</v>
      </c>
      <c r="G40" s="5">
        <v>0</v>
      </c>
      <c r="H40" s="5">
        <v>0</v>
      </c>
      <c r="I40" s="5">
        <v>0</v>
      </c>
      <c r="J40" s="5">
        <v>0</v>
      </c>
      <c r="K40" s="5">
        <v>0</v>
      </c>
      <c r="L40" s="5">
        <v>0</v>
      </c>
      <c r="M40" s="5">
        <v>0</v>
      </c>
      <c r="N40" s="5">
        <v>0</v>
      </c>
      <c r="O40" s="5">
        <v>0</v>
      </c>
      <c r="Q40" s="5">
        <v>0</v>
      </c>
      <c r="R40" s="5">
        <v>0</v>
      </c>
      <c r="S40" s="5">
        <v>0</v>
      </c>
      <c r="T40" s="5">
        <v>0</v>
      </c>
      <c r="U40" s="5">
        <v>0</v>
      </c>
      <c r="V40" s="5">
        <v>0</v>
      </c>
      <c r="W40" s="5">
        <v>0</v>
      </c>
      <c r="X40" s="5">
        <v>0</v>
      </c>
      <c r="Y40" s="5">
        <v>0</v>
      </c>
      <c r="AA40">
        <v>1</v>
      </c>
    </row>
    <row r="41" spans="4:27" x14ac:dyDescent="0.2">
      <c r="D41" t="str">
        <f ca="1"/>
        <v>02-Feb</v>
      </c>
      <c r="E41" s="5">
        <v>1</v>
      </c>
      <c r="F41" s="5">
        <v>0</v>
      </c>
      <c r="G41" s="5">
        <v>0</v>
      </c>
      <c r="H41" s="5">
        <v>0</v>
      </c>
      <c r="I41" s="5">
        <v>0</v>
      </c>
      <c r="J41" s="5">
        <v>0</v>
      </c>
      <c r="K41" s="5">
        <v>0</v>
      </c>
      <c r="L41" s="5">
        <v>0</v>
      </c>
      <c r="M41" s="5">
        <v>0</v>
      </c>
      <c r="N41" s="5">
        <v>0</v>
      </c>
      <c r="O41" s="5">
        <v>0</v>
      </c>
      <c r="Q41" s="5">
        <v>0</v>
      </c>
      <c r="R41" s="5">
        <v>0</v>
      </c>
      <c r="S41" s="5">
        <v>0</v>
      </c>
      <c r="T41" s="5">
        <v>0</v>
      </c>
      <c r="U41" s="5">
        <v>0</v>
      </c>
      <c r="V41" s="5">
        <v>0</v>
      </c>
      <c r="W41" s="5">
        <v>0</v>
      </c>
      <c r="X41" s="5">
        <v>0</v>
      </c>
      <c r="Y41" s="5">
        <v>0</v>
      </c>
      <c r="AA41">
        <v>1</v>
      </c>
    </row>
    <row r="42" spans="4:27" x14ac:dyDescent="0.2">
      <c r="D42" t="str">
        <f ca="1"/>
        <v>03-Feb</v>
      </c>
      <c r="E42" s="5">
        <v>1</v>
      </c>
      <c r="F42" s="5">
        <v>0</v>
      </c>
      <c r="G42" s="5">
        <v>0</v>
      </c>
      <c r="H42" s="5">
        <v>0</v>
      </c>
      <c r="I42" s="5">
        <v>0</v>
      </c>
      <c r="J42" s="5">
        <v>0</v>
      </c>
      <c r="K42" s="5">
        <v>0</v>
      </c>
      <c r="L42" s="5">
        <v>0</v>
      </c>
      <c r="M42" s="5">
        <v>0</v>
      </c>
      <c r="N42" s="5">
        <v>0</v>
      </c>
      <c r="O42" s="5">
        <v>0</v>
      </c>
      <c r="Q42" s="5">
        <v>0</v>
      </c>
      <c r="R42" s="5">
        <v>0</v>
      </c>
      <c r="S42" s="5">
        <v>0</v>
      </c>
      <c r="T42" s="5">
        <v>0</v>
      </c>
      <c r="U42" s="5">
        <v>0</v>
      </c>
      <c r="V42" s="5">
        <v>0</v>
      </c>
      <c r="W42" s="5">
        <v>0</v>
      </c>
      <c r="X42" s="5">
        <v>0</v>
      </c>
      <c r="Y42" s="5">
        <v>0</v>
      </c>
      <c r="AA42">
        <v>1</v>
      </c>
    </row>
    <row r="43" spans="4:27" x14ac:dyDescent="0.2">
      <c r="D43" t="str">
        <f ca="1"/>
        <v>04-Feb</v>
      </c>
      <c r="E43" s="5">
        <v>1</v>
      </c>
      <c r="F43" s="5">
        <v>0</v>
      </c>
      <c r="G43" s="5">
        <v>0</v>
      </c>
      <c r="H43" s="5">
        <v>0</v>
      </c>
      <c r="I43" s="5">
        <v>0</v>
      </c>
      <c r="J43" s="5">
        <v>0</v>
      </c>
      <c r="K43" s="5">
        <v>0</v>
      </c>
      <c r="L43" s="5">
        <v>0</v>
      </c>
      <c r="M43" s="5">
        <v>0</v>
      </c>
      <c r="N43" s="5">
        <v>0</v>
      </c>
      <c r="O43" s="5">
        <v>0</v>
      </c>
      <c r="Q43" s="5">
        <v>0</v>
      </c>
      <c r="R43" s="5">
        <v>0</v>
      </c>
      <c r="S43" s="5">
        <v>0</v>
      </c>
      <c r="T43" s="5">
        <v>0</v>
      </c>
      <c r="U43" s="5">
        <v>0</v>
      </c>
      <c r="V43" s="5">
        <v>0</v>
      </c>
      <c r="W43" s="5">
        <v>0</v>
      </c>
      <c r="X43" s="5">
        <v>0</v>
      </c>
      <c r="Y43" s="5">
        <v>0</v>
      </c>
      <c r="AA43">
        <v>1</v>
      </c>
    </row>
    <row r="44" spans="4:27" x14ac:dyDescent="0.2">
      <c r="D44" t="str">
        <f ca="1"/>
        <v>05-Feb</v>
      </c>
      <c r="E44" s="5">
        <v>1</v>
      </c>
      <c r="F44" s="5">
        <v>0</v>
      </c>
      <c r="G44" s="5">
        <v>0</v>
      </c>
      <c r="H44" s="5">
        <v>0</v>
      </c>
      <c r="I44" s="5">
        <v>0</v>
      </c>
      <c r="J44" s="5">
        <v>0</v>
      </c>
      <c r="K44" s="5">
        <v>0</v>
      </c>
      <c r="L44" s="5">
        <v>0</v>
      </c>
      <c r="M44" s="5">
        <v>0</v>
      </c>
      <c r="N44" s="5">
        <v>0</v>
      </c>
      <c r="O44" s="5">
        <v>0</v>
      </c>
      <c r="Q44" s="5">
        <v>0</v>
      </c>
      <c r="R44" s="5">
        <v>0</v>
      </c>
      <c r="S44" s="5">
        <v>0</v>
      </c>
      <c r="T44" s="5">
        <v>0</v>
      </c>
      <c r="U44" s="5">
        <v>0</v>
      </c>
      <c r="V44" s="5">
        <v>0</v>
      </c>
      <c r="W44" s="5">
        <v>0</v>
      </c>
      <c r="X44" s="5">
        <v>0</v>
      </c>
      <c r="Y44" s="5">
        <v>0</v>
      </c>
      <c r="AA44">
        <v>1</v>
      </c>
    </row>
    <row r="45" spans="4:27" x14ac:dyDescent="0.2">
      <c r="D45" t="str">
        <f ca="1"/>
        <v>06-Feb</v>
      </c>
      <c r="E45" s="5">
        <v>0</v>
      </c>
      <c r="F45" s="5">
        <v>0</v>
      </c>
      <c r="G45" s="5">
        <v>0</v>
      </c>
      <c r="H45" s="5">
        <v>0</v>
      </c>
      <c r="I45" s="5">
        <v>0</v>
      </c>
      <c r="J45" s="5">
        <v>0</v>
      </c>
      <c r="K45" s="5">
        <v>0</v>
      </c>
      <c r="L45" s="5">
        <v>0</v>
      </c>
      <c r="M45" s="5">
        <v>0</v>
      </c>
      <c r="N45" s="5">
        <v>0</v>
      </c>
      <c r="O45" s="5">
        <v>0</v>
      </c>
      <c r="Q45" s="5">
        <v>0</v>
      </c>
      <c r="R45" s="5">
        <v>0</v>
      </c>
      <c r="S45" s="5">
        <v>0</v>
      </c>
      <c r="T45" s="5">
        <v>0</v>
      </c>
      <c r="U45" s="5">
        <v>0</v>
      </c>
      <c r="V45" s="5">
        <v>0</v>
      </c>
      <c r="W45" s="5">
        <v>0</v>
      </c>
      <c r="X45" s="5">
        <v>0</v>
      </c>
      <c r="Y45" s="5">
        <v>0</v>
      </c>
      <c r="AA45">
        <v>0</v>
      </c>
    </row>
    <row r="46" spans="4:27" x14ac:dyDescent="0.2">
      <c r="D46" t="str">
        <f ca="1"/>
        <v>07-Feb</v>
      </c>
      <c r="E46" s="5">
        <v>0</v>
      </c>
      <c r="F46" s="5">
        <v>0</v>
      </c>
      <c r="G46" s="5">
        <v>0</v>
      </c>
      <c r="H46" s="5">
        <v>0</v>
      </c>
      <c r="I46" s="5">
        <v>0</v>
      </c>
      <c r="J46" s="5">
        <v>0</v>
      </c>
      <c r="K46" s="5">
        <v>0</v>
      </c>
      <c r="L46" s="5">
        <v>0</v>
      </c>
      <c r="M46" s="5">
        <v>0</v>
      </c>
      <c r="N46" s="5">
        <v>0</v>
      </c>
      <c r="O46" s="5">
        <v>0</v>
      </c>
      <c r="Q46" s="5">
        <v>0</v>
      </c>
      <c r="R46" s="5">
        <v>0</v>
      </c>
      <c r="S46" s="5">
        <v>0</v>
      </c>
      <c r="T46" s="5">
        <v>0</v>
      </c>
      <c r="U46" s="5">
        <v>0</v>
      </c>
      <c r="V46" s="5">
        <v>0</v>
      </c>
      <c r="W46" s="5">
        <v>0</v>
      </c>
      <c r="X46" s="5">
        <v>0</v>
      </c>
      <c r="Y46" s="5">
        <v>0</v>
      </c>
      <c r="AA46">
        <v>0</v>
      </c>
    </row>
    <row r="47" spans="4:27" x14ac:dyDescent="0.2">
      <c r="D47" t="str">
        <f ca="1"/>
        <v>08-Feb</v>
      </c>
      <c r="E47" s="5">
        <v>0</v>
      </c>
      <c r="F47" s="5">
        <v>0</v>
      </c>
      <c r="G47" s="5">
        <v>0</v>
      </c>
      <c r="H47" s="5">
        <v>0</v>
      </c>
      <c r="I47" s="5">
        <v>0</v>
      </c>
      <c r="J47" s="5">
        <v>0</v>
      </c>
      <c r="K47" s="5">
        <v>0</v>
      </c>
      <c r="L47" s="5">
        <v>0</v>
      </c>
      <c r="M47" s="5">
        <v>0</v>
      </c>
      <c r="N47" s="5">
        <v>0</v>
      </c>
      <c r="O47" s="5">
        <v>0</v>
      </c>
      <c r="Q47" s="5">
        <v>0</v>
      </c>
      <c r="R47" s="5">
        <v>0</v>
      </c>
      <c r="S47" s="5">
        <v>0</v>
      </c>
      <c r="T47" s="5">
        <v>0</v>
      </c>
      <c r="U47" s="5">
        <v>0</v>
      </c>
      <c r="V47" s="5">
        <v>0</v>
      </c>
      <c r="W47" s="5">
        <v>0</v>
      </c>
      <c r="X47" s="5">
        <v>0</v>
      </c>
      <c r="Y47" s="5">
        <v>0</v>
      </c>
      <c r="AA47">
        <v>0</v>
      </c>
    </row>
    <row r="48" spans="4:27" x14ac:dyDescent="0.2">
      <c r="D48" t="str">
        <f ca="1"/>
        <v>09-Feb</v>
      </c>
      <c r="E48" s="5">
        <v>0</v>
      </c>
      <c r="F48" s="5">
        <v>0</v>
      </c>
      <c r="G48" s="5">
        <v>0</v>
      </c>
      <c r="H48" s="5">
        <v>0</v>
      </c>
      <c r="I48" s="5">
        <v>0</v>
      </c>
      <c r="J48" s="5">
        <v>0</v>
      </c>
      <c r="K48" s="5">
        <v>0</v>
      </c>
      <c r="L48" s="5">
        <v>0</v>
      </c>
      <c r="M48" s="5">
        <v>0</v>
      </c>
      <c r="N48" s="5">
        <v>0</v>
      </c>
      <c r="O48" s="5">
        <v>0</v>
      </c>
      <c r="Q48" s="5">
        <v>0</v>
      </c>
      <c r="R48" s="5">
        <v>0</v>
      </c>
      <c r="S48" s="5">
        <v>0</v>
      </c>
      <c r="T48" s="5">
        <v>0</v>
      </c>
      <c r="U48" s="5">
        <v>0</v>
      </c>
      <c r="V48" s="5">
        <v>0</v>
      </c>
      <c r="W48" s="5">
        <v>0</v>
      </c>
      <c r="X48" s="5">
        <v>0</v>
      </c>
      <c r="Y48" s="5">
        <v>0</v>
      </c>
      <c r="AA48">
        <v>0</v>
      </c>
    </row>
    <row r="49" spans="4:27" x14ac:dyDescent="0.2">
      <c r="D49" t="str">
        <f ca="1"/>
        <v>10-Feb</v>
      </c>
      <c r="E49" s="5">
        <v>0</v>
      </c>
      <c r="F49" s="5">
        <v>0</v>
      </c>
      <c r="G49" s="5">
        <v>0</v>
      </c>
      <c r="H49" s="5">
        <v>0</v>
      </c>
      <c r="I49" s="5">
        <v>0</v>
      </c>
      <c r="J49" s="5">
        <v>0</v>
      </c>
      <c r="K49" s="5">
        <v>0</v>
      </c>
      <c r="L49" s="5">
        <v>0</v>
      </c>
      <c r="M49" s="5">
        <v>0</v>
      </c>
      <c r="N49" s="5">
        <v>0</v>
      </c>
      <c r="O49" s="5">
        <v>0</v>
      </c>
      <c r="Q49" s="5">
        <v>0</v>
      </c>
      <c r="R49" s="5">
        <v>0</v>
      </c>
      <c r="S49" s="5">
        <v>0</v>
      </c>
      <c r="T49" s="5">
        <v>0</v>
      </c>
      <c r="U49" s="5">
        <v>0</v>
      </c>
      <c r="V49" s="5">
        <v>0</v>
      </c>
      <c r="W49" s="5">
        <v>0</v>
      </c>
      <c r="X49" s="5">
        <v>0</v>
      </c>
      <c r="Y49" s="5">
        <v>0</v>
      </c>
      <c r="AA49">
        <v>0</v>
      </c>
    </row>
    <row r="50" spans="4:27" x14ac:dyDescent="0.2">
      <c r="D50" t="str">
        <f ca="1"/>
        <v>11-Feb</v>
      </c>
      <c r="E50" s="5">
        <v>0</v>
      </c>
      <c r="F50" s="5">
        <v>0</v>
      </c>
      <c r="G50" s="5">
        <v>0</v>
      </c>
      <c r="H50" s="5">
        <v>0</v>
      </c>
      <c r="I50" s="5">
        <v>0</v>
      </c>
      <c r="J50" s="5">
        <v>0</v>
      </c>
      <c r="K50" s="5">
        <v>0</v>
      </c>
      <c r="L50" s="5">
        <v>0</v>
      </c>
      <c r="M50" s="5">
        <v>0</v>
      </c>
      <c r="N50" s="5">
        <v>0</v>
      </c>
      <c r="O50" s="5">
        <v>0</v>
      </c>
      <c r="Q50" s="5">
        <v>0</v>
      </c>
      <c r="R50" s="5">
        <v>0</v>
      </c>
      <c r="S50" s="5">
        <v>0</v>
      </c>
      <c r="T50" s="5">
        <v>0</v>
      </c>
      <c r="U50" s="5">
        <v>0</v>
      </c>
      <c r="V50" s="5">
        <v>0</v>
      </c>
      <c r="W50" s="5">
        <v>0</v>
      </c>
      <c r="X50" s="5">
        <v>0</v>
      </c>
      <c r="Y50" s="5">
        <v>0</v>
      </c>
      <c r="AA50">
        <v>0</v>
      </c>
    </row>
    <row r="51" spans="4:27" x14ac:dyDescent="0.2">
      <c r="D51" t="str">
        <f ca="1"/>
        <v>12-Feb</v>
      </c>
      <c r="E51" s="5">
        <v>0</v>
      </c>
      <c r="F51" s="5">
        <v>0</v>
      </c>
      <c r="G51" s="5">
        <v>0</v>
      </c>
      <c r="H51" s="5">
        <v>0</v>
      </c>
      <c r="I51" s="5">
        <v>1</v>
      </c>
      <c r="J51" s="5">
        <v>0</v>
      </c>
      <c r="K51" s="5">
        <v>0</v>
      </c>
      <c r="L51" s="5">
        <v>0</v>
      </c>
      <c r="M51" s="5">
        <v>0</v>
      </c>
      <c r="N51" s="5">
        <v>0</v>
      </c>
      <c r="O51" s="5">
        <v>0</v>
      </c>
      <c r="Q51" s="5">
        <v>0</v>
      </c>
      <c r="R51" s="5">
        <v>0</v>
      </c>
      <c r="S51" s="5">
        <v>0</v>
      </c>
      <c r="T51" s="5">
        <v>0</v>
      </c>
      <c r="U51" s="5">
        <v>0</v>
      </c>
      <c r="V51" s="5">
        <v>0</v>
      </c>
      <c r="W51" s="5">
        <v>0</v>
      </c>
      <c r="X51" s="5">
        <v>0</v>
      </c>
      <c r="Y51" s="5">
        <v>0</v>
      </c>
      <c r="AA51">
        <v>1</v>
      </c>
    </row>
    <row r="52" spans="4:27" x14ac:dyDescent="0.2">
      <c r="D52" t="str">
        <f ca="1"/>
        <v>13-Feb</v>
      </c>
      <c r="E52" s="5">
        <v>0</v>
      </c>
      <c r="F52" s="5">
        <v>0</v>
      </c>
      <c r="G52" s="5">
        <v>0</v>
      </c>
      <c r="H52" s="5">
        <v>0</v>
      </c>
      <c r="I52" s="5">
        <v>1</v>
      </c>
      <c r="J52" s="5">
        <v>0</v>
      </c>
      <c r="K52" s="5">
        <v>0</v>
      </c>
      <c r="L52" s="5">
        <v>0</v>
      </c>
      <c r="M52" s="5">
        <v>0</v>
      </c>
      <c r="N52" s="5">
        <v>0</v>
      </c>
      <c r="O52" s="5">
        <v>0</v>
      </c>
      <c r="Q52" s="5">
        <v>0</v>
      </c>
      <c r="R52" s="5">
        <v>0</v>
      </c>
      <c r="S52" s="5">
        <v>0</v>
      </c>
      <c r="T52" s="5">
        <v>0</v>
      </c>
      <c r="U52" s="5">
        <v>0</v>
      </c>
      <c r="V52" s="5">
        <v>0</v>
      </c>
      <c r="W52" s="5">
        <v>0</v>
      </c>
      <c r="X52" s="5">
        <v>0</v>
      </c>
      <c r="Y52" s="5">
        <v>0</v>
      </c>
      <c r="AA52">
        <v>1</v>
      </c>
    </row>
    <row r="53" spans="4:27" x14ac:dyDescent="0.2">
      <c r="D53" t="str">
        <f ca="1"/>
        <v>14-Feb</v>
      </c>
      <c r="E53" s="5">
        <v>0</v>
      </c>
      <c r="F53" s="5">
        <v>0</v>
      </c>
      <c r="G53" s="5">
        <v>0</v>
      </c>
      <c r="H53" s="5">
        <v>0</v>
      </c>
      <c r="I53" s="5">
        <v>1</v>
      </c>
      <c r="J53" s="5">
        <v>0</v>
      </c>
      <c r="K53" s="5">
        <v>0</v>
      </c>
      <c r="L53" s="5">
        <v>0</v>
      </c>
      <c r="M53" s="5">
        <v>0</v>
      </c>
      <c r="N53" s="5">
        <v>0</v>
      </c>
      <c r="O53" s="5">
        <v>0</v>
      </c>
      <c r="Q53" s="5">
        <v>0</v>
      </c>
      <c r="R53" s="5">
        <v>0</v>
      </c>
      <c r="S53" s="5">
        <v>0</v>
      </c>
      <c r="T53" s="5">
        <v>0</v>
      </c>
      <c r="U53" s="5">
        <v>0</v>
      </c>
      <c r="V53" s="5">
        <v>0</v>
      </c>
      <c r="W53" s="5">
        <v>0</v>
      </c>
      <c r="X53" s="5">
        <v>0</v>
      </c>
      <c r="Y53" s="5">
        <v>0</v>
      </c>
      <c r="AA53">
        <v>1</v>
      </c>
    </row>
    <row r="54" spans="4:27" x14ac:dyDescent="0.2">
      <c r="D54" t="str">
        <f ca="1"/>
        <v>15-Feb</v>
      </c>
      <c r="E54" s="5">
        <v>0</v>
      </c>
      <c r="F54" s="5">
        <v>0</v>
      </c>
      <c r="G54" s="5">
        <v>0</v>
      </c>
      <c r="H54" s="5">
        <v>0</v>
      </c>
      <c r="I54" s="5">
        <v>1</v>
      </c>
      <c r="J54" s="5">
        <v>0</v>
      </c>
      <c r="K54" s="5">
        <v>0</v>
      </c>
      <c r="L54" s="5">
        <v>0</v>
      </c>
      <c r="M54" s="5">
        <v>0</v>
      </c>
      <c r="N54" s="5">
        <v>0</v>
      </c>
      <c r="O54" s="5">
        <v>0</v>
      </c>
      <c r="Q54" s="5">
        <v>0</v>
      </c>
      <c r="R54" s="5">
        <v>0</v>
      </c>
      <c r="S54" s="5">
        <v>0</v>
      </c>
      <c r="T54" s="5">
        <v>0</v>
      </c>
      <c r="U54" s="5">
        <v>0</v>
      </c>
      <c r="V54" s="5">
        <v>0</v>
      </c>
      <c r="W54" s="5">
        <v>0</v>
      </c>
      <c r="X54" s="5">
        <v>0</v>
      </c>
      <c r="Y54" s="5">
        <v>0</v>
      </c>
      <c r="AA54">
        <v>1</v>
      </c>
    </row>
    <row r="55" spans="4:27" x14ac:dyDescent="0.2">
      <c r="D55" t="str">
        <f ca="1"/>
        <v>16-Feb</v>
      </c>
      <c r="E55" s="5">
        <v>0</v>
      </c>
      <c r="F55" s="5">
        <v>0</v>
      </c>
      <c r="G55" s="5">
        <v>0</v>
      </c>
      <c r="H55" s="5">
        <v>0</v>
      </c>
      <c r="I55" s="5">
        <v>1</v>
      </c>
      <c r="J55" s="5">
        <v>0</v>
      </c>
      <c r="K55" s="5">
        <v>0</v>
      </c>
      <c r="L55" s="5">
        <v>0</v>
      </c>
      <c r="M55" s="5">
        <v>0</v>
      </c>
      <c r="N55" s="5">
        <v>0</v>
      </c>
      <c r="O55" s="5">
        <v>0</v>
      </c>
      <c r="Q55" s="5">
        <v>0</v>
      </c>
      <c r="R55" s="5">
        <v>0</v>
      </c>
      <c r="S55" s="5">
        <v>0</v>
      </c>
      <c r="T55" s="5">
        <v>0</v>
      </c>
      <c r="U55" s="5">
        <v>0</v>
      </c>
      <c r="V55" s="5">
        <v>0</v>
      </c>
      <c r="W55" s="5">
        <v>0</v>
      </c>
      <c r="X55" s="5">
        <v>0</v>
      </c>
      <c r="Y55" s="5">
        <v>0</v>
      </c>
      <c r="AA55">
        <v>1</v>
      </c>
    </row>
    <row r="56" spans="4:27" x14ac:dyDescent="0.2">
      <c r="D56" t="str">
        <f ca="1"/>
        <v>17-Feb</v>
      </c>
      <c r="E56" s="5">
        <v>0</v>
      </c>
      <c r="F56" s="5">
        <v>0</v>
      </c>
      <c r="G56" s="5">
        <v>0</v>
      </c>
      <c r="H56" s="5">
        <v>0</v>
      </c>
      <c r="I56" s="5">
        <v>1</v>
      </c>
      <c r="J56" s="5">
        <v>0</v>
      </c>
      <c r="K56" s="5">
        <v>0</v>
      </c>
      <c r="L56" s="5">
        <v>1</v>
      </c>
      <c r="M56" s="5">
        <v>0</v>
      </c>
      <c r="N56" s="5">
        <v>0</v>
      </c>
      <c r="O56" s="5">
        <v>0</v>
      </c>
      <c r="Q56" s="5">
        <v>0</v>
      </c>
      <c r="R56" s="5">
        <v>0</v>
      </c>
      <c r="S56" s="5">
        <v>0</v>
      </c>
      <c r="T56" s="5">
        <v>0</v>
      </c>
      <c r="U56" s="5">
        <v>0</v>
      </c>
      <c r="V56" s="5">
        <v>0</v>
      </c>
      <c r="W56" s="5">
        <v>0</v>
      </c>
      <c r="X56" s="5">
        <v>0</v>
      </c>
      <c r="Y56" s="5">
        <v>0</v>
      </c>
      <c r="AA56">
        <v>2</v>
      </c>
    </row>
    <row r="57" spans="4:27" x14ac:dyDescent="0.2">
      <c r="D57" t="str">
        <f ca="1"/>
        <v>18-Feb</v>
      </c>
      <c r="E57" s="5">
        <v>0</v>
      </c>
      <c r="F57" s="5">
        <v>0</v>
      </c>
      <c r="G57" s="5">
        <v>0</v>
      </c>
      <c r="H57" s="5">
        <v>0</v>
      </c>
      <c r="I57" s="5">
        <v>1</v>
      </c>
      <c r="J57" s="5">
        <v>0</v>
      </c>
      <c r="K57" s="5">
        <v>0</v>
      </c>
      <c r="L57" s="5">
        <v>1</v>
      </c>
      <c r="M57" s="5">
        <v>0</v>
      </c>
      <c r="N57" s="5">
        <v>0</v>
      </c>
      <c r="O57" s="5">
        <v>0</v>
      </c>
      <c r="Q57" s="5">
        <v>0</v>
      </c>
      <c r="R57" s="5">
        <v>0</v>
      </c>
      <c r="S57" s="5">
        <v>0</v>
      </c>
      <c r="T57" s="5">
        <v>0</v>
      </c>
      <c r="U57" s="5">
        <v>0</v>
      </c>
      <c r="V57" s="5">
        <v>0</v>
      </c>
      <c r="W57" s="5">
        <v>0</v>
      </c>
      <c r="X57" s="5">
        <v>0</v>
      </c>
      <c r="Y57" s="5">
        <v>0</v>
      </c>
      <c r="AA57">
        <v>2</v>
      </c>
    </row>
    <row r="58" spans="4:27" x14ac:dyDescent="0.2">
      <c r="D58" t="str">
        <f ca="1"/>
        <v>19-Feb</v>
      </c>
      <c r="E58" s="5">
        <v>0</v>
      </c>
      <c r="F58" s="5">
        <v>0</v>
      </c>
      <c r="G58" s="5">
        <v>0</v>
      </c>
      <c r="H58" s="5">
        <v>0</v>
      </c>
      <c r="I58" s="5">
        <v>1</v>
      </c>
      <c r="J58" s="5">
        <v>0</v>
      </c>
      <c r="K58" s="5">
        <v>0</v>
      </c>
      <c r="L58" s="5">
        <v>1</v>
      </c>
      <c r="M58" s="5">
        <v>0</v>
      </c>
      <c r="N58" s="5">
        <v>0</v>
      </c>
      <c r="O58" s="5">
        <v>0</v>
      </c>
      <c r="Q58" s="5">
        <v>0</v>
      </c>
      <c r="R58" s="5">
        <v>0</v>
      </c>
      <c r="S58" s="5">
        <v>0</v>
      </c>
      <c r="T58" s="5">
        <v>0</v>
      </c>
      <c r="U58" s="5">
        <v>0</v>
      </c>
      <c r="V58" s="5">
        <v>0</v>
      </c>
      <c r="W58" s="5">
        <v>0</v>
      </c>
      <c r="X58" s="5">
        <v>0</v>
      </c>
      <c r="Y58" s="5">
        <v>0</v>
      </c>
      <c r="AA58">
        <v>2</v>
      </c>
    </row>
    <row r="59" spans="4:27" x14ac:dyDescent="0.2">
      <c r="D59" t="str">
        <f ca="1"/>
        <v>20-Feb</v>
      </c>
      <c r="E59" s="5">
        <v>0</v>
      </c>
      <c r="F59" s="5">
        <v>0</v>
      </c>
      <c r="G59" s="5">
        <v>0</v>
      </c>
      <c r="H59" s="5">
        <v>0</v>
      </c>
      <c r="I59" s="5">
        <v>1</v>
      </c>
      <c r="J59" s="5">
        <v>0</v>
      </c>
      <c r="K59" s="5">
        <v>0</v>
      </c>
      <c r="L59" s="5">
        <v>1</v>
      </c>
      <c r="M59" s="5">
        <v>0</v>
      </c>
      <c r="N59" s="5">
        <v>0</v>
      </c>
      <c r="O59" s="5">
        <v>0</v>
      </c>
      <c r="Q59" s="5">
        <v>0</v>
      </c>
      <c r="R59" s="5">
        <v>0</v>
      </c>
      <c r="S59" s="5">
        <v>0</v>
      </c>
      <c r="T59" s="5">
        <v>0</v>
      </c>
      <c r="U59" s="5">
        <v>0</v>
      </c>
      <c r="V59" s="5">
        <v>0</v>
      </c>
      <c r="W59" s="5">
        <v>0</v>
      </c>
      <c r="X59" s="5">
        <v>0</v>
      </c>
      <c r="Y59" s="5">
        <v>0</v>
      </c>
      <c r="AA59">
        <v>2</v>
      </c>
    </row>
    <row r="60" spans="4:27" x14ac:dyDescent="0.2">
      <c r="D60" t="str">
        <f ca="1"/>
        <v>21-Feb</v>
      </c>
      <c r="E60" s="5">
        <v>0</v>
      </c>
      <c r="F60" s="5">
        <v>0</v>
      </c>
      <c r="G60" s="5">
        <v>0</v>
      </c>
      <c r="H60" s="5">
        <v>0</v>
      </c>
      <c r="I60" s="5">
        <v>1</v>
      </c>
      <c r="J60" s="5">
        <v>0</v>
      </c>
      <c r="K60" s="5">
        <v>0</v>
      </c>
      <c r="L60" s="5">
        <v>1</v>
      </c>
      <c r="M60" s="5">
        <v>0</v>
      </c>
      <c r="N60" s="5">
        <v>0</v>
      </c>
      <c r="O60" s="5">
        <v>0</v>
      </c>
      <c r="Q60" s="5">
        <v>0</v>
      </c>
      <c r="R60" s="5">
        <v>0</v>
      </c>
      <c r="S60" s="5">
        <v>0</v>
      </c>
      <c r="T60" s="5">
        <v>0</v>
      </c>
      <c r="U60" s="5">
        <v>0</v>
      </c>
      <c r="V60" s="5">
        <v>0</v>
      </c>
      <c r="W60" s="5">
        <v>0</v>
      </c>
      <c r="X60" s="5">
        <v>0</v>
      </c>
      <c r="Y60" s="5">
        <v>0</v>
      </c>
      <c r="AA60">
        <v>2</v>
      </c>
    </row>
    <row r="61" spans="4:27" x14ac:dyDescent="0.2">
      <c r="D61" t="str">
        <f ca="1"/>
        <v>22-Feb</v>
      </c>
      <c r="E61" s="5">
        <v>0</v>
      </c>
      <c r="F61" s="5">
        <v>0</v>
      </c>
      <c r="G61" s="5">
        <v>0</v>
      </c>
      <c r="H61" s="5">
        <v>0</v>
      </c>
      <c r="I61" s="5">
        <v>1</v>
      </c>
      <c r="J61" s="5">
        <v>0</v>
      </c>
      <c r="K61" s="5">
        <v>0</v>
      </c>
      <c r="L61" s="5">
        <v>1</v>
      </c>
      <c r="M61" s="5">
        <v>0</v>
      </c>
      <c r="N61" s="5">
        <v>0</v>
      </c>
      <c r="O61" s="5">
        <v>0</v>
      </c>
      <c r="Q61" s="5">
        <v>0</v>
      </c>
      <c r="R61" s="5">
        <v>0</v>
      </c>
      <c r="S61" s="5">
        <v>0</v>
      </c>
      <c r="T61" s="5">
        <v>0</v>
      </c>
      <c r="U61" s="5">
        <v>0</v>
      </c>
      <c r="V61" s="5">
        <v>0</v>
      </c>
      <c r="W61" s="5">
        <v>0</v>
      </c>
      <c r="X61" s="5">
        <v>0</v>
      </c>
      <c r="Y61" s="5">
        <v>0</v>
      </c>
      <c r="AA61">
        <v>2</v>
      </c>
    </row>
    <row r="62" spans="4:27" x14ac:dyDescent="0.2">
      <c r="D62" t="str">
        <f ca="1"/>
        <v>23-Feb</v>
      </c>
      <c r="E62" s="5">
        <v>0</v>
      </c>
      <c r="F62" s="5">
        <v>0</v>
      </c>
      <c r="G62" s="5">
        <v>0</v>
      </c>
      <c r="H62" s="5">
        <v>0</v>
      </c>
      <c r="I62" s="5">
        <v>1</v>
      </c>
      <c r="J62" s="5">
        <v>0</v>
      </c>
      <c r="K62" s="5">
        <v>0</v>
      </c>
      <c r="L62" s="5">
        <v>1</v>
      </c>
      <c r="M62" s="5">
        <v>0</v>
      </c>
      <c r="N62" s="5">
        <v>0</v>
      </c>
      <c r="O62" s="5">
        <v>0</v>
      </c>
      <c r="Q62" s="5">
        <v>0</v>
      </c>
      <c r="R62" s="5">
        <v>0</v>
      </c>
      <c r="S62" s="5">
        <v>0</v>
      </c>
      <c r="T62" s="5">
        <v>0</v>
      </c>
      <c r="U62" s="5">
        <v>0</v>
      </c>
      <c r="V62" s="5">
        <v>0</v>
      </c>
      <c r="W62" s="5">
        <v>0</v>
      </c>
      <c r="X62" s="5">
        <v>0</v>
      </c>
      <c r="Y62" s="5">
        <v>0</v>
      </c>
      <c r="AA62">
        <v>2</v>
      </c>
    </row>
    <row r="63" spans="4:27" x14ac:dyDescent="0.2">
      <c r="D63" t="str">
        <f ca="1"/>
        <v>24-Feb</v>
      </c>
      <c r="E63" s="5">
        <v>0</v>
      </c>
      <c r="F63" s="5">
        <v>0</v>
      </c>
      <c r="G63" s="5">
        <v>0</v>
      </c>
      <c r="H63" s="5">
        <v>0</v>
      </c>
      <c r="I63" s="5">
        <v>1</v>
      </c>
      <c r="J63" s="5">
        <v>0</v>
      </c>
      <c r="K63" s="5">
        <v>0</v>
      </c>
      <c r="L63" s="5">
        <v>1</v>
      </c>
      <c r="M63" s="5">
        <v>0</v>
      </c>
      <c r="N63" s="5">
        <v>0</v>
      </c>
      <c r="O63" s="5">
        <v>0</v>
      </c>
      <c r="Q63" s="5">
        <v>0</v>
      </c>
      <c r="R63" s="5">
        <v>0</v>
      </c>
      <c r="S63" s="5">
        <v>0</v>
      </c>
      <c r="T63" s="5">
        <v>0</v>
      </c>
      <c r="U63" s="5">
        <v>0</v>
      </c>
      <c r="V63" s="5">
        <v>0</v>
      </c>
      <c r="W63" s="5">
        <v>0</v>
      </c>
      <c r="X63" s="5">
        <v>0</v>
      </c>
      <c r="Y63" s="5">
        <v>0</v>
      </c>
      <c r="AA63">
        <v>2</v>
      </c>
    </row>
    <row r="64" spans="4:27" x14ac:dyDescent="0.2">
      <c r="D64" t="str">
        <f ca="1"/>
        <v>25-Feb</v>
      </c>
      <c r="E64" s="5">
        <v>0</v>
      </c>
      <c r="F64" s="5">
        <v>0</v>
      </c>
      <c r="G64" s="5">
        <v>0</v>
      </c>
      <c r="H64" s="5">
        <v>0</v>
      </c>
      <c r="I64" s="5">
        <v>1</v>
      </c>
      <c r="J64" s="5">
        <v>0</v>
      </c>
      <c r="K64" s="5">
        <v>0</v>
      </c>
      <c r="L64" s="5">
        <v>1</v>
      </c>
      <c r="M64" s="5">
        <v>0</v>
      </c>
      <c r="N64" s="5">
        <v>0</v>
      </c>
      <c r="O64" s="5">
        <v>0</v>
      </c>
      <c r="Q64" s="5">
        <v>0</v>
      </c>
      <c r="R64" s="5">
        <v>0</v>
      </c>
      <c r="S64" s="5">
        <v>0</v>
      </c>
      <c r="T64" s="5">
        <v>0</v>
      </c>
      <c r="U64" s="5">
        <v>0</v>
      </c>
      <c r="V64" s="5">
        <v>0</v>
      </c>
      <c r="W64" s="5">
        <v>0</v>
      </c>
      <c r="X64" s="5">
        <v>0</v>
      </c>
      <c r="Y64" s="5">
        <v>0</v>
      </c>
      <c r="AA64">
        <v>2</v>
      </c>
    </row>
    <row r="65" spans="4:27" x14ac:dyDescent="0.2">
      <c r="D65" t="str">
        <f ca="1"/>
        <v>26-Feb</v>
      </c>
      <c r="E65" s="5">
        <v>0</v>
      </c>
      <c r="F65" s="5">
        <v>0</v>
      </c>
      <c r="G65" s="5">
        <v>0</v>
      </c>
      <c r="H65" s="5">
        <v>0</v>
      </c>
      <c r="I65" s="5">
        <v>1</v>
      </c>
      <c r="J65" s="5">
        <v>0</v>
      </c>
      <c r="K65" s="5">
        <v>0</v>
      </c>
      <c r="L65" s="5">
        <v>1</v>
      </c>
      <c r="M65" s="5">
        <v>0</v>
      </c>
      <c r="N65" s="5">
        <v>0</v>
      </c>
      <c r="O65" s="5">
        <v>0</v>
      </c>
      <c r="Q65" s="5">
        <v>0</v>
      </c>
      <c r="R65" s="5">
        <v>0</v>
      </c>
      <c r="S65" s="5">
        <v>0</v>
      </c>
      <c r="T65" s="5">
        <v>0</v>
      </c>
      <c r="U65" s="5">
        <v>0</v>
      </c>
      <c r="V65" s="5">
        <v>0</v>
      </c>
      <c r="W65" s="5">
        <v>0</v>
      </c>
      <c r="X65" s="5">
        <v>0</v>
      </c>
      <c r="Y65" s="5">
        <v>0</v>
      </c>
      <c r="AA65">
        <v>2</v>
      </c>
    </row>
    <row r="66" spans="4:27" x14ac:dyDescent="0.2">
      <c r="D66" t="str">
        <f ca="1"/>
        <v>27-Feb</v>
      </c>
      <c r="E66" s="5">
        <v>0</v>
      </c>
      <c r="F66" s="5">
        <v>0</v>
      </c>
      <c r="G66" s="5">
        <v>0</v>
      </c>
      <c r="H66" s="5">
        <v>0</v>
      </c>
      <c r="I66" s="5">
        <v>1</v>
      </c>
      <c r="J66" s="5">
        <v>0</v>
      </c>
      <c r="K66" s="5">
        <v>0</v>
      </c>
      <c r="L66" s="5">
        <v>1</v>
      </c>
      <c r="M66" s="5">
        <v>0</v>
      </c>
      <c r="N66" s="5">
        <v>0</v>
      </c>
      <c r="O66" s="5">
        <v>0</v>
      </c>
      <c r="Q66" s="5">
        <v>0</v>
      </c>
      <c r="R66" s="5">
        <v>0</v>
      </c>
      <c r="S66" s="5">
        <v>0</v>
      </c>
      <c r="T66" s="5">
        <v>0</v>
      </c>
      <c r="U66" s="5">
        <v>0</v>
      </c>
      <c r="V66" s="5">
        <v>0</v>
      </c>
      <c r="W66" s="5">
        <v>0</v>
      </c>
      <c r="X66" s="5">
        <v>0</v>
      </c>
      <c r="Y66" s="5">
        <v>0</v>
      </c>
      <c r="AA66">
        <v>2</v>
      </c>
    </row>
    <row r="67" spans="4:27" x14ac:dyDescent="0.2">
      <c r="D67" t="str">
        <f ca="1"/>
        <v>28-Feb</v>
      </c>
      <c r="E67" s="5">
        <v>0</v>
      </c>
      <c r="F67" s="5">
        <v>0</v>
      </c>
      <c r="G67" s="5">
        <v>0</v>
      </c>
      <c r="H67" s="5">
        <v>0</v>
      </c>
      <c r="I67" s="5">
        <v>1</v>
      </c>
      <c r="J67" s="5">
        <v>0</v>
      </c>
      <c r="K67" s="5">
        <v>0</v>
      </c>
      <c r="L67" s="5">
        <v>1</v>
      </c>
      <c r="M67" s="5">
        <v>0</v>
      </c>
      <c r="N67" s="5">
        <v>0</v>
      </c>
      <c r="O67" s="5">
        <v>0</v>
      </c>
      <c r="Q67" s="5">
        <v>0</v>
      </c>
      <c r="R67" s="5">
        <v>0</v>
      </c>
      <c r="S67" s="5">
        <v>0</v>
      </c>
      <c r="T67" s="5">
        <v>0</v>
      </c>
      <c r="U67" s="5">
        <v>0</v>
      </c>
      <c r="V67" s="5">
        <v>0</v>
      </c>
      <c r="W67" s="5">
        <v>0</v>
      </c>
      <c r="X67" s="5">
        <v>0</v>
      </c>
      <c r="Y67" s="5">
        <v>0</v>
      </c>
      <c r="AA67">
        <v>2</v>
      </c>
    </row>
    <row r="68" spans="4:27" x14ac:dyDescent="0.2">
      <c r="D68" t="str">
        <f ca="1"/>
        <v>01-Mar</v>
      </c>
      <c r="E68" s="5">
        <v>0</v>
      </c>
      <c r="F68" s="5">
        <v>0</v>
      </c>
      <c r="G68" s="5">
        <v>0</v>
      </c>
      <c r="H68" s="5">
        <v>0</v>
      </c>
      <c r="I68" s="5">
        <v>1</v>
      </c>
      <c r="J68" s="5">
        <v>0</v>
      </c>
      <c r="K68" s="5">
        <v>0</v>
      </c>
      <c r="L68" s="5">
        <v>1</v>
      </c>
      <c r="M68" s="5">
        <v>0</v>
      </c>
      <c r="N68" s="5">
        <v>0</v>
      </c>
      <c r="O68" s="5">
        <v>0</v>
      </c>
      <c r="Q68" s="5">
        <v>0</v>
      </c>
      <c r="R68" s="5">
        <v>0</v>
      </c>
      <c r="S68" s="5">
        <v>0</v>
      </c>
      <c r="T68" s="5">
        <v>0</v>
      </c>
      <c r="U68" s="5">
        <v>0</v>
      </c>
      <c r="V68" s="5">
        <v>0</v>
      </c>
      <c r="W68" s="5">
        <v>0</v>
      </c>
      <c r="X68" s="5">
        <v>0</v>
      </c>
      <c r="Y68" s="5">
        <v>0</v>
      </c>
      <c r="AA68">
        <v>2</v>
      </c>
    </row>
    <row r="69" spans="4:27" x14ac:dyDescent="0.2">
      <c r="D69" t="str">
        <f ca="1"/>
        <v>02-Mar</v>
      </c>
      <c r="E69" s="5">
        <v>0</v>
      </c>
      <c r="F69" s="5">
        <v>0</v>
      </c>
      <c r="G69" s="5">
        <v>0</v>
      </c>
      <c r="H69" s="5">
        <v>0</v>
      </c>
      <c r="I69" s="5">
        <v>1</v>
      </c>
      <c r="J69" s="5">
        <v>0</v>
      </c>
      <c r="K69" s="5">
        <v>0</v>
      </c>
      <c r="L69" s="5">
        <v>1</v>
      </c>
      <c r="M69" s="5">
        <v>0</v>
      </c>
      <c r="N69" s="5">
        <v>0</v>
      </c>
      <c r="O69" s="5">
        <v>0</v>
      </c>
      <c r="Q69" s="5">
        <v>0</v>
      </c>
      <c r="R69" s="5">
        <v>0</v>
      </c>
      <c r="S69" s="5">
        <v>0</v>
      </c>
      <c r="T69" s="5">
        <v>0</v>
      </c>
      <c r="U69" s="5">
        <v>0</v>
      </c>
      <c r="V69" s="5">
        <v>0</v>
      </c>
      <c r="W69" s="5">
        <v>0</v>
      </c>
      <c r="X69" s="5">
        <v>0</v>
      </c>
      <c r="Y69" s="5">
        <v>0</v>
      </c>
      <c r="AA69">
        <v>2</v>
      </c>
    </row>
    <row r="70" spans="4:27" x14ac:dyDescent="0.2">
      <c r="D70" t="str">
        <f ca="1"/>
        <v>03-Mar</v>
      </c>
      <c r="E70" s="5">
        <v>0</v>
      </c>
      <c r="F70" s="5">
        <v>0</v>
      </c>
      <c r="G70" s="5">
        <v>0</v>
      </c>
      <c r="H70" s="5">
        <v>0</v>
      </c>
      <c r="I70" s="5">
        <v>1</v>
      </c>
      <c r="J70" s="5">
        <v>0</v>
      </c>
      <c r="K70" s="5">
        <v>0</v>
      </c>
      <c r="L70" s="5">
        <v>1</v>
      </c>
      <c r="M70" s="5">
        <v>0</v>
      </c>
      <c r="N70" s="5">
        <v>0</v>
      </c>
      <c r="O70" s="5">
        <v>0</v>
      </c>
      <c r="Q70" s="5">
        <v>0</v>
      </c>
      <c r="R70" s="5">
        <v>0</v>
      </c>
      <c r="S70" s="5">
        <v>0</v>
      </c>
      <c r="T70" s="5">
        <v>0</v>
      </c>
      <c r="U70" s="5">
        <v>0</v>
      </c>
      <c r="V70" s="5">
        <v>0</v>
      </c>
      <c r="W70" s="5">
        <v>0</v>
      </c>
      <c r="X70" s="5">
        <v>0</v>
      </c>
      <c r="Y70" s="5">
        <v>0</v>
      </c>
      <c r="AA70">
        <v>2</v>
      </c>
    </row>
    <row r="71" spans="4:27" x14ac:dyDescent="0.2">
      <c r="D71" t="str">
        <f ca="1"/>
        <v>04-Mar</v>
      </c>
      <c r="E71" s="5">
        <v>0</v>
      </c>
      <c r="F71" s="5">
        <v>0</v>
      </c>
      <c r="G71" s="5">
        <v>0</v>
      </c>
      <c r="H71" s="5">
        <v>0</v>
      </c>
      <c r="I71" s="5">
        <v>1</v>
      </c>
      <c r="J71" s="5">
        <v>0</v>
      </c>
      <c r="K71" s="5">
        <v>0</v>
      </c>
      <c r="L71" s="5">
        <v>1</v>
      </c>
      <c r="M71" s="5">
        <v>0</v>
      </c>
      <c r="N71" s="5">
        <v>0</v>
      </c>
      <c r="O71" s="5">
        <v>0</v>
      </c>
      <c r="Q71" s="5">
        <v>0</v>
      </c>
      <c r="R71" s="5">
        <v>0</v>
      </c>
      <c r="S71" s="5">
        <v>0</v>
      </c>
      <c r="T71" s="5">
        <v>0</v>
      </c>
      <c r="U71" s="5">
        <v>0</v>
      </c>
      <c r="V71" s="5">
        <v>0</v>
      </c>
      <c r="W71" s="5">
        <v>0</v>
      </c>
      <c r="X71" s="5">
        <v>0</v>
      </c>
      <c r="Y71" s="5">
        <v>0</v>
      </c>
      <c r="AA71">
        <v>2</v>
      </c>
    </row>
    <row r="72" spans="4:27" x14ac:dyDescent="0.2">
      <c r="D72" t="str">
        <f ca="1"/>
        <v>05-Mar</v>
      </c>
      <c r="E72" s="5">
        <v>0</v>
      </c>
      <c r="F72" s="5">
        <v>0</v>
      </c>
      <c r="G72" s="5">
        <v>0</v>
      </c>
      <c r="H72" s="5">
        <v>0</v>
      </c>
      <c r="I72" s="5">
        <v>1</v>
      </c>
      <c r="J72" s="5">
        <v>0</v>
      </c>
      <c r="K72" s="5">
        <v>0</v>
      </c>
      <c r="L72" s="5">
        <v>1</v>
      </c>
      <c r="M72" s="5">
        <v>0</v>
      </c>
      <c r="N72" s="5">
        <v>0</v>
      </c>
      <c r="O72" s="5">
        <v>0</v>
      </c>
      <c r="Q72" s="5">
        <v>0</v>
      </c>
      <c r="R72" s="5">
        <v>0</v>
      </c>
      <c r="S72" s="5">
        <v>0</v>
      </c>
      <c r="T72" s="5">
        <v>0</v>
      </c>
      <c r="U72" s="5">
        <v>0</v>
      </c>
      <c r="V72" s="5">
        <v>0</v>
      </c>
      <c r="W72" s="5">
        <v>0</v>
      </c>
      <c r="X72" s="5">
        <v>0</v>
      </c>
      <c r="Y72" s="5">
        <v>0</v>
      </c>
      <c r="AA72">
        <v>2</v>
      </c>
    </row>
    <row r="73" spans="4:27" x14ac:dyDescent="0.2">
      <c r="D73" t="str">
        <f ca="1"/>
        <v>06-Mar</v>
      </c>
      <c r="E73" s="5">
        <v>0</v>
      </c>
      <c r="F73" s="5">
        <v>0</v>
      </c>
      <c r="G73" s="5">
        <v>0</v>
      </c>
      <c r="H73" s="5">
        <v>0</v>
      </c>
      <c r="I73" s="5">
        <v>1</v>
      </c>
      <c r="J73" s="5">
        <v>0</v>
      </c>
      <c r="K73" s="5">
        <v>0</v>
      </c>
      <c r="L73" s="5">
        <v>1</v>
      </c>
      <c r="M73" s="5">
        <v>0</v>
      </c>
      <c r="N73" s="5">
        <v>0</v>
      </c>
      <c r="O73" s="5">
        <v>0</v>
      </c>
      <c r="Q73" s="5">
        <v>0</v>
      </c>
      <c r="R73" s="5">
        <v>0</v>
      </c>
      <c r="S73" s="5">
        <v>0</v>
      </c>
      <c r="T73" s="5">
        <v>0</v>
      </c>
      <c r="U73" s="5">
        <v>0</v>
      </c>
      <c r="V73" s="5">
        <v>0</v>
      </c>
      <c r="W73" s="5">
        <v>0</v>
      </c>
      <c r="X73" s="5">
        <v>0</v>
      </c>
      <c r="Y73" s="5">
        <v>0</v>
      </c>
      <c r="AA73">
        <v>2</v>
      </c>
    </row>
    <row r="74" spans="4:27" x14ac:dyDescent="0.2">
      <c r="D74" t="str">
        <f ca="1"/>
        <v>07-Mar</v>
      </c>
      <c r="E74" s="5">
        <v>0</v>
      </c>
      <c r="F74" s="5">
        <v>0</v>
      </c>
      <c r="G74" s="5">
        <v>0</v>
      </c>
      <c r="H74" s="5">
        <v>0</v>
      </c>
      <c r="I74" s="5">
        <v>1</v>
      </c>
      <c r="J74" s="5">
        <v>0</v>
      </c>
      <c r="K74" s="5">
        <v>0</v>
      </c>
      <c r="L74" s="5">
        <v>1</v>
      </c>
      <c r="M74" s="5">
        <v>0</v>
      </c>
      <c r="N74" s="5">
        <v>0</v>
      </c>
      <c r="O74" s="5">
        <v>0</v>
      </c>
      <c r="Q74" s="5">
        <v>0</v>
      </c>
      <c r="R74" s="5">
        <v>0</v>
      </c>
      <c r="S74" s="5">
        <v>0</v>
      </c>
      <c r="T74" s="5">
        <v>0</v>
      </c>
      <c r="U74" s="5">
        <v>0</v>
      </c>
      <c r="V74" s="5">
        <v>0</v>
      </c>
      <c r="W74" s="5">
        <v>0</v>
      </c>
      <c r="X74" s="5">
        <v>0</v>
      </c>
      <c r="Y74" s="5">
        <v>0</v>
      </c>
      <c r="AA74">
        <v>2</v>
      </c>
    </row>
    <row r="75" spans="4:27" x14ac:dyDescent="0.2">
      <c r="D75" t="str">
        <f ca="1"/>
        <v>08-Mar</v>
      </c>
      <c r="E75" s="5">
        <v>0</v>
      </c>
      <c r="F75" s="5">
        <v>0</v>
      </c>
      <c r="G75" s="5">
        <v>0</v>
      </c>
      <c r="H75" s="5">
        <v>0</v>
      </c>
      <c r="I75" s="5">
        <v>1</v>
      </c>
      <c r="J75" s="5">
        <v>0</v>
      </c>
      <c r="K75" s="5">
        <v>0</v>
      </c>
      <c r="L75" s="5">
        <v>1</v>
      </c>
      <c r="M75" s="5">
        <v>0</v>
      </c>
      <c r="N75" s="5">
        <v>0</v>
      </c>
      <c r="O75" s="5">
        <v>0</v>
      </c>
      <c r="Q75" s="5">
        <v>1</v>
      </c>
      <c r="R75" s="5">
        <v>0</v>
      </c>
      <c r="S75" s="5">
        <v>0</v>
      </c>
      <c r="T75" s="5">
        <v>0</v>
      </c>
      <c r="U75" s="5">
        <v>0</v>
      </c>
      <c r="V75" s="5">
        <v>0</v>
      </c>
      <c r="W75" s="5">
        <v>0</v>
      </c>
      <c r="X75" s="5">
        <v>0</v>
      </c>
      <c r="Y75" s="5">
        <v>0</v>
      </c>
      <c r="AA75">
        <v>3</v>
      </c>
    </row>
    <row r="76" spans="4:27" x14ac:dyDescent="0.2">
      <c r="D76" t="str">
        <f ca="1"/>
        <v>09-Mar</v>
      </c>
      <c r="E76" s="5">
        <v>0</v>
      </c>
      <c r="F76" s="5">
        <v>0</v>
      </c>
      <c r="G76" s="5">
        <v>0</v>
      </c>
      <c r="H76" s="5">
        <v>0</v>
      </c>
      <c r="I76" s="5">
        <v>1</v>
      </c>
      <c r="J76" s="5">
        <v>0</v>
      </c>
      <c r="K76" s="5">
        <v>0</v>
      </c>
      <c r="L76" s="5">
        <v>1</v>
      </c>
      <c r="M76" s="5">
        <v>0</v>
      </c>
      <c r="N76" s="5">
        <v>0</v>
      </c>
      <c r="O76" s="5">
        <v>0</v>
      </c>
      <c r="Q76" s="5">
        <v>1</v>
      </c>
      <c r="R76" s="5">
        <v>0</v>
      </c>
      <c r="S76" s="5">
        <v>0</v>
      </c>
      <c r="T76" s="5">
        <v>0</v>
      </c>
      <c r="U76" s="5">
        <v>0</v>
      </c>
      <c r="V76" s="5">
        <v>0</v>
      </c>
      <c r="W76" s="5">
        <v>0</v>
      </c>
      <c r="X76" s="5">
        <v>0</v>
      </c>
      <c r="Y76" s="5">
        <v>0</v>
      </c>
      <c r="AA76">
        <v>3</v>
      </c>
    </row>
    <row r="77" spans="4:27" x14ac:dyDescent="0.2">
      <c r="D77" t="str">
        <f ca="1"/>
        <v>10-Mar</v>
      </c>
      <c r="E77" s="5">
        <v>0</v>
      </c>
      <c r="F77" s="5">
        <v>0</v>
      </c>
      <c r="G77" s="5">
        <v>0</v>
      </c>
      <c r="H77" s="5">
        <v>0</v>
      </c>
      <c r="I77" s="5">
        <v>1</v>
      </c>
      <c r="J77" s="5">
        <v>0</v>
      </c>
      <c r="K77" s="5">
        <v>0</v>
      </c>
      <c r="L77" s="5">
        <v>1</v>
      </c>
      <c r="M77" s="5">
        <v>0</v>
      </c>
      <c r="N77" s="5">
        <v>0</v>
      </c>
      <c r="O77" s="5">
        <v>0</v>
      </c>
      <c r="Q77" s="5">
        <v>1</v>
      </c>
      <c r="R77" s="5">
        <v>0</v>
      </c>
      <c r="S77" s="5">
        <v>0</v>
      </c>
      <c r="T77" s="5">
        <v>0</v>
      </c>
      <c r="U77" s="5">
        <v>0</v>
      </c>
      <c r="V77" s="5">
        <v>0</v>
      </c>
      <c r="W77" s="5">
        <v>0</v>
      </c>
      <c r="X77" s="5">
        <v>0</v>
      </c>
      <c r="Y77" s="5">
        <v>1</v>
      </c>
      <c r="AA77">
        <v>4</v>
      </c>
    </row>
    <row r="78" spans="4:27" x14ac:dyDescent="0.2">
      <c r="D78" t="str">
        <f ca="1"/>
        <v>11-Mar</v>
      </c>
      <c r="E78" s="5">
        <v>0</v>
      </c>
      <c r="F78" s="5">
        <v>0</v>
      </c>
      <c r="G78" s="5">
        <v>0</v>
      </c>
      <c r="H78" s="5">
        <v>0</v>
      </c>
      <c r="I78" s="5">
        <v>1</v>
      </c>
      <c r="J78" s="5">
        <v>0</v>
      </c>
      <c r="K78" s="5">
        <v>0</v>
      </c>
      <c r="L78" s="5">
        <v>1</v>
      </c>
      <c r="M78" s="5">
        <v>0</v>
      </c>
      <c r="N78" s="5">
        <v>0</v>
      </c>
      <c r="O78" s="5">
        <v>0</v>
      </c>
      <c r="Q78" s="5">
        <v>1</v>
      </c>
      <c r="R78" s="5">
        <v>0</v>
      </c>
      <c r="S78" s="5">
        <v>0</v>
      </c>
      <c r="T78" s="5">
        <v>0</v>
      </c>
      <c r="U78" s="5">
        <v>0</v>
      </c>
      <c r="V78" s="5">
        <v>0</v>
      </c>
      <c r="W78" s="5">
        <v>0</v>
      </c>
      <c r="X78" s="5">
        <v>0</v>
      </c>
      <c r="Y78" s="5">
        <v>1</v>
      </c>
      <c r="AA78">
        <v>4</v>
      </c>
    </row>
    <row r="79" spans="4:27" x14ac:dyDescent="0.2">
      <c r="D79" t="str">
        <f ca="1"/>
        <v>12-Mar</v>
      </c>
      <c r="E79" s="5">
        <v>0</v>
      </c>
      <c r="F79" s="5">
        <v>0</v>
      </c>
      <c r="G79" s="5">
        <v>0</v>
      </c>
      <c r="H79" s="5">
        <v>0</v>
      </c>
      <c r="I79" s="5">
        <v>1</v>
      </c>
      <c r="J79" s="5">
        <v>0</v>
      </c>
      <c r="K79" s="5">
        <v>0</v>
      </c>
      <c r="L79" s="5">
        <v>1</v>
      </c>
      <c r="M79" s="5">
        <v>0</v>
      </c>
      <c r="N79" s="5">
        <v>0</v>
      </c>
      <c r="O79" s="5">
        <v>0</v>
      </c>
      <c r="Q79" s="5">
        <v>0</v>
      </c>
      <c r="R79" s="5">
        <v>0</v>
      </c>
      <c r="S79" s="5">
        <v>0</v>
      </c>
      <c r="T79" s="5">
        <v>0</v>
      </c>
      <c r="U79" s="5">
        <v>0</v>
      </c>
      <c r="V79" s="5">
        <v>0</v>
      </c>
      <c r="W79" s="5">
        <v>0</v>
      </c>
      <c r="X79" s="5">
        <v>0</v>
      </c>
      <c r="Y79" s="5">
        <v>1</v>
      </c>
      <c r="AA79">
        <v>3</v>
      </c>
    </row>
    <row r="80" spans="4:27" x14ac:dyDescent="0.2">
      <c r="D80" t="str">
        <f ca="1"/>
        <v>13-Mar</v>
      </c>
      <c r="E80" s="5">
        <v>0</v>
      </c>
      <c r="F80" s="5">
        <v>0</v>
      </c>
      <c r="G80" s="5">
        <v>0</v>
      </c>
      <c r="H80" s="5">
        <v>0</v>
      </c>
      <c r="I80" s="5">
        <v>1</v>
      </c>
      <c r="J80" s="5">
        <v>0</v>
      </c>
      <c r="K80" s="5">
        <v>0</v>
      </c>
      <c r="L80" s="5">
        <v>1</v>
      </c>
      <c r="M80" s="5">
        <v>0</v>
      </c>
      <c r="N80" s="5">
        <v>0</v>
      </c>
      <c r="O80" s="5">
        <v>0</v>
      </c>
      <c r="Q80" s="5">
        <v>1</v>
      </c>
      <c r="R80" s="5">
        <v>0</v>
      </c>
      <c r="S80" s="5">
        <v>0</v>
      </c>
      <c r="T80" s="5">
        <v>0</v>
      </c>
      <c r="U80" s="5">
        <v>0</v>
      </c>
      <c r="V80" s="5">
        <v>0</v>
      </c>
      <c r="W80" s="5">
        <v>0</v>
      </c>
      <c r="X80" s="5">
        <v>0</v>
      </c>
      <c r="Y80" s="5">
        <v>1</v>
      </c>
      <c r="AA80">
        <v>4</v>
      </c>
    </row>
    <row r="81" spans="4:27" x14ac:dyDescent="0.2">
      <c r="D81" t="str">
        <f ca="1"/>
        <v>14-Mar</v>
      </c>
      <c r="E81" s="5">
        <v>0</v>
      </c>
      <c r="F81" s="5">
        <v>0</v>
      </c>
      <c r="G81" s="5">
        <v>0</v>
      </c>
      <c r="H81" s="5">
        <v>0</v>
      </c>
      <c r="I81" s="5">
        <v>1</v>
      </c>
      <c r="J81" s="5">
        <v>0</v>
      </c>
      <c r="K81" s="5">
        <v>0</v>
      </c>
      <c r="L81" s="5">
        <v>1</v>
      </c>
      <c r="M81" s="5">
        <v>0</v>
      </c>
      <c r="N81" s="5">
        <v>0</v>
      </c>
      <c r="O81" s="5">
        <v>0</v>
      </c>
      <c r="Q81" s="5">
        <v>0</v>
      </c>
      <c r="R81" s="5">
        <v>0</v>
      </c>
      <c r="S81" s="5">
        <v>0</v>
      </c>
      <c r="T81" s="5">
        <v>0</v>
      </c>
      <c r="U81" s="5">
        <v>0</v>
      </c>
      <c r="V81" s="5">
        <v>0</v>
      </c>
      <c r="W81" s="5">
        <v>0</v>
      </c>
      <c r="X81" s="5">
        <v>0</v>
      </c>
      <c r="Y81" s="5">
        <v>1</v>
      </c>
      <c r="AA81">
        <v>3</v>
      </c>
    </row>
    <row r="82" spans="4:27" x14ac:dyDescent="0.2">
      <c r="D82" t="str">
        <f ca="1"/>
        <v>15-Mar</v>
      </c>
      <c r="E82" s="5">
        <v>0</v>
      </c>
      <c r="F82" s="5">
        <v>0</v>
      </c>
      <c r="G82" s="5">
        <v>0</v>
      </c>
      <c r="H82" s="5">
        <v>0</v>
      </c>
      <c r="I82" s="5">
        <v>1</v>
      </c>
      <c r="J82" s="5">
        <v>0</v>
      </c>
      <c r="K82" s="5">
        <v>0</v>
      </c>
      <c r="L82" s="5">
        <v>1</v>
      </c>
      <c r="M82" s="5">
        <v>0</v>
      </c>
      <c r="N82" s="5">
        <v>0</v>
      </c>
      <c r="O82" s="5">
        <v>0</v>
      </c>
      <c r="Q82" s="5">
        <v>1</v>
      </c>
      <c r="R82" s="5">
        <v>0</v>
      </c>
      <c r="S82" s="5">
        <v>0</v>
      </c>
      <c r="T82" s="5">
        <v>0</v>
      </c>
      <c r="U82" s="5">
        <v>0</v>
      </c>
      <c r="V82" s="5">
        <v>0</v>
      </c>
      <c r="W82" s="5">
        <v>0</v>
      </c>
      <c r="X82" s="5">
        <v>0</v>
      </c>
      <c r="Y82" s="5">
        <v>1</v>
      </c>
      <c r="AA82">
        <v>4</v>
      </c>
    </row>
    <row r="83" spans="4:27" x14ac:dyDescent="0.2">
      <c r="D83" t="str">
        <f ca="1"/>
        <v>16-Mar</v>
      </c>
      <c r="E83" s="5">
        <v>0</v>
      </c>
      <c r="F83" s="5">
        <v>0</v>
      </c>
      <c r="G83" s="5">
        <v>0</v>
      </c>
      <c r="H83" s="5">
        <v>0</v>
      </c>
      <c r="I83" s="5">
        <v>1</v>
      </c>
      <c r="J83" s="5">
        <v>0</v>
      </c>
      <c r="K83" s="5">
        <v>0</v>
      </c>
      <c r="L83" s="5">
        <v>1</v>
      </c>
      <c r="M83" s="5">
        <v>0</v>
      </c>
      <c r="N83" s="5">
        <v>0</v>
      </c>
      <c r="O83" s="5">
        <v>0</v>
      </c>
      <c r="Q83" s="5">
        <v>1</v>
      </c>
      <c r="R83" s="5">
        <v>0</v>
      </c>
      <c r="S83" s="5">
        <v>0</v>
      </c>
      <c r="T83" s="5">
        <v>0</v>
      </c>
      <c r="U83" s="5">
        <v>0</v>
      </c>
      <c r="V83" s="5">
        <v>0</v>
      </c>
      <c r="W83" s="5">
        <v>0</v>
      </c>
      <c r="X83" s="5">
        <v>0</v>
      </c>
      <c r="Y83" s="5">
        <v>1</v>
      </c>
      <c r="AA83">
        <v>4</v>
      </c>
    </row>
    <row r="84" spans="4:27" x14ac:dyDescent="0.2">
      <c r="D84" t="str">
        <f ca="1"/>
        <v>17-Mar</v>
      </c>
      <c r="E84" s="5">
        <v>0</v>
      </c>
      <c r="F84" s="5">
        <v>0</v>
      </c>
      <c r="G84" s="5">
        <v>0</v>
      </c>
      <c r="H84" s="5">
        <v>0</v>
      </c>
      <c r="I84" s="5">
        <v>1</v>
      </c>
      <c r="J84" s="5">
        <v>0</v>
      </c>
      <c r="K84" s="5">
        <v>0</v>
      </c>
      <c r="L84" s="5">
        <v>1</v>
      </c>
      <c r="M84" s="5">
        <v>0</v>
      </c>
      <c r="N84" s="5">
        <v>0</v>
      </c>
      <c r="O84" s="5">
        <v>0</v>
      </c>
      <c r="Q84" s="5">
        <v>1</v>
      </c>
      <c r="R84" s="5">
        <v>0</v>
      </c>
      <c r="S84" s="5">
        <v>0</v>
      </c>
      <c r="T84" s="5">
        <v>0</v>
      </c>
      <c r="U84" s="5">
        <v>0</v>
      </c>
      <c r="V84" s="5">
        <v>0</v>
      </c>
      <c r="W84" s="5">
        <v>0</v>
      </c>
      <c r="X84" s="5">
        <v>0</v>
      </c>
      <c r="Y84" s="5">
        <v>1</v>
      </c>
      <c r="AA84">
        <v>4</v>
      </c>
    </row>
    <row r="85" spans="4:27" x14ac:dyDescent="0.2">
      <c r="D85" t="str">
        <f ca="1"/>
        <v>18-Mar</v>
      </c>
      <c r="E85" s="5">
        <v>0</v>
      </c>
      <c r="F85" s="5">
        <v>0</v>
      </c>
      <c r="G85" s="5">
        <v>0</v>
      </c>
      <c r="H85" s="5">
        <v>0</v>
      </c>
      <c r="I85" s="5">
        <v>1</v>
      </c>
      <c r="J85" s="5">
        <v>0</v>
      </c>
      <c r="K85" s="5">
        <v>0</v>
      </c>
      <c r="L85" s="5">
        <v>1</v>
      </c>
      <c r="M85" s="5">
        <v>0</v>
      </c>
      <c r="N85" s="5">
        <v>0</v>
      </c>
      <c r="O85" s="5">
        <v>0</v>
      </c>
      <c r="Q85" s="5">
        <v>0</v>
      </c>
      <c r="R85" s="5">
        <v>0</v>
      </c>
      <c r="S85" s="5">
        <v>0</v>
      </c>
      <c r="T85" s="5">
        <v>0</v>
      </c>
      <c r="U85" s="5">
        <v>0</v>
      </c>
      <c r="V85" s="5">
        <v>0</v>
      </c>
      <c r="W85" s="5">
        <v>0</v>
      </c>
      <c r="X85" s="5">
        <v>0</v>
      </c>
      <c r="Y85" s="5">
        <v>1</v>
      </c>
      <c r="AA85">
        <v>3</v>
      </c>
    </row>
    <row r="86" spans="4:27" x14ac:dyDescent="0.2">
      <c r="D86" t="str">
        <f ca="1"/>
        <v>19-Mar</v>
      </c>
      <c r="E86" s="5">
        <v>0</v>
      </c>
      <c r="F86" s="5">
        <v>0</v>
      </c>
      <c r="G86" s="5">
        <v>0</v>
      </c>
      <c r="H86" s="5">
        <v>0</v>
      </c>
      <c r="I86" s="5">
        <v>1</v>
      </c>
      <c r="J86" s="5">
        <v>0</v>
      </c>
      <c r="K86" s="5">
        <v>0</v>
      </c>
      <c r="L86" s="5">
        <v>1</v>
      </c>
      <c r="M86" s="5">
        <v>0</v>
      </c>
      <c r="N86" s="5">
        <v>0</v>
      </c>
      <c r="O86" s="5">
        <v>0</v>
      </c>
      <c r="Q86" s="5">
        <v>0</v>
      </c>
      <c r="R86" s="5">
        <v>0</v>
      </c>
      <c r="S86" s="5">
        <v>0</v>
      </c>
      <c r="T86" s="5">
        <v>0</v>
      </c>
      <c r="U86" s="5">
        <v>0</v>
      </c>
      <c r="V86" s="5">
        <v>0</v>
      </c>
      <c r="W86" s="5">
        <v>0</v>
      </c>
      <c r="X86" s="5">
        <v>0</v>
      </c>
      <c r="Y86" s="5">
        <v>1</v>
      </c>
      <c r="AA86">
        <v>3</v>
      </c>
    </row>
    <row r="87" spans="4:27" x14ac:dyDescent="0.2">
      <c r="D87" t="str">
        <f ca="1"/>
        <v>20-Mar</v>
      </c>
      <c r="E87" s="5">
        <v>0</v>
      </c>
      <c r="F87" s="5">
        <v>0</v>
      </c>
      <c r="G87" s="5">
        <v>0</v>
      </c>
      <c r="H87" s="5">
        <v>0</v>
      </c>
      <c r="I87" s="5">
        <v>1</v>
      </c>
      <c r="J87" s="5">
        <v>0</v>
      </c>
      <c r="K87" s="5">
        <v>0</v>
      </c>
      <c r="L87" s="5">
        <v>1</v>
      </c>
      <c r="M87" s="5">
        <v>0</v>
      </c>
      <c r="N87" s="5">
        <v>0</v>
      </c>
      <c r="O87" s="5">
        <v>0</v>
      </c>
      <c r="Q87" s="5">
        <v>0</v>
      </c>
      <c r="R87" s="5">
        <v>0</v>
      </c>
      <c r="S87" s="5">
        <v>0</v>
      </c>
      <c r="T87" s="5">
        <v>0</v>
      </c>
      <c r="U87" s="5">
        <v>0</v>
      </c>
      <c r="V87" s="5">
        <v>0</v>
      </c>
      <c r="W87" s="5">
        <v>0</v>
      </c>
      <c r="X87" s="5">
        <v>0</v>
      </c>
      <c r="Y87" s="5">
        <v>1</v>
      </c>
      <c r="AA87">
        <v>3</v>
      </c>
    </row>
    <row r="88" spans="4:27" x14ac:dyDescent="0.2">
      <c r="D88" t="str">
        <f ca="1"/>
        <v>21-Mar</v>
      </c>
      <c r="E88" s="5">
        <v>0</v>
      </c>
      <c r="F88" s="5">
        <v>0</v>
      </c>
      <c r="G88" s="5">
        <v>0</v>
      </c>
      <c r="H88" s="5">
        <v>0</v>
      </c>
      <c r="I88" s="5">
        <v>1</v>
      </c>
      <c r="J88" s="5">
        <v>0</v>
      </c>
      <c r="K88" s="5">
        <v>0</v>
      </c>
      <c r="L88" s="5">
        <v>1</v>
      </c>
      <c r="M88" s="5">
        <v>0</v>
      </c>
      <c r="N88" s="5">
        <v>0</v>
      </c>
      <c r="O88" s="5">
        <v>0</v>
      </c>
      <c r="Q88" s="5">
        <v>0</v>
      </c>
      <c r="R88" s="5">
        <v>0</v>
      </c>
      <c r="S88" s="5">
        <v>0</v>
      </c>
      <c r="T88" s="5">
        <v>0</v>
      </c>
      <c r="U88" s="5">
        <v>0</v>
      </c>
      <c r="V88" s="5">
        <v>0</v>
      </c>
      <c r="W88" s="5">
        <v>0</v>
      </c>
      <c r="X88" s="5">
        <v>0</v>
      </c>
      <c r="Y88" s="5">
        <v>1</v>
      </c>
      <c r="AA88">
        <v>3</v>
      </c>
    </row>
    <row r="89" spans="4:27" x14ac:dyDescent="0.2">
      <c r="D89" t="str">
        <f ca="1"/>
        <v>22-Mar</v>
      </c>
      <c r="E89" s="5">
        <v>0</v>
      </c>
      <c r="F89" s="5">
        <v>0</v>
      </c>
      <c r="G89" s="5">
        <v>0</v>
      </c>
      <c r="H89" s="5">
        <v>0</v>
      </c>
      <c r="I89" s="5">
        <v>1</v>
      </c>
      <c r="J89" s="5">
        <v>0</v>
      </c>
      <c r="K89" s="5">
        <v>0</v>
      </c>
      <c r="L89" s="5">
        <v>1</v>
      </c>
      <c r="M89" s="5">
        <v>0</v>
      </c>
      <c r="N89" s="5">
        <v>0</v>
      </c>
      <c r="O89" s="5">
        <v>0</v>
      </c>
      <c r="Q89" s="5">
        <v>0</v>
      </c>
      <c r="R89" s="5">
        <v>0</v>
      </c>
      <c r="S89" s="5">
        <v>0</v>
      </c>
      <c r="T89" s="5">
        <v>0</v>
      </c>
      <c r="U89" s="5">
        <v>0</v>
      </c>
      <c r="V89" s="5">
        <v>0</v>
      </c>
      <c r="W89" s="5">
        <v>0</v>
      </c>
      <c r="X89" s="5">
        <v>0</v>
      </c>
      <c r="Y89" s="5">
        <v>1</v>
      </c>
      <c r="AA89">
        <v>3</v>
      </c>
    </row>
    <row r="90" spans="4:27" x14ac:dyDescent="0.2">
      <c r="D90" t="str">
        <f ca="1"/>
        <v>23-Mar</v>
      </c>
      <c r="E90" s="5">
        <v>0</v>
      </c>
      <c r="F90" s="5">
        <v>0</v>
      </c>
      <c r="G90" s="5">
        <v>0</v>
      </c>
      <c r="H90" s="5">
        <v>0</v>
      </c>
      <c r="I90" s="5">
        <v>1</v>
      </c>
      <c r="J90" s="5">
        <v>0</v>
      </c>
      <c r="K90" s="5">
        <v>0</v>
      </c>
      <c r="L90" s="5">
        <v>1</v>
      </c>
      <c r="M90" s="5">
        <v>0</v>
      </c>
      <c r="N90" s="5">
        <v>0</v>
      </c>
      <c r="O90" s="5">
        <v>0</v>
      </c>
      <c r="Q90" s="5">
        <v>0</v>
      </c>
      <c r="R90" s="5">
        <v>0</v>
      </c>
      <c r="S90" s="5">
        <v>0</v>
      </c>
      <c r="T90" s="5">
        <v>0</v>
      </c>
      <c r="U90" s="5">
        <v>0</v>
      </c>
      <c r="V90" s="5">
        <v>0</v>
      </c>
      <c r="W90" s="5">
        <v>0</v>
      </c>
      <c r="X90" s="5">
        <v>0</v>
      </c>
      <c r="Y90" s="5">
        <v>1</v>
      </c>
      <c r="AA90">
        <v>3</v>
      </c>
    </row>
    <row r="91" spans="4:27" x14ac:dyDescent="0.2">
      <c r="D91" t="str">
        <f ca="1"/>
        <v>24-Mar</v>
      </c>
      <c r="E91" s="5">
        <v>0</v>
      </c>
      <c r="F91" s="5">
        <v>0</v>
      </c>
      <c r="G91" s="5">
        <v>0</v>
      </c>
      <c r="H91" s="5">
        <v>0</v>
      </c>
      <c r="I91" s="5">
        <v>0</v>
      </c>
      <c r="J91" s="5">
        <v>0</v>
      </c>
      <c r="K91" s="5">
        <v>0</v>
      </c>
      <c r="L91" s="5">
        <v>0</v>
      </c>
      <c r="M91" s="5">
        <v>0</v>
      </c>
      <c r="N91" s="5">
        <v>0</v>
      </c>
      <c r="O91" s="5">
        <v>0</v>
      </c>
      <c r="Q91" s="5">
        <v>0</v>
      </c>
      <c r="R91" s="5">
        <v>0</v>
      </c>
      <c r="S91" s="5">
        <v>0</v>
      </c>
      <c r="T91" s="5">
        <v>0</v>
      </c>
      <c r="U91" s="5">
        <v>0</v>
      </c>
      <c r="V91" s="5">
        <v>0</v>
      </c>
      <c r="W91" s="5">
        <v>0</v>
      </c>
      <c r="X91" s="5">
        <v>0</v>
      </c>
      <c r="Y91" s="5">
        <v>0</v>
      </c>
      <c r="AA91">
        <v>0</v>
      </c>
    </row>
    <row r="92" spans="4:27" x14ac:dyDescent="0.2">
      <c r="D92" t="str">
        <f ca="1"/>
        <v>25-Mar</v>
      </c>
      <c r="E92" s="5">
        <v>0</v>
      </c>
      <c r="F92" s="5">
        <v>0</v>
      </c>
      <c r="G92" s="5">
        <v>0</v>
      </c>
      <c r="H92" s="5">
        <v>0</v>
      </c>
      <c r="I92" s="5">
        <v>1</v>
      </c>
      <c r="J92" s="5">
        <v>0</v>
      </c>
      <c r="K92" s="5">
        <v>0</v>
      </c>
      <c r="L92" s="5">
        <v>1</v>
      </c>
      <c r="M92" s="5">
        <v>0</v>
      </c>
      <c r="N92" s="5">
        <v>0</v>
      </c>
      <c r="O92" s="5">
        <v>0</v>
      </c>
      <c r="Q92" s="5">
        <v>0</v>
      </c>
      <c r="R92" s="5">
        <v>0</v>
      </c>
      <c r="S92" s="5">
        <v>0</v>
      </c>
      <c r="T92" s="5">
        <v>0</v>
      </c>
      <c r="U92" s="5">
        <v>0</v>
      </c>
      <c r="V92" s="5">
        <v>0</v>
      </c>
      <c r="W92" s="5">
        <v>0</v>
      </c>
      <c r="X92" s="5">
        <v>0</v>
      </c>
      <c r="Y92" s="5">
        <v>0</v>
      </c>
      <c r="AA92">
        <v>2</v>
      </c>
    </row>
    <row r="93" spans="4:27" x14ac:dyDescent="0.2">
      <c r="D93" t="str">
        <f ca="1"/>
        <v>26-Mar</v>
      </c>
      <c r="E93" s="5">
        <v>0</v>
      </c>
      <c r="F93" s="5">
        <v>0</v>
      </c>
      <c r="G93" s="5">
        <v>0</v>
      </c>
      <c r="H93" s="5">
        <v>0</v>
      </c>
      <c r="I93" s="5">
        <v>1</v>
      </c>
      <c r="J93" s="5">
        <v>0</v>
      </c>
      <c r="K93" s="5">
        <v>0</v>
      </c>
      <c r="L93" s="5">
        <v>1</v>
      </c>
      <c r="M93" s="5">
        <v>0</v>
      </c>
      <c r="N93" s="5">
        <v>0</v>
      </c>
      <c r="O93" s="5">
        <v>0</v>
      </c>
      <c r="Q93" s="5">
        <v>0</v>
      </c>
      <c r="R93" s="5">
        <v>0</v>
      </c>
      <c r="S93" s="5">
        <v>0</v>
      </c>
      <c r="T93" s="5">
        <v>0</v>
      </c>
      <c r="U93" s="5">
        <v>0</v>
      </c>
      <c r="V93" s="5">
        <v>0</v>
      </c>
      <c r="W93" s="5">
        <v>0</v>
      </c>
      <c r="X93" s="5">
        <v>0</v>
      </c>
      <c r="Y93" s="5">
        <v>0</v>
      </c>
      <c r="AA93">
        <v>2</v>
      </c>
    </row>
    <row r="94" spans="4:27" x14ac:dyDescent="0.2">
      <c r="D94" t="str">
        <f ca="1"/>
        <v>27-Mar</v>
      </c>
      <c r="E94" s="5">
        <v>0</v>
      </c>
      <c r="F94" s="5">
        <v>0</v>
      </c>
      <c r="G94" s="5">
        <v>0</v>
      </c>
      <c r="H94" s="5">
        <v>0</v>
      </c>
      <c r="I94" s="5">
        <v>1</v>
      </c>
      <c r="J94" s="5">
        <v>0</v>
      </c>
      <c r="K94" s="5">
        <v>0</v>
      </c>
      <c r="L94" s="5">
        <v>1</v>
      </c>
      <c r="M94" s="5">
        <v>0</v>
      </c>
      <c r="N94" s="5">
        <v>0</v>
      </c>
      <c r="O94" s="5">
        <v>0</v>
      </c>
      <c r="Q94" s="5">
        <v>0</v>
      </c>
      <c r="R94" s="5">
        <v>0</v>
      </c>
      <c r="S94" s="5">
        <v>0</v>
      </c>
      <c r="T94" s="5">
        <v>0</v>
      </c>
      <c r="U94" s="5">
        <v>0</v>
      </c>
      <c r="V94" s="5">
        <v>0</v>
      </c>
      <c r="W94" s="5">
        <v>0</v>
      </c>
      <c r="X94" s="5">
        <v>0</v>
      </c>
      <c r="Y94" s="5">
        <v>0</v>
      </c>
      <c r="AA94">
        <v>2</v>
      </c>
    </row>
    <row r="95" spans="4:27" x14ac:dyDescent="0.2">
      <c r="D95" t="str">
        <f ca="1"/>
        <v>28-Mar</v>
      </c>
      <c r="E95" s="5">
        <v>0</v>
      </c>
      <c r="F95" s="5">
        <v>0</v>
      </c>
      <c r="G95" s="5">
        <v>0</v>
      </c>
      <c r="H95" s="5">
        <v>0</v>
      </c>
      <c r="I95" s="5">
        <v>1</v>
      </c>
      <c r="J95" s="5">
        <v>0</v>
      </c>
      <c r="K95" s="5">
        <v>0</v>
      </c>
      <c r="L95" s="5">
        <v>1</v>
      </c>
      <c r="M95" s="5">
        <v>0</v>
      </c>
      <c r="N95" s="5">
        <v>0</v>
      </c>
      <c r="O95" s="5">
        <v>0</v>
      </c>
      <c r="Q95" s="5">
        <v>0</v>
      </c>
      <c r="R95" s="5">
        <v>0</v>
      </c>
      <c r="S95" s="5">
        <v>0</v>
      </c>
      <c r="T95" s="5">
        <v>0</v>
      </c>
      <c r="U95" s="5">
        <v>0</v>
      </c>
      <c r="V95" s="5">
        <v>0</v>
      </c>
      <c r="W95" s="5">
        <v>0</v>
      </c>
      <c r="X95" s="5">
        <v>0</v>
      </c>
      <c r="Y95" s="5">
        <v>0</v>
      </c>
      <c r="AA95">
        <v>2</v>
      </c>
    </row>
    <row r="96" spans="4:27" x14ac:dyDescent="0.2">
      <c r="D96" t="str">
        <f ca="1"/>
        <v>29-Mar</v>
      </c>
      <c r="E96" s="5">
        <v>0</v>
      </c>
      <c r="F96" s="5">
        <v>0</v>
      </c>
      <c r="G96" s="5">
        <v>0</v>
      </c>
      <c r="H96" s="5">
        <v>0</v>
      </c>
      <c r="I96" s="5">
        <v>1</v>
      </c>
      <c r="J96" s="5">
        <v>0</v>
      </c>
      <c r="K96" s="5">
        <v>0</v>
      </c>
      <c r="L96" s="5">
        <v>1</v>
      </c>
      <c r="M96" s="5">
        <v>0</v>
      </c>
      <c r="N96" s="5">
        <v>0</v>
      </c>
      <c r="O96" s="5">
        <v>0</v>
      </c>
      <c r="Q96" s="5">
        <v>1</v>
      </c>
      <c r="R96" s="5">
        <v>0</v>
      </c>
      <c r="S96" s="5">
        <v>0</v>
      </c>
      <c r="T96" s="5">
        <v>0</v>
      </c>
      <c r="U96" s="5">
        <v>0</v>
      </c>
      <c r="V96" s="5">
        <v>0</v>
      </c>
      <c r="W96" s="5">
        <v>0</v>
      </c>
      <c r="X96" s="5">
        <v>0</v>
      </c>
      <c r="Y96" s="5">
        <v>0</v>
      </c>
      <c r="AA96">
        <v>3</v>
      </c>
    </row>
    <row r="97" spans="4:27" x14ac:dyDescent="0.2">
      <c r="D97" t="str">
        <f ca="1"/>
        <v>30-Mar</v>
      </c>
      <c r="E97" s="5">
        <v>0</v>
      </c>
      <c r="F97" s="5">
        <v>0</v>
      </c>
      <c r="G97" s="5">
        <v>0</v>
      </c>
      <c r="H97" s="5">
        <v>0</v>
      </c>
      <c r="I97" s="5">
        <v>1</v>
      </c>
      <c r="J97" s="5">
        <v>0</v>
      </c>
      <c r="K97" s="5">
        <v>0</v>
      </c>
      <c r="L97" s="5">
        <v>1</v>
      </c>
      <c r="M97" s="5">
        <v>0</v>
      </c>
      <c r="N97" s="5">
        <v>0</v>
      </c>
      <c r="O97" s="5">
        <v>0</v>
      </c>
      <c r="Q97" s="5">
        <v>1</v>
      </c>
      <c r="R97" s="5">
        <v>0</v>
      </c>
      <c r="S97" s="5">
        <v>0</v>
      </c>
      <c r="T97" s="5">
        <v>0</v>
      </c>
      <c r="U97" s="5">
        <v>0</v>
      </c>
      <c r="V97" s="5">
        <v>0</v>
      </c>
      <c r="W97" s="5">
        <v>0</v>
      </c>
      <c r="X97" s="5">
        <v>0</v>
      </c>
      <c r="Y97" s="5">
        <v>0</v>
      </c>
      <c r="AA97">
        <v>3</v>
      </c>
    </row>
    <row r="98" spans="4:27" x14ac:dyDescent="0.2">
      <c r="D98" t="str">
        <f ca="1"/>
        <v>31-Mar</v>
      </c>
      <c r="E98" s="5">
        <v>0</v>
      </c>
      <c r="F98" s="5">
        <v>0</v>
      </c>
      <c r="G98" s="5">
        <v>0</v>
      </c>
      <c r="H98" s="5">
        <v>0</v>
      </c>
      <c r="I98" s="5">
        <v>1</v>
      </c>
      <c r="J98" s="5">
        <v>0</v>
      </c>
      <c r="K98" s="5">
        <v>0</v>
      </c>
      <c r="L98" s="5">
        <v>1</v>
      </c>
      <c r="M98" s="5">
        <v>0</v>
      </c>
      <c r="N98" s="5">
        <v>0</v>
      </c>
      <c r="O98" s="5">
        <v>0</v>
      </c>
      <c r="Q98" s="5">
        <v>1</v>
      </c>
      <c r="R98" s="5">
        <v>0</v>
      </c>
      <c r="S98" s="5">
        <v>0</v>
      </c>
      <c r="T98" s="5">
        <v>0</v>
      </c>
      <c r="U98" s="5">
        <v>0</v>
      </c>
      <c r="V98" s="5">
        <v>0</v>
      </c>
      <c r="W98" s="5">
        <v>0</v>
      </c>
      <c r="X98" s="5">
        <v>0</v>
      </c>
      <c r="Y98" s="5">
        <v>0</v>
      </c>
      <c r="AA98">
        <v>3</v>
      </c>
    </row>
    <row r="99" spans="4:27" x14ac:dyDescent="0.2">
      <c r="D99" t="str">
        <f ca="1"/>
        <v>01-Apr</v>
      </c>
      <c r="E99" s="5">
        <v>0</v>
      </c>
      <c r="F99" s="5">
        <v>0</v>
      </c>
      <c r="G99" s="5">
        <v>0</v>
      </c>
      <c r="H99" s="5">
        <v>0</v>
      </c>
      <c r="I99" s="5">
        <v>1</v>
      </c>
      <c r="J99" s="5">
        <v>0</v>
      </c>
      <c r="K99" s="5">
        <v>0</v>
      </c>
      <c r="L99" s="5">
        <v>1</v>
      </c>
      <c r="M99" s="5">
        <v>0</v>
      </c>
      <c r="N99" s="5">
        <v>0</v>
      </c>
      <c r="O99" s="5">
        <v>0</v>
      </c>
      <c r="Q99" s="5">
        <v>1</v>
      </c>
      <c r="R99" s="5">
        <v>0</v>
      </c>
      <c r="S99" s="5">
        <v>0</v>
      </c>
      <c r="T99" s="5">
        <v>0</v>
      </c>
      <c r="U99" s="5">
        <v>0</v>
      </c>
      <c r="V99" s="5">
        <v>0</v>
      </c>
      <c r="W99" s="5">
        <v>0</v>
      </c>
      <c r="X99" s="5">
        <v>0</v>
      </c>
      <c r="Y99" s="5">
        <v>0</v>
      </c>
      <c r="AA99">
        <v>3</v>
      </c>
    </row>
    <row r="100" spans="4:27" x14ac:dyDescent="0.2">
      <c r="D100" t="str">
        <f ca="1"/>
        <v>02-Apr</v>
      </c>
      <c r="E100" s="5">
        <v>0</v>
      </c>
      <c r="F100" s="5">
        <v>0</v>
      </c>
      <c r="G100" s="5">
        <v>0</v>
      </c>
      <c r="H100" s="5">
        <v>0</v>
      </c>
      <c r="I100" s="5">
        <v>1</v>
      </c>
      <c r="J100" s="5">
        <v>0</v>
      </c>
      <c r="K100" s="5">
        <v>0</v>
      </c>
      <c r="L100" s="5">
        <v>1</v>
      </c>
      <c r="M100" s="5">
        <v>0</v>
      </c>
      <c r="N100" s="5">
        <v>0</v>
      </c>
      <c r="O100" s="5">
        <v>0</v>
      </c>
      <c r="Q100" s="5">
        <v>0</v>
      </c>
      <c r="R100" s="5">
        <v>0</v>
      </c>
      <c r="S100" s="5">
        <v>0</v>
      </c>
      <c r="T100" s="5">
        <v>0</v>
      </c>
      <c r="U100" s="5">
        <v>0</v>
      </c>
      <c r="V100" s="5">
        <v>0</v>
      </c>
      <c r="W100" s="5">
        <v>0</v>
      </c>
      <c r="X100" s="5">
        <v>0</v>
      </c>
      <c r="Y100" s="5">
        <v>0</v>
      </c>
      <c r="AA100">
        <v>2</v>
      </c>
    </row>
    <row r="101" spans="4:27" x14ac:dyDescent="0.2">
      <c r="D101" t="str">
        <f ca="1"/>
        <v>03-Apr</v>
      </c>
      <c r="E101" s="5">
        <v>0</v>
      </c>
      <c r="F101" s="5">
        <v>0</v>
      </c>
      <c r="G101" s="5">
        <v>0</v>
      </c>
      <c r="H101" s="5">
        <v>0</v>
      </c>
      <c r="I101" s="5">
        <v>1</v>
      </c>
      <c r="J101" s="5">
        <v>0</v>
      </c>
      <c r="K101" s="5">
        <v>0</v>
      </c>
      <c r="L101" s="5">
        <v>1</v>
      </c>
      <c r="M101" s="5">
        <v>0</v>
      </c>
      <c r="N101" s="5">
        <v>0</v>
      </c>
      <c r="O101" s="5">
        <v>0</v>
      </c>
      <c r="Q101" s="5">
        <v>0</v>
      </c>
      <c r="R101" s="5">
        <v>0</v>
      </c>
      <c r="S101" s="5">
        <v>0</v>
      </c>
      <c r="T101" s="5">
        <v>0</v>
      </c>
      <c r="U101" s="5">
        <v>0</v>
      </c>
      <c r="V101" s="5">
        <v>0</v>
      </c>
      <c r="W101" s="5">
        <v>0</v>
      </c>
      <c r="X101" s="5">
        <v>0</v>
      </c>
      <c r="Y101" s="5">
        <v>0</v>
      </c>
      <c r="AA101">
        <v>2</v>
      </c>
    </row>
    <row r="102" spans="4:27" x14ac:dyDescent="0.2">
      <c r="D102" t="str">
        <f ca="1"/>
        <v>04-Apr</v>
      </c>
      <c r="E102" s="5">
        <v>0</v>
      </c>
      <c r="F102" s="5">
        <v>0</v>
      </c>
      <c r="G102" s="5">
        <v>0</v>
      </c>
      <c r="H102" s="5">
        <v>0</v>
      </c>
      <c r="I102" s="5">
        <v>1</v>
      </c>
      <c r="J102" s="5">
        <v>0</v>
      </c>
      <c r="K102" s="5">
        <v>0</v>
      </c>
      <c r="L102" s="5">
        <v>1</v>
      </c>
      <c r="M102" s="5">
        <v>0</v>
      </c>
      <c r="N102" s="5">
        <v>0</v>
      </c>
      <c r="O102" s="5">
        <v>0</v>
      </c>
      <c r="Q102" s="5">
        <v>0</v>
      </c>
      <c r="R102" s="5">
        <v>0</v>
      </c>
      <c r="S102" s="5">
        <v>0</v>
      </c>
      <c r="T102" s="5">
        <v>0</v>
      </c>
      <c r="U102" s="5">
        <v>0</v>
      </c>
      <c r="V102" s="5">
        <v>0</v>
      </c>
      <c r="W102" s="5">
        <v>0</v>
      </c>
      <c r="X102" s="5">
        <v>0</v>
      </c>
      <c r="Y102" s="5">
        <v>0</v>
      </c>
      <c r="AA102">
        <v>2</v>
      </c>
    </row>
    <row r="103" spans="4:27" x14ac:dyDescent="0.2">
      <c r="D103" t="str">
        <f ca="1"/>
        <v>05-Apr</v>
      </c>
      <c r="E103" s="5">
        <v>0</v>
      </c>
      <c r="F103" s="5">
        <v>0</v>
      </c>
      <c r="G103" s="5">
        <v>0</v>
      </c>
      <c r="H103" s="5">
        <v>0</v>
      </c>
      <c r="I103" s="5">
        <v>1</v>
      </c>
      <c r="J103" s="5">
        <v>0</v>
      </c>
      <c r="K103" s="5">
        <v>0</v>
      </c>
      <c r="L103" s="5">
        <v>1</v>
      </c>
      <c r="M103" s="5">
        <v>0</v>
      </c>
      <c r="N103" s="5">
        <v>0</v>
      </c>
      <c r="O103" s="5">
        <v>0</v>
      </c>
      <c r="Q103" s="5">
        <v>0</v>
      </c>
      <c r="R103" s="5">
        <v>0</v>
      </c>
      <c r="S103" s="5">
        <v>0</v>
      </c>
      <c r="T103" s="5">
        <v>0</v>
      </c>
      <c r="U103" s="5">
        <v>0</v>
      </c>
      <c r="V103" s="5">
        <v>0</v>
      </c>
      <c r="W103" s="5">
        <v>0</v>
      </c>
      <c r="X103" s="5">
        <v>0</v>
      </c>
      <c r="Y103" s="5">
        <v>0</v>
      </c>
      <c r="AA103">
        <v>2</v>
      </c>
    </row>
    <row r="104" spans="4:27" x14ac:dyDescent="0.2">
      <c r="D104" t="str">
        <f ca="1"/>
        <v>06-Apr</v>
      </c>
      <c r="E104" s="5">
        <v>0</v>
      </c>
      <c r="F104" s="5">
        <v>0</v>
      </c>
      <c r="G104" s="5">
        <v>0</v>
      </c>
      <c r="H104" s="5">
        <v>0</v>
      </c>
      <c r="I104" s="5">
        <v>1</v>
      </c>
      <c r="J104" s="5">
        <v>0</v>
      </c>
      <c r="K104" s="5">
        <v>0</v>
      </c>
      <c r="L104" s="5">
        <v>1</v>
      </c>
      <c r="M104" s="5">
        <v>0</v>
      </c>
      <c r="N104" s="5">
        <v>0</v>
      </c>
      <c r="O104" s="5">
        <v>0</v>
      </c>
      <c r="Q104" s="5">
        <v>0</v>
      </c>
      <c r="R104" s="5">
        <v>0</v>
      </c>
      <c r="S104" s="5">
        <v>0</v>
      </c>
      <c r="T104" s="5">
        <v>0</v>
      </c>
      <c r="U104" s="5">
        <v>0</v>
      </c>
      <c r="V104" s="5">
        <v>0</v>
      </c>
      <c r="W104" s="5">
        <v>0</v>
      </c>
      <c r="X104" s="5">
        <v>0</v>
      </c>
      <c r="Y104" s="5">
        <v>0</v>
      </c>
      <c r="AA104">
        <v>2</v>
      </c>
    </row>
    <row r="105" spans="4:27" x14ac:dyDescent="0.2">
      <c r="D105" t="str">
        <f ca="1"/>
        <v>07-Apr</v>
      </c>
      <c r="E105" s="5">
        <v>0</v>
      </c>
      <c r="F105" s="5">
        <v>0</v>
      </c>
      <c r="G105" s="5">
        <v>0</v>
      </c>
      <c r="H105" s="5">
        <v>0</v>
      </c>
      <c r="I105" s="5">
        <v>1</v>
      </c>
      <c r="J105" s="5">
        <v>0</v>
      </c>
      <c r="K105" s="5">
        <v>0</v>
      </c>
      <c r="L105" s="5">
        <v>1</v>
      </c>
      <c r="M105" s="5">
        <v>0</v>
      </c>
      <c r="N105" s="5">
        <v>0</v>
      </c>
      <c r="O105" s="5">
        <v>0</v>
      </c>
      <c r="Q105" s="5">
        <v>0</v>
      </c>
      <c r="R105" s="5">
        <v>0</v>
      </c>
      <c r="S105" s="5">
        <v>0</v>
      </c>
      <c r="T105" s="5">
        <v>0</v>
      </c>
      <c r="U105" s="5">
        <v>0</v>
      </c>
      <c r="V105" s="5">
        <v>0</v>
      </c>
      <c r="W105" s="5">
        <v>0</v>
      </c>
      <c r="X105" s="5">
        <v>0</v>
      </c>
      <c r="Y105" s="5">
        <v>0</v>
      </c>
      <c r="AA105">
        <v>2</v>
      </c>
    </row>
    <row r="106" spans="4:27" x14ac:dyDescent="0.2">
      <c r="D106" t="str">
        <f ca="1"/>
        <v>08-Apr</v>
      </c>
      <c r="E106" s="5">
        <v>0</v>
      </c>
      <c r="F106" s="5">
        <v>0</v>
      </c>
      <c r="G106" s="5">
        <v>0</v>
      </c>
      <c r="H106" s="5">
        <v>0</v>
      </c>
      <c r="I106" s="5">
        <v>1</v>
      </c>
      <c r="J106" s="5">
        <v>0</v>
      </c>
      <c r="K106" s="5">
        <v>0</v>
      </c>
      <c r="L106" s="5">
        <v>1</v>
      </c>
      <c r="M106" s="5">
        <v>0</v>
      </c>
      <c r="N106" s="5">
        <v>0</v>
      </c>
      <c r="O106" s="5">
        <v>0</v>
      </c>
      <c r="Q106" s="5">
        <v>0</v>
      </c>
      <c r="R106" s="5">
        <v>0</v>
      </c>
      <c r="S106" s="5">
        <v>0</v>
      </c>
      <c r="T106" s="5">
        <v>0</v>
      </c>
      <c r="U106" s="5">
        <v>0</v>
      </c>
      <c r="V106" s="5">
        <v>0</v>
      </c>
      <c r="W106" s="5">
        <v>0</v>
      </c>
      <c r="X106" s="5">
        <v>0</v>
      </c>
      <c r="Y106" s="5">
        <v>0</v>
      </c>
      <c r="AA106">
        <v>2</v>
      </c>
    </row>
    <row r="107" spans="4:27" x14ac:dyDescent="0.2">
      <c r="D107" t="str">
        <f ca="1"/>
        <v>09-Apr</v>
      </c>
      <c r="E107" s="5">
        <v>0</v>
      </c>
      <c r="F107" s="5">
        <v>0</v>
      </c>
      <c r="G107" s="5">
        <v>0</v>
      </c>
      <c r="H107" s="5">
        <v>0</v>
      </c>
      <c r="I107" s="5">
        <v>1</v>
      </c>
      <c r="J107" s="5">
        <v>0</v>
      </c>
      <c r="K107" s="5">
        <v>0</v>
      </c>
      <c r="L107" s="5">
        <v>1</v>
      </c>
      <c r="M107" s="5">
        <v>0</v>
      </c>
      <c r="N107" s="5">
        <v>0</v>
      </c>
      <c r="O107" s="5">
        <v>0</v>
      </c>
      <c r="Q107" s="5">
        <v>0</v>
      </c>
      <c r="R107" s="5">
        <v>0</v>
      </c>
      <c r="S107" s="5">
        <v>0</v>
      </c>
      <c r="T107" s="5">
        <v>0</v>
      </c>
      <c r="U107" s="5">
        <v>0</v>
      </c>
      <c r="V107" s="5">
        <v>0</v>
      </c>
      <c r="W107" s="5">
        <v>0</v>
      </c>
      <c r="X107" s="5">
        <v>0</v>
      </c>
      <c r="Y107" s="5">
        <v>0</v>
      </c>
      <c r="AA107">
        <v>2</v>
      </c>
    </row>
    <row r="108" spans="4:27" x14ac:dyDescent="0.2">
      <c r="D108" t="str">
        <f ca="1"/>
        <v>10-Apr</v>
      </c>
      <c r="E108" s="5">
        <v>0</v>
      </c>
      <c r="F108" s="5">
        <v>0</v>
      </c>
      <c r="G108" s="5">
        <v>0</v>
      </c>
      <c r="H108" s="5">
        <v>0</v>
      </c>
      <c r="I108" s="5">
        <v>1</v>
      </c>
      <c r="J108" s="5">
        <v>0</v>
      </c>
      <c r="K108" s="5">
        <v>0</v>
      </c>
      <c r="L108" s="5">
        <v>1</v>
      </c>
      <c r="M108" s="5">
        <v>0</v>
      </c>
      <c r="N108" s="5">
        <v>0</v>
      </c>
      <c r="O108" s="5">
        <v>0</v>
      </c>
      <c r="Q108" s="5">
        <v>0</v>
      </c>
      <c r="R108" s="5">
        <v>0</v>
      </c>
      <c r="S108" s="5">
        <v>0</v>
      </c>
      <c r="T108" s="5">
        <v>0</v>
      </c>
      <c r="U108" s="5">
        <v>0</v>
      </c>
      <c r="V108" s="5">
        <v>0</v>
      </c>
      <c r="W108" s="5">
        <v>0</v>
      </c>
      <c r="X108" s="5">
        <v>0</v>
      </c>
      <c r="Y108" s="5">
        <v>0</v>
      </c>
      <c r="AA108">
        <v>2</v>
      </c>
    </row>
    <row r="109" spans="4:27" x14ac:dyDescent="0.2">
      <c r="D109" t="str">
        <f ca="1"/>
        <v>11-Apr</v>
      </c>
      <c r="E109" s="5">
        <v>0</v>
      </c>
      <c r="F109" s="5">
        <v>0</v>
      </c>
      <c r="G109" s="5">
        <v>0</v>
      </c>
      <c r="H109" s="5">
        <v>0</v>
      </c>
      <c r="I109" s="5">
        <v>1</v>
      </c>
      <c r="J109" s="5">
        <v>0</v>
      </c>
      <c r="K109" s="5">
        <v>0</v>
      </c>
      <c r="L109" s="5">
        <v>1</v>
      </c>
      <c r="M109" s="5">
        <v>0</v>
      </c>
      <c r="N109" s="5">
        <v>0</v>
      </c>
      <c r="O109" s="5">
        <v>0</v>
      </c>
      <c r="Q109" s="5">
        <v>0</v>
      </c>
      <c r="R109" s="5">
        <v>0</v>
      </c>
      <c r="S109" s="5">
        <v>0</v>
      </c>
      <c r="T109" s="5">
        <v>0</v>
      </c>
      <c r="U109" s="5">
        <v>0</v>
      </c>
      <c r="V109" s="5">
        <v>0</v>
      </c>
      <c r="W109" s="5">
        <v>0</v>
      </c>
      <c r="X109" s="5">
        <v>0</v>
      </c>
      <c r="Y109" s="5">
        <v>0</v>
      </c>
      <c r="AA109">
        <v>2</v>
      </c>
    </row>
    <row r="110" spans="4:27" x14ac:dyDescent="0.2">
      <c r="D110" t="str">
        <f ca="1"/>
        <v>12-Apr</v>
      </c>
      <c r="E110" s="5">
        <v>0</v>
      </c>
      <c r="F110" s="5">
        <v>0</v>
      </c>
      <c r="G110" s="5">
        <v>0</v>
      </c>
      <c r="H110" s="5">
        <v>0</v>
      </c>
      <c r="I110" s="5">
        <v>1</v>
      </c>
      <c r="J110" s="5">
        <v>0</v>
      </c>
      <c r="K110" s="5">
        <v>0</v>
      </c>
      <c r="L110" s="5">
        <v>1</v>
      </c>
      <c r="M110" s="5">
        <v>0</v>
      </c>
      <c r="N110" s="5">
        <v>0</v>
      </c>
      <c r="O110" s="5">
        <v>0</v>
      </c>
      <c r="Q110" s="5">
        <v>0</v>
      </c>
      <c r="R110" s="5">
        <v>0</v>
      </c>
      <c r="S110" s="5">
        <v>0</v>
      </c>
      <c r="T110" s="5">
        <v>0</v>
      </c>
      <c r="U110" s="5">
        <v>0</v>
      </c>
      <c r="V110" s="5">
        <v>0</v>
      </c>
      <c r="W110" s="5">
        <v>0</v>
      </c>
      <c r="X110" s="5">
        <v>0</v>
      </c>
      <c r="Y110" s="5">
        <v>0</v>
      </c>
      <c r="AA110">
        <v>2</v>
      </c>
    </row>
    <row r="111" spans="4:27" x14ac:dyDescent="0.2">
      <c r="D111" t="str">
        <f ca="1"/>
        <v>13-Apr</v>
      </c>
      <c r="E111" s="5">
        <v>0</v>
      </c>
      <c r="F111" s="5">
        <v>0</v>
      </c>
      <c r="G111" s="5">
        <v>0</v>
      </c>
      <c r="H111" s="5">
        <v>0</v>
      </c>
      <c r="I111" s="5">
        <v>1</v>
      </c>
      <c r="J111" s="5">
        <v>0</v>
      </c>
      <c r="K111" s="5">
        <v>0</v>
      </c>
      <c r="L111" s="5">
        <v>1</v>
      </c>
      <c r="M111" s="5">
        <v>0</v>
      </c>
      <c r="N111" s="5">
        <v>0</v>
      </c>
      <c r="O111" s="5">
        <v>0</v>
      </c>
      <c r="Q111" s="5">
        <v>0</v>
      </c>
      <c r="R111" s="5">
        <v>0</v>
      </c>
      <c r="S111" s="5">
        <v>0</v>
      </c>
      <c r="T111" s="5">
        <v>0</v>
      </c>
      <c r="U111" s="5">
        <v>0</v>
      </c>
      <c r="V111" s="5">
        <v>0</v>
      </c>
      <c r="W111" s="5">
        <v>0</v>
      </c>
      <c r="X111" s="5">
        <v>0</v>
      </c>
      <c r="Y111" s="5">
        <v>0</v>
      </c>
      <c r="AA111">
        <v>2</v>
      </c>
    </row>
    <row r="112" spans="4:27" x14ac:dyDescent="0.2">
      <c r="D112" t="str">
        <f ca="1"/>
        <v>14-Apr</v>
      </c>
      <c r="E112" s="5">
        <v>0</v>
      </c>
      <c r="F112" s="5">
        <v>0</v>
      </c>
      <c r="G112" s="5">
        <v>0</v>
      </c>
      <c r="H112" s="5">
        <v>0</v>
      </c>
      <c r="I112" s="5">
        <v>1</v>
      </c>
      <c r="J112" s="5">
        <v>0</v>
      </c>
      <c r="K112" s="5">
        <v>0</v>
      </c>
      <c r="L112" s="5">
        <v>1</v>
      </c>
      <c r="M112" s="5">
        <v>0</v>
      </c>
      <c r="N112" s="5">
        <v>0</v>
      </c>
      <c r="O112" s="5">
        <v>0</v>
      </c>
      <c r="Q112" s="5">
        <v>0</v>
      </c>
      <c r="R112" s="5">
        <v>0</v>
      </c>
      <c r="S112" s="5">
        <v>0</v>
      </c>
      <c r="T112" s="5">
        <v>0</v>
      </c>
      <c r="U112" s="5">
        <v>0</v>
      </c>
      <c r="V112" s="5">
        <v>0</v>
      </c>
      <c r="W112" s="5">
        <v>0</v>
      </c>
      <c r="X112" s="5">
        <v>0</v>
      </c>
      <c r="Y112" s="5">
        <v>0</v>
      </c>
      <c r="AA112">
        <v>2</v>
      </c>
    </row>
    <row r="113" spans="4:27" x14ac:dyDescent="0.2">
      <c r="D113" t="str">
        <f ca="1"/>
        <v>15-Apr</v>
      </c>
      <c r="E113" s="5">
        <v>0</v>
      </c>
      <c r="F113" s="5">
        <v>0</v>
      </c>
      <c r="G113" s="5">
        <v>0</v>
      </c>
      <c r="H113" s="5">
        <v>0</v>
      </c>
      <c r="I113" s="5">
        <v>1</v>
      </c>
      <c r="J113" s="5">
        <v>0</v>
      </c>
      <c r="K113" s="5">
        <v>0</v>
      </c>
      <c r="L113" s="5">
        <v>1</v>
      </c>
      <c r="M113" s="5">
        <v>0</v>
      </c>
      <c r="N113" s="5">
        <v>0</v>
      </c>
      <c r="O113" s="5">
        <v>0</v>
      </c>
      <c r="Q113" s="5">
        <v>0</v>
      </c>
      <c r="R113" s="5">
        <v>0</v>
      </c>
      <c r="S113" s="5">
        <v>0</v>
      </c>
      <c r="T113" s="5">
        <v>0</v>
      </c>
      <c r="U113" s="5">
        <v>0</v>
      </c>
      <c r="V113" s="5">
        <v>0</v>
      </c>
      <c r="W113" s="5">
        <v>0</v>
      </c>
      <c r="X113" s="5">
        <v>0</v>
      </c>
      <c r="Y113" s="5">
        <v>0</v>
      </c>
      <c r="AA113">
        <v>2</v>
      </c>
    </row>
    <row r="114" spans="4:27" x14ac:dyDescent="0.2">
      <c r="D114" t="str">
        <f ca="1"/>
        <v>16-Apr</v>
      </c>
      <c r="E114" s="5">
        <v>0</v>
      </c>
      <c r="F114" s="5">
        <v>0</v>
      </c>
      <c r="G114" s="5">
        <v>0</v>
      </c>
      <c r="H114" s="5">
        <v>0</v>
      </c>
      <c r="I114" s="5">
        <v>1</v>
      </c>
      <c r="J114" s="5">
        <v>0</v>
      </c>
      <c r="K114" s="5">
        <v>0</v>
      </c>
      <c r="L114" s="5">
        <v>1</v>
      </c>
      <c r="M114" s="5">
        <v>0</v>
      </c>
      <c r="N114" s="5">
        <v>0</v>
      </c>
      <c r="O114" s="5">
        <v>0</v>
      </c>
      <c r="Q114" s="5">
        <v>0</v>
      </c>
      <c r="R114" s="5">
        <v>0</v>
      </c>
      <c r="S114" s="5">
        <v>0</v>
      </c>
      <c r="T114" s="5">
        <v>0</v>
      </c>
      <c r="U114" s="5">
        <v>0</v>
      </c>
      <c r="V114" s="5">
        <v>0</v>
      </c>
      <c r="W114" s="5">
        <v>0</v>
      </c>
      <c r="X114" s="5">
        <v>0</v>
      </c>
      <c r="Y114" s="5">
        <v>0</v>
      </c>
      <c r="AA114">
        <v>2</v>
      </c>
    </row>
    <row r="115" spans="4:27" x14ac:dyDescent="0.2">
      <c r="D115" t="str">
        <f ca="1"/>
        <v>17-Apr</v>
      </c>
      <c r="E115" s="5">
        <v>0</v>
      </c>
      <c r="F115" s="5">
        <v>0</v>
      </c>
      <c r="G115" s="5">
        <v>0</v>
      </c>
      <c r="H115" s="5">
        <v>0</v>
      </c>
      <c r="I115" s="5">
        <v>1</v>
      </c>
      <c r="J115" s="5">
        <v>0</v>
      </c>
      <c r="K115" s="5">
        <v>0</v>
      </c>
      <c r="L115" s="5">
        <v>1</v>
      </c>
      <c r="M115" s="5">
        <v>0</v>
      </c>
      <c r="N115" s="5">
        <v>0</v>
      </c>
      <c r="O115" s="5">
        <v>0</v>
      </c>
      <c r="Q115" s="5">
        <v>0</v>
      </c>
      <c r="R115" s="5">
        <v>0</v>
      </c>
      <c r="S115" s="5">
        <v>0</v>
      </c>
      <c r="T115" s="5">
        <v>0</v>
      </c>
      <c r="U115" s="5">
        <v>0</v>
      </c>
      <c r="V115" s="5">
        <v>0</v>
      </c>
      <c r="W115" s="5">
        <v>0</v>
      </c>
      <c r="X115" s="5">
        <v>0</v>
      </c>
      <c r="Y115" s="5">
        <v>0</v>
      </c>
      <c r="AA115">
        <v>2</v>
      </c>
    </row>
    <row r="116" spans="4:27" x14ac:dyDescent="0.2">
      <c r="D116" t="str">
        <f ca="1"/>
        <v>18-Apr</v>
      </c>
      <c r="E116" s="5">
        <v>0</v>
      </c>
      <c r="F116" s="5">
        <v>0</v>
      </c>
      <c r="G116" s="5">
        <v>0</v>
      </c>
      <c r="H116" s="5">
        <v>0</v>
      </c>
      <c r="I116" s="5">
        <v>1</v>
      </c>
      <c r="J116" s="5">
        <v>0</v>
      </c>
      <c r="K116" s="5">
        <v>0</v>
      </c>
      <c r="L116" s="5">
        <v>1</v>
      </c>
      <c r="M116" s="5">
        <v>0</v>
      </c>
      <c r="N116" s="5">
        <v>0</v>
      </c>
      <c r="O116" s="5">
        <v>0</v>
      </c>
      <c r="Q116" s="5">
        <v>0</v>
      </c>
      <c r="R116" s="5">
        <v>0</v>
      </c>
      <c r="S116" s="5">
        <v>0</v>
      </c>
      <c r="T116" s="5">
        <v>0</v>
      </c>
      <c r="U116" s="5">
        <v>0</v>
      </c>
      <c r="V116" s="5">
        <v>0</v>
      </c>
      <c r="W116" s="5">
        <v>0</v>
      </c>
      <c r="X116" s="5">
        <v>0</v>
      </c>
      <c r="Y116" s="5">
        <v>0</v>
      </c>
      <c r="AA116">
        <v>2</v>
      </c>
    </row>
    <row r="117" spans="4:27" x14ac:dyDescent="0.2">
      <c r="D117" t="str">
        <f ca="1"/>
        <v>19-Apr</v>
      </c>
      <c r="E117" s="5">
        <v>0</v>
      </c>
      <c r="F117" s="5">
        <v>0</v>
      </c>
      <c r="G117" s="5">
        <v>0</v>
      </c>
      <c r="H117" s="5">
        <v>0</v>
      </c>
      <c r="I117" s="5">
        <v>1</v>
      </c>
      <c r="J117" s="5">
        <v>0</v>
      </c>
      <c r="K117" s="5">
        <v>0</v>
      </c>
      <c r="L117" s="5">
        <v>1</v>
      </c>
      <c r="M117" s="5">
        <v>0</v>
      </c>
      <c r="N117" s="5">
        <v>0</v>
      </c>
      <c r="O117" s="5">
        <v>0</v>
      </c>
      <c r="Q117" s="5">
        <v>0</v>
      </c>
      <c r="R117" s="5">
        <v>0</v>
      </c>
      <c r="S117" s="5">
        <v>0</v>
      </c>
      <c r="T117" s="5">
        <v>0</v>
      </c>
      <c r="U117" s="5">
        <v>0</v>
      </c>
      <c r="V117" s="5">
        <v>0</v>
      </c>
      <c r="W117" s="5">
        <v>0</v>
      </c>
      <c r="X117" s="5">
        <v>0</v>
      </c>
      <c r="Y117" s="5">
        <v>0</v>
      </c>
      <c r="AA117">
        <v>2</v>
      </c>
    </row>
    <row r="118" spans="4:27" x14ac:dyDescent="0.2">
      <c r="D118" t="str">
        <f ca="1"/>
        <v>20-Apr</v>
      </c>
      <c r="E118" s="5">
        <v>0</v>
      </c>
      <c r="F118" s="5">
        <v>0</v>
      </c>
      <c r="G118" s="5">
        <v>0</v>
      </c>
      <c r="H118" s="5">
        <v>0</v>
      </c>
      <c r="I118" s="5">
        <v>1</v>
      </c>
      <c r="J118" s="5">
        <v>0</v>
      </c>
      <c r="K118" s="5">
        <v>0</v>
      </c>
      <c r="L118" s="5">
        <v>1</v>
      </c>
      <c r="M118" s="5">
        <v>0</v>
      </c>
      <c r="N118" s="5">
        <v>0</v>
      </c>
      <c r="O118" s="5">
        <v>0</v>
      </c>
      <c r="Q118" s="5">
        <v>0</v>
      </c>
      <c r="R118" s="5">
        <v>0</v>
      </c>
      <c r="S118" s="5">
        <v>0</v>
      </c>
      <c r="T118" s="5">
        <v>0</v>
      </c>
      <c r="U118" s="5">
        <v>0</v>
      </c>
      <c r="V118" s="5">
        <v>0</v>
      </c>
      <c r="W118" s="5">
        <v>0</v>
      </c>
      <c r="X118" s="5">
        <v>0</v>
      </c>
      <c r="Y118" s="5">
        <v>0</v>
      </c>
      <c r="AA118">
        <v>2</v>
      </c>
    </row>
    <row r="119" spans="4:27" x14ac:dyDescent="0.2">
      <c r="D119" t="str">
        <f ca="1"/>
        <v>21-Apr</v>
      </c>
      <c r="E119" s="5">
        <v>0</v>
      </c>
      <c r="F119" s="5">
        <v>0</v>
      </c>
      <c r="G119" s="5">
        <v>0</v>
      </c>
      <c r="H119" s="5">
        <v>0</v>
      </c>
      <c r="I119" s="5">
        <v>1</v>
      </c>
      <c r="J119" s="5">
        <v>0</v>
      </c>
      <c r="K119" s="5">
        <v>0</v>
      </c>
      <c r="L119" s="5">
        <v>1</v>
      </c>
      <c r="M119" s="5">
        <v>0</v>
      </c>
      <c r="N119" s="5">
        <v>0</v>
      </c>
      <c r="O119" s="5">
        <v>0</v>
      </c>
      <c r="Q119" s="5">
        <v>0</v>
      </c>
      <c r="R119" s="5">
        <v>0</v>
      </c>
      <c r="S119" s="5">
        <v>0</v>
      </c>
      <c r="T119" s="5">
        <v>0</v>
      </c>
      <c r="U119" s="5">
        <v>0</v>
      </c>
      <c r="V119" s="5">
        <v>0</v>
      </c>
      <c r="W119" s="5">
        <v>0</v>
      </c>
      <c r="X119" s="5">
        <v>0</v>
      </c>
      <c r="Y119" s="5">
        <v>0</v>
      </c>
      <c r="AA119">
        <v>2</v>
      </c>
    </row>
    <row r="120" spans="4:27" x14ac:dyDescent="0.2">
      <c r="D120" t="str">
        <f ca="1"/>
        <v>22-Apr</v>
      </c>
      <c r="E120" s="5">
        <v>0</v>
      </c>
      <c r="F120" s="5">
        <v>0</v>
      </c>
      <c r="G120" s="5">
        <v>0</v>
      </c>
      <c r="H120" s="5">
        <v>0</v>
      </c>
      <c r="I120" s="5">
        <v>1</v>
      </c>
      <c r="J120" s="5">
        <v>0</v>
      </c>
      <c r="K120" s="5">
        <v>0</v>
      </c>
      <c r="L120" s="5">
        <v>1</v>
      </c>
      <c r="M120" s="5">
        <v>0</v>
      </c>
      <c r="N120" s="5">
        <v>0</v>
      </c>
      <c r="O120" s="5">
        <v>0</v>
      </c>
      <c r="Q120" s="5">
        <v>0</v>
      </c>
      <c r="R120" s="5">
        <v>0</v>
      </c>
      <c r="S120" s="5">
        <v>0</v>
      </c>
      <c r="T120" s="5">
        <v>0</v>
      </c>
      <c r="U120" s="5">
        <v>0</v>
      </c>
      <c r="V120" s="5">
        <v>0</v>
      </c>
      <c r="W120" s="5">
        <v>0</v>
      </c>
      <c r="X120" s="5">
        <v>0</v>
      </c>
      <c r="Y120" s="5">
        <v>0</v>
      </c>
      <c r="AA120">
        <v>2</v>
      </c>
    </row>
    <row r="121" spans="4:27" x14ac:dyDescent="0.2">
      <c r="D121" t="str">
        <f ca="1"/>
        <v>23-Apr</v>
      </c>
      <c r="E121" s="5">
        <v>0</v>
      </c>
      <c r="F121" s="5">
        <v>0</v>
      </c>
      <c r="G121" s="5">
        <v>0</v>
      </c>
      <c r="H121" s="5">
        <v>0</v>
      </c>
      <c r="I121" s="5">
        <v>1</v>
      </c>
      <c r="J121" s="5">
        <v>0</v>
      </c>
      <c r="K121" s="5">
        <v>0</v>
      </c>
      <c r="L121" s="5">
        <v>1</v>
      </c>
      <c r="M121" s="5">
        <v>0</v>
      </c>
      <c r="N121" s="5">
        <v>0</v>
      </c>
      <c r="O121" s="5">
        <v>0</v>
      </c>
      <c r="Q121" s="5">
        <v>0</v>
      </c>
      <c r="R121" s="5">
        <v>0</v>
      </c>
      <c r="S121" s="5">
        <v>0</v>
      </c>
      <c r="T121" s="5">
        <v>0</v>
      </c>
      <c r="U121" s="5">
        <v>0</v>
      </c>
      <c r="V121" s="5">
        <v>0</v>
      </c>
      <c r="W121" s="5">
        <v>0</v>
      </c>
      <c r="X121" s="5">
        <v>0</v>
      </c>
      <c r="Y121" s="5">
        <v>0</v>
      </c>
      <c r="AA121">
        <v>2</v>
      </c>
    </row>
    <row r="122" spans="4:27" x14ac:dyDescent="0.2">
      <c r="D122" t="str">
        <f ca="1"/>
        <v>24-Apr</v>
      </c>
      <c r="E122" s="5">
        <v>0</v>
      </c>
      <c r="F122" s="5">
        <v>0</v>
      </c>
      <c r="G122" s="5">
        <v>0</v>
      </c>
      <c r="H122" s="5">
        <v>0</v>
      </c>
      <c r="I122" s="5">
        <v>1</v>
      </c>
      <c r="J122" s="5">
        <v>0</v>
      </c>
      <c r="K122" s="5">
        <v>0</v>
      </c>
      <c r="L122" s="5">
        <v>1</v>
      </c>
      <c r="M122" s="5">
        <v>0</v>
      </c>
      <c r="N122" s="5">
        <v>0</v>
      </c>
      <c r="O122" s="5">
        <v>0</v>
      </c>
      <c r="Q122" s="5">
        <v>0</v>
      </c>
      <c r="R122" s="5">
        <v>0</v>
      </c>
      <c r="S122" s="5">
        <v>0</v>
      </c>
      <c r="T122" s="5">
        <v>0</v>
      </c>
      <c r="U122" s="5">
        <v>0</v>
      </c>
      <c r="V122" s="5">
        <v>0</v>
      </c>
      <c r="W122" s="5">
        <v>0</v>
      </c>
      <c r="X122" s="5">
        <v>0</v>
      </c>
      <c r="Y122" s="5">
        <v>0</v>
      </c>
      <c r="AA122">
        <v>2</v>
      </c>
    </row>
    <row r="123" spans="4:27" x14ac:dyDescent="0.2">
      <c r="D123" t="str">
        <f ca="1"/>
        <v>25-Apr</v>
      </c>
      <c r="E123" s="5">
        <v>0</v>
      </c>
      <c r="F123" s="5">
        <v>0</v>
      </c>
      <c r="G123" s="5">
        <v>0</v>
      </c>
      <c r="H123" s="5">
        <v>0</v>
      </c>
      <c r="I123" s="5">
        <v>1</v>
      </c>
      <c r="J123" s="5">
        <v>0</v>
      </c>
      <c r="K123" s="5">
        <v>0</v>
      </c>
      <c r="L123" s="5">
        <v>1</v>
      </c>
      <c r="M123" s="5">
        <v>0</v>
      </c>
      <c r="N123" s="5">
        <v>0</v>
      </c>
      <c r="O123" s="5">
        <v>0</v>
      </c>
      <c r="Q123" s="5">
        <v>0</v>
      </c>
      <c r="R123" s="5">
        <v>0</v>
      </c>
      <c r="S123" s="5">
        <v>0</v>
      </c>
      <c r="T123" s="5">
        <v>0</v>
      </c>
      <c r="U123" s="5">
        <v>0</v>
      </c>
      <c r="V123" s="5">
        <v>0</v>
      </c>
      <c r="W123" s="5">
        <v>0</v>
      </c>
      <c r="X123" s="5">
        <v>0</v>
      </c>
      <c r="Y123" s="5">
        <v>0</v>
      </c>
      <c r="AA123">
        <v>2</v>
      </c>
    </row>
    <row r="124" spans="4:27" x14ac:dyDescent="0.2">
      <c r="D124" t="str">
        <f ca="1"/>
        <v>26-Apr</v>
      </c>
      <c r="E124" s="5">
        <v>0</v>
      </c>
      <c r="F124" s="5">
        <v>0</v>
      </c>
      <c r="G124" s="5">
        <v>0</v>
      </c>
      <c r="H124" s="5">
        <v>0</v>
      </c>
      <c r="I124" s="5">
        <v>1</v>
      </c>
      <c r="J124" s="5">
        <v>0</v>
      </c>
      <c r="K124" s="5">
        <v>0</v>
      </c>
      <c r="L124" s="5">
        <v>1</v>
      </c>
      <c r="M124" s="5">
        <v>0</v>
      </c>
      <c r="N124" s="5">
        <v>0</v>
      </c>
      <c r="O124" s="5">
        <v>0</v>
      </c>
      <c r="Q124" s="5">
        <v>0</v>
      </c>
      <c r="R124" s="5">
        <v>0</v>
      </c>
      <c r="S124" s="5">
        <v>0</v>
      </c>
      <c r="T124" s="5">
        <v>0</v>
      </c>
      <c r="U124" s="5">
        <v>0</v>
      </c>
      <c r="V124" s="5">
        <v>0</v>
      </c>
      <c r="W124" s="5">
        <v>0</v>
      </c>
      <c r="X124" s="5">
        <v>0</v>
      </c>
      <c r="Y124" s="5">
        <v>0</v>
      </c>
      <c r="AA124">
        <v>2</v>
      </c>
    </row>
    <row r="125" spans="4:27" x14ac:dyDescent="0.2">
      <c r="D125" t="str">
        <f ca="1"/>
        <v>27-Apr</v>
      </c>
      <c r="E125" s="5">
        <v>0</v>
      </c>
      <c r="F125" s="5">
        <v>0</v>
      </c>
      <c r="G125" s="5">
        <v>0</v>
      </c>
      <c r="H125" s="5">
        <v>0</v>
      </c>
      <c r="I125" s="5">
        <v>1</v>
      </c>
      <c r="J125" s="5">
        <v>0</v>
      </c>
      <c r="K125" s="5">
        <v>0</v>
      </c>
      <c r="L125" s="5">
        <v>1</v>
      </c>
      <c r="M125" s="5">
        <v>0</v>
      </c>
      <c r="N125" s="5">
        <v>0</v>
      </c>
      <c r="O125" s="5">
        <v>0</v>
      </c>
      <c r="Q125" s="5">
        <v>0</v>
      </c>
      <c r="R125" s="5">
        <v>0</v>
      </c>
      <c r="S125" s="5">
        <v>0</v>
      </c>
      <c r="T125" s="5">
        <v>0</v>
      </c>
      <c r="U125" s="5">
        <v>0</v>
      </c>
      <c r="V125" s="5">
        <v>0</v>
      </c>
      <c r="W125" s="5">
        <v>0</v>
      </c>
      <c r="X125" s="5">
        <v>0</v>
      </c>
      <c r="Y125" s="5">
        <v>0</v>
      </c>
      <c r="AA125">
        <v>2</v>
      </c>
    </row>
    <row r="126" spans="4:27" x14ac:dyDescent="0.2">
      <c r="D126" t="str">
        <f ca="1"/>
        <v>28-Apr</v>
      </c>
      <c r="E126" s="5">
        <v>0</v>
      </c>
      <c r="F126" s="5">
        <v>0</v>
      </c>
      <c r="G126" s="5">
        <v>0</v>
      </c>
      <c r="H126" s="5">
        <v>0</v>
      </c>
      <c r="I126" s="5">
        <v>1</v>
      </c>
      <c r="J126" s="5">
        <v>0</v>
      </c>
      <c r="K126" s="5">
        <v>0</v>
      </c>
      <c r="L126" s="5">
        <v>1</v>
      </c>
      <c r="M126" s="5">
        <v>0</v>
      </c>
      <c r="N126" s="5">
        <v>0</v>
      </c>
      <c r="O126" s="5">
        <v>0</v>
      </c>
      <c r="Q126" s="5">
        <v>0</v>
      </c>
      <c r="R126" s="5">
        <v>0</v>
      </c>
      <c r="S126" s="5">
        <v>0</v>
      </c>
      <c r="T126" s="5">
        <v>0</v>
      </c>
      <c r="U126" s="5">
        <v>0</v>
      </c>
      <c r="V126" s="5">
        <v>0</v>
      </c>
      <c r="W126" s="5">
        <v>0</v>
      </c>
      <c r="X126" s="5">
        <v>0</v>
      </c>
      <c r="Y126" s="5">
        <v>0</v>
      </c>
      <c r="AA126">
        <v>2</v>
      </c>
    </row>
    <row r="127" spans="4:27" x14ac:dyDescent="0.2">
      <c r="D127" t="str">
        <f ca="1"/>
        <v>29-Apr</v>
      </c>
      <c r="E127" s="5">
        <v>0</v>
      </c>
      <c r="F127" s="5">
        <v>0</v>
      </c>
      <c r="G127" s="5">
        <v>0</v>
      </c>
      <c r="H127" s="5">
        <v>0</v>
      </c>
      <c r="I127" s="5">
        <v>1</v>
      </c>
      <c r="J127" s="5">
        <v>0</v>
      </c>
      <c r="K127" s="5">
        <v>0</v>
      </c>
      <c r="L127" s="5">
        <v>1</v>
      </c>
      <c r="M127" s="5">
        <v>0</v>
      </c>
      <c r="N127" s="5">
        <v>0</v>
      </c>
      <c r="O127" s="5">
        <v>0</v>
      </c>
      <c r="Q127" s="5">
        <v>0</v>
      </c>
      <c r="R127" s="5">
        <v>0</v>
      </c>
      <c r="S127" s="5">
        <v>0</v>
      </c>
      <c r="T127" s="5">
        <v>0</v>
      </c>
      <c r="U127" s="5">
        <v>0</v>
      </c>
      <c r="V127" s="5">
        <v>0</v>
      </c>
      <c r="W127" s="5">
        <v>0</v>
      </c>
      <c r="X127" s="5">
        <v>0</v>
      </c>
      <c r="Y127" s="5">
        <v>0</v>
      </c>
      <c r="AA127">
        <v>2</v>
      </c>
    </row>
    <row r="128" spans="4:27" x14ac:dyDescent="0.2">
      <c r="D128" t="str">
        <f ca="1"/>
        <v>30-Apr</v>
      </c>
      <c r="E128" s="5">
        <v>0</v>
      </c>
      <c r="F128" s="5">
        <v>0</v>
      </c>
      <c r="G128" s="5">
        <v>0</v>
      </c>
      <c r="H128" s="5">
        <v>0</v>
      </c>
      <c r="I128" s="5">
        <v>1</v>
      </c>
      <c r="J128" s="5">
        <v>0</v>
      </c>
      <c r="K128" s="5">
        <v>0</v>
      </c>
      <c r="L128" s="5">
        <v>1</v>
      </c>
      <c r="M128" s="5">
        <v>0</v>
      </c>
      <c r="N128" s="5">
        <v>0</v>
      </c>
      <c r="O128" s="5">
        <v>0</v>
      </c>
      <c r="Q128" s="5">
        <v>0</v>
      </c>
      <c r="R128" s="5">
        <v>0</v>
      </c>
      <c r="S128" s="5">
        <v>0</v>
      </c>
      <c r="T128" s="5">
        <v>0</v>
      </c>
      <c r="U128" s="5">
        <v>0</v>
      </c>
      <c r="V128" s="5">
        <v>0</v>
      </c>
      <c r="W128" s="5">
        <v>0</v>
      </c>
      <c r="X128" s="5">
        <v>0</v>
      </c>
      <c r="Y128" s="5">
        <v>0</v>
      </c>
      <c r="AA128">
        <v>2</v>
      </c>
    </row>
    <row r="129" spans="4:27" x14ac:dyDescent="0.2">
      <c r="D129" t="str">
        <f ca="1"/>
        <v>01-May</v>
      </c>
      <c r="E129" s="5">
        <v>0</v>
      </c>
      <c r="F129" s="5">
        <v>0</v>
      </c>
      <c r="G129" s="5">
        <v>0</v>
      </c>
      <c r="H129" s="5">
        <v>0</v>
      </c>
      <c r="I129" s="5">
        <v>1</v>
      </c>
      <c r="J129" s="5">
        <v>0</v>
      </c>
      <c r="K129" s="5">
        <v>0</v>
      </c>
      <c r="L129" s="5">
        <v>0</v>
      </c>
      <c r="M129" s="5">
        <v>0</v>
      </c>
      <c r="N129" s="5">
        <v>0</v>
      </c>
      <c r="O129" s="5">
        <v>0</v>
      </c>
      <c r="Q129" s="5">
        <v>0</v>
      </c>
      <c r="R129" s="5">
        <v>1</v>
      </c>
      <c r="S129" s="5">
        <v>0</v>
      </c>
      <c r="T129" s="5">
        <v>0</v>
      </c>
      <c r="U129" s="5">
        <v>0</v>
      </c>
      <c r="V129" s="5">
        <v>0</v>
      </c>
      <c r="W129" s="5">
        <v>0</v>
      </c>
      <c r="X129" s="5">
        <v>0</v>
      </c>
      <c r="Y129" s="5">
        <v>0</v>
      </c>
      <c r="AA129">
        <v>2</v>
      </c>
    </row>
    <row r="130" spans="4:27" x14ac:dyDescent="0.2">
      <c r="D130" t="str">
        <f ca="1"/>
        <v>02-May</v>
      </c>
      <c r="E130" s="5">
        <v>0</v>
      </c>
      <c r="F130" s="5">
        <v>0</v>
      </c>
      <c r="G130" s="5">
        <v>0</v>
      </c>
      <c r="H130" s="5">
        <v>0</v>
      </c>
      <c r="I130" s="5">
        <v>0</v>
      </c>
      <c r="J130" s="5">
        <v>1</v>
      </c>
      <c r="K130" s="5">
        <v>0</v>
      </c>
      <c r="L130" s="5">
        <v>0</v>
      </c>
      <c r="M130" s="5">
        <v>0</v>
      </c>
      <c r="N130" s="5">
        <v>0</v>
      </c>
      <c r="O130" s="5">
        <v>0</v>
      </c>
      <c r="Q130" s="5">
        <v>0</v>
      </c>
      <c r="R130" s="5">
        <v>1</v>
      </c>
      <c r="S130" s="5">
        <v>0</v>
      </c>
      <c r="T130" s="5">
        <v>0</v>
      </c>
      <c r="U130" s="5">
        <v>0</v>
      </c>
      <c r="V130" s="5">
        <v>0</v>
      </c>
      <c r="W130" s="5">
        <v>0</v>
      </c>
      <c r="X130" s="5">
        <v>0</v>
      </c>
      <c r="Y130" s="5">
        <v>0</v>
      </c>
      <c r="AA130">
        <v>2</v>
      </c>
    </row>
    <row r="131" spans="4:27" x14ac:dyDescent="0.2">
      <c r="D131" t="str">
        <f ca="1"/>
        <v>03-May</v>
      </c>
      <c r="E131" s="5">
        <v>0</v>
      </c>
      <c r="F131" s="5">
        <v>0</v>
      </c>
      <c r="G131" s="5">
        <v>0</v>
      </c>
      <c r="H131" s="5">
        <v>0</v>
      </c>
      <c r="I131" s="5">
        <v>0</v>
      </c>
      <c r="J131" s="5">
        <v>1</v>
      </c>
      <c r="K131" s="5">
        <v>0</v>
      </c>
      <c r="L131" s="5">
        <v>0</v>
      </c>
      <c r="M131" s="5">
        <v>0</v>
      </c>
      <c r="N131" s="5">
        <v>0</v>
      </c>
      <c r="O131" s="5">
        <v>0</v>
      </c>
      <c r="Q131" s="5">
        <v>0</v>
      </c>
      <c r="R131" s="5">
        <v>1</v>
      </c>
      <c r="S131" s="5">
        <v>0</v>
      </c>
      <c r="T131" s="5">
        <v>0</v>
      </c>
      <c r="U131" s="5">
        <v>0</v>
      </c>
      <c r="V131" s="5">
        <v>0</v>
      </c>
      <c r="W131" s="5">
        <v>0</v>
      </c>
      <c r="X131" s="5">
        <v>0</v>
      </c>
      <c r="Y131" s="5">
        <v>0</v>
      </c>
      <c r="AA131">
        <v>2</v>
      </c>
    </row>
    <row r="132" spans="4:27" x14ac:dyDescent="0.2">
      <c r="D132" t="str">
        <f ca="1"/>
        <v>04-May</v>
      </c>
      <c r="E132" s="5">
        <v>0</v>
      </c>
      <c r="F132" s="5">
        <v>0</v>
      </c>
      <c r="G132" s="5">
        <v>0</v>
      </c>
      <c r="H132" s="5">
        <v>0</v>
      </c>
      <c r="I132" s="5">
        <v>0</v>
      </c>
      <c r="J132" s="5">
        <v>1</v>
      </c>
      <c r="K132" s="5">
        <v>0</v>
      </c>
      <c r="L132" s="5">
        <v>0</v>
      </c>
      <c r="M132" s="5">
        <v>0</v>
      </c>
      <c r="N132" s="5">
        <v>0</v>
      </c>
      <c r="O132" s="5">
        <v>0</v>
      </c>
      <c r="Q132" s="5">
        <v>0</v>
      </c>
      <c r="R132" s="5">
        <v>1</v>
      </c>
      <c r="S132" s="5">
        <v>0</v>
      </c>
      <c r="T132" s="5">
        <v>0</v>
      </c>
      <c r="U132" s="5">
        <v>0</v>
      </c>
      <c r="V132" s="5">
        <v>0</v>
      </c>
      <c r="W132" s="5">
        <v>0</v>
      </c>
      <c r="X132" s="5">
        <v>0</v>
      </c>
      <c r="Y132" s="5">
        <v>0</v>
      </c>
      <c r="AA132">
        <v>2</v>
      </c>
    </row>
    <row r="133" spans="4:27" x14ac:dyDescent="0.2">
      <c r="D133" t="str">
        <f ca="1"/>
        <v>05-May</v>
      </c>
      <c r="E133" s="5">
        <v>0</v>
      </c>
      <c r="F133" s="5">
        <v>0</v>
      </c>
      <c r="G133" s="5">
        <v>0</v>
      </c>
      <c r="H133" s="5">
        <v>0</v>
      </c>
      <c r="I133" s="5">
        <v>0</v>
      </c>
      <c r="J133" s="5">
        <v>1</v>
      </c>
      <c r="K133" s="5">
        <v>0</v>
      </c>
      <c r="L133" s="5">
        <v>0</v>
      </c>
      <c r="M133" s="5">
        <v>0</v>
      </c>
      <c r="N133" s="5">
        <v>0</v>
      </c>
      <c r="O133" s="5">
        <v>0</v>
      </c>
      <c r="Q133" s="5">
        <v>0</v>
      </c>
      <c r="R133" s="5">
        <v>1</v>
      </c>
      <c r="S133" s="5">
        <v>0</v>
      </c>
      <c r="T133" s="5">
        <v>0</v>
      </c>
      <c r="U133" s="5">
        <v>0</v>
      </c>
      <c r="V133" s="5">
        <v>0</v>
      </c>
      <c r="W133" s="5">
        <v>0</v>
      </c>
      <c r="X133" s="5">
        <v>0</v>
      </c>
      <c r="Y133" s="5">
        <v>0</v>
      </c>
      <c r="AA133">
        <v>2</v>
      </c>
    </row>
    <row r="134" spans="4:27" x14ac:dyDescent="0.2">
      <c r="D134" t="str">
        <f ca="1"/>
        <v>06-May</v>
      </c>
      <c r="E134" s="5">
        <v>0</v>
      </c>
      <c r="F134" s="5">
        <v>0</v>
      </c>
      <c r="G134" s="5">
        <v>0</v>
      </c>
      <c r="H134" s="5">
        <v>0</v>
      </c>
      <c r="I134" s="5">
        <v>0</v>
      </c>
      <c r="J134" s="5">
        <v>1</v>
      </c>
      <c r="K134" s="5">
        <v>0</v>
      </c>
      <c r="L134" s="5">
        <v>0</v>
      </c>
      <c r="M134" s="5">
        <v>0</v>
      </c>
      <c r="N134" s="5">
        <v>1</v>
      </c>
      <c r="O134" s="5">
        <v>0</v>
      </c>
      <c r="Q134" s="5">
        <v>0</v>
      </c>
      <c r="R134" s="5">
        <v>1</v>
      </c>
      <c r="S134" s="5">
        <v>0</v>
      </c>
      <c r="T134" s="5">
        <v>0</v>
      </c>
      <c r="U134" s="5">
        <v>0</v>
      </c>
      <c r="V134" s="5">
        <v>0</v>
      </c>
      <c r="W134" s="5">
        <v>0</v>
      </c>
      <c r="X134" s="5">
        <v>0</v>
      </c>
      <c r="Y134" s="5">
        <v>0</v>
      </c>
      <c r="AA134">
        <v>3</v>
      </c>
    </row>
    <row r="135" spans="4:27" x14ac:dyDescent="0.2">
      <c r="D135" t="str">
        <f ca="1"/>
        <v>07-May</v>
      </c>
      <c r="E135" s="5">
        <v>0</v>
      </c>
      <c r="F135" s="5">
        <v>0</v>
      </c>
      <c r="G135" s="5">
        <v>0</v>
      </c>
      <c r="H135" s="5">
        <v>0</v>
      </c>
      <c r="I135" s="5">
        <v>0</v>
      </c>
      <c r="J135" s="5">
        <v>1</v>
      </c>
      <c r="K135" s="5">
        <v>0</v>
      </c>
      <c r="L135" s="5">
        <v>0</v>
      </c>
      <c r="M135" s="5">
        <v>0</v>
      </c>
      <c r="N135" s="5">
        <v>1</v>
      </c>
      <c r="O135" s="5">
        <v>0</v>
      </c>
      <c r="Q135" s="5">
        <v>0</v>
      </c>
      <c r="R135" s="5">
        <v>1</v>
      </c>
      <c r="S135" s="5">
        <v>0</v>
      </c>
      <c r="T135" s="5">
        <v>0</v>
      </c>
      <c r="U135" s="5">
        <v>0</v>
      </c>
      <c r="V135" s="5">
        <v>0</v>
      </c>
      <c r="W135" s="5">
        <v>0</v>
      </c>
      <c r="X135" s="5">
        <v>0</v>
      </c>
      <c r="Y135" s="5">
        <v>0</v>
      </c>
      <c r="AA135">
        <v>3</v>
      </c>
    </row>
    <row r="136" spans="4:27" x14ac:dyDescent="0.2">
      <c r="D136" t="str">
        <f ca="1"/>
        <v>08-May</v>
      </c>
      <c r="E136" s="5">
        <v>0</v>
      </c>
      <c r="F136" s="5">
        <v>0</v>
      </c>
      <c r="G136" s="5">
        <v>0</v>
      </c>
      <c r="H136" s="5">
        <v>0</v>
      </c>
      <c r="I136" s="5">
        <v>0</v>
      </c>
      <c r="J136" s="5">
        <v>1</v>
      </c>
      <c r="K136" s="5">
        <v>0</v>
      </c>
      <c r="L136" s="5">
        <v>0</v>
      </c>
      <c r="M136" s="5">
        <v>0</v>
      </c>
      <c r="N136" s="5">
        <v>1</v>
      </c>
      <c r="O136" s="5">
        <v>0</v>
      </c>
      <c r="Q136" s="5">
        <v>0</v>
      </c>
      <c r="R136" s="5">
        <v>1</v>
      </c>
      <c r="S136" s="5">
        <v>0</v>
      </c>
      <c r="T136" s="5">
        <v>0</v>
      </c>
      <c r="U136" s="5">
        <v>0</v>
      </c>
      <c r="V136" s="5">
        <v>0</v>
      </c>
      <c r="W136" s="5">
        <v>0</v>
      </c>
      <c r="X136" s="5">
        <v>0</v>
      </c>
      <c r="Y136" s="5">
        <v>0</v>
      </c>
      <c r="AA136">
        <v>3</v>
      </c>
    </row>
    <row r="137" spans="4:27" x14ac:dyDescent="0.2">
      <c r="D137" t="str">
        <f ca="1"/>
        <v>09-May</v>
      </c>
      <c r="E137" s="5">
        <v>0</v>
      </c>
      <c r="F137" s="5">
        <v>0</v>
      </c>
      <c r="G137" s="5">
        <v>0</v>
      </c>
      <c r="H137" s="5">
        <v>0</v>
      </c>
      <c r="I137" s="5">
        <v>0</v>
      </c>
      <c r="J137" s="5">
        <v>1</v>
      </c>
      <c r="K137" s="5">
        <v>0</v>
      </c>
      <c r="L137" s="5">
        <v>0</v>
      </c>
      <c r="M137" s="5">
        <v>0</v>
      </c>
      <c r="N137" s="5">
        <v>0</v>
      </c>
      <c r="O137" s="5">
        <v>0</v>
      </c>
      <c r="Q137" s="5">
        <v>0</v>
      </c>
      <c r="R137" s="5">
        <v>1</v>
      </c>
      <c r="S137" s="5">
        <v>0</v>
      </c>
      <c r="T137" s="5">
        <v>0</v>
      </c>
      <c r="U137" s="5">
        <v>0</v>
      </c>
      <c r="V137" s="5">
        <v>0</v>
      </c>
      <c r="W137" s="5">
        <v>0</v>
      </c>
      <c r="X137" s="5">
        <v>0</v>
      </c>
      <c r="Y137" s="5">
        <v>0</v>
      </c>
      <c r="AA137">
        <v>2</v>
      </c>
    </row>
    <row r="138" spans="4:27" x14ac:dyDescent="0.2">
      <c r="D138" t="str">
        <f ca="1"/>
        <v>10-May</v>
      </c>
      <c r="E138" s="5">
        <v>0</v>
      </c>
      <c r="F138" s="5">
        <v>0</v>
      </c>
      <c r="G138" s="5">
        <v>0</v>
      </c>
      <c r="H138" s="5">
        <v>0</v>
      </c>
      <c r="I138" s="5">
        <v>0</v>
      </c>
      <c r="J138" s="5">
        <v>1</v>
      </c>
      <c r="K138" s="5">
        <v>0</v>
      </c>
      <c r="L138" s="5">
        <v>0</v>
      </c>
      <c r="M138" s="5">
        <v>0</v>
      </c>
      <c r="N138" s="5">
        <v>1</v>
      </c>
      <c r="O138" s="5">
        <v>0</v>
      </c>
      <c r="Q138" s="5">
        <v>0</v>
      </c>
      <c r="R138" s="5">
        <v>1</v>
      </c>
      <c r="S138" s="5">
        <v>0</v>
      </c>
      <c r="T138" s="5">
        <v>0</v>
      </c>
      <c r="U138" s="5">
        <v>0</v>
      </c>
      <c r="V138" s="5">
        <v>0</v>
      </c>
      <c r="W138" s="5">
        <v>0</v>
      </c>
      <c r="X138" s="5">
        <v>0</v>
      </c>
      <c r="Y138" s="5">
        <v>0</v>
      </c>
      <c r="AA138">
        <v>3</v>
      </c>
    </row>
    <row r="139" spans="4:27" x14ac:dyDescent="0.2">
      <c r="D139" t="str">
        <f ca="1"/>
        <v>11-May</v>
      </c>
      <c r="E139" s="5">
        <v>0</v>
      </c>
      <c r="F139" s="5">
        <v>0</v>
      </c>
      <c r="G139" s="5">
        <v>0</v>
      </c>
      <c r="H139" s="5">
        <v>0</v>
      </c>
      <c r="I139" s="5">
        <v>0</v>
      </c>
      <c r="J139" s="5">
        <v>1</v>
      </c>
      <c r="K139" s="5">
        <v>0</v>
      </c>
      <c r="L139" s="5">
        <v>0</v>
      </c>
      <c r="M139" s="5">
        <v>0</v>
      </c>
      <c r="N139" s="5">
        <v>1</v>
      </c>
      <c r="O139" s="5">
        <v>0</v>
      </c>
      <c r="Q139" s="5">
        <v>0</v>
      </c>
      <c r="R139" s="5">
        <v>1</v>
      </c>
      <c r="S139" s="5">
        <v>0</v>
      </c>
      <c r="T139" s="5">
        <v>0</v>
      </c>
      <c r="U139" s="5">
        <v>0</v>
      </c>
      <c r="V139" s="5">
        <v>0</v>
      </c>
      <c r="W139" s="5">
        <v>0</v>
      </c>
      <c r="X139" s="5">
        <v>0</v>
      </c>
      <c r="Y139" s="5">
        <v>0</v>
      </c>
      <c r="AA139">
        <v>3</v>
      </c>
    </row>
    <row r="140" spans="4:27" x14ac:dyDescent="0.2">
      <c r="D140" t="str">
        <f ca="1"/>
        <v>12-May</v>
      </c>
      <c r="E140" s="5">
        <v>0</v>
      </c>
      <c r="F140" s="5">
        <v>0</v>
      </c>
      <c r="G140" s="5">
        <v>0</v>
      </c>
      <c r="H140" s="5">
        <v>0</v>
      </c>
      <c r="I140" s="5">
        <v>0</v>
      </c>
      <c r="J140" s="5">
        <v>1</v>
      </c>
      <c r="K140" s="5">
        <v>0</v>
      </c>
      <c r="L140" s="5">
        <v>0</v>
      </c>
      <c r="M140" s="5">
        <v>0</v>
      </c>
      <c r="N140" s="5">
        <v>1</v>
      </c>
      <c r="O140" s="5">
        <v>0</v>
      </c>
      <c r="Q140" s="5">
        <v>0</v>
      </c>
      <c r="R140" s="5">
        <v>1</v>
      </c>
      <c r="S140" s="5">
        <v>0</v>
      </c>
      <c r="T140" s="5">
        <v>0</v>
      </c>
      <c r="U140" s="5">
        <v>0</v>
      </c>
      <c r="V140" s="5">
        <v>0</v>
      </c>
      <c r="W140" s="5">
        <v>0</v>
      </c>
      <c r="X140" s="5">
        <v>0</v>
      </c>
      <c r="Y140" s="5">
        <v>0</v>
      </c>
      <c r="AA140">
        <v>3</v>
      </c>
    </row>
    <row r="141" spans="4:27" x14ac:dyDescent="0.2">
      <c r="D141" t="str">
        <f ca="1"/>
        <v>13-May</v>
      </c>
      <c r="E141" s="5">
        <v>0</v>
      </c>
      <c r="F141" s="5">
        <v>0</v>
      </c>
      <c r="G141" s="5">
        <v>0</v>
      </c>
      <c r="H141" s="5">
        <v>0</v>
      </c>
      <c r="I141" s="5">
        <v>0</v>
      </c>
      <c r="J141" s="5">
        <v>1</v>
      </c>
      <c r="K141" s="5">
        <v>0</v>
      </c>
      <c r="L141" s="5">
        <v>0</v>
      </c>
      <c r="M141" s="5">
        <v>0</v>
      </c>
      <c r="N141" s="5">
        <v>1</v>
      </c>
      <c r="O141" s="5">
        <v>0</v>
      </c>
      <c r="Q141" s="5">
        <v>0</v>
      </c>
      <c r="R141" s="5">
        <v>1</v>
      </c>
      <c r="S141" s="5">
        <v>0</v>
      </c>
      <c r="T141" s="5">
        <v>0</v>
      </c>
      <c r="U141" s="5">
        <v>0</v>
      </c>
      <c r="V141" s="5">
        <v>0</v>
      </c>
      <c r="W141" s="5">
        <v>0</v>
      </c>
      <c r="X141" s="5">
        <v>0</v>
      </c>
      <c r="Y141" s="5">
        <v>0</v>
      </c>
      <c r="AA141">
        <v>3</v>
      </c>
    </row>
    <row r="142" spans="4:27" x14ac:dyDescent="0.2">
      <c r="D142" t="str">
        <f ca="1"/>
        <v>14-May</v>
      </c>
      <c r="E142" s="5">
        <v>0</v>
      </c>
      <c r="F142" s="5">
        <v>0</v>
      </c>
      <c r="G142" s="5">
        <v>0</v>
      </c>
      <c r="H142" s="5">
        <v>0</v>
      </c>
      <c r="I142" s="5">
        <v>0</v>
      </c>
      <c r="J142" s="5">
        <v>1</v>
      </c>
      <c r="K142" s="5">
        <v>0</v>
      </c>
      <c r="L142" s="5">
        <v>0</v>
      </c>
      <c r="M142" s="5">
        <v>0</v>
      </c>
      <c r="N142" s="5">
        <v>1</v>
      </c>
      <c r="O142" s="5">
        <v>0</v>
      </c>
      <c r="Q142" s="5">
        <v>0</v>
      </c>
      <c r="R142" s="5">
        <v>1</v>
      </c>
      <c r="S142" s="5">
        <v>0</v>
      </c>
      <c r="T142" s="5">
        <v>0</v>
      </c>
      <c r="U142" s="5">
        <v>0</v>
      </c>
      <c r="V142" s="5">
        <v>0</v>
      </c>
      <c r="W142" s="5">
        <v>0</v>
      </c>
      <c r="X142" s="5">
        <v>0</v>
      </c>
      <c r="Y142" s="5">
        <v>0</v>
      </c>
      <c r="AA142">
        <v>3</v>
      </c>
    </row>
    <row r="143" spans="4:27" x14ac:dyDescent="0.2">
      <c r="D143" t="str">
        <f ca="1"/>
        <v>15-May</v>
      </c>
      <c r="E143" s="5">
        <v>0</v>
      </c>
      <c r="F143" s="5">
        <v>0</v>
      </c>
      <c r="G143" s="5">
        <v>0</v>
      </c>
      <c r="H143" s="5">
        <v>0</v>
      </c>
      <c r="I143" s="5">
        <v>0</v>
      </c>
      <c r="J143" s="5">
        <v>1</v>
      </c>
      <c r="K143" s="5">
        <v>0</v>
      </c>
      <c r="L143" s="5">
        <v>0</v>
      </c>
      <c r="M143" s="5">
        <v>0</v>
      </c>
      <c r="N143" s="5">
        <v>1</v>
      </c>
      <c r="O143" s="5">
        <v>0</v>
      </c>
      <c r="Q143" s="5">
        <v>0</v>
      </c>
      <c r="R143" s="5">
        <v>1</v>
      </c>
      <c r="S143" s="5">
        <v>0</v>
      </c>
      <c r="T143" s="5">
        <v>0</v>
      </c>
      <c r="U143" s="5">
        <v>0</v>
      </c>
      <c r="V143" s="5">
        <v>0</v>
      </c>
      <c r="W143" s="5">
        <v>0</v>
      </c>
      <c r="X143" s="5">
        <v>0</v>
      </c>
      <c r="Y143" s="5">
        <v>0</v>
      </c>
      <c r="AA143">
        <v>3</v>
      </c>
    </row>
    <row r="144" spans="4:27" x14ac:dyDescent="0.2">
      <c r="D144" t="str">
        <f ca="1"/>
        <v>16-May</v>
      </c>
      <c r="E144" s="5">
        <v>0</v>
      </c>
      <c r="F144" s="5">
        <v>0</v>
      </c>
      <c r="G144" s="5">
        <v>0</v>
      </c>
      <c r="H144" s="5">
        <v>0</v>
      </c>
      <c r="I144" s="5">
        <v>0</v>
      </c>
      <c r="J144" s="5">
        <v>1</v>
      </c>
      <c r="K144" s="5">
        <v>0</v>
      </c>
      <c r="L144" s="5">
        <v>0</v>
      </c>
      <c r="M144" s="5">
        <v>0</v>
      </c>
      <c r="N144" s="5">
        <v>1</v>
      </c>
      <c r="O144" s="5">
        <v>0</v>
      </c>
      <c r="Q144" s="5">
        <v>0</v>
      </c>
      <c r="R144" s="5">
        <v>1</v>
      </c>
      <c r="S144" s="5">
        <v>0</v>
      </c>
      <c r="T144" s="5">
        <v>0</v>
      </c>
      <c r="U144" s="5">
        <v>0</v>
      </c>
      <c r="V144" s="5">
        <v>0</v>
      </c>
      <c r="W144" s="5">
        <v>0</v>
      </c>
      <c r="X144" s="5">
        <v>0</v>
      </c>
      <c r="Y144" s="5">
        <v>0</v>
      </c>
      <c r="AA144">
        <v>3</v>
      </c>
    </row>
    <row r="145" spans="4:27" x14ac:dyDescent="0.2">
      <c r="D145" t="str">
        <f ca="1"/>
        <v>17-May</v>
      </c>
      <c r="E145" s="5">
        <v>0</v>
      </c>
      <c r="F145" s="5">
        <v>0</v>
      </c>
      <c r="G145" s="5">
        <v>0</v>
      </c>
      <c r="H145" s="5">
        <v>0</v>
      </c>
      <c r="I145" s="5">
        <v>0</v>
      </c>
      <c r="J145" s="5">
        <v>1</v>
      </c>
      <c r="K145" s="5">
        <v>0</v>
      </c>
      <c r="L145" s="5">
        <v>0</v>
      </c>
      <c r="M145" s="5">
        <v>0</v>
      </c>
      <c r="N145" s="5">
        <v>1</v>
      </c>
      <c r="O145" s="5">
        <v>0</v>
      </c>
      <c r="Q145" s="5">
        <v>0</v>
      </c>
      <c r="R145" s="5">
        <v>1</v>
      </c>
      <c r="S145" s="5">
        <v>0</v>
      </c>
      <c r="T145" s="5">
        <v>0</v>
      </c>
      <c r="U145" s="5">
        <v>0</v>
      </c>
      <c r="V145" s="5">
        <v>0</v>
      </c>
      <c r="W145" s="5">
        <v>0</v>
      </c>
      <c r="X145" s="5">
        <v>0</v>
      </c>
      <c r="Y145" s="5">
        <v>0</v>
      </c>
      <c r="AA145">
        <v>3</v>
      </c>
    </row>
    <row r="146" spans="4:27" x14ac:dyDescent="0.2">
      <c r="D146" t="str">
        <f ca="1"/>
        <v>18-May</v>
      </c>
      <c r="E146" s="5">
        <v>0</v>
      </c>
      <c r="F146" s="5">
        <v>0</v>
      </c>
      <c r="G146" s="5">
        <v>0</v>
      </c>
      <c r="H146" s="5">
        <v>0</v>
      </c>
      <c r="I146" s="5">
        <v>0</v>
      </c>
      <c r="J146" s="5">
        <v>1</v>
      </c>
      <c r="K146" s="5">
        <v>0</v>
      </c>
      <c r="L146" s="5">
        <v>0</v>
      </c>
      <c r="M146" s="5">
        <v>0</v>
      </c>
      <c r="N146" s="5">
        <v>1</v>
      </c>
      <c r="O146" s="5">
        <v>0</v>
      </c>
      <c r="Q146" s="5">
        <v>0</v>
      </c>
      <c r="R146" s="5">
        <v>1</v>
      </c>
      <c r="S146" s="5">
        <v>0</v>
      </c>
      <c r="T146" s="5">
        <v>0</v>
      </c>
      <c r="U146" s="5">
        <v>0</v>
      </c>
      <c r="V146" s="5">
        <v>0</v>
      </c>
      <c r="W146" s="5">
        <v>0</v>
      </c>
      <c r="X146" s="5">
        <v>0</v>
      </c>
      <c r="Y146" s="5">
        <v>0</v>
      </c>
      <c r="AA146">
        <v>3</v>
      </c>
    </row>
    <row r="147" spans="4:27" x14ac:dyDescent="0.2">
      <c r="D147" t="str">
        <f ca="1"/>
        <v>19-May</v>
      </c>
      <c r="E147" s="5">
        <v>0</v>
      </c>
      <c r="F147" s="5">
        <v>0</v>
      </c>
      <c r="G147" s="5">
        <v>0</v>
      </c>
      <c r="H147" s="5">
        <v>0</v>
      </c>
      <c r="I147" s="5">
        <v>0</v>
      </c>
      <c r="J147" s="5">
        <v>1</v>
      </c>
      <c r="K147" s="5">
        <v>0</v>
      </c>
      <c r="L147" s="5">
        <v>0</v>
      </c>
      <c r="M147" s="5">
        <v>0</v>
      </c>
      <c r="N147" s="5">
        <v>1</v>
      </c>
      <c r="O147" s="5">
        <v>0</v>
      </c>
      <c r="Q147" s="5">
        <v>0</v>
      </c>
      <c r="R147" s="5">
        <v>1</v>
      </c>
      <c r="S147" s="5">
        <v>0</v>
      </c>
      <c r="T147" s="5">
        <v>0</v>
      </c>
      <c r="U147" s="5">
        <v>0</v>
      </c>
      <c r="V147" s="5">
        <v>0</v>
      </c>
      <c r="W147" s="5">
        <v>0</v>
      </c>
      <c r="X147" s="5">
        <v>0</v>
      </c>
      <c r="Y147" s="5">
        <v>0</v>
      </c>
      <c r="AA147">
        <v>3</v>
      </c>
    </row>
    <row r="148" spans="4:27" x14ac:dyDescent="0.2">
      <c r="D148" t="str">
        <f ca="1"/>
        <v>20-May</v>
      </c>
      <c r="E148" s="5">
        <v>0</v>
      </c>
      <c r="F148" s="5">
        <v>0</v>
      </c>
      <c r="G148" s="5">
        <v>0</v>
      </c>
      <c r="H148" s="5">
        <v>0</v>
      </c>
      <c r="I148" s="5">
        <v>0</v>
      </c>
      <c r="J148" s="5">
        <v>1</v>
      </c>
      <c r="K148" s="5">
        <v>0</v>
      </c>
      <c r="L148" s="5">
        <v>0</v>
      </c>
      <c r="M148" s="5">
        <v>0</v>
      </c>
      <c r="N148" s="5">
        <v>1</v>
      </c>
      <c r="O148" s="5">
        <v>0</v>
      </c>
      <c r="Q148" s="5">
        <v>0</v>
      </c>
      <c r="R148" s="5">
        <v>1</v>
      </c>
      <c r="S148" s="5">
        <v>0</v>
      </c>
      <c r="T148" s="5">
        <v>0</v>
      </c>
      <c r="U148" s="5">
        <v>0</v>
      </c>
      <c r="V148" s="5">
        <v>0</v>
      </c>
      <c r="W148" s="5">
        <v>0</v>
      </c>
      <c r="X148" s="5">
        <v>0</v>
      </c>
      <c r="Y148" s="5">
        <v>0</v>
      </c>
      <c r="AA148">
        <v>3</v>
      </c>
    </row>
    <row r="149" spans="4:27" x14ac:dyDescent="0.2">
      <c r="D149" t="str">
        <f ca="1"/>
        <v>21-May</v>
      </c>
      <c r="E149" s="5">
        <v>0</v>
      </c>
      <c r="F149" s="5">
        <v>0</v>
      </c>
      <c r="G149" s="5">
        <v>0</v>
      </c>
      <c r="H149" s="5">
        <v>0</v>
      </c>
      <c r="I149" s="5">
        <v>0</v>
      </c>
      <c r="J149" s="5">
        <v>1</v>
      </c>
      <c r="K149" s="5">
        <v>0</v>
      </c>
      <c r="L149" s="5">
        <v>0</v>
      </c>
      <c r="M149" s="5">
        <v>0</v>
      </c>
      <c r="N149" s="5">
        <v>1</v>
      </c>
      <c r="O149" s="5">
        <v>0</v>
      </c>
      <c r="Q149" s="5">
        <v>0</v>
      </c>
      <c r="R149" s="5">
        <v>1</v>
      </c>
      <c r="S149" s="5">
        <v>0</v>
      </c>
      <c r="T149" s="5">
        <v>0</v>
      </c>
      <c r="U149" s="5">
        <v>0</v>
      </c>
      <c r="V149" s="5">
        <v>0</v>
      </c>
      <c r="W149" s="5">
        <v>0</v>
      </c>
      <c r="X149" s="5">
        <v>0</v>
      </c>
      <c r="Y149" s="5">
        <v>0</v>
      </c>
      <c r="AA149">
        <v>3</v>
      </c>
    </row>
    <row r="150" spans="4:27" x14ac:dyDescent="0.2">
      <c r="D150" t="str">
        <f ca="1"/>
        <v>22-May</v>
      </c>
      <c r="E150" s="5">
        <v>0</v>
      </c>
      <c r="F150" s="5">
        <v>0</v>
      </c>
      <c r="G150" s="5">
        <v>0</v>
      </c>
      <c r="H150" s="5">
        <v>0</v>
      </c>
      <c r="I150" s="5">
        <v>0</v>
      </c>
      <c r="J150" s="5">
        <v>1</v>
      </c>
      <c r="K150" s="5">
        <v>0</v>
      </c>
      <c r="L150" s="5">
        <v>0</v>
      </c>
      <c r="M150" s="5">
        <v>0</v>
      </c>
      <c r="N150" s="5">
        <v>1</v>
      </c>
      <c r="O150" s="5">
        <v>0</v>
      </c>
      <c r="Q150" s="5">
        <v>0</v>
      </c>
      <c r="R150" s="5">
        <v>1</v>
      </c>
      <c r="S150" s="5">
        <v>0</v>
      </c>
      <c r="T150" s="5">
        <v>0</v>
      </c>
      <c r="U150" s="5">
        <v>0</v>
      </c>
      <c r="V150" s="5">
        <v>0</v>
      </c>
      <c r="W150" s="5">
        <v>0</v>
      </c>
      <c r="X150" s="5">
        <v>0</v>
      </c>
      <c r="Y150" s="5">
        <v>0</v>
      </c>
      <c r="AA150">
        <v>3</v>
      </c>
    </row>
    <row r="151" spans="4:27" x14ac:dyDescent="0.2">
      <c r="D151" t="str">
        <f ca="1"/>
        <v>23-May</v>
      </c>
      <c r="E151" s="5">
        <v>0</v>
      </c>
      <c r="F151" s="5">
        <v>0</v>
      </c>
      <c r="G151" s="5">
        <v>0</v>
      </c>
      <c r="H151" s="5">
        <v>0</v>
      </c>
      <c r="I151" s="5">
        <v>0</v>
      </c>
      <c r="J151" s="5">
        <v>1</v>
      </c>
      <c r="K151" s="5">
        <v>0</v>
      </c>
      <c r="L151" s="5">
        <v>0</v>
      </c>
      <c r="M151" s="5">
        <v>0</v>
      </c>
      <c r="N151" s="5">
        <v>1</v>
      </c>
      <c r="O151" s="5">
        <v>0</v>
      </c>
      <c r="Q151" s="5">
        <v>0</v>
      </c>
      <c r="R151" s="5">
        <v>1</v>
      </c>
      <c r="S151" s="5">
        <v>0</v>
      </c>
      <c r="T151" s="5">
        <v>0</v>
      </c>
      <c r="U151" s="5">
        <v>0</v>
      </c>
      <c r="V151" s="5">
        <v>0</v>
      </c>
      <c r="W151" s="5">
        <v>0</v>
      </c>
      <c r="X151" s="5">
        <v>0</v>
      </c>
      <c r="Y151" s="5">
        <v>0</v>
      </c>
      <c r="AA151">
        <v>3</v>
      </c>
    </row>
    <row r="152" spans="4:27" x14ac:dyDescent="0.2">
      <c r="D152" t="str">
        <f ca="1"/>
        <v>24-May</v>
      </c>
      <c r="E152" s="5">
        <v>0</v>
      </c>
      <c r="F152" s="5">
        <v>0</v>
      </c>
      <c r="G152" s="5">
        <v>0</v>
      </c>
      <c r="H152" s="5">
        <v>0</v>
      </c>
      <c r="I152" s="5">
        <v>0</v>
      </c>
      <c r="J152" s="5">
        <v>1</v>
      </c>
      <c r="K152" s="5">
        <v>0</v>
      </c>
      <c r="L152" s="5">
        <v>0</v>
      </c>
      <c r="M152" s="5">
        <v>0</v>
      </c>
      <c r="N152" s="5">
        <v>1</v>
      </c>
      <c r="O152" s="5">
        <v>0</v>
      </c>
      <c r="Q152" s="5">
        <v>0</v>
      </c>
      <c r="R152" s="5">
        <v>1</v>
      </c>
      <c r="S152" s="5">
        <v>0</v>
      </c>
      <c r="T152" s="5">
        <v>0</v>
      </c>
      <c r="U152" s="5">
        <v>0</v>
      </c>
      <c r="V152" s="5">
        <v>0</v>
      </c>
      <c r="W152" s="5">
        <v>0</v>
      </c>
      <c r="X152" s="5">
        <v>0</v>
      </c>
      <c r="Y152" s="5">
        <v>0</v>
      </c>
      <c r="AA152">
        <v>3</v>
      </c>
    </row>
    <row r="153" spans="4:27" x14ac:dyDescent="0.2">
      <c r="D153" t="str">
        <f ca="1"/>
        <v>25-May</v>
      </c>
      <c r="E153" s="5">
        <v>0</v>
      </c>
      <c r="F153" s="5">
        <v>0</v>
      </c>
      <c r="G153" s="5">
        <v>0</v>
      </c>
      <c r="H153" s="5">
        <v>0</v>
      </c>
      <c r="I153" s="5">
        <v>0</v>
      </c>
      <c r="J153" s="5">
        <v>1</v>
      </c>
      <c r="K153" s="5">
        <v>0</v>
      </c>
      <c r="L153" s="5">
        <v>0</v>
      </c>
      <c r="M153" s="5">
        <v>0</v>
      </c>
      <c r="N153" s="5">
        <v>1</v>
      </c>
      <c r="O153" s="5">
        <v>0</v>
      </c>
      <c r="Q153" s="5">
        <v>0</v>
      </c>
      <c r="R153" s="5">
        <v>1</v>
      </c>
      <c r="S153" s="5">
        <v>0</v>
      </c>
      <c r="T153" s="5">
        <v>0</v>
      </c>
      <c r="U153" s="5">
        <v>0</v>
      </c>
      <c r="V153" s="5">
        <v>0</v>
      </c>
      <c r="W153" s="5">
        <v>0</v>
      </c>
      <c r="X153" s="5">
        <v>0</v>
      </c>
      <c r="Y153" s="5">
        <v>0</v>
      </c>
      <c r="AA153">
        <v>3</v>
      </c>
    </row>
    <row r="154" spans="4:27" x14ac:dyDescent="0.2">
      <c r="D154" t="str">
        <f ca="1"/>
        <v>26-May</v>
      </c>
      <c r="E154" s="5">
        <v>0</v>
      </c>
      <c r="F154" s="5">
        <v>0</v>
      </c>
      <c r="G154" s="5">
        <v>0</v>
      </c>
      <c r="H154" s="5">
        <v>0</v>
      </c>
      <c r="I154" s="5">
        <v>0</v>
      </c>
      <c r="J154" s="5">
        <v>1</v>
      </c>
      <c r="K154" s="5">
        <v>0</v>
      </c>
      <c r="L154" s="5">
        <v>0</v>
      </c>
      <c r="M154" s="5">
        <v>0</v>
      </c>
      <c r="N154" s="5">
        <v>1</v>
      </c>
      <c r="O154" s="5">
        <v>0</v>
      </c>
      <c r="Q154" s="5">
        <v>0</v>
      </c>
      <c r="R154" s="5">
        <v>1</v>
      </c>
      <c r="S154" s="5">
        <v>0</v>
      </c>
      <c r="T154" s="5">
        <v>0</v>
      </c>
      <c r="U154" s="5">
        <v>0</v>
      </c>
      <c r="V154" s="5">
        <v>0</v>
      </c>
      <c r="W154" s="5">
        <v>0</v>
      </c>
      <c r="X154" s="5">
        <v>0</v>
      </c>
      <c r="Y154" s="5">
        <v>0</v>
      </c>
      <c r="AA154">
        <v>3</v>
      </c>
    </row>
    <row r="155" spans="4:27" x14ac:dyDescent="0.2">
      <c r="D155" t="str">
        <f ca="1"/>
        <v>27-May</v>
      </c>
      <c r="E155" s="5">
        <v>0</v>
      </c>
      <c r="F155" s="5">
        <v>0</v>
      </c>
      <c r="G155" s="5">
        <v>0</v>
      </c>
      <c r="H155" s="5">
        <v>0</v>
      </c>
      <c r="I155" s="5">
        <v>0</v>
      </c>
      <c r="J155" s="5">
        <v>1</v>
      </c>
      <c r="K155" s="5">
        <v>0</v>
      </c>
      <c r="L155" s="5">
        <v>0</v>
      </c>
      <c r="M155" s="5">
        <v>0</v>
      </c>
      <c r="N155" s="5">
        <v>1</v>
      </c>
      <c r="O155" s="5">
        <v>0</v>
      </c>
      <c r="Q155" s="5">
        <v>0</v>
      </c>
      <c r="R155" s="5">
        <v>0</v>
      </c>
      <c r="S155" s="5">
        <v>0</v>
      </c>
      <c r="T155" s="5">
        <v>0</v>
      </c>
      <c r="U155" s="5">
        <v>0</v>
      </c>
      <c r="V155" s="5">
        <v>0</v>
      </c>
      <c r="W155" s="5">
        <v>0</v>
      </c>
      <c r="X155" s="5">
        <v>0</v>
      </c>
      <c r="Y155" s="5">
        <v>0</v>
      </c>
      <c r="AA155">
        <v>2</v>
      </c>
    </row>
    <row r="156" spans="4:27" x14ac:dyDescent="0.2">
      <c r="D156" t="str">
        <f ca="1"/>
        <v>28-May</v>
      </c>
      <c r="E156" s="5">
        <v>0</v>
      </c>
      <c r="F156" s="5">
        <v>0</v>
      </c>
      <c r="G156" s="5">
        <v>0</v>
      </c>
      <c r="H156" s="5">
        <v>0</v>
      </c>
      <c r="I156" s="5">
        <v>0</v>
      </c>
      <c r="J156" s="5">
        <v>1</v>
      </c>
      <c r="K156" s="5">
        <v>0</v>
      </c>
      <c r="L156" s="5">
        <v>0</v>
      </c>
      <c r="M156" s="5">
        <v>0</v>
      </c>
      <c r="N156" s="5">
        <v>1</v>
      </c>
      <c r="O156" s="5">
        <v>0</v>
      </c>
      <c r="Q156" s="5">
        <v>0</v>
      </c>
      <c r="R156" s="5">
        <v>0</v>
      </c>
      <c r="S156" s="5">
        <v>0</v>
      </c>
      <c r="T156" s="5">
        <v>0</v>
      </c>
      <c r="U156" s="5">
        <v>0</v>
      </c>
      <c r="V156" s="5">
        <v>0</v>
      </c>
      <c r="W156" s="5">
        <v>0</v>
      </c>
      <c r="X156" s="5">
        <v>0</v>
      </c>
      <c r="Y156" s="5">
        <v>0</v>
      </c>
      <c r="AA156">
        <v>2</v>
      </c>
    </row>
    <row r="157" spans="4:27" x14ac:dyDescent="0.2">
      <c r="D157" t="str">
        <f ca="1"/>
        <v>29-May</v>
      </c>
      <c r="E157" s="5">
        <v>0</v>
      </c>
      <c r="F157" s="5">
        <v>0</v>
      </c>
      <c r="G157" s="5">
        <v>0</v>
      </c>
      <c r="H157" s="5">
        <v>0</v>
      </c>
      <c r="I157" s="5">
        <v>0</v>
      </c>
      <c r="J157" s="5">
        <v>1</v>
      </c>
      <c r="K157" s="5">
        <v>0</v>
      </c>
      <c r="L157" s="5">
        <v>0</v>
      </c>
      <c r="M157" s="5">
        <v>0</v>
      </c>
      <c r="N157" s="5">
        <v>1</v>
      </c>
      <c r="O157" s="5">
        <v>0</v>
      </c>
      <c r="Q157" s="5">
        <v>0</v>
      </c>
      <c r="R157" s="5">
        <v>0</v>
      </c>
      <c r="S157" s="5">
        <v>0</v>
      </c>
      <c r="T157" s="5">
        <v>0</v>
      </c>
      <c r="U157" s="5">
        <v>0</v>
      </c>
      <c r="V157" s="5">
        <v>0</v>
      </c>
      <c r="W157" s="5">
        <v>0</v>
      </c>
      <c r="X157" s="5">
        <v>0</v>
      </c>
      <c r="Y157" s="5">
        <v>0</v>
      </c>
      <c r="AA157">
        <v>2</v>
      </c>
    </row>
    <row r="158" spans="4:27" x14ac:dyDescent="0.2">
      <c r="D158" t="str">
        <f ca="1"/>
        <v>30-May</v>
      </c>
      <c r="E158" s="5">
        <v>0</v>
      </c>
      <c r="F158" s="5">
        <v>0</v>
      </c>
      <c r="G158" s="5">
        <v>0</v>
      </c>
      <c r="H158" s="5">
        <v>0</v>
      </c>
      <c r="I158" s="5">
        <v>0</v>
      </c>
      <c r="J158" s="5">
        <v>1</v>
      </c>
      <c r="K158" s="5">
        <v>0</v>
      </c>
      <c r="L158" s="5">
        <v>0</v>
      </c>
      <c r="M158" s="5">
        <v>0</v>
      </c>
      <c r="N158" s="5">
        <v>1</v>
      </c>
      <c r="O158" s="5">
        <v>0</v>
      </c>
      <c r="Q158" s="5">
        <v>0</v>
      </c>
      <c r="R158" s="5">
        <v>0</v>
      </c>
      <c r="S158" s="5">
        <v>0</v>
      </c>
      <c r="T158" s="5">
        <v>0</v>
      </c>
      <c r="U158" s="5">
        <v>0</v>
      </c>
      <c r="V158" s="5">
        <v>0</v>
      </c>
      <c r="W158" s="5">
        <v>0</v>
      </c>
      <c r="X158" s="5">
        <v>0</v>
      </c>
      <c r="Y158" s="5">
        <v>0</v>
      </c>
      <c r="AA158">
        <v>2</v>
      </c>
    </row>
    <row r="159" spans="4:27" x14ac:dyDescent="0.2">
      <c r="D159" t="str">
        <f ca="1"/>
        <v>31-May</v>
      </c>
      <c r="E159" s="5">
        <v>0</v>
      </c>
      <c r="F159" s="5">
        <v>0</v>
      </c>
      <c r="G159" s="5">
        <v>0</v>
      </c>
      <c r="H159" s="5">
        <v>0</v>
      </c>
      <c r="I159" s="5">
        <v>0</v>
      </c>
      <c r="J159" s="5">
        <v>1</v>
      </c>
      <c r="K159" s="5">
        <v>0</v>
      </c>
      <c r="L159" s="5">
        <v>0</v>
      </c>
      <c r="M159" s="5">
        <v>0</v>
      </c>
      <c r="N159" s="5">
        <v>1</v>
      </c>
      <c r="O159" s="5">
        <v>0</v>
      </c>
      <c r="Q159" s="5">
        <v>0</v>
      </c>
      <c r="R159" s="5">
        <v>0</v>
      </c>
      <c r="S159" s="5">
        <v>0</v>
      </c>
      <c r="T159" s="5">
        <v>0</v>
      </c>
      <c r="U159" s="5">
        <v>0</v>
      </c>
      <c r="V159" s="5">
        <v>0</v>
      </c>
      <c r="W159" s="5">
        <v>0</v>
      </c>
      <c r="X159" s="5">
        <v>0</v>
      </c>
      <c r="Y159" s="5">
        <v>0</v>
      </c>
      <c r="AA159">
        <v>2</v>
      </c>
    </row>
    <row r="160" spans="4:27" x14ac:dyDescent="0.2">
      <c r="D160" t="str">
        <f ca="1"/>
        <v>01-Jun</v>
      </c>
      <c r="E160" s="5">
        <v>0</v>
      </c>
      <c r="F160" s="5">
        <v>0</v>
      </c>
      <c r="G160" s="5">
        <v>0</v>
      </c>
      <c r="H160" s="5">
        <v>0</v>
      </c>
      <c r="I160" s="5">
        <v>0</v>
      </c>
      <c r="J160" s="5">
        <v>0</v>
      </c>
      <c r="K160" s="5">
        <v>0</v>
      </c>
      <c r="L160" s="5">
        <v>0</v>
      </c>
      <c r="M160" s="5">
        <v>0</v>
      </c>
      <c r="N160" s="5">
        <v>1</v>
      </c>
      <c r="O160" s="5">
        <v>0</v>
      </c>
      <c r="Q160" s="5">
        <v>0</v>
      </c>
      <c r="R160" s="5">
        <v>0</v>
      </c>
      <c r="S160" s="5">
        <v>0</v>
      </c>
      <c r="T160" s="5">
        <v>0</v>
      </c>
      <c r="U160" s="5">
        <v>0</v>
      </c>
      <c r="V160" s="5">
        <v>0</v>
      </c>
      <c r="W160" s="5">
        <v>0</v>
      </c>
      <c r="X160" s="5">
        <v>0</v>
      </c>
      <c r="Y160" s="5">
        <v>0</v>
      </c>
      <c r="AA160">
        <v>1</v>
      </c>
    </row>
    <row r="161" spans="4:29" x14ac:dyDescent="0.2">
      <c r="D161" t="str">
        <f ca="1"/>
        <v>02-Jun</v>
      </c>
      <c r="E161" s="5">
        <v>0</v>
      </c>
      <c r="F161" s="5">
        <v>0</v>
      </c>
      <c r="G161" s="5">
        <v>0</v>
      </c>
      <c r="H161" s="5">
        <v>0</v>
      </c>
      <c r="I161" s="5">
        <v>0</v>
      </c>
      <c r="J161" s="5">
        <v>0</v>
      </c>
      <c r="K161" s="5">
        <v>0</v>
      </c>
      <c r="L161" s="5">
        <v>0</v>
      </c>
      <c r="M161" s="5">
        <v>0</v>
      </c>
      <c r="N161" s="5">
        <v>1</v>
      </c>
      <c r="O161" s="5">
        <v>0</v>
      </c>
      <c r="Q161" s="5">
        <v>0</v>
      </c>
      <c r="R161" s="5">
        <v>0</v>
      </c>
      <c r="S161" s="5">
        <v>0</v>
      </c>
      <c r="T161" s="5">
        <v>0</v>
      </c>
      <c r="U161" s="5">
        <v>0</v>
      </c>
      <c r="V161" s="5">
        <v>0</v>
      </c>
      <c r="W161" s="5">
        <v>0</v>
      </c>
      <c r="X161" s="5">
        <v>0</v>
      </c>
      <c r="Y161" s="5">
        <v>0</v>
      </c>
      <c r="AA161">
        <v>1</v>
      </c>
    </row>
    <row r="162" spans="4:29" x14ac:dyDescent="0.2">
      <c r="D162" t="str">
        <f ca="1"/>
        <v>03-Jun</v>
      </c>
      <c r="E162" s="5">
        <v>0</v>
      </c>
      <c r="F162" s="5">
        <v>0</v>
      </c>
      <c r="G162" s="5">
        <v>0</v>
      </c>
      <c r="H162" s="5">
        <v>0</v>
      </c>
      <c r="I162" s="5">
        <v>0</v>
      </c>
      <c r="J162" s="5">
        <v>0</v>
      </c>
      <c r="K162" s="5">
        <v>0</v>
      </c>
      <c r="L162" s="5">
        <v>0</v>
      </c>
      <c r="M162" s="5">
        <v>0</v>
      </c>
      <c r="N162" s="5">
        <v>1</v>
      </c>
      <c r="O162" s="5">
        <v>0</v>
      </c>
      <c r="Q162" s="5">
        <v>0</v>
      </c>
      <c r="R162" s="5">
        <v>0</v>
      </c>
      <c r="S162" s="5">
        <v>0</v>
      </c>
      <c r="T162" s="5">
        <v>0</v>
      </c>
      <c r="U162" s="5">
        <v>0</v>
      </c>
      <c r="V162" s="5">
        <v>0</v>
      </c>
      <c r="W162" s="5">
        <v>0</v>
      </c>
      <c r="X162" s="5">
        <v>0</v>
      </c>
      <c r="Y162" s="5">
        <v>0</v>
      </c>
      <c r="AA162">
        <v>1</v>
      </c>
    </row>
    <row r="163" spans="4:29" x14ac:dyDescent="0.2">
      <c r="D163" t="str">
        <f ca="1"/>
        <v>04-Jun</v>
      </c>
      <c r="E163" s="5">
        <v>0</v>
      </c>
      <c r="F163" s="5">
        <v>0</v>
      </c>
      <c r="G163" s="5">
        <v>0</v>
      </c>
      <c r="H163" s="5">
        <v>0</v>
      </c>
      <c r="I163" s="5">
        <v>0</v>
      </c>
      <c r="J163" s="5">
        <v>0</v>
      </c>
      <c r="K163" s="5">
        <v>0</v>
      </c>
      <c r="L163" s="5">
        <v>0</v>
      </c>
      <c r="M163" s="5">
        <v>0</v>
      </c>
      <c r="N163" s="5">
        <v>1</v>
      </c>
      <c r="O163" s="5">
        <v>0</v>
      </c>
      <c r="Q163" s="5">
        <v>0</v>
      </c>
      <c r="R163" s="5">
        <v>0</v>
      </c>
      <c r="S163" s="5">
        <v>0</v>
      </c>
      <c r="T163" s="5">
        <v>0</v>
      </c>
      <c r="U163" s="5">
        <v>0</v>
      </c>
      <c r="V163" s="5">
        <v>0</v>
      </c>
      <c r="W163" s="5">
        <v>0</v>
      </c>
      <c r="X163" s="5">
        <v>0</v>
      </c>
      <c r="Y163" s="5">
        <v>0</v>
      </c>
      <c r="AA163">
        <v>1</v>
      </c>
    </row>
    <row r="164" spans="4:29" x14ac:dyDescent="0.2">
      <c r="D164" t="str">
        <f ca="1"/>
        <v>05-Jun</v>
      </c>
      <c r="E164" s="5">
        <v>0</v>
      </c>
      <c r="F164" s="5">
        <v>0</v>
      </c>
      <c r="G164" s="5">
        <v>0</v>
      </c>
      <c r="H164" s="5">
        <v>0</v>
      </c>
      <c r="I164" s="5">
        <v>0</v>
      </c>
      <c r="J164" s="5">
        <v>0</v>
      </c>
      <c r="K164" s="5">
        <v>0</v>
      </c>
      <c r="L164" s="5">
        <v>0</v>
      </c>
      <c r="M164" s="5">
        <v>0</v>
      </c>
      <c r="N164" s="5">
        <v>1</v>
      </c>
      <c r="O164" s="5">
        <v>0</v>
      </c>
      <c r="Q164" s="5">
        <v>0</v>
      </c>
      <c r="R164" s="5">
        <v>0</v>
      </c>
      <c r="S164" s="5">
        <v>0</v>
      </c>
      <c r="T164" s="5">
        <v>0</v>
      </c>
      <c r="U164" s="5">
        <v>0</v>
      </c>
      <c r="V164" s="5">
        <v>0</v>
      </c>
      <c r="W164" s="5">
        <v>0</v>
      </c>
      <c r="X164" s="5">
        <v>0</v>
      </c>
      <c r="Y164" s="5">
        <v>0</v>
      </c>
      <c r="AA164">
        <v>1</v>
      </c>
    </row>
    <row r="165" spans="4:29" x14ac:dyDescent="0.2">
      <c r="D165" t="str">
        <f ca="1"/>
        <v>06-Jun</v>
      </c>
      <c r="E165" s="5">
        <v>0</v>
      </c>
      <c r="F165" s="5">
        <v>0</v>
      </c>
      <c r="G165" s="5">
        <v>0</v>
      </c>
      <c r="H165" s="5">
        <v>0</v>
      </c>
      <c r="I165" s="5">
        <v>0</v>
      </c>
      <c r="J165" s="5">
        <v>0</v>
      </c>
      <c r="K165" s="5">
        <v>0</v>
      </c>
      <c r="L165" s="5">
        <v>0</v>
      </c>
      <c r="M165" s="5">
        <v>0</v>
      </c>
      <c r="N165" s="5">
        <v>1</v>
      </c>
      <c r="O165" s="5">
        <v>0</v>
      </c>
      <c r="Q165" s="5">
        <v>0</v>
      </c>
      <c r="R165" s="5">
        <v>0</v>
      </c>
      <c r="S165" s="5">
        <v>0</v>
      </c>
      <c r="T165" s="5">
        <v>0</v>
      </c>
      <c r="U165" s="5">
        <v>0</v>
      </c>
      <c r="V165" s="5">
        <v>0</v>
      </c>
      <c r="W165" s="5">
        <v>0</v>
      </c>
      <c r="X165" s="5">
        <v>0</v>
      </c>
      <c r="Y165" s="5">
        <v>0</v>
      </c>
      <c r="AA165">
        <v>1</v>
      </c>
    </row>
    <row r="166" spans="4:29" x14ac:dyDescent="0.2">
      <c r="D166" t="str">
        <f ca="1"/>
        <v>07-Jun</v>
      </c>
      <c r="E166" s="5">
        <v>0</v>
      </c>
      <c r="F166" s="5">
        <v>0</v>
      </c>
      <c r="G166" s="5">
        <v>0</v>
      </c>
      <c r="H166" s="5">
        <v>0</v>
      </c>
      <c r="I166" s="5">
        <v>0</v>
      </c>
      <c r="J166" s="5">
        <v>0</v>
      </c>
      <c r="K166" s="5">
        <v>0</v>
      </c>
      <c r="L166" s="5">
        <v>0</v>
      </c>
      <c r="M166" s="5">
        <v>0</v>
      </c>
      <c r="N166" s="5">
        <v>1</v>
      </c>
      <c r="O166" s="5">
        <v>0</v>
      </c>
      <c r="Q166" s="5">
        <v>0</v>
      </c>
      <c r="R166" s="5">
        <v>0</v>
      </c>
      <c r="S166" s="5">
        <v>0</v>
      </c>
      <c r="T166" s="5">
        <v>0</v>
      </c>
      <c r="U166" s="5">
        <v>0</v>
      </c>
      <c r="V166" s="5">
        <v>0</v>
      </c>
      <c r="W166" s="5">
        <v>0</v>
      </c>
      <c r="X166" s="5">
        <v>0</v>
      </c>
      <c r="Y166" s="5">
        <v>0</v>
      </c>
      <c r="AA166">
        <v>1</v>
      </c>
    </row>
    <row r="167" spans="4:29" x14ac:dyDescent="0.2">
      <c r="D167" t="str">
        <f ca="1"/>
        <v>08-Jun</v>
      </c>
      <c r="E167" s="5">
        <v>0</v>
      </c>
      <c r="F167" s="5">
        <v>0</v>
      </c>
      <c r="G167" s="5">
        <v>0</v>
      </c>
      <c r="H167" s="5">
        <v>0</v>
      </c>
      <c r="I167" s="5">
        <v>0</v>
      </c>
      <c r="J167" s="5">
        <v>0</v>
      </c>
      <c r="K167" s="5">
        <v>0</v>
      </c>
      <c r="L167" s="5">
        <v>0</v>
      </c>
      <c r="M167" s="5">
        <v>0</v>
      </c>
      <c r="N167" s="5">
        <v>1</v>
      </c>
      <c r="O167" s="5">
        <v>0</v>
      </c>
      <c r="Q167" s="5">
        <v>0</v>
      </c>
      <c r="R167" s="5">
        <v>0</v>
      </c>
      <c r="S167" s="5">
        <v>0</v>
      </c>
      <c r="T167" s="5">
        <v>0</v>
      </c>
      <c r="U167" s="5">
        <v>0</v>
      </c>
      <c r="V167" s="5">
        <v>0</v>
      </c>
      <c r="W167" s="5">
        <v>0</v>
      </c>
      <c r="X167" s="5">
        <v>0</v>
      </c>
      <c r="Y167" s="5">
        <v>0</v>
      </c>
      <c r="AA167">
        <v>1</v>
      </c>
    </row>
    <row r="168" spans="4:29" x14ac:dyDescent="0.2">
      <c r="D168" t="str">
        <f ca="1"/>
        <v>09-Jun</v>
      </c>
      <c r="E168" s="5">
        <v>0</v>
      </c>
      <c r="F168" s="5">
        <v>0</v>
      </c>
      <c r="G168" s="5">
        <v>0</v>
      </c>
      <c r="H168" s="5">
        <v>0</v>
      </c>
      <c r="I168" s="5">
        <v>0</v>
      </c>
      <c r="J168" s="5">
        <v>0</v>
      </c>
      <c r="K168" s="5">
        <v>0</v>
      </c>
      <c r="L168" s="5">
        <v>0</v>
      </c>
      <c r="M168" s="5">
        <v>0</v>
      </c>
      <c r="N168" s="5">
        <v>1</v>
      </c>
      <c r="O168" s="5">
        <v>0</v>
      </c>
      <c r="P168" s="5">
        <v>0</v>
      </c>
      <c r="Q168" s="5">
        <v>0</v>
      </c>
      <c r="R168" s="5">
        <v>0</v>
      </c>
      <c r="S168" s="5">
        <v>0</v>
      </c>
      <c r="T168" s="5">
        <v>0</v>
      </c>
      <c r="U168" s="5">
        <v>0</v>
      </c>
      <c r="V168" s="5">
        <v>0</v>
      </c>
      <c r="W168" s="5">
        <v>0</v>
      </c>
      <c r="X168" s="5">
        <v>0</v>
      </c>
      <c r="Y168" s="5">
        <v>0</v>
      </c>
      <c r="AA168">
        <v>1</v>
      </c>
    </row>
    <row r="169" spans="4:29" x14ac:dyDescent="0.2">
      <c r="D169" t="str">
        <f ca="1"/>
        <v>10-Jun</v>
      </c>
      <c r="E169" s="5">
        <v>0</v>
      </c>
      <c r="F169" s="5">
        <v>0</v>
      </c>
      <c r="G169" s="5">
        <v>0</v>
      </c>
      <c r="H169" s="5">
        <v>0</v>
      </c>
      <c r="I169" s="5">
        <v>0</v>
      </c>
      <c r="J169" s="5">
        <v>0</v>
      </c>
      <c r="K169" s="5">
        <v>0</v>
      </c>
      <c r="L169" s="5">
        <v>0</v>
      </c>
      <c r="M169" s="5">
        <v>0</v>
      </c>
      <c r="N169" s="5">
        <v>1</v>
      </c>
      <c r="O169" s="5">
        <v>0</v>
      </c>
      <c r="P169" s="5">
        <v>0</v>
      </c>
      <c r="Q169" s="5">
        <v>0</v>
      </c>
      <c r="R169" s="5">
        <v>0</v>
      </c>
      <c r="S169" s="5">
        <v>0</v>
      </c>
      <c r="T169" s="5">
        <v>0</v>
      </c>
      <c r="U169" s="5">
        <v>0</v>
      </c>
      <c r="V169" s="5">
        <v>0</v>
      </c>
      <c r="W169" s="5">
        <v>0</v>
      </c>
      <c r="X169" s="5">
        <v>0</v>
      </c>
      <c r="Y169" s="5">
        <v>0</v>
      </c>
      <c r="AA169">
        <v>1</v>
      </c>
    </row>
    <row r="170" spans="4:29" x14ac:dyDescent="0.2">
      <c r="D170" t="str">
        <f ca="1"/>
        <v>11-Jun</v>
      </c>
      <c r="E170" s="5">
        <v>0</v>
      </c>
      <c r="F170" s="5">
        <v>0</v>
      </c>
      <c r="G170" s="5">
        <v>0</v>
      </c>
      <c r="H170" s="5">
        <v>0</v>
      </c>
      <c r="I170" s="5">
        <v>0</v>
      </c>
      <c r="J170" s="5">
        <v>0</v>
      </c>
      <c r="K170" s="5">
        <v>0</v>
      </c>
      <c r="L170" s="5">
        <v>0</v>
      </c>
      <c r="M170" s="5">
        <v>0</v>
      </c>
      <c r="N170" s="5">
        <v>1</v>
      </c>
      <c r="O170" s="5">
        <v>0</v>
      </c>
      <c r="P170" s="5">
        <v>0</v>
      </c>
      <c r="Q170" s="5">
        <v>0</v>
      </c>
      <c r="R170" s="5">
        <v>0</v>
      </c>
      <c r="S170" s="5">
        <v>0</v>
      </c>
      <c r="T170" s="5">
        <v>0</v>
      </c>
      <c r="U170" s="5">
        <v>0</v>
      </c>
      <c r="V170" s="5">
        <v>0</v>
      </c>
      <c r="W170" s="5">
        <v>0</v>
      </c>
      <c r="X170" s="5">
        <v>0</v>
      </c>
      <c r="Y170" s="5">
        <v>0</v>
      </c>
      <c r="AA170">
        <v>1</v>
      </c>
    </row>
    <row r="171" spans="4:29" x14ac:dyDescent="0.2">
      <c r="D171" t="str">
        <f ca="1"/>
        <v>12-Jun</v>
      </c>
      <c r="E171" s="5">
        <v>0</v>
      </c>
      <c r="F171" s="5">
        <v>0</v>
      </c>
      <c r="G171" s="5">
        <v>0</v>
      </c>
      <c r="H171" s="5">
        <v>0</v>
      </c>
      <c r="I171" s="5">
        <v>0</v>
      </c>
      <c r="J171" s="5">
        <v>0</v>
      </c>
      <c r="K171" s="5">
        <v>0</v>
      </c>
      <c r="L171" s="5">
        <v>0</v>
      </c>
      <c r="M171" s="5">
        <v>0</v>
      </c>
      <c r="N171" s="5">
        <v>1</v>
      </c>
      <c r="O171" s="5">
        <v>0</v>
      </c>
      <c r="P171" s="5">
        <v>0</v>
      </c>
      <c r="Q171" s="5">
        <v>0</v>
      </c>
      <c r="R171" s="5">
        <v>0</v>
      </c>
      <c r="S171" s="5">
        <v>0</v>
      </c>
      <c r="T171" s="5">
        <v>0</v>
      </c>
      <c r="U171" s="5">
        <v>0</v>
      </c>
      <c r="V171" s="5">
        <v>0</v>
      </c>
      <c r="W171" s="5">
        <v>0</v>
      </c>
      <c r="X171" s="5">
        <v>0</v>
      </c>
      <c r="Y171" s="5">
        <v>0</v>
      </c>
      <c r="AA171">
        <v>1</v>
      </c>
    </row>
    <row r="172" spans="4:29" x14ac:dyDescent="0.2">
      <c r="D172" t="str">
        <f ca="1"/>
        <v>13-Jun</v>
      </c>
      <c r="E172" s="5">
        <v>0</v>
      </c>
      <c r="F172" s="5">
        <v>0</v>
      </c>
      <c r="G172" s="5">
        <v>0</v>
      </c>
      <c r="H172" s="5">
        <v>0</v>
      </c>
      <c r="I172" s="5">
        <v>0</v>
      </c>
      <c r="J172" s="5">
        <v>0</v>
      </c>
      <c r="K172" s="5">
        <v>0</v>
      </c>
      <c r="L172" s="5">
        <v>0</v>
      </c>
      <c r="M172" s="5">
        <v>0</v>
      </c>
      <c r="N172" s="5">
        <v>1</v>
      </c>
      <c r="O172" s="5">
        <v>0</v>
      </c>
      <c r="P172" s="5">
        <v>0</v>
      </c>
      <c r="Q172" s="5">
        <v>0</v>
      </c>
      <c r="R172" s="5">
        <v>0</v>
      </c>
      <c r="S172" s="5">
        <v>0</v>
      </c>
      <c r="T172" s="5">
        <v>0</v>
      </c>
      <c r="U172" s="5">
        <v>0</v>
      </c>
      <c r="V172" s="5">
        <v>0</v>
      </c>
      <c r="W172" s="5">
        <v>0</v>
      </c>
      <c r="X172" s="5">
        <v>0</v>
      </c>
      <c r="Y172" s="5">
        <v>0</v>
      </c>
      <c r="AA172">
        <v>1</v>
      </c>
    </row>
    <row r="173" spans="4:29" x14ac:dyDescent="0.2">
      <c r="D173" t="str">
        <f ca="1"/>
        <v>14-Jun</v>
      </c>
      <c r="E173" s="5">
        <v>0</v>
      </c>
      <c r="F173" s="5">
        <v>0</v>
      </c>
      <c r="G173" s="5">
        <v>0</v>
      </c>
      <c r="H173" s="5">
        <v>0</v>
      </c>
      <c r="I173" s="5">
        <v>0</v>
      </c>
      <c r="J173" s="5">
        <v>0</v>
      </c>
      <c r="K173" s="5">
        <v>0</v>
      </c>
      <c r="L173" s="5">
        <v>0</v>
      </c>
      <c r="M173" s="5">
        <v>0</v>
      </c>
      <c r="N173" s="5">
        <v>1</v>
      </c>
      <c r="O173" s="5">
        <v>0</v>
      </c>
      <c r="P173" s="5">
        <v>0</v>
      </c>
      <c r="Q173" s="5">
        <v>0</v>
      </c>
      <c r="R173" s="5">
        <v>0</v>
      </c>
      <c r="S173" s="5">
        <v>0</v>
      </c>
      <c r="T173" s="5">
        <v>0</v>
      </c>
      <c r="U173" s="5">
        <v>0</v>
      </c>
      <c r="V173" s="5">
        <v>0</v>
      </c>
      <c r="W173" s="5">
        <v>0</v>
      </c>
      <c r="X173" s="5">
        <v>0</v>
      </c>
      <c r="Y173" s="5">
        <v>0</v>
      </c>
      <c r="AA173">
        <v>1</v>
      </c>
    </row>
    <row r="174" spans="4:29" x14ac:dyDescent="0.2">
      <c r="D174" t="str">
        <f ca="1"/>
        <v>15-Jun</v>
      </c>
      <c r="E174" s="5">
        <v>0</v>
      </c>
      <c r="F174" s="5">
        <v>0</v>
      </c>
      <c r="G174" s="5">
        <v>0</v>
      </c>
      <c r="H174" s="5">
        <v>0</v>
      </c>
      <c r="I174" s="5">
        <v>0</v>
      </c>
      <c r="J174" s="5">
        <v>0</v>
      </c>
      <c r="K174" s="5">
        <v>0</v>
      </c>
      <c r="L174" s="5">
        <v>0</v>
      </c>
      <c r="M174" s="5">
        <v>0</v>
      </c>
      <c r="N174" s="5">
        <v>1</v>
      </c>
      <c r="O174" s="5">
        <v>0</v>
      </c>
      <c r="P174" s="5">
        <v>0</v>
      </c>
      <c r="Q174" s="5">
        <v>0</v>
      </c>
      <c r="R174" s="5">
        <v>0</v>
      </c>
      <c r="S174" s="5">
        <v>0</v>
      </c>
      <c r="T174" s="5">
        <v>0</v>
      </c>
      <c r="U174" s="5">
        <v>0</v>
      </c>
      <c r="V174" s="5">
        <v>0</v>
      </c>
      <c r="W174" s="5">
        <v>0</v>
      </c>
      <c r="X174" s="5">
        <v>0</v>
      </c>
      <c r="Y174" s="5">
        <v>0</v>
      </c>
      <c r="AA174">
        <v>1</v>
      </c>
    </row>
    <row r="175" spans="4:29" x14ac:dyDescent="0.2">
      <c r="D175" t="str">
        <f ca="1"/>
        <v>16-Jun</v>
      </c>
      <c r="E175" s="5">
        <v>0</v>
      </c>
      <c r="F175" s="5">
        <v>0</v>
      </c>
      <c r="G175" s="5">
        <v>0</v>
      </c>
      <c r="H175" s="5">
        <v>0</v>
      </c>
      <c r="I175" s="5">
        <v>0</v>
      </c>
      <c r="J175" s="5">
        <v>0</v>
      </c>
      <c r="K175" s="5">
        <v>0</v>
      </c>
      <c r="L175" s="5">
        <v>0</v>
      </c>
      <c r="M175" s="5">
        <v>0</v>
      </c>
      <c r="N175" s="5">
        <v>1</v>
      </c>
      <c r="O175" s="5">
        <v>0</v>
      </c>
      <c r="P175" s="5">
        <v>0</v>
      </c>
      <c r="Q175" s="5">
        <v>0</v>
      </c>
      <c r="R175" s="5">
        <v>0</v>
      </c>
      <c r="S175" s="5">
        <v>0</v>
      </c>
      <c r="T175" s="5">
        <v>0</v>
      </c>
      <c r="U175" s="5">
        <v>0</v>
      </c>
      <c r="V175" s="5">
        <v>0</v>
      </c>
      <c r="W175" s="5">
        <v>0</v>
      </c>
      <c r="X175" s="5">
        <v>0</v>
      </c>
      <c r="Y175" s="5">
        <v>0</v>
      </c>
      <c r="AA175">
        <v>1</v>
      </c>
      <c r="AC175" t="s">
        <v>36</v>
      </c>
    </row>
    <row r="176" spans="4:29" x14ac:dyDescent="0.2">
      <c r="D176" t="str">
        <f ca="1"/>
        <v>17-Jun</v>
      </c>
      <c r="E176" s="5">
        <v>0</v>
      </c>
      <c r="F176" s="5">
        <v>0</v>
      </c>
      <c r="G176" s="5">
        <v>0</v>
      </c>
      <c r="H176" s="5">
        <v>0</v>
      </c>
      <c r="I176" s="5">
        <v>0</v>
      </c>
      <c r="J176" s="5">
        <v>0</v>
      </c>
      <c r="K176" s="5">
        <v>0</v>
      </c>
      <c r="L176" s="5">
        <v>0</v>
      </c>
      <c r="M176" s="5">
        <v>0</v>
      </c>
      <c r="N176" s="5">
        <v>1</v>
      </c>
      <c r="O176" s="5">
        <v>0</v>
      </c>
      <c r="P176" s="5">
        <v>0</v>
      </c>
      <c r="Q176" s="5">
        <v>0</v>
      </c>
      <c r="R176" s="5">
        <v>0</v>
      </c>
      <c r="S176" s="5">
        <v>0</v>
      </c>
      <c r="T176" s="5">
        <v>0</v>
      </c>
      <c r="U176" s="5">
        <v>0</v>
      </c>
      <c r="V176" s="5">
        <v>0</v>
      </c>
      <c r="W176" s="5">
        <v>0</v>
      </c>
      <c r="X176" s="5">
        <v>0</v>
      </c>
      <c r="Y176" s="5">
        <v>0</v>
      </c>
      <c r="AA176">
        <v>1</v>
      </c>
    </row>
    <row r="177" spans="4:27" x14ac:dyDescent="0.2">
      <c r="D177" t="str">
        <f ca="1"/>
        <v>18-Jun</v>
      </c>
      <c r="E177" s="5">
        <v>0</v>
      </c>
      <c r="F177" s="5">
        <v>0</v>
      </c>
      <c r="G177" s="5">
        <v>0</v>
      </c>
      <c r="H177" s="5">
        <v>0</v>
      </c>
      <c r="I177" s="5">
        <v>0</v>
      </c>
      <c r="J177" s="5">
        <v>0</v>
      </c>
      <c r="K177" s="5">
        <v>0</v>
      </c>
      <c r="L177" s="5">
        <v>0</v>
      </c>
      <c r="M177" s="5">
        <v>0</v>
      </c>
      <c r="N177" s="5">
        <v>1</v>
      </c>
      <c r="O177" s="5">
        <v>0</v>
      </c>
      <c r="P177" s="5">
        <v>0</v>
      </c>
      <c r="Q177" s="5">
        <v>0</v>
      </c>
      <c r="R177" s="5">
        <v>0</v>
      </c>
      <c r="S177" s="5">
        <v>1</v>
      </c>
      <c r="T177" s="5">
        <v>0</v>
      </c>
      <c r="U177" s="5">
        <v>0</v>
      </c>
      <c r="V177" s="5">
        <v>0</v>
      </c>
      <c r="W177" s="5">
        <v>0</v>
      </c>
      <c r="X177" s="5">
        <v>0</v>
      </c>
      <c r="Y177" s="5">
        <v>0</v>
      </c>
      <c r="AA177">
        <v>2</v>
      </c>
    </row>
    <row r="178" spans="4:27" x14ac:dyDescent="0.2">
      <c r="D178" t="str">
        <f ca="1"/>
        <v>19-Jun</v>
      </c>
      <c r="E178" s="5">
        <v>0</v>
      </c>
      <c r="F178" s="5">
        <v>0</v>
      </c>
      <c r="G178" s="5">
        <v>0</v>
      </c>
      <c r="H178" s="5">
        <v>0</v>
      </c>
      <c r="I178" s="5">
        <v>0</v>
      </c>
      <c r="J178" s="5">
        <v>0</v>
      </c>
      <c r="K178" s="5">
        <v>0</v>
      </c>
      <c r="L178" s="5">
        <v>0</v>
      </c>
      <c r="M178" s="5">
        <v>0</v>
      </c>
      <c r="N178" s="5">
        <v>1</v>
      </c>
      <c r="O178" s="5">
        <v>0</v>
      </c>
      <c r="P178" s="5">
        <v>0</v>
      </c>
      <c r="Q178" s="5">
        <v>0</v>
      </c>
      <c r="R178" s="5">
        <v>0</v>
      </c>
      <c r="S178" s="5">
        <v>1</v>
      </c>
      <c r="T178" s="5">
        <v>0</v>
      </c>
      <c r="U178" s="5">
        <v>0</v>
      </c>
      <c r="V178" s="5">
        <v>0</v>
      </c>
      <c r="W178" s="5">
        <v>0</v>
      </c>
      <c r="X178" s="5">
        <v>0</v>
      </c>
      <c r="Y178" s="5">
        <v>0</v>
      </c>
      <c r="AA178">
        <v>2</v>
      </c>
    </row>
    <row r="179" spans="4:27" x14ac:dyDescent="0.2">
      <c r="D179" t="str">
        <f ca="1"/>
        <v>20-Jun</v>
      </c>
      <c r="E179" s="5">
        <v>0</v>
      </c>
      <c r="F179" s="5">
        <v>0</v>
      </c>
      <c r="G179" s="5">
        <v>0</v>
      </c>
      <c r="H179" s="5">
        <v>0</v>
      </c>
      <c r="I179" s="5">
        <v>0</v>
      </c>
      <c r="J179" s="5">
        <v>0</v>
      </c>
      <c r="K179" s="5">
        <v>0</v>
      </c>
      <c r="L179" s="5">
        <v>0</v>
      </c>
      <c r="M179" s="5">
        <v>0</v>
      </c>
      <c r="N179" s="5">
        <v>1</v>
      </c>
      <c r="O179" s="5">
        <v>0</v>
      </c>
      <c r="P179" s="5">
        <v>0</v>
      </c>
      <c r="Q179" s="5">
        <v>0</v>
      </c>
      <c r="R179" s="5">
        <v>0</v>
      </c>
      <c r="S179" s="5">
        <v>1</v>
      </c>
      <c r="T179" s="5">
        <v>0</v>
      </c>
      <c r="U179" s="5">
        <v>0</v>
      </c>
      <c r="V179" s="5">
        <v>0</v>
      </c>
      <c r="W179" s="5">
        <v>0</v>
      </c>
      <c r="X179" s="5">
        <v>0</v>
      </c>
      <c r="Y179" s="5">
        <v>0</v>
      </c>
      <c r="AA179">
        <v>2</v>
      </c>
    </row>
    <row r="180" spans="4:27" x14ac:dyDescent="0.2">
      <c r="D180" t="str">
        <f ca="1"/>
        <v>21-Jun</v>
      </c>
      <c r="E180" s="5">
        <v>0</v>
      </c>
      <c r="F180" s="5">
        <v>0</v>
      </c>
      <c r="G180" s="5">
        <v>0</v>
      </c>
      <c r="H180" s="5">
        <v>0</v>
      </c>
      <c r="I180" s="5">
        <v>0</v>
      </c>
      <c r="J180" s="5">
        <v>0</v>
      </c>
      <c r="K180" s="5">
        <v>0</v>
      </c>
      <c r="L180" s="5">
        <v>0</v>
      </c>
      <c r="M180" s="5">
        <v>0</v>
      </c>
      <c r="N180" s="5">
        <v>1</v>
      </c>
      <c r="O180" s="5">
        <v>0</v>
      </c>
      <c r="P180" s="5">
        <v>0</v>
      </c>
      <c r="Q180" s="5">
        <v>0</v>
      </c>
      <c r="R180" s="5">
        <v>0</v>
      </c>
      <c r="S180" s="5">
        <v>1</v>
      </c>
      <c r="T180" s="5">
        <v>0</v>
      </c>
      <c r="U180" s="5">
        <v>0</v>
      </c>
      <c r="V180" s="5">
        <v>0</v>
      </c>
      <c r="W180" s="5">
        <v>0</v>
      </c>
      <c r="X180" s="5">
        <v>0</v>
      </c>
      <c r="Y180" s="5">
        <v>0</v>
      </c>
      <c r="AA180">
        <v>2</v>
      </c>
    </row>
    <row r="181" spans="4:27" x14ac:dyDescent="0.2">
      <c r="D181" t="str">
        <f ca="1"/>
        <v>22-Jun</v>
      </c>
      <c r="E181" s="5">
        <v>0</v>
      </c>
      <c r="F181" s="5">
        <v>0</v>
      </c>
      <c r="G181" s="5">
        <v>0</v>
      </c>
      <c r="H181" s="5">
        <v>0</v>
      </c>
      <c r="I181" s="5">
        <v>0</v>
      </c>
      <c r="J181" s="5">
        <v>0</v>
      </c>
      <c r="K181" s="5">
        <v>0</v>
      </c>
      <c r="L181" s="5">
        <v>0</v>
      </c>
      <c r="M181" s="5">
        <v>0</v>
      </c>
      <c r="N181" s="5">
        <v>1</v>
      </c>
      <c r="O181" s="5">
        <v>0</v>
      </c>
      <c r="P181" s="5">
        <v>0</v>
      </c>
      <c r="Q181" s="5">
        <v>0</v>
      </c>
      <c r="R181" s="5">
        <v>0</v>
      </c>
      <c r="S181" s="5">
        <v>1</v>
      </c>
      <c r="T181" s="5">
        <v>0</v>
      </c>
      <c r="U181" s="5">
        <v>0</v>
      </c>
      <c r="V181" s="5">
        <v>0</v>
      </c>
      <c r="W181" s="5">
        <v>0</v>
      </c>
      <c r="X181" s="5">
        <v>0</v>
      </c>
      <c r="Y181" s="5">
        <v>0</v>
      </c>
      <c r="AA181">
        <v>2</v>
      </c>
    </row>
    <row r="182" spans="4:27" x14ac:dyDescent="0.2">
      <c r="D182" t="str">
        <f ca="1"/>
        <v>23-Jun</v>
      </c>
      <c r="E182" s="5">
        <v>0</v>
      </c>
      <c r="F182" s="5">
        <v>0</v>
      </c>
      <c r="G182" s="5">
        <v>0</v>
      </c>
      <c r="H182" s="5">
        <v>0</v>
      </c>
      <c r="I182" s="5">
        <v>0</v>
      </c>
      <c r="J182" s="5">
        <v>0</v>
      </c>
      <c r="K182" s="5">
        <v>0</v>
      </c>
      <c r="L182" s="5">
        <v>0</v>
      </c>
      <c r="M182" s="5">
        <v>0</v>
      </c>
      <c r="N182" s="5">
        <v>1</v>
      </c>
      <c r="O182" s="5">
        <v>0</v>
      </c>
      <c r="P182" s="5">
        <v>0</v>
      </c>
      <c r="Q182" s="5">
        <v>0</v>
      </c>
      <c r="R182" s="5">
        <v>0</v>
      </c>
      <c r="S182" s="5">
        <v>1</v>
      </c>
      <c r="T182" s="5">
        <v>0</v>
      </c>
      <c r="U182" s="5">
        <v>0</v>
      </c>
      <c r="V182" s="5">
        <v>0</v>
      </c>
      <c r="W182" s="5">
        <v>0</v>
      </c>
      <c r="X182" s="5">
        <v>0</v>
      </c>
      <c r="Y182" s="5">
        <v>0</v>
      </c>
      <c r="AA182">
        <v>2</v>
      </c>
    </row>
    <row r="183" spans="4:27" x14ac:dyDescent="0.2">
      <c r="D183" t="str">
        <f ca="1"/>
        <v>24-Jun</v>
      </c>
      <c r="E183" s="5">
        <v>0</v>
      </c>
      <c r="F183" s="5">
        <v>0</v>
      </c>
      <c r="G183" s="5">
        <v>0</v>
      </c>
      <c r="H183" s="5">
        <v>0</v>
      </c>
      <c r="I183" s="5">
        <v>0</v>
      </c>
      <c r="J183" s="5">
        <v>0</v>
      </c>
      <c r="K183" s="5">
        <v>0</v>
      </c>
      <c r="L183" s="5">
        <v>0</v>
      </c>
      <c r="M183" s="5">
        <v>0</v>
      </c>
      <c r="N183" s="5">
        <v>1</v>
      </c>
      <c r="O183" s="5">
        <v>0</v>
      </c>
      <c r="P183" s="5">
        <v>1</v>
      </c>
      <c r="Q183" s="5">
        <v>0</v>
      </c>
      <c r="R183" s="5">
        <v>0</v>
      </c>
      <c r="S183" s="5">
        <v>1</v>
      </c>
      <c r="T183" s="5">
        <v>0</v>
      </c>
      <c r="U183" s="5">
        <v>0</v>
      </c>
      <c r="V183" s="5">
        <v>0</v>
      </c>
      <c r="W183" s="5">
        <v>0</v>
      </c>
      <c r="X183" s="5">
        <v>0</v>
      </c>
      <c r="Y183" s="5">
        <v>0</v>
      </c>
      <c r="AA183">
        <v>3</v>
      </c>
    </row>
    <row r="184" spans="4:27" x14ac:dyDescent="0.2">
      <c r="D184" t="str">
        <f ca="1"/>
        <v>25-Jun</v>
      </c>
      <c r="E184" s="5">
        <v>0</v>
      </c>
      <c r="F184" s="5">
        <v>0</v>
      </c>
      <c r="G184" s="5">
        <v>0</v>
      </c>
      <c r="H184" s="5">
        <v>0</v>
      </c>
      <c r="I184" s="5">
        <v>0</v>
      </c>
      <c r="J184" s="5">
        <v>0</v>
      </c>
      <c r="K184" s="5">
        <v>0</v>
      </c>
      <c r="L184" s="5">
        <v>0</v>
      </c>
      <c r="M184" s="5">
        <v>0</v>
      </c>
      <c r="N184" s="5">
        <v>1</v>
      </c>
      <c r="O184" s="5">
        <v>0</v>
      </c>
      <c r="P184" s="5">
        <v>0</v>
      </c>
      <c r="Q184" s="5">
        <v>0</v>
      </c>
      <c r="R184" s="5">
        <v>0</v>
      </c>
      <c r="S184" s="5">
        <v>0</v>
      </c>
      <c r="T184" s="5">
        <v>0</v>
      </c>
      <c r="U184" s="5">
        <v>0</v>
      </c>
      <c r="V184" s="5">
        <v>0</v>
      </c>
      <c r="W184" s="5">
        <v>0</v>
      </c>
      <c r="X184" s="5">
        <v>0</v>
      </c>
      <c r="Y184" s="5">
        <v>0</v>
      </c>
      <c r="AA184">
        <v>1</v>
      </c>
    </row>
    <row r="185" spans="4:27" x14ac:dyDescent="0.2">
      <c r="D185" t="str">
        <f ca="1"/>
        <v>26-Jun</v>
      </c>
      <c r="E185" s="5">
        <v>0</v>
      </c>
      <c r="F185" s="5">
        <v>0</v>
      </c>
      <c r="G185" s="5">
        <v>0</v>
      </c>
      <c r="H185" s="5">
        <v>0</v>
      </c>
      <c r="I185" s="5">
        <v>0</v>
      </c>
      <c r="J185" s="5">
        <v>0</v>
      </c>
      <c r="K185" s="5">
        <v>0</v>
      </c>
      <c r="L185" s="5">
        <v>0</v>
      </c>
      <c r="M185" s="5">
        <v>0</v>
      </c>
      <c r="N185" s="5">
        <v>1</v>
      </c>
      <c r="O185" s="5">
        <v>0</v>
      </c>
      <c r="P185" s="5">
        <v>1</v>
      </c>
      <c r="Q185" s="5">
        <v>0</v>
      </c>
      <c r="R185" s="5">
        <v>0</v>
      </c>
      <c r="S185" s="5">
        <v>1</v>
      </c>
      <c r="T185" s="5">
        <v>0</v>
      </c>
      <c r="U185" s="5">
        <v>0</v>
      </c>
      <c r="V185" s="5">
        <v>0</v>
      </c>
      <c r="W185" s="5">
        <v>0</v>
      </c>
      <c r="X185" s="5">
        <v>0</v>
      </c>
      <c r="Y185" s="5">
        <v>0</v>
      </c>
      <c r="AA185">
        <v>3</v>
      </c>
    </row>
    <row r="186" spans="4:27" x14ac:dyDescent="0.2">
      <c r="D186" t="str">
        <f ca="1"/>
        <v>27-Jun</v>
      </c>
      <c r="E186" s="5">
        <v>0</v>
      </c>
      <c r="F186" s="5">
        <v>0</v>
      </c>
      <c r="G186" s="5">
        <v>0</v>
      </c>
      <c r="H186" s="5">
        <v>0</v>
      </c>
      <c r="I186" s="5">
        <v>0</v>
      </c>
      <c r="J186" s="5">
        <v>0</v>
      </c>
      <c r="K186" s="5">
        <v>0</v>
      </c>
      <c r="L186" s="5">
        <v>0</v>
      </c>
      <c r="M186" s="5">
        <v>0</v>
      </c>
      <c r="N186" s="5">
        <v>1</v>
      </c>
      <c r="O186" s="5">
        <v>0</v>
      </c>
      <c r="P186" s="5">
        <v>0</v>
      </c>
      <c r="Q186" s="5">
        <v>0</v>
      </c>
      <c r="R186" s="5">
        <v>0</v>
      </c>
      <c r="S186" s="5">
        <v>0</v>
      </c>
      <c r="T186" s="5">
        <v>0</v>
      </c>
      <c r="U186" s="5">
        <v>0</v>
      </c>
      <c r="V186" s="5">
        <v>0</v>
      </c>
      <c r="W186" s="5">
        <v>0</v>
      </c>
      <c r="X186" s="5">
        <v>0</v>
      </c>
      <c r="Y186" s="5">
        <v>0</v>
      </c>
      <c r="AA186">
        <v>1</v>
      </c>
    </row>
    <row r="187" spans="4:27" x14ac:dyDescent="0.2">
      <c r="D187" t="str">
        <f ca="1"/>
        <v>28-Jun</v>
      </c>
      <c r="E187" s="5">
        <v>0</v>
      </c>
      <c r="F187" s="5">
        <v>0</v>
      </c>
      <c r="G187" s="5">
        <v>0</v>
      </c>
      <c r="H187" s="5">
        <v>0</v>
      </c>
      <c r="I187" s="5">
        <v>0</v>
      </c>
      <c r="J187" s="5">
        <v>0</v>
      </c>
      <c r="K187" s="5">
        <v>0</v>
      </c>
      <c r="L187" s="5">
        <v>0</v>
      </c>
      <c r="M187" s="5">
        <v>0</v>
      </c>
      <c r="N187" s="5">
        <v>1</v>
      </c>
      <c r="O187" s="5">
        <v>0</v>
      </c>
      <c r="P187" s="5">
        <v>1</v>
      </c>
      <c r="Q187" s="5">
        <v>0</v>
      </c>
      <c r="R187" s="5">
        <v>0</v>
      </c>
      <c r="S187" s="5">
        <v>1</v>
      </c>
      <c r="T187" s="5">
        <v>0</v>
      </c>
      <c r="U187" s="5">
        <v>0</v>
      </c>
      <c r="V187" s="5">
        <v>0</v>
      </c>
      <c r="W187" s="5">
        <v>0</v>
      </c>
      <c r="X187" s="5">
        <v>0</v>
      </c>
      <c r="Y187" s="5">
        <v>0</v>
      </c>
      <c r="AA187">
        <v>3</v>
      </c>
    </row>
    <row r="188" spans="4:27" x14ac:dyDescent="0.2">
      <c r="D188" t="str">
        <f ca="1"/>
        <v>29-Jun</v>
      </c>
      <c r="E188" s="5">
        <v>0</v>
      </c>
      <c r="F188" s="5">
        <v>0</v>
      </c>
      <c r="G188" s="5">
        <v>0</v>
      </c>
      <c r="H188" s="5">
        <v>0</v>
      </c>
      <c r="I188" s="5">
        <v>0</v>
      </c>
      <c r="J188" s="5">
        <v>0</v>
      </c>
      <c r="K188" s="5">
        <v>0</v>
      </c>
      <c r="L188" s="5">
        <v>0</v>
      </c>
      <c r="M188" s="5">
        <v>0</v>
      </c>
      <c r="N188" s="5">
        <v>1</v>
      </c>
      <c r="O188" s="5">
        <v>0</v>
      </c>
      <c r="P188" s="5">
        <v>0</v>
      </c>
      <c r="Q188" s="5">
        <v>0</v>
      </c>
      <c r="R188" s="5">
        <v>0</v>
      </c>
      <c r="S188" s="5">
        <v>0</v>
      </c>
      <c r="T188" s="5">
        <v>0</v>
      </c>
      <c r="U188" s="5">
        <v>0</v>
      </c>
      <c r="V188" s="5">
        <v>0</v>
      </c>
      <c r="W188" s="5">
        <v>0</v>
      </c>
      <c r="X188" s="5">
        <v>0</v>
      </c>
      <c r="Y188" s="5">
        <v>0</v>
      </c>
      <c r="AA188">
        <v>1</v>
      </c>
    </row>
    <row r="189" spans="4:27" x14ac:dyDescent="0.2">
      <c r="D189" t="str">
        <f ca="1"/>
        <v>30-Jun</v>
      </c>
      <c r="E189" s="5">
        <v>0</v>
      </c>
      <c r="F189" s="5">
        <v>0</v>
      </c>
      <c r="G189" s="5">
        <v>0</v>
      </c>
      <c r="H189" s="5">
        <v>0</v>
      </c>
      <c r="I189" s="5">
        <v>0</v>
      </c>
      <c r="J189" s="5">
        <v>0</v>
      </c>
      <c r="K189" s="5">
        <v>0</v>
      </c>
      <c r="L189" s="5">
        <v>0</v>
      </c>
      <c r="M189" s="5">
        <v>0</v>
      </c>
      <c r="N189" s="5">
        <v>1</v>
      </c>
      <c r="O189" s="5">
        <v>0</v>
      </c>
      <c r="P189" s="5">
        <v>1</v>
      </c>
      <c r="Q189" s="5">
        <v>0</v>
      </c>
      <c r="R189" s="5">
        <v>0</v>
      </c>
      <c r="S189" s="5">
        <v>1</v>
      </c>
      <c r="T189" s="5">
        <v>0</v>
      </c>
      <c r="U189" s="5">
        <v>0</v>
      </c>
      <c r="V189" s="5">
        <v>0</v>
      </c>
      <c r="W189" s="5">
        <v>0</v>
      </c>
      <c r="X189" s="5">
        <v>0</v>
      </c>
      <c r="Y189" s="5">
        <v>0</v>
      </c>
      <c r="AA189">
        <v>3</v>
      </c>
    </row>
    <row r="190" spans="4:27" x14ac:dyDescent="0.2">
      <c r="D190" t="str">
        <f ca="1"/>
        <v>01-Jul</v>
      </c>
      <c r="E190" s="5">
        <v>0</v>
      </c>
      <c r="F190" s="5">
        <v>0</v>
      </c>
      <c r="G190" s="5">
        <v>0</v>
      </c>
      <c r="H190" s="5">
        <v>0</v>
      </c>
      <c r="I190" s="5">
        <v>0</v>
      </c>
      <c r="J190" s="5">
        <v>0</v>
      </c>
      <c r="K190" s="5">
        <v>0</v>
      </c>
      <c r="L190" s="5">
        <v>0</v>
      </c>
      <c r="M190" s="5">
        <v>0</v>
      </c>
      <c r="N190" s="5">
        <v>1</v>
      </c>
      <c r="O190" s="5">
        <v>0</v>
      </c>
      <c r="P190" s="5">
        <v>1</v>
      </c>
      <c r="Q190" s="5">
        <v>0</v>
      </c>
      <c r="R190" s="5">
        <v>0</v>
      </c>
      <c r="S190" s="5">
        <v>1</v>
      </c>
      <c r="T190" s="5">
        <v>0</v>
      </c>
      <c r="U190" s="5">
        <v>0</v>
      </c>
      <c r="V190" s="5">
        <v>0</v>
      </c>
      <c r="W190" s="5">
        <v>0</v>
      </c>
      <c r="X190" s="5">
        <v>0</v>
      </c>
      <c r="Y190" s="5">
        <v>0</v>
      </c>
      <c r="AA190">
        <v>3</v>
      </c>
    </row>
    <row r="191" spans="4:27" x14ac:dyDescent="0.2">
      <c r="D191" t="str">
        <f ca="1"/>
        <v>02-Jul</v>
      </c>
      <c r="E191" s="5">
        <v>0</v>
      </c>
      <c r="F191" s="5">
        <v>0</v>
      </c>
      <c r="G191" s="5">
        <v>0</v>
      </c>
      <c r="H191" s="5">
        <v>0</v>
      </c>
      <c r="I191" s="5">
        <v>0</v>
      </c>
      <c r="J191" s="5">
        <v>0</v>
      </c>
      <c r="K191" s="5">
        <v>0</v>
      </c>
      <c r="L191" s="5">
        <v>0</v>
      </c>
      <c r="M191" s="5">
        <v>0</v>
      </c>
      <c r="N191" s="5">
        <v>1</v>
      </c>
      <c r="O191" s="5">
        <v>0</v>
      </c>
      <c r="P191" s="5">
        <v>0</v>
      </c>
      <c r="Q191" s="5">
        <v>0</v>
      </c>
      <c r="R191" s="5">
        <v>0</v>
      </c>
      <c r="S191" s="5">
        <v>1</v>
      </c>
      <c r="T191" s="5">
        <v>0</v>
      </c>
      <c r="U191" s="5">
        <v>0</v>
      </c>
      <c r="V191" s="5">
        <v>0</v>
      </c>
      <c r="W191" s="5">
        <v>0</v>
      </c>
      <c r="X191" s="5">
        <v>0</v>
      </c>
      <c r="Y191" s="5">
        <v>0</v>
      </c>
      <c r="AA191">
        <v>2</v>
      </c>
    </row>
    <row r="192" spans="4:27" x14ac:dyDescent="0.2">
      <c r="D192" t="str">
        <f ca="1"/>
        <v>03-Jul</v>
      </c>
      <c r="E192" s="5">
        <v>0</v>
      </c>
      <c r="F192" s="5">
        <v>0</v>
      </c>
      <c r="G192" s="5">
        <v>0</v>
      </c>
      <c r="H192" s="5">
        <v>0</v>
      </c>
      <c r="I192" s="5">
        <v>0</v>
      </c>
      <c r="J192" s="5">
        <v>0</v>
      </c>
      <c r="K192" s="5">
        <v>0</v>
      </c>
      <c r="L192" s="5">
        <v>0</v>
      </c>
      <c r="M192" s="5">
        <v>0</v>
      </c>
      <c r="N192" s="5">
        <v>1</v>
      </c>
      <c r="O192" s="5">
        <v>0</v>
      </c>
      <c r="P192" s="5">
        <v>1</v>
      </c>
      <c r="Q192" s="5">
        <v>0</v>
      </c>
      <c r="R192" s="5">
        <v>0</v>
      </c>
      <c r="S192" s="5">
        <v>1</v>
      </c>
      <c r="T192" s="5">
        <v>0</v>
      </c>
      <c r="U192" s="5">
        <v>0</v>
      </c>
      <c r="V192" s="5">
        <v>0</v>
      </c>
      <c r="W192" s="5">
        <v>0</v>
      </c>
      <c r="X192" s="5">
        <v>0</v>
      </c>
      <c r="Y192" s="5">
        <v>0</v>
      </c>
      <c r="AA192">
        <v>3</v>
      </c>
    </row>
    <row r="193" spans="4:27" x14ac:dyDescent="0.2">
      <c r="D193" t="str">
        <f ca="1"/>
        <v>04-Jul</v>
      </c>
      <c r="E193" s="5">
        <v>0</v>
      </c>
      <c r="F193" s="5">
        <v>0</v>
      </c>
      <c r="G193" s="5">
        <v>0</v>
      </c>
      <c r="H193" s="5">
        <v>0</v>
      </c>
      <c r="I193" s="5">
        <v>0</v>
      </c>
      <c r="J193" s="5">
        <v>0</v>
      </c>
      <c r="K193" s="5">
        <v>0</v>
      </c>
      <c r="L193" s="5">
        <v>0</v>
      </c>
      <c r="M193" s="5">
        <v>0</v>
      </c>
      <c r="N193" s="5">
        <v>1</v>
      </c>
      <c r="O193" s="5">
        <v>0</v>
      </c>
      <c r="P193" s="5">
        <v>1</v>
      </c>
      <c r="Q193" s="5">
        <v>0</v>
      </c>
      <c r="R193" s="5">
        <v>0</v>
      </c>
      <c r="S193" s="5">
        <v>1</v>
      </c>
      <c r="T193" s="5">
        <v>0</v>
      </c>
      <c r="U193" s="5">
        <v>0</v>
      </c>
      <c r="V193" s="5">
        <v>0</v>
      </c>
      <c r="W193" s="5">
        <v>0</v>
      </c>
      <c r="X193" s="5">
        <v>0</v>
      </c>
      <c r="Y193" s="5">
        <v>0</v>
      </c>
      <c r="AA193">
        <v>3</v>
      </c>
    </row>
    <row r="194" spans="4:27" x14ac:dyDescent="0.2">
      <c r="D194" t="str">
        <f ca="1"/>
        <v>05-Jul</v>
      </c>
      <c r="E194" s="5">
        <v>0</v>
      </c>
      <c r="F194" s="5">
        <v>0</v>
      </c>
      <c r="G194" s="5">
        <v>0</v>
      </c>
      <c r="H194" s="5">
        <v>0</v>
      </c>
      <c r="I194" s="5">
        <v>0</v>
      </c>
      <c r="J194" s="5">
        <v>0</v>
      </c>
      <c r="K194" s="5">
        <v>0</v>
      </c>
      <c r="L194" s="5">
        <v>0</v>
      </c>
      <c r="M194" s="5">
        <v>0</v>
      </c>
      <c r="N194" s="5">
        <v>1</v>
      </c>
      <c r="O194" s="5">
        <v>0</v>
      </c>
      <c r="P194" s="5">
        <v>1</v>
      </c>
      <c r="Q194" s="5">
        <v>0</v>
      </c>
      <c r="R194" s="5">
        <v>0</v>
      </c>
      <c r="S194" s="5">
        <v>1</v>
      </c>
      <c r="T194" s="5">
        <v>0</v>
      </c>
      <c r="U194" s="5">
        <v>0</v>
      </c>
      <c r="V194" s="5">
        <v>0</v>
      </c>
      <c r="W194" s="5">
        <v>0</v>
      </c>
      <c r="X194" s="5">
        <v>0</v>
      </c>
      <c r="Y194" s="5">
        <v>0</v>
      </c>
      <c r="AA194">
        <v>3</v>
      </c>
    </row>
    <row r="195" spans="4:27" x14ac:dyDescent="0.2">
      <c r="D195" t="str">
        <f ca="1"/>
        <v>06-Jul</v>
      </c>
      <c r="E195" s="5">
        <v>0</v>
      </c>
      <c r="F195" s="5">
        <v>0</v>
      </c>
      <c r="G195" s="5">
        <v>0</v>
      </c>
      <c r="H195" s="5">
        <v>0</v>
      </c>
      <c r="I195" s="5">
        <v>0</v>
      </c>
      <c r="J195" s="5">
        <v>0</v>
      </c>
      <c r="K195" s="5">
        <v>0</v>
      </c>
      <c r="L195" s="5">
        <v>0</v>
      </c>
      <c r="M195" s="5">
        <v>0</v>
      </c>
      <c r="N195" s="5">
        <v>1</v>
      </c>
      <c r="O195" s="5">
        <v>0</v>
      </c>
      <c r="P195" s="5">
        <v>1</v>
      </c>
      <c r="Q195" s="5">
        <v>0</v>
      </c>
      <c r="R195" s="5">
        <v>0</v>
      </c>
      <c r="S195" s="5">
        <v>1</v>
      </c>
      <c r="T195" s="5">
        <v>0</v>
      </c>
      <c r="U195" s="5">
        <v>0</v>
      </c>
      <c r="V195" s="5">
        <v>0</v>
      </c>
      <c r="W195" s="5">
        <v>0</v>
      </c>
      <c r="X195" s="5">
        <v>0</v>
      </c>
      <c r="Y195" s="5">
        <v>0</v>
      </c>
      <c r="AA195">
        <v>3</v>
      </c>
    </row>
    <row r="196" spans="4:27" x14ac:dyDescent="0.2">
      <c r="D196" t="str">
        <f ca="1"/>
        <v>07-Jul</v>
      </c>
      <c r="E196" s="5">
        <v>0</v>
      </c>
      <c r="F196" s="5">
        <v>0</v>
      </c>
      <c r="G196" s="5">
        <v>0</v>
      </c>
      <c r="H196" s="5">
        <v>0</v>
      </c>
      <c r="I196" s="5">
        <v>0</v>
      </c>
      <c r="J196" s="5">
        <v>0</v>
      </c>
      <c r="K196" s="5">
        <v>0</v>
      </c>
      <c r="L196" s="5">
        <v>0</v>
      </c>
      <c r="M196" s="5">
        <v>0</v>
      </c>
      <c r="N196" s="5">
        <v>1</v>
      </c>
      <c r="O196" s="5">
        <v>0</v>
      </c>
      <c r="P196" s="5">
        <v>1</v>
      </c>
      <c r="Q196" s="5">
        <v>0</v>
      </c>
      <c r="R196" s="5">
        <v>0</v>
      </c>
      <c r="S196" s="5">
        <v>1</v>
      </c>
      <c r="T196" s="5">
        <v>0</v>
      </c>
      <c r="U196" s="5">
        <v>0</v>
      </c>
      <c r="V196" s="5">
        <v>0</v>
      </c>
      <c r="W196" s="5">
        <v>0</v>
      </c>
      <c r="X196" s="5">
        <v>0</v>
      </c>
      <c r="Y196" s="5">
        <v>0</v>
      </c>
      <c r="AA196">
        <v>3</v>
      </c>
    </row>
    <row r="197" spans="4:27" x14ac:dyDescent="0.2">
      <c r="D197" t="str">
        <f ca="1"/>
        <v>08-Jul</v>
      </c>
      <c r="E197" s="5">
        <v>0</v>
      </c>
      <c r="F197" s="5">
        <v>0</v>
      </c>
      <c r="G197" s="5">
        <v>0</v>
      </c>
      <c r="H197" s="5">
        <v>0</v>
      </c>
      <c r="I197" s="5">
        <v>0</v>
      </c>
      <c r="J197" s="5">
        <v>0</v>
      </c>
      <c r="K197" s="5">
        <v>0</v>
      </c>
      <c r="L197" s="5">
        <v>0</v>
      </c>
      <c r="M197" s="5">
        <v>0</v>
      </c>
      <c r="N197" s="5">
        <v>1</v>
      </c>
      <c r="O197" s="5">
        <v>0</v>
      </c>
      <c r="P197" s="5">
        <v>1</v>
      </c>
      <c r="Q197" s="5">
        <v>0</v>
      </c>
      <c r="R197" s="5">
        <v>0</v>
      </c>
      <c r="S197" s="5">
        <v>1</v>
      </c>
      <c r="T197" s="5">
        <v>0</v>
      </c>
      <c r="U197" s="5">
        <v>0</v>
      </c>
      <c r="V197" s="5">
        <v>0</v>
      </c>
      <c r="W197" s="5">
        <v>0</v>
      </c>
      <c r="X197" s="5">
        <v>0</v>
      </c>
      <c r="Y197" s="5">
        <v>0</v>
      </c>
      <c r="AA197">
        <v>3</v>
      </c>
    </row>
    <row r="198" spans="4:27" x14ac:dyDescent="0.2">
      <c r="D198" t="str">
        <f ca="1"/>
        <v>09-Jul</v>
      </c>
      <c r="E198" s="5">
        <v>0</v>
      </c>
      <c r="F198" s="5">
        <v>0</v>
      </c>
      <c r="G198" s="5">
        <v>0</v>
      </c>
      <c r="H198" s="5">
        <v>0</v>
      </c>
      <c r="I198" s="5">
        <v>0</v>
      </c>
      <c r="J198" s="5">
        <v>0</v>
      </c>
      <c r="K198" s="5">
        <v>0</v>
      </c>
      <c r="L198" s="5">
        <v>0</v>
      </c>
      <c r="M198" s="5">
        <v>0</v>
      </c>
      <c r="N198" s="5">
        <v>1</v>
      </c>
      <c r="O198" s="5">
        <v>0</v>
      </c>
      <c r="P198" s="5">
        <v>1</v>
      </c>
      <c r="Q198" s="5">
        <v>0</v>
      </c>
      <c r="R198" s="5">
        <v>0</v>
      </c>
      <c r="S198" s="5">
        <v>1</v>
      </c>
      <c r="T198" s="5">
        <v>0</v>
      </c>
      <c r="U198" s="5">
        <v>0</v>
      </c>
      <c r="V198" s="5">
        <v>0</v>
      </c>
      <c r="W198" s="5">
        <v>0</v>
      </c>
      <c r="X198" s="5">
        <v>0</v>
      </c>
      <c r="Y198" s="5">
        <v>0</v>
      </c>
      <c r="AA198">
        <v>3</v>
      </c>
    </row>
    <row r="199" spans="4:27" x14ac:dyDescent="0.2">
      <c r="D199" t="str">
        <f ca="1"/>
        <v>10-Jul</v>
      </c>
      <c r="E199" s="5">
        <v>0</v>
      </c>
      <c r="F199" s="5">
        <v>0</v>
      </c>
      <c r="G199" s="5">
        <v>0</v>
      </c>
      <c r="H199" s="5">
        <v>0</v>
      </c>
      <c r="I199" s="5">
        <v>0</v>
      </c>
      <c r="J199" s="5">
        <v>0</v>
      </c>
      <c r="K199" s="5">
        <v>0</v>
      </c>
      <c r="L199" s="5">
        <v>0</v>
      </c>
      <c r="M199" s="5">
        <v>0</v>
      </c>
      <c r="N199" s="5">
        <v>1</v>
      </c>
      <c r="O199" s="5">
        <v>0</v>
      </c>
      <c r="P199" s="5">
        <v>1</v>
      </c>
      <c r="Q199" s="5">
        <v>0</v>
      </c>
      <c r="R199" s="5">
        <v>0</v>
      </c>
      <c r="S199" s="5">
        <v>1</v>
      </c>
      <c r="T199" s="5">
        <v>0</v>
      </c>
      <c r="U199" s="5">
        <v>0</v>
      </c>
      <c r="V199" s="5">
        <v>0</v>
      </c>
      <c r="W199" s="5">
        <v>0</v>
      </c>
      <c r="X199" s="5">
        <v>0</v>
      </c>
      <c r="Y199" s="5">
        <v>0</v>
      </c>
      <c r="AA199">
        <v>3</v>
      </c>
    </row>
    <row r="200" spans="4:27" x14ac:dyDescent="0.2">
      <c r="D200" t="str">
        <f ca="1"/>
        <v>11-Jul</v>
      </c>
      <c r="E200" s="5">
        <v>0</v>
      </c>
      <c r="F200" s="5">
        <v>0</v>
      </c>
      <c r="G200" s="5">
        <v>0</v>
      </c>
      <c r="H200" s="5">
        <v>0</v>
      </c>
      <c r="I200" s="5">
        <v>0</v>
      </c>
      <c r="J200" s="5">
        <v>0</v>
      </c>
      <c r="K200" s="5">
        <v>0</v>
      </c>
      <c r="L200" s="5">
        <v>0</v>
      </c>
      <c r="M200" s="5">
        <v>0</v>
      </c>
      <c r="N200" s="5">
        <v>1</v>
      </c>
      <c r="O200" s="5">
        <v>0</v>
      </c>
      <c r="P200" s="5">
        <v>1</v>
      </c>
      <c r="Q200" s="5">
        <v>0</v>
      </c>
      <c r="R200" s="5">
        <v>0</v>
      </c>
      <c r="S200" s="5">
        <v>1</v>
      </c>
      <c r="T200" s="5">
        <v>0</v>
      </c>
      <c r="U200" s="5">
        <v>0</v>
      </c>
      <c r="V200" s="5">
        <v>0</v>
      </c>
      <c r="W200" s="5">
        <v>0</v>
      </c>
      <c r="X200" s="5">
        <v>0</v>
      </c>
      <c r="Y200" s="5">
        <v>0</v>
      </c>
      <c r="AA200">
        <v>3</v>
      </c>
    </row>
    <row r="201" spans="4:27" x14ac:dyDescent="0.2">
      <c r="D201" t="str">
        <f ca="1"/>
        <v>12-Jul</v>
      </c>
      <c r="E201" s="5">
        <v>0</v>
      </c>
      <c r="F201" s="5">
        <v>0</v>
      </c>
      <c r="G201" s="5">
        <v>0</v>
      </c>
      <c r="H201" s="5">
        <v>0</v>
      </c>
      <c r="I201" s="5">
        <v>0</v>
      </c>
      <c r="J201" s="5">
        <v>0</v>
      </c>
      <c r="K201" s="5">
        <v>0</v>
      </c>
      <c r="L201" s="5">
        <v>0</v>
      </c>
      <c r="M201" s="5">
        <v>0</v>
      </c>
      <c r="N201" s="5">
        <v>1</v>
      </c>
      <c r="O201" s="5">
        <v>0</v>
      </c>
      <c r="P201" s="5">
        <v>1</v>
      </c>
      <c r="Q201" s="5">
        <v>0</v>
      </c>
      <c r="R201" s="5">
        <v>0</v>
      </c>
      <c r="S201" s="5">
        <v>1</v>
      </c>
      <c r="T201" s="5">
        <v>0</v>
      </c>
      <c r="U201" s="5">
        <v>0</v>
      </c>
      <c r="V201" s="5">
        <v>0</v>
      </c>
      <c r="W201" s="5">
        <v>0</v>
      </c>
      <c r="X201" s="5">
        <v>0</v>
      </c>
      <c r="Y201" s="5">
        <v>0</v>
      </c>
      <c r="AA201">
        <v>3</v>
      </c>
    </row>
    <row r="202" spans="4:27" x14ac:dyDescent="0.2">
      <c r="D202" t="str">
        <f ca="1"/>
        <v>13-Jul</v>
      </c>
      <c r="E202" s="5">
        <v>0</v>
      </c>
      <c r="F202" s="5">
        <v>0</v>
      </c>
      <c r="G202" s="5">
        <v>0</v>
      </c>
      <c r="H202" s="5">
        <v>0</v>
      </c>
      <c r="I202" s="5">
        <v>0</v>
      </c>
      <c r="J202" s="5">
        <v>0</v>
      </c>
      <c r="K202" s="5">
        <v>0</v>
      </c>
      <c r="L202" s="5">
        <v>0</v>
      </c>
      <c r="M202" s="5">
        <v>0</v>
      </c>
      <c r="N202" s="5">
        <v>1</v>
      </c>
      <c r="O202" s="5">
        <v>0</v>
      </c>
      <c r="P202" s="5">
        <v>1</v>
      </c>
      <c r="Q202" s="5">
        <v>0</v>
      </c>
      <c r="R202" s="5">
        <v>0</v>
      </c>
      <c r="S202" s="5">
        <v>1</v>
      </c>
      <c r="T202" s="5">
        <v>0</v>
      </c>
      <c r="U202" s="5">
        <v>0</v>
      </c>
      <c r="V202" s="5">
        <v>0</v>
      </c>
      <c r="W202" s="5">
        <v>0</v>
      </c>
      <c r="X202" s="5">
        <v>0</v>
      </c>
      <c r="Y202" s="5">
        <v>0</v>
      </c>
      <c r="AA202">
        <v>3</v>
      </c>
    </row>
    <row r="203" spans="4:27" x14ac:dyDescent="0.2">
      <c r="D203" t="str">
        <f ca="1"/>
        <v>14-Jul</v>
      </c>
      <c r="E203" s="5">
        <v>0</v>
      </c>
      <c r="F203" s="5">
        <v>0</v>
      </c>
      <c r="G203" s="5">
        <v>0</v>
      </c>
      <c r="H203" s="5">
        <v>0</v>
      </c>
      <c r="I203" s="5">
        <v>0</v>
      </c>
      <c r="J203" s="5">
        <v>0</v>
      </c>
      <c r="K203" s="5">
        <v>0</v>
      </c>
      <c r="L203" s="5">
        <v>0</v>
      </c>
      <c r="M203" s="5">
        <v>0</v>
      </c>
      <c r="N203" s="5">
        <v>1</v>
      </c>
      <c r="O203" s="5">
        <v>0</v>
      </c>
      <c r="P203" s="5">
        <v>1</v>
      </c>
      <c r="Q203" s="5">
        <v>0</v>
      </c>
      <c r="R203" s="5">
        <v>0</v>
      </c>
      <c r="S203" s="5">
        <v>1</v>
      </c>
      <c r="T203" s="5">
        <v>0</v>
      </c>
      <c r="U203" s="5">
        <v>0</v>
      </c>
      <c r="V203" s="5">
        <v>0</v>
      </c>
      <c r="W203" s="5">
        <v>0</v>
      </c>
      <c r="X203" s="5">
        <v>0</v>
      </c>
      <c r="Y203" s="5">
        <v>0</v>
      </c>
      <c r="AA203">
        <v>3</v>
      </c>
    </row>
    <row r="204" spans="4:27" x14ac:dyDescent="0.2">
      <c r="D204" t="str">
        <f ca="1"/>
        <v>15-Jul</v>
      </c>
      <c r="E204" s="5">
        <v>0</v>
      </c>
      <c r="F204" s="5">
        <v>0</v>
      </c>
      <c r="G204" s="5">
        <v>0</v>
      </c>
      <c r="H204" s="5">
        <v>0</v>
      </c>
      <c r="I204" s="5">
        <v>0</v>
      </c>
      <c r="J204" s="5">
        <v>0</v>
      </c>
      <c r="K204" s="5">
        <v>0</v>
      </c>
      <c r="L204" s="5">
        <v>0</v>
      </c>
      <c r="M204" s="5">
        <v>0</v>
      </c>
      <c r="N204" s="5">
        <v>1</v>
      </c>
      <c r="O204" s="5">
        <v>0</v>
      </c>
      <c r="P204" s="5">
        <v>1</v>
      </c>
      <c r="Q204" s="5">
        <v>0</v>
      </c>
      <c r="R204" s="5">
        <v>0</v>
      </c>
      <c r="S204" s="5">
        <v>1</v>
      </c>
      <c r="T204" s="5">
        <v>0</v>
      </c>
      <c r="U204" s="5">
        <v>0</v>
      </c>
      <c r="V204" s="5">
        <v>0</v>
      </c>
      <c r="W204" s="5">
        <v>0</v>
      </c>
      <c r="X204" s="5">
        <v>0</v>
      </c>
      <c r="Y204" s="5">
        <v>0</v>
      </c>
      <c r="AA204">
        <v>3</v>
      </c>
    </row>
    <row r="205" spans="4:27" x14ac:dyDescent="0.2">
      <c r="D205" t="str">
        <f ca="1"/>
        <v>16-Jul</v>
      </c>
      <c r="E205" s="5">
        <v>0</v>
      </c>
      <c r="F205" s="5">
        <v>0</v>
      </c>
      <c r="G205" s="5">
        <v>0</v>
      </c>
      <c r="H205" s="5">
        <v>0</v>
      </c>
      <c r="I205" s="5">
        <v>0</v>
      </c>
      <c r="J205" s="5">
        <v>0</v>
      </c>
      <c r="K205" s="5">
        <v>0</v>
      </c>
      <c r="L205" s="5">
        <v>0</v>
      </c>
      <c r="M205" s="5">
        <v>0</v>
      </c>
      <c r="N205" s="5">
        <v>1</v>
      </c>
      <c r="O205" s="5">
        <v>0</v>
      </c>
      <c r="P205" s="5">
        <v>1</v>
      </c>
      <c r="Q205" s="5">
        <v>0</v>
      </c>
      <c r="R205" s="5">
        <v>0</v>
      </c>
      <c r="S205" s="5">
        <v>1</v>
      </c>
      <c r="T205" s="5">
        <v>0</v>
      </c>
      <c r="U205" s="5">
        <v>0</v>
      </c>
      <c r="V205" s="5">
        <v>0</v>
      </c>
      <c r="W205" s="5">
        <v>0</v>
      </c>
      <c r="X205" s="5">
        <v>0</v>
      </c>
      <c r="Y205" s="5">
        <v>0</v>
      </c>
      <c r="AA205">
        <v>3</v>
      </c>
    </row>
    <row r="206" spans="4:27" x14ac:dyDescent="0.2">
      <c r="D206" t="str">
        <f ca="1"/>
        <v>17-Jul</v>
      </c>
      <c r="E206" s="5">
        <v>0</v>
      </c>
      <c r="F206" s="5">
        <v>0</v>
      </c>
      <c r="G206" s="5">
        <v>0</v>
      </c>
      <c r="H206" s="5">
        <v>0</v>
      </c>
      <c r="I206" s="5">
        <v>0</v>
      </c>
      <c r="J206" s="5">
        <v>0</v>
      </c>
      <c r="K206" s="5">
        <v>0</v>
      </c>
      <c r="L206" s="5">
        <v>0</v>
      </c>
      <c r="M206" s="5">
        <v>0</v>
      </c>
      <c r="N206" s="5">
        <v>1</v>
      </c>
      <c r="O206" s="5">
        <v>0</v>
      </c>
      <c r="P206" s="5">
        <v>1</v>
      </c>
      <c r="Q206" s="5">
        <v>0</v>
      </c>
      <c r="R206" s="5">
        <v>0</v>
      </c>
      <c r="S206" s="5">
        <v>1</v>
      </c>
      <c r="T206" s="5">
        <v>0</v>
      </c>
      <c r="U206" s="5">
        <v>0</v>
      </c>
      <c r="V206" s="5">
        <v>0</v>
      </c>
      <c r="W206" s="5">
        <v>0</v>
      </c>
      <c r="X206" s="5">
        <v>0</v>
      </c>
      <c r="Y206" s="5">
        <v>0</v>
      </c>
      <c r="AA206">
        <v>3</v>
      </c>
    </row>
    <row r="207" spans="4:27" x14ac:dyDescent="0.2">
      <c r="D207" t="str">
        <f ca="1"/>
        <v>18-Jul</v>
      </c>
      <c r="E207" s="5">
        <v>0</v>
      </c>
      <c r="F207" s="5">
        <v>0</v>
      </c>
      <c r="G207" s="5">
        <v>0</v>
      </c>
      <c r="H207" s="5">
        <v>0</v>
      </c>
      <c r="I207" s="5">
        <v>0</v>
      </c>
      <c r="J207" s="5">
        <v>0</v>
      </c>
      <c r="K207" s="5">
        <v>0</v>
      </c>
      <c r="L207" s="5">
        <v>0</v>
      </c>
      <c r="M207" s="5">
        <v>0</v>
      </c>
      <c r="N207" s="5">
        <v>1</v>
      </c>
      <c r="O207" s="5">
        <v>0</v>
      </c>
      <c r="P207" s="5">
        <v>1</v>
      </c>
      <c r="Q207" s="5">
        <v>0</v>
      </c>
      <c r="R207" s="5">
        <v>0</v>
      </c>
      <c r="S207" s="5">
        <v>1</v>
      </c>
      <c r="T207" s="5">
        <v>0</v>
      </c>
      <c r="U207" s="5">
        <v>0</v>
      </c>
      <c r="V207" s="5">
        <v>0</v>
      </c>
      <c r="W207" s="5">
        <v>0</v>
      </c>
      <c r="X207" s="5">
        <v>0</v>
      </c>
      <c r="Y207" s="5">
        <v>0</v>
      </c>
      <c r="AA207">
        <v>3</v>
      </c>
    </row>
    <row r="208" spans="4:27" x14ac:dyDescent="0.2">
      <c r="D208" t="str">
        <f ca="1"/>
        <v>19-Jul</v>
      </c>
      <c r="E208" s="5">
        <v>0</v>
      </c>
      <c r="F208" s="5">
        <v>0</v>
      </c>
      <c r="G208" s="5">
        <v>0</v>
      </c>
      <c r="H208" s="5">
        <v>0</v>
      </c>
      <c r="I208" s="5">
        <v>0</v>
      </c>
      <c r="J208" s="5">
        <v>0</v>
      </c>
      <c r="K208" s="5">
        <v>0</v>
      </c>
      <c r="L208" s="5">
        <v>0</v>
      </c>
      <c r="M208" s="5">
        <v>0</v>
      </c>
      <c r="N208" s="5">
        <v>1</v>
      </c>
      <c r="O208" s="5">
        <v>0</v>
      </c>
      <c r="P208" s="5">
        <v>1</v>
      </c>
      <c r="Q208" s="5">
        <v>0</v>
      </c>
      <c r="R208" s="5">
        <v>0</v>
      </c>
      <c r="S208" s="5">
        <v>1</v>
      </c>
      <c r="T208" s="5">
        <v>0</v>
      </c>
      <c r="U208" s="5">
        <v>0</v>
      </c>
      <c r="V208" s="5">
        <v>0</v>
      </c>
      <c r="W208" s="5">
        <v>0</v>
      </c>
      <c r="X208" s="5">
        <v>0</v>
      </c>
      <c r="Y208" s="5">
        <v>0</v>
      </c>
      <c r="AA208">
        <v>3</v>
      </c>
    </row>
    <row r="209" spans="4:27" x14ac:dyDescent="0.2">
      <c r="D209" t="str">
        <f ca="1"/>
        <v>20-Jul</v>
      </c>
      <c r="E209" s="5">
        <v>0</v>
      </c>
      <c r="F209" s="5">
        <v>0</v>
      </c>
      <c r="G209" s="5">
        <v>0</v>
      </c>
      <c r="H209" s="5">
        <v>0</v>
      </c>
      <c r="I209" s="5">
        <v>0</v>
      </c>
      <c r="J209" s="5">
        <v>0</v>
      </c>
      <c r="K209" s="5">
        <v>0</v>
      </c>
      <c r="L209" s="5">
        <v>0</v>
      </c>
      <c r="M209" s="5">
        <v>0</v>
      </c>
      <c r="N209" s="5">
        <v>1</v>
      </c>
      <c r="O209" s="5">
        <v>0</v>
      </c>
      <c r="P209" s="5">
        <v>1</v>
      </c>
      <c r="Q209" s="5">
        <v>0</v>
      </c>
      <c r="R209" s="5">
        <v>0</v>
      </c>
      <c r="S209" s="5">
        <v>1</v>
      </c>
      <c r="T209" s="5">
        <v>0</v>
      </c>
      <c r="U209" s="5">
        <v>0</v>
      </c>
      <c r="V209" s="5">
        <v>0</v>
      </c>
      <c r="W209" s="5">
        <v>0</v>
      </c>
      <c r="X209" s="5">
        <v>0</v>
      </c>
      <c r="Y209" s="5">
        <v>0</v>
      </c>
      <c r="AA209">
        <v>3</v>
      </c>
    </row>
    <row r="210" spans="4:27" x14ac:dyDescent="0.2">
      <c r="D210" t="str">
        <f ca="1"/>
        <v>21-Jul</v>
      </c>
      <c r="E210" s="5">
        <v>0</v>
      </c>
      <c r="F210" s="5">
        <v>0</v>
      </c>
      <c r="G210" s="5">
        <v>0</v>
      </c>
      <c r="H210" s="5">
        <v>0</v>
      </c>
      <c r="I210" s="5">
        <v>0</v>
      </c>
      <c r="J210" s="5">
        <v>0</v>
      </c>
      <c r="K210" s="5">
        <v>0</v>
      </c>
      <c r="L210" s="5">
        <v>0</v>
      </c>
      <c r="M210" s="5">
        <v>0</v>
      </c>
      <c r="N210" s="5">
        <v>1</v>
      </c>
      <c r="O210" s="5">
        <v>0</v>
      </c>
      <c r="P210" s="5">
        <v>1</v>
      </c>
      <c r="Q210" s="5">
        <v>0</v>
      </c>
      <c r="R210" s="5">
        <v>0</v>
      </c>
      <c r="S210" s="5">
        <v>1</v>
      </c>
      <c r="T210" s="5">
        <v>0</v>
      </c>
      <c r="U210" s="5">
        <v>0</v>
      </c>
      <c r="V210" s="5">
        <v>0</v>
      </c>
      <c r="W210" s="5">
        <v>0</v>
      </c>
      <c r="X210" s="5">
        <v>0</v>
      </c>
      <c r="Y210" s="5">
        <v>0</v>
      </c>
      <c r="AA210">
        <v>3</v>
      </c>
    </row>
    <row r="211" spans="4:27" x14ac:dyDescent="0.2">
      <c r="D211" t="str">
        <f ca="1"/>
        <v>22-Jul</v>
      </c>
      <c r="E211" s="5">
        <v>0</v>
      </c>
      <c r="F211" s="5">
        <v>0</v>
      </c>
      <c r="G211" s="5">
        <v>0</v>
      </c>
      <c r="H211" s="5">
        <v>0</v>
      </c>
      <c r="I211" s="5">
        <v>0</v>
      </c>
      <c r="J211" s="5">
        <v>0</v>
      </c>
      <c r="K211" s="5">
        <v>0</v>
      </c>
      <c r="L211" s="5">
        <v>0</v>
      </c>
      <c r="M211" s="5">
        <v>0</v>
      </c>
      <c r="N211" s="5">
        <v>1</v>
      </c>
      <c r="O211" s="5">
        <v>0</v>
      </c>
      <c r="P211" s="5">
        <v>0</v>
      </c>
      <c r="Q211" s="5">
        <v>0</v>
      </c>
      <c r="R211" s="5">
        <v>0</v>
      </c>
      <c r="S211" s="5">
        <v>1</v>
      </c>
      <c r="T211" s="5">
        <v>0</v>
      </c>
      <c r="U211" s="5">
        <v>0</v>
      </c>
      <c r="V211" s="5">
        <v>0</v>
      </c>
      <c r="W211" s="5">
        <v>0</v>
      </c>
      <c r="X211" s="5">
        <v>0</v>
      </c>
      <c r="Y211" s="5">
        <v>0</v>
      </c>
      <c r="AA211">
        <v>2</v>
      </c>
    </row>
    <row r="212" spans="4:27" x14ac:dyDescent="0.2">
      <c r="D212" t="str">
        <f ca="1"/>
        <v>23-Jul</v>
      </c>
      <c r="E212" s="5">
        <v>0</v>
      </c>
      <c r="F212" s="5">
        <v>0</v>
      </c>
      <c r="G212" s="5">
        <v>0</v>
      </c>
      <c r="H212" s="5">
        <v>0</v>
      </c>
      <c r="I212" s="5">
        <v>0</v>
      </c>
      <c r="J212" s="5">
        <v>0</v>
      </c>
      <c r="K212" s="5">
        <v>0</v>
      </c>
      <c r="L212" s="5">
        <v>0</v>
      </c>
      <c r="M212" s="5">
        <v>0</v>
      </c>
      <c r="N212" s="5">
        <v>1</v>
      </c>
      <c r="O212" s="5">
        <v>0</v>
      </c>
      <c r="P212" s="5">
        <v>0</v>
      </c>
      <c r="Q212" s="5">
        <v>0</v>
      </c>
      <c r="R212" s="5">
        <v>0</v>
      </c>
      <c r="S212" s="5">
        <v>1</v>
      </c>
      <c r="T212" s="5">
        <v>0</v>
      </c>
      <c r="U212" s="5">
        <v>0</v>
      </c>
      <c r="V212" s="5">
        <v>0</v>
      </c>
      <c r="W212" s="5">
        <v>0</v>
      </c>
      <c r="X212" s="5">
        <v>0</v>
      </c>
      <c r="Y212" s="5">
        <v>0</v>
      </c>
      <c r="AA212">
        <v>2</v>
      </c>
    </row>
    <row r="213" spans="4:27" x14ac:dyDescent="0.2">
      <c r="D213" t="str">
        <f ca="1"/>
        <v>24-Jul</v>
      </c>
      <c r="E213" s="5">
        <v>0</v>
      </c>
      <c r="F213" s="5">
        <v>0</v>
      </c>
      <c r="G213" s="5">
        <v>0</v>
      </c>
      <c r="H213" s="5">
        <v>0</v>
      </c>
      <c r="I213" s="5">
        <v>0</v>
      </c>
      <c r="J213" s="5">
        <v>0</v>
      </c>
      <c r="K213" s="5">
        <v>0</v>
      </c>
      <c r="L213" s="5">
        <v>0</v>
      </c>
      <c r="M213" s="5">
        <v>0</v>
      </c>
      <c r="N213" s="5">
        <v>1</v>
      </c>
      <c r="O213" s="5">
        <v>0</v>
      </c>
      <c r="P213" s="5">
        <v>0</v>
      </c>
      <c r="Q213" s="5">
        <v>0</v>
      </c>
      <c r="R213" s="5">
        <v>0</v>
      </c>
      <c r="S213" s="5">
        <v>1</v>
      </c>
      <c r="T213" s="5">
        <v>0</v>
      </c>
      <c r="U213" s="5">
        <v>0</v>
      </c>
      <c r="V213" s="5">
        <v>0</v>
      </c>
      <c r="W213" s="5">
        <v>0</v>
      </c>
      <c r="X213" s="5">
        <v>0</v>
      </c>
      <c r="Y213" s="5">
        <v>0</v>
      </c>
      <c r="AA213">
        <v>2</v>
      </c>
    </row>
    <row r="214" spans="4:27" x14ac:dyDescent="0.2">
      <c r="D214" t="str">
        <f ca="1"/>
        <v>25-Jul</v>
      </c>
      <c r="E214" s="5">
        <v>0</v>
      </c>
      <c r="F214" s="5">
        <v>0</v>
      </c>
      <c r="G214" s="5">
        <v>0</v>
      </c>
      <c r="H214" s="5">
        <v>0</v>
      </c>
      <c r="I214" s="5">
        <v>0</v>
      </c>
      <c r="J214" s="5">
        <v>0</v>
      </c>
      <c r="K214" s="5">
        <v>0</v>
      </c>
      <c r="L214" s="5">
        <v>0</v>
      </c>
      <c r="M214" s="5">
        <v>0</v>
      </c>
      <c r="N214" s="5">
        <v>1</v>
      </c>
      <c r="O214" s="5">
        <v>0</v>
      </c>
      <c r="P214" s="5">
        <v>0</v>
      </c>
      <c r="Q214" s="5">
        <v>0</v>
      </c>
      <c r="R214" s="5">
        <v>0</v>
      </c>
      <c r="S214" s="5">
        <v>1</v>
      </c>
      <c r="T214" s="5">
        <v>0</v>
      </c>
      <c r="U214" s="5">
        <v>0</v>
      </c>
      <c r="V214" s="5">
        <v>0</v>
      </c>
      <c r="W214" s="5">
        <v>0</v>
      </c>
      <c r="X214" s="5">
        <v>0</v>
      </c>
      <c r="Y214" s="5">
        <v>0</v>
      </c>
      <c r="AA214">
        <v>2</v>
      </c>
    </row>
    <row r="215" spans="4:27" x14ac:dyDescent="0.2">
      <c r="D215" t="str">
        <f ca="1"/>
        <v>26-Jul</v>
      </c>
      <c r="E215" s="5">
        <v>0</v>
      </c>
      <c r="F215" s="5">
        <v>0</v>
      </c>
      <c r="G215" s="5">
        <v>0</v>
      </c>
      <c r="H215" s="5">
        <v>0</v>
      </c>
      <c r="I215" s="5">
        <v>0</v>
      </c>
      <c r="J215" s="5">
        <v>0</v>
      </c>
      <c r="K215" s="5">
        <v>0</v>
      </c>
      <c r="L215" s="5">
        <v>0</v>
      </c>
      <c r="M215" s="5">
        <v>0</v>
      </c>
      <c r="N215" s="5">
        <v>1</v>
      </c>
      <c r="O215" s="5">
        <v>0</v>
      </c>
      <c r="P215" s="5">
        <v>0</v>
      </c>
      <c r="Q215" s="5">
        <v>0</v>
      </c>
      <c r="R215" s="5">
        <v>0</v>
      </c>
      <c r="S215" s="5">
        <v>1</v>
      </c>
      <c r="T215" s="5">
        <v>0</v>
      </c>
      <c r="U215" s="5">
        <v>0</v>
      </c>
      <c r="V215" s="5">
        <v>0</v>
      </c>
      <c r="W215" s="5">
        <v>0</v>
      </c>
      <c r="X215" s="5">
        <v>0</v>
      </c>
      <c r="Y215" s="5">
        <v>0</v>
      </c>
      <c r="AA215">
        <v>2</v>
      </c>
    </row>
    <row r="216" spans="4:27" x14ac:dyDescent="0.2">
      <c r="D216" t="str">
        <f ca="1"/>
        <v>27-Jul</v>
      </c>
      <c r="E216" s="5">
        <v>0</v>
      </c>
      <c r="F216" s="5">
        <v>0</v>
      </c>
      <c r="G216" s="5">
        <v>0</v>
      </c>
      <c r="H216" s="5">
        <v>0</v>
      </c>
      <c r="I216" s="5">
        <v>0</v>
      </c>
      <c r="J216" s="5">
        <v>0</v>
      </c>
      <c r="K216" s="5">
        <v>0</v>
      </c>
      <c r="L216" s="5">
        <v>0</v>
      </c>
      <c r="M216" s="5">
        <v>0</v>
      </c>
      <c r="N216" s="5">
        <v>1</v>
      </c>
      <c r="O216" s="5">
        <v>0</v>
      </c>
      <c r="P216" s="5">
        <v>0</v>
      </c>
      <c r="Q216" s="5">
        <v>0</v>
      </c>
      <c r="R216" s="5">
        <v>0</v>
      </c>
      <c r="S216" s="5">
        <v>1</v>
      </c>
      <c r="T216" s="5">
        <v>0</v>
      </c>
      <c r="U216" s="5">
        <v>0</v>
      </c>
      <c r="V216" s="5">
        <v>0</v>
      </c>
      <c r="W216" s="5">
        <v>0</v>
      </c>
      <c r="X216" s="5">
        <v>0</v>
      </c>
      <c r="Y216" s="5">
        <v>0</v>
      </c>
      <c r="AA216">
        <v>2</v>
      </c>
    </row>
    <row r="217" spans="4:27" x14ac:dyDescent="0.2">
      <c r="D217" t="str">
        <f ca="1"/>
        <v>28-Jul</v>
      </c>
      <c r="E217" s="5">
        <v>0</v>
      </c>
      <c r="F217" s="5">
        <v>0</v>
      </c>
      <c r="G217" s="5">
        <v>0</v>
      </c>
      <c r="H217" s="5">
        <v>0</v>
      </c>
      <c r="I217" s="5">
        <v>0</v>
      </c>
      <c r="J217" s="5">
        <v>0</v>
      </c>
      <c r="K217" s="5">
        <v>0</v>
      </c>
      <c r="L217" s="5">
        <v>0</v>
      </c>
      <c r="M217" s="5">
        <v>0</v>
      </c>
      <c r="N217" s="5">
        <v>1</v>
      </c>
      <c r="O217" s="5">
        <v>0</v>
      </c>
      <c r="P217" s="5">
        <v>0</v>
      </c>
      <c r="Q217" s="5">
        <v>0</v>
      </c>
      <c r="R217" s="5">
        <v>0</v>
      </c>
      <c r="S217" s="5">
        <v>1</v>
      </c>
      <c r="T217" s="5">
        <v>0</v>
      </c>
      <c r="U217" s="5">
        <v>0</v>
      </c>
      <c r="V217" s="5">
        <v>0</v>
      </c>
      <c r="W217" s="5">
        <v>0</v>
      </c>
      <c r="X217" s="5">
        <v>0</v>
      </c>
      <c r="Y217" s="5">
        <v>0</v>
      </c>
      <c r="AA217">
        <v>2</v>
      </c>
    </row>
    <row r="218" spans="4:27" x14ac:dyDescent="0.2">
      <c r="D218" t="str">
        <f ca="1"/>
        <v>29-Jul</v>
      </c>
      <c r="E218" s="5">
        <v>0</v>
      </c>
      <c r="F218" s="5">
        <v>0</v>
      </c>
      <c r="G218" s="5">
        <v>0</v>
      </c>
      <c r="H218" s="5">
        <v>0</v>
      </c>
      <c r="I218" s="5">
        <v>0</v>
      </c>
      <c r="J218" s="5">
        <v>0</v>
      </c>
      <c r="K218" s="5">
        <v>0</v>
      </c>
      <c r="L218" s="5">
        <v>0</v>
      </c>
      <c r="M218" s="5">
        <v>0</v>
      </c>
      <c r="N218" s="5">
        <v>1</v>
      </c>
      <c r="O218" s="5">
        <v>0</v>
      </c>
      <c r="P218" s="5">
        <v>0</v>
      </c>
      <c r="Q218" s="5">
        <v>0</v>
      </c>
      <c r="R218" s="5">
        <v>0</v>
      </c>
      <c r="S218" s="5">
        <v>1</v>
      </c>
      <c r="T218" s="5">
        <v>0</v>
      </c>
      <c r="U218" s="5">
        <v>0</v>
      </c>
      <c r="V218" s="5">
        <v>0</v>
      </c>
      <c r="W218" s="5">
        <v>0</v>
      </c>
      <c r="X218" s="5">
        <v>0</v>
      </c>
      <c r="Y218" s="5">
        <v>0</v>
      </c>
      <c r="AA218">
        <v>2</v>
      </c>
    </row>
    <row r="219" spans="4:27" x14ac:dyDescent="0.2">
      <c r="D219" t="str">
        <f ca="1"/>
        <v>30-Jul</v>
      </c>
      <c r="E219" s="5">
        <v>0</v>
      </c>
      <c r="F219" s="5">
        <v>0</v>
      </c>
      <c r="G219" s="5">
        <v>0</v>
      </c>
      <c r="H219" s="5">
        <v>0</v>
      </c>
      <c r="I219" s="5">
        <v>0</v>
      </c>
      <c r="J219" s="5">
        <v>0</v>
      </c>
      <c r="K219" s="5">
        <v>0</v>
      </c>
      <c r="L219" s="5">
        <v>0</v>
      </c>
      <c r="M219" s="5">
        <v>0</v>
      </c>
      <c r="N219" s="5">
        <v>1</v>
      </c>
      <c r="O219" s="5">
        <v>0</v>
      </c>
      <c r="P219" s="5">
        <v>0</v>
      </c>
      <c r="Q219" s="5">
        <v>0</v>
      </c>
      <c r="R219" s="5">
        <v>0</v>
      </c>
      <c r="S219" s="5">
        <v>1</v>
      </c>
      <c r="T219" s="5">
        <v>0</v>
      </c>
      <c r="U219" s="5">
        <v>0</v>
      </c>
      <c r="V219" s="5">
        <v>0</v>
      </c>
      <c r="W219" s="5">
        <v>0</v>
      </c>
      <c r="X219" s="5">
        <v>0</v>
      </c>
      <c r="Y219" s="5">
        <v>0</v>
      </c>
      <c r="AA219">
        <v>2</v>
      </c>
    </row>
    <row r="220" spans="4:27" x14ac:dyDescent="0.2">
      <c r="D220" t="str">
        <f ca="1"/>
        <v>31-Jul</v>
      </c>
      <c r="E220" s="5">
        <v>0</v>
      </c>
      <c r="F220" s="5">
        <v>0</v>
      </c>
      <c r="G220" s="5">
        <v>0</v>
      </c>
      <c r="H220" s="5">
        <v>0</v>
      </c>
      <c r="I220" s="5">
        <v>0</v>
      </c>
      <c r="J220" s="5">
        <v>0</v>
      </c>
      <c r="K220" s="5">
        <v>0</v>
      </c>
      <c r="L220" s="5">
        <v>0</v>
      </c>
      <c r="M220" s="5">
        <v>0</v>
      </c>
      <c r="N220" s="5">
        <v>1</v>
      </c>
      <c r="O220" s="5">
        <v>0</v>
      </c>
      <c r="P220" s="5">
        <v>0</v>
      </c>
      <c r="Q220" s="5">
        <v>0</v>
      </c>
      <c r="R220" s="5">
        <v>0</v>
      </c>
      <c r="S220" s="5">
        <v>1</v>
      </c>
      <c r="T220" s="5">
        <v>0</v>
      </c>
      <c r="U220" s="5">
        <v>0</v>
      </c>
      <c r="V220" s="5">
        <v>0</v>
      </c>
      <c r="W220" s="5">
        <v>0</v>
      </c>
      <c r="X220" s="5">
        <v>0</v>
      </c>
      <c r="Y220" s="5">
        <v>0</v>
      </c>
      <c r="AA220">
        <v>2</v>
      </c>
    </row>
    <row r="221" spans="4:27" x14ac:dyDescent="0.2">
      <c r="D221" t="str">
        <f ca="1"/>
        <v>01-Aug</v>
      </c>
      <c r="E221" s="5">
        <v>0</v>
      </c>
      <c r="F221" s="5">
        <v>0</v>
      </c>
      <c r="G221" s="5">
        <v>0</v>
      </c>
      <c r="H221" s="5">
        <v>0</v>
      </c>
      <c r="I221" s="5">
        <v>0</v>
      </c>
      <c r="J221" s="5">
        <v>0</v>
      </c>
      <c r="K221" s="5">
        <v>0</v>
      </c>
      <c r="L221" s="5">
        <v>0</v>
      </c>
      <c r="M221" s="5">
        <v>0</v>
      </c>
      <c r="N221" s="5">
        <v>1</v>
      </c>
      <c r="O221" s="5">
        <v>0</v>
      </c>
      <c r="P221" s="5">
        <v>0</v>
      </c>
      <c r="Q221" s="5">
        <v>0</v>
      </c>
      <c r="R221" s="5">
        <v>0</v>
      </c>
      <c r="S221" s="5">
        <v>1</v>
      </c>
      <c r="T221" s="5">
        <v>0</v>
      </c>
      <c r="U221" s="5">
        <v>0</v>
      </c>
      <c r="V221" s="5">
        <v>0</v>
      </c>
      <c r="W221" s="5">
        <v>0</v>
      </c>
      <c r="X221" s="5">
        <v>0</v>
      </c>
      <c r="Y221" s="5">
        <v>0</v>
      </c>
      <c r="AA221">
        <v>2</v>
      </c>
    </row>
    <row r="222" spans="4:27" x14ac:dyDescent="0.2">
      <c r="D222" t="str">
        <f ca="1"/>
        <v>02-Aug</v>
      </c>
      <c r="E222" s="5">
        <v>0</v>
      </c>
      <c r="F222" s="5">
        <v>0</v>
      </c>
      <c r="G222" s="5">
        <v>0</v>
      </c>
      <c r="H222" s="5">
        <v>0</v>
      </c>
      <c r="I222" s="5">
        <v>0</v>
      </c>
      <c r="J222" s="5">
        <v>0</v>
      </c>
      <c r="K222" s="5">
        <v>0</v>
      </c>
      <c r="L222" s="5">
        <v>0</v>
      </c>
      <c r="M222" s="5">
        <v>0</v>
      </c>
      <c r="N222" s="5">
        <v>1</v>
      </c>
      <c r="O222" s="5">
        <v>0</v>
      </c>
      <c r="P222" s="5">
        <v>0</v>
      </c>
      <c r="Q222" s="5">
        <v>0</v>
      </c>
      <c r="R222" s="5">
        <v>0</v>
      </c>
      <c r="S222" s="5">
        <v>1</v>
      </c>
      <c r="T222" s="5">
        <v>0</v>
      </c>
      <c r="U222" s="5">
        <v>0</v>
      </c>
      <c r="V222" s="5">
        <v>0</v>
      </c>
      <c r="W222" s="5">
        <v>0</v>
      </c>
      <c r="X222" s="5">
        <v>0</v>
      </c>
      <c r="Y222" s="5">
        <v>0</v>
      </c>
      <c r="AA222">
        <v>2</v>
      </c>
    </row>
    <row r="223" spans="4:27" x14ac:dyDescent="0.2">
      <c r="D223" t="str">
        <f ca="1"/>
        <v>03-Aug</v>
      </c>
      <c r="E223" s="5">
        <v>0</v>
      </c>
      <c r="F223" s="5">
        <v>0</v>
      </c>
      <c r="G223" s="5">
        <v>0</v>
      </c>
      <c r="H223" s="5">
        <v>0</v>
      </c>
      <c r="I223" s="5">
        <v>0</v>
      </c>
      <c r="J223" s="5">
        <v>0</v>
      </c>
      <c r="K223" s="5">
        <v>0</v>
      </c>
      <c r="L223" s="5">
        <v>0</v>
      </c>
      <c r="M223" s="5">
        <v>0</v>
      </c>
      <c r="N223" s="5">
        <v>1</v>
      </c>
      <c r="O223" s="5">
        <v>1</v>
      </c>
      <c r="P223" s="5">
        <v>0</v>
      </c>
      <c r="Q223" s="5">
        <v>0</v>
      </c>
      <c r="R223" s="5">
        <v>0</v>
      </c>
      <c r="S223" s="5">
        <v>1</v>
      </c>
      <c r="T223" s="5">
        <v>0</v>
      </c>
      <c r="U223" s="5">
        <v>0</v>
      </c>
      <c r="V223" s="5">
        <v>0</v>
      </c>
      <c r="W223" s="5">
        <v>0</v>
      </c>
      <c r="X223" s="5">
        <v>0</v>
      </c>
      <c r="Y223" s="5">
        <v>0</v>
      </c>
      <c r="AA223">
        <v>3</v>
      </c>
    </row>
    <row r="224" spans="4:27" x14ac:dyDescent="0.2">
      <c r="D224" t="str">
        <f ca="1"/>
        <v>04-Aug</v>
      </c>
      <c r="E224" s="5">
        <v>0</v>
      </c>
      <c r="F224" s="5">
        <v>0</v>
      </c>
      <c r="G224" s="5">
        <v>0</v>
      </c>
      <c r="H224" s="5">
        <v>0</v>
      </c>
      <c r="I224" s="5">
        <v>0</v>
      </c>
      <c r="J224" s="5">
        <v>0</v>
      </c>
      <c r="K224" s="5">
        <v>0</v>
      </c>
      <c r="L224" s="5">
        <v>0</v>
      </c>
      <c r="M224" s="5">
        <v>0</v>
      </c>
      <c r="N224" s="5">
        <v>1</v>
      </c>
      <c r="O224" s="5">
        <v>1</v>
      </c>
      <c r="P224" s="5">
        <v>0</v>
      </c>
      <c r="Q224" s="5">
        <v>0</v>
      </c>
      <c r="R224" s="5">
        <v>0</v>
      </c>
      <c r="S224" s="5">
        <v>1</v>
      </c>
      <c r="T224" s="5">
        <v>0</v>
      </c>
      <c r="U224" s="5">
        <v>0</v>
      </c>
      <c r="V224" s="5">
        <v>0</v>
      </c>
      <c r="W224" s="5">
        <v>0</v>
      </c>
      <c r="X224" s="5">
        <v>0</v>
      </c>
      <c r="Y224" s="5">
        <v>0</v>
      </c>
      <c r="AA224">
        <v>3</v>
      </c>
    </row>
    <row r="225" spans="4:27" x14ac:dyDescent="0.2">
      <c r="D225" t="str">
        <f ca="1"/>
        <v>05-Aug</v>
      </c>
      <c r="E225" s="5">
        <v>0</v>
      </c>
      <c r="F225" s="5">
        <v>0</v>
      </c>
      <c r="G225" s="5">
        <v>0</v>
      </c>
      <c r="H225" s="5">
        <v>0</v>
      </c>
      <c r="I225" s="5">
        <v>0</v>
      </c>
      <c r="J225" s="5">
        <v>0</v>
      </c>
      <c r="K225" s="5">
        <v>0</v>
      </c>
      <c r="L225" s="5">
        <v>0</v>
      </c>
      <c r="M225" s="5">
        <v>0</v>
      </c>
      <c r="N225" s="5">
        <v>0</v>
      </c>
      <c r="O225" s="5">
        <v>1</v>
      </c>
      <c r="P225" s="5">
        <v>0</v>
      </c>
      <c r="Q225" s="5">
        <v>0</v>
      </c>
      <c r="R225" s="5">
        <v>0</v>
      </c>
      <c r="S225" s="5">
        <v>1</v>
      </c>
      <c r="T225" s="5">
        <v>0</v>
      </c>
      <c r="U225" s="5">
        <v>0</v>
      </c>
      <c r="V225" s="5">
        <v>0</v>
      </c>
      <c r="W225" s="5">
        <v>0</v>
      </c>
      <c r="X225" s="5">
        <v>0</v>
      </c>
      <c r="Y225" s="5">
        <v>0</v>
      </c>
      <c r="AA225">
        <v>2</v>
      </c>
    </row>
    <row r="226" spans="4:27" x14ac:dyDescent="0.2">
      <c r="D226" t="str">
        <f ca="1"/>
        <v>06-Aug</v>
      </c>
      <c r="E226" s="5">
        <v>0</v>
      </c>
      <c r="F226" s="5">
        <v>0</v>
      </c>
      <c r="G226" s="5">
        <v>0</v>
      </c>
      <c r="H226" s="5">
        <v>0</v>
      </c>
      <c r="I226" s="5">
        <v>0</v>
      </c>
      <c r="J226" s="5">
        <v>0</v>
      </c>
      <c r="K226" s="5">
        <v>0</v>
      </c>
      <c r="L226" s="5">
        <v>0</v>
      </c>
      <c r="M226" s="5">
        <v>0</v>
      </c>
      <c r="N226" s="5">
        <v>0</v>
      </c>
      <c r="O226" s="5">
        <v>1</v>
      </c>
      <c r="P226" s="5">
        <v>0</v>
      </c>
      <c r="Q226" s="5">
        <v>0</v>
      </c>
      <c r="R226" s="5">
        <v>0</v>
      </c>
      <c r="S226" s="5">
        <v>1</v>
      </c>
      <c r="T226" s="5">
        <v>0</v>
      </c>
      <c r="U226" s="5">
        <v>0</v>
      </c>
      <c r="V226" s="5">
        <v>0</v>
      </c>
      <c r="W226" s="5">
        <v>0</v>
      </c>
      <c r="X226" s="5">
        <v>0</v>
      </c>
      <c r="Y226" s="5">
        <v>0</v>
      </c>
      <c r="AA226">
        <v>2</v>
      </c>
    </row>
    <row r="227" spans="4:27" x14ac:dyDescent="0.2">
      <c r="D227" t="str">
        <f ca="1"/>
        <v>07-Aug</v>
      </c>
      <c r="E227" s="5">
        <v>0</v>
      </c>
      <c r="F227" s="5">
        <v>0</v>
      </c>
      <c r="G227" s="5">
        <v>0</v>
      </c>
      <c r="H227" s="5">
        <v>0</v>
      </c>
      <c r="I227" s="5">
        <v>0</v>
      </c>
      <c r="J227" s="5">
        <v>0</v>
      </c>
      <c r="K227" s="5">
        <v>0</v>
      </c>
      <c r="L227" s="5">
        <v>0</v>
      </c>
      <c r="M227" s="5">
        <v>0</v>
      </c>
      <c r="N227" s="5">
        <v>0</v>
      </c>
      <c r="O227" s="5">
        <v>1</v>
      </c>
      <c r="P227" s="5">
        <v>0</v>
      </c>
      <c r="Q227" s="5">
        <v>0</v>
      </c>
      <c r="R227" s="5">
        <v>0</v>
      </c>
      <c r="S227" s="5">
        <v>1</v>
      </c>
      <c r="T227" s="5">
        <v>0</v>
      </c>
      <c r="U227" s="5">
        <v>0</v>
      </c>
      <c r="V227" s="5">
        <v>0</v>
      </c>
      <c r="W227" s="5">
        <v>0</v>
      </c>
      <c r="X227" s="5">
        <v>0</v>
      </c>
      <c r="Y227" s="5">
        <v>0</v>
      </c>
      <c r="AA227">
        <v>2</v>
      </c>
    </row>
    <row r="228" spans="4:27" x14ac:dyDescent="0.2">
      <c r="D228" t="str">
        <f ca="1"/>
        <v>08-Aug</v>
      </c>
      <c r="E228" s="5">
        <v>0</v>
      </c>
      <c r="F228" s="5">
        <v>0</v>
      </c>
      <c r="G228" s="5">
        <v>0</v>
      </c>
      <c r="H228" s="5">
        <v>0</v>
      </c>
      <c r="I228" s="5">
        <v>0</v>
      </c>
      <c r="J228" s="5">
        <v>0</v>
      </c>
      <c r="K228" s="5">
        <v>0</v>
      </c>
      <c r="L228" s="5">
        <v>0</v>
      </c>
      <c r="M228" s="5">
        <v>0</v>
      </c>
      <c r="N228" s="5">
        <v>0</v>
      </c>
      <c r="O228" s="5">
        <v>1</v>
      </c>
      <c r="P228" s="5">
        <v>0</v>
      </c>
      <c r="Q228" s="5">
        <v>0</v>
      </c>
      <c r="R228" s="5">
        <v>0</v>
      </c>
      <c r="S228" s="5">
        <v>1</v>
      </c>
      <c r="T228" s="5">
        <v>0</v>
      </c>
      <c r="U228" s="5">
        <v>0</v>
      </c>
      <c r="V228" s="5">
        <v>0</v>
      </c>
      <c r="W228" s="5">
        <v>0</v>
      </c>
      <c r="X228" s="5">
        <v>0</v>
      </c>
      <c r="Y228" s="5">
        <v>0</v>
      </c>
      <c r="AA228">
        <v>2</v>
      </c>
    </row>
    <row r="229" spans="4:27" x14ac:dyDescent="0.2">
      <c r="D229" t="str">
        <f ca="1"/>
        <v>09-Aug</v>
      </c>
      <c r="E229" s="5">
        <v>0</v>
      </c>
      <c r="F229" s="5">
        <v>0</v>
      </c>
      <c r="G229" s="5">
        <v>0</v>
      </c>
      <c r="H229" s="5">
        <v>0</v>
      </c>
      <c r="I229" s="5">
        <v>0</v>
      </c>
      <c r="J229" s="5">
        <v>0</v>
      </c>
      <c r="K229" s="5">
        <v>0</v>
      </c>
      <c r="L229" s="5">
        <v>0</v>
      </c>
      <c r="M229" s="5">
        <v>0</v>
      </c>
      <c r="N229" s="5">
        <v>0</v>
      </c>
      <c r="O229" s="5">
        <v>1</v>
      </c>
      <c r="P229" s="5">
        <v>0</v>
      </c>
      <c r="Q229" s="5">
        <v>0</v>
      </c>
      <c r="R229" s="5">
        <v>0</v>
      </c>
      <c r="S229" s="5">
        <v>1</v>
      </c>
      <c r="T229" s="5">
        <v>0</v>
      </c>
      <c r="U229" s="5">
        <v>0</v>
      </c>
      <c r="V229" s="5">
        <v>0</v>
      </c>
      <c r="W229" s="5">
        <v>0</v>
      </c>
      <c r="X229" s="5">
        <v>0</v>
      </c>
      <c r="Y229" s="5">
        <v>0</v>
      </c>
      <c r="AA229">
        <v>2</v>
      </c>
    </row>
    <row r="230" spans="4:27" x14ac:dyDescent="0.2">
      <c r="D230" t="str">
        <f ca="1"/>
        <v>10-Aug</v>
      </c>
      <c r="E230" s="5">
        <v>0</v>
      </c>
      <c r="F230" s="5">
        <v>0</v>
      </c>
      <c r="G230" s="5">
        <v>0</v>
      </c>
      <c r="H230" s="5">
        <v>0</v>
      </c>
      <c r="I230" s="5">
        <v>0</v>
      </c>
      <c r="J230" s="5">
        <v>0</v>
      </c>
      <c r="K230" s="5">
        <v>0</v>
      </c>
      <c r="L230" s="5">
        <v>0</v>
      </c>
      <c r="M230" s="5">
        <v>0</v>
      </c>
      <c r="N230" s="5">
        <v>0</v>
      </c>
      <c r="O230" s="5">
        <v>0</v>
      </c>
      <c r="P230" s="5">
        <v>0</v>
      </c>
      <c r="Q230" s="5">
        <v>0</v>
      </c>
      <c r="R230" s="5">
        <v>0</v>
      </c>
      <c r="S230" s="5">
        <v>0</v>
      </c>
      <c r="T230" s="5">
        <v>0</v>
      </c>
      <c r="U230" s="5">
        <v>0</v>
      </c>
      <c r="V230" s="5">
        <v>0</v>
      </c>
      <c r="W230" s="5">
        <v>0</v>
      </c>
      <c r="X230" s="5">
        <v>0</v>
      </c>
      <c r="Y230" s="5">
        <v>0</v>
      </c>
      <c r="AA230">
        <v>0</v>
      </c>
    </row>
    <row r="231" spans="4:27" x14ac:dyDescent="0.2">
      <c r="D231" t="str">
        <f ca="1"/>
        <v>11-Aug</v>
      </c>
      <c r="E231" s="5">
        <v>0</v>
      </c>
      <c r="F231" s="5">
        <v>0</v>
      </c>
      <c r="G231" s="5">
        <v>0</v>
      </c>
      <c r="H231" s="5">
        <v>0</v>
      </c>
      <c r="I231" s="5">
        <v>0</v>
      </c>
      <c r="J231" s="5">
        <v>0</v>
      </c>
      <c r="K231" s="5">
        <v>0</v>
      </c>
      <c r="L231" s="5">
        <v>0</v>
      </c>
      <c r="M231" s="5">
        <v>0</v>
      </c>
      <c r="N231" s="5">
        <v>0</v>
      </c>
      <c r="O231" s="5">
        <v>0</v>
      </c>
      <c r="P231" s="5">
        <v>0</v>
      </c>
      <c r="Q231" s="5">
        <v>0</v>
      </c>
      <c r="R231" s="5">
        <v>0</v>
      </c>
      <c r="S231" s="5">
        <v>0</v>
      </c>
      <c r="T231" s="5">
        <v>0</v>
      </c>
      <c r="U231" s="5">
        <v>0</v>
      </c>
      <c r="V231" s="5">
        <v>0</v>
      </c>
      <c r="W231" s="5">
        <v>0</v>
      </c>
      <c r="X231" s="5">
        <v>0</v>
      </c>
      <c r="Y231" s="5">
        <v>0</v>
      </c>
      <c r="AA231">
        <v>0</v>
      </c>
    </row>
    <row r="232" spans="4:27" x14ac:dyDescent="0.2">
      <c r="D232" t="str">
        <f ca="1"/>
        <v>12-Aug</v>
      </c>
      <c r="E232" s="5">
        <v>0</v>
      </c>
      <c r="F232" s="5">
        <v>0</v>
      </c>
      <c r="G232" s="5">
        <v>0</v>
      </c>
      <c r="H232" s="5">
        <v>0</v>
      </c>
      <c r="I232" s="5">
        <v>0</v>
      </c>
      <c r="J232" s="5">
        <v>0</v>
      </c>
      <c r="K232" s="5">
        <v>0</v>
      </c>
      <c r="L232" s="5">
        <v>0</v>
      </c>
      <c r="M232" s="5">
        <v>0</v>
      </c>
      <c r="N232" s="5">
        <v>0</v>
      </c>
      <c r="O232" s="5">
        <v>0</v>
      </c>
      <c r="P232" s="5">
        <v>0</v>
      </c>
      <c r="Q232" s="5">
        <v>0</v>
      </c>
      <c r="R232" s="5">
        <v>0</v>
      </c>
      <c r="S232" s="5">
        <v>0</v>
      </c>
      <c r="T232" s="5">
        <v>0</v>
      </c>
      <c r="U232" s="5">
        <v>0</v>
      </c>
      <c r="V232" s="5">
        <v>0</v>
      </c>
      <c r="W232" s="5">
        <v>0</v>
      </c>
      <c r="X232" s="5">
        <v>0</v>
      </c>
      <c r="Y232" s="5">
        <v>0</v>
      </c>
      <c r="AA232">
        <v>0</v>
      </c>
    </row>
    <row r="233" spans="4:27" x14ac:dyDescent="0.2">
      <c r="D233" t="str">
        <f ca="1"/>
        <v>13-Aug</v>
      </c>
      <c r="E233" s="5">
        <v>0</v>
      </c>
      <c r="F233" s="5">
        <v>0</v>
      </c>
      <c r="G233" s="5">
        <v>0</v>
      </c>
      <c r="H233" s="5">
        <v>0</v>
      </c>
      <c r="I233" s="5">
        <v>0</v>
      </c>
      <c r="J233" s="5">
        <v>0</v>
      </c>
      <c r="K233" s="5">
        <v>0</v>
      </c>
      <c r="L233" s="5">
        <v>0</v>
      </c>
      <c r="M233" s="5">
        <v>0</v>
      </c>
      <c r="N233" s="5">
        <v>0</v>
      </c>
      <c r="O233" s="5">
        <v>1</v>
      </c>
      <c r="P233" s="5">
        <v>0</v>
      </c>
      <c r="Q233" s="5">
        <v>0</v>
      </c>
      <c r="R233" s="5">
        <v>0</v>
      </c>
      <c r="S233" s="5">
        <v>1</v>
      </c>
      <c r="T233" s="5">
        <v>0</v>
      </c>
      <c r="U233" s="5">
        <v>0</v>
      </c>
      <c r="V233" s="5">
        <v>0</v>
      </c>
      <c r="W233" s="5">
        <v>0</v>
      </c>
      <c r="X233" s="5">
        <v>0</v>
      </c>
      <c r="Y233" s="5">
        <v>0</v>
      </c>
      <c r="AA233">
        <v>2</v>
      </c>
    </row>
    <row r="234" spans="4:27" x14ac:dyDescent="0.2">
      <c r="D234" t="str">
        <f ca="1"/>
        <v>14-Aug</v>
      </c>
      <c r="E234" s="5">
        <v>0</v>
      </c>
      <c r="F234" s="5">
        <v>0</v>
      </c>
      <c r="G234" s="5">
        <v>0</v>
      </c>
      <c r="H234" s="5">
        <v>0</v>
      </c>
      <c r="I234" s="5">
        <v>0</v>
      </c>
      <c r="J234" s="5">
        <v>0</v>
      </c>
      <c r="K234" s="5">
        <v>0</v>
      </c>
      <c r="L234" s="5">
        <v>0</v>
      </c>
      <c r="M234" s="5">
        <v>0</v>
      </c>
      <c r="N234" s="5">
        <v>0</v>
      </c>
      <c r="O234" s="5">
        <v>1</v>
      </c>
      <c r="P234" s="5">
        <v>0</v>
      </c>
      <c r="Q234" s="5">
        <v>0</v>
      </c>
      <c r="R234" s="5">
        <v>0</v>
      </c>
      <c r="S234" s="5">
        <v>1</v>
      </c>
      <c r="T234" s="5">
        <v>0</v>
      </c>
      <c r="U234" s="5">
        <v>0</v>
      </c>
      <c r="V234" s="5">
        <v>0</v>
      </c>
      <c r="W234" s="5">
        <v>0</v>
      </c>
      <c r="X234" s="5">
        <v>0</v>
      </c>
      <c r="Y234" s="5">
        <v>0</v>
      </c>
      <c r="AA234">
        <v>2</v>
      </c>
    </row>
    <row r="235" spans="4:27" x14ac:dyDescent="0.2">
      <c r="D235" t="str">
        <f ca="1"/>
        <v>15-Aug</v>
      </c>
      <c r="E235" s="5">
        <v>0</v>
      </c>
      <c r="F235" s="5">
        <v>0</v>
      </c>
      <c r="G235" s="5">
        <v>0</v>
      </c>
      <c r="H235" s="5">
        <v>0</v>
      </c>
      <c r="I235" s="5">
        <v>0</v>
      </c>
      <c r="J235" s="5">
        <v>0</v>
      </c>
      <c r="K235" s="5">
        <v>0</v>
      </c>
      <c r="L235" s="5">
        <v>0</v>
      </c>
      <c r="M235" s="5">
        <v>0</v>
      </c>
      <c r="N235" s="5">
        <v>0</v>
      </c>
      <c r="O235" s="5">
        <v>1</v>
      </c>
      <c r="P235" s="5">
        <v>0</v>
      </c>
      <c r="Q235" s="5">
        <v>0</v>
      </c>
      <c r="R235" s="5">
        <v>0</v>
      </c>
      <c r="S235" s="5">
        <v>1</v>
      </c>
      <c r="T235" s="5">
        <v>0</v>
      </c>
      <c r="U235" s="5">
        <v>0</v>
      </c>
      <c r="V235" s="5">
        <v>0</v>
      </c>
      <c r="W235" s="5">
        <v>0</v>
      </c>
      <c r="X235" s="5">
        <v>0</v>
      </c>
      <c r="Y235" s="5">
        <v>0</v>
      </c>
      <c r="AA235">
        <v>2</v>
      </c>
    </row>
    <row r="236" spans="4:27" x14ac:dyDescent="0.2">
      <c r="D236" t="str">
        <f ca="1"/>
        <v>16-Aug</v>
      </c>
      <c r="E236" s="5">
        <v>0</v>
      </c>
      <c r="F236" s="5">
        <v>0</v>
      </c>
      <c r="G236" s="5">
        <v>0</v>
      </c>
      <c r="H236" s="5">
        <v>0</v>
      </c>
      <c r="I236" s="5">
        <v>0</v>
      </c>
      <c r="J236" s="5">
        <v>0</v>
      </c>
      <c r="K236" s="5">
        <v>0</v>
      </c>
      <c r="L236" s="5">
        <v>0</v>
      </c>
      <c r="M236" s="5">
        <v>0</v>
      </c>
      <c r="N236" s="5">
        <v>0</v>
      </c>
      <c r="O236" s="5">
        <v>1</v>
      </c>
      <c r="P236" s="5">
        <v>0</v>
      </c>
      <c r="Q236" s="5">
        <v>0</v>
      </c>
      <c r="R236" s="5">
        <v>0</v>
      </c>
      <c r="S236" s="5">
        <v>1</v>
      </c>
      <c r="T236" s="5">
        <v>0</v>
      </c>
      <c r="U236" s="5">
        <v>0</v>
      </c>
      <c r="V236" s="5">
        <v>0</v>
      </c>
      <c r="W236" s="5">
        <v>0</v>
      </c>
      <c r="X236" s="5">
        <v>0</v>
      </c>
      <c r="Y236" s="5">
        <v>0</v>
      </c>
      <c r="AA236">
        <v>2</v>
      </c>
    </row>
    <row r="237" spans="4:27" x14ac:dyDescent="0.2">
      <c r="D237" t="str">
        <f ca="1"/>
        <v>17-Aug</v>
      </c>
      <c r="E237" s="5">
        <v>0</v>
      </c>
      <c r="F237" s="5">
        <v>0</v>
      </c>
      <c r="G237" s="5">
        <v>0</v>
      </c>
      <c r="H237" s="5">
        <v>0</v>
      </c>
      <c r="I237" s="5">
        <v>0</v>
      </c>
      <c r="J237" s="5">
        <v>0</v>
      </c>
      <c r="K237" s="5">
        <v>0</v>
      </c>
      <c r="L237" s="5">
        <v>0</v>
      </c>
      <c r="M237" s="5">
        <v>0</v>
      </c>
      <c r="N237" s="5">
        <v>0</v>
      </c>
      <c r="O237" s="5">
        <v>1</v>
      </c>
      <c r="P237" s="5">
        <v>0</v>
      </c>
      <c r="Q237" s="5">
        <v>0</v>
      </c>
      <c r="R237" s="5">
        <v>0</v>
      </c>
      <c r="S237" s="5">
        <v>1</v>
      </c>
      <c r="T237" s="5">
        <v>0</v>
      </c>
      <c r="U237" s="5">
        <v>0</v>
      </c>
      <c r="V237" s="5">
        <v>0</v>
      </c>
      <c r="W237" s="5">
        <v>0</v>
      </c>
      <c r="X237" s="5">
        <v>0</v>
      </c>
      <c r="Y237" s="5">
        <v>0</v>
      </c>
      <c r="AA237">
        <v>2</v>
      </c>
    </row>
    <row r="238" spans="4:27" x14ac:dyDescent="0.2">
      <c r="D238" t="str">
        <f ca="1"/>
        <v>18-Aug</v>
      </c>
      <c r="E238" s="5">
        <v>0</v>
      </c>
      <c r="F238" s="5">
        <v>0</v>
      </c>
      <c r="G238" s="5">
        <v>0</v>
      </c>
      <c r="H238" s="5">
        <v>0</v>
      </c>
      <c r="I238" s="5">
        <v>0</v>
      </c>
      <c r="J238" s="5">
        <v>0</v>
      </c>
      <c r="K238" s="5">
        <v>0</v>
      </c>
      <c r="L238" s="5">
        <v>0</v>
      </c>
      <c r="M238" s="5">
        <v>0</v>
      </c>
      <c r="N238" s="5">
        <v>0</v>
      </c>
      <c r="O238" s="5">
        <v>1</v>
      </c>
      <c r="P238" s="5">
        <v>0</v>
      </c>
      <c r="Q238" s="5">
        <v>0</v>
      </c>
      <c r="R238" s="5">
        <v>0</v>
      </c>
      <c r="S238" s="5">
        <v>1</v>
      </c>
      <c r="T238" s="5">
        <v>0</v>
      </c>
      <c r="U238" s="5">
        <v>0</v>
      </c>
      <c r="V238" s="5">
        <v>0</v>
      </c>
      <c r="W238" s="5">
        <v>0</v>
      </c>
      <c r="X238" s="5">
        <v>0</v>
      </c>
      <c r="Y238" s="5">
        <v>0</v>
      </c>
      <c r="AA238">
        <v>2</v>
      </c>
    </row>
    <row r="239" spans="4:27" x14ac:dyDescent="0.2">
      <c r="D239" t="str">
        <f ca="1"/>
        <v>19-Aug</v>
      </c>
      <c r="E239" s="5">
        <v>0</v>
      </c>
      <c r="F239" s="5">
        <v>0</v>
      </c>
      <c r="G239" s="5">
        <v>0</v>
      </c>
      <c r="H239" s="5">
        <v>0</v>
      </c>
      <c r="I239" s="5">
        <v>0</v>
      </c>
      <c r="J239" s="5">
        <v>0</v>
      </c>
      <c r="K239" s="5">
        <v>0</v>
      </c>
      <c r="L239" s="5">
        <v>0</v>
      </c>
      <c r="M239" s="5">
        <v>0</v>
      </c>
      <c r="N239" s="5">
        <v>0</v>
      </c>
      <c r="O239" s="5">
        <v>1</v>
      </c>
      <c r="P239" s="5">
        <v>0</v>
      </c>
      <c r="Q239" s="5">
        <v>0</v>
      </c>
      <c r="R239" s="5">
        <v>0</v>
      </c>
      <c r="S239" s="5">
        <v>1</v>
      </c>
      <c r="T239" s="5">
        <v>0</v>
      </c>
      <c r="U239" s="5">
        <v>0</v>
      </c>
      <c r="V239" s="5">
        <v>0</v>
      </c>
      <c r="W239" s="5">
        <v>0</v>
      </c>
      <c r="X239" s="5">
        <v>0</v>
      </c>
      <c r="Y239" s="5">
        <v>0</v>
      </c>
      <c r="AA239">
        <v>2</v>
      </c>
    </row>
    <row r="240" spans="4:27" x14ac:dyDescent="0.2">
      <c r="D240" t="str">
        <f ca="1"/>
        <v>20-Aug</v>
      </c>
      <c r="E240" s="5">
        <v>0</v>
      </c>
      <c r="F240" s="5">
        <v>0</v>
      </c>
      <c r="G240" s="5">
        <v>0</v>
      </c>
      <c r="H240" s="5">
        <v>0</v>
      </c>
      <c r="I240" s="5">
        <v>0</v>
      </c>
      <c r="J240" s="5">
        <v>0</v>
      </c>
      <c r="K240" s="5">
        <v>0</v>
      </c>
      <c r="L240" s="5">
        <v>0</v>
      </c>
      <c r="M240" s="5">
        <v>0</v>
      </c>
      <c r="N240" s="5">
        <v>0</v>
      </c>
      <c r="O240" s="5">
        <v>1</v>
      </c>
      <c r="P240" s="5">
        <v>0</v>
      </c>
      <c r="Q240" s="5">
        <v>0</v>
      </c>
      <c r="R240" s="5">
        <v>0</v>
      </c>
      <c r="S240" s="5">
        <v>1</v>
      </c>
      <c r="T240" s="5">
        <v>0</v>
      </c>
      <c r="U240" s="5">
        <v>0</v>
      </c>
      <c r="V240" s="5">
        <v>0</v>
      </c>
      <c r="W240" s="5">
        <v>0</v>
      </c>
      <c r="X240" s="5">
        <v>0</v>
      </c>
      <c r="Y240" s="5">
        <v>0</v>
      </c>
      <c r="AA240">
        <v>2</v>
      </c>
    </row>
    <row r="241" spans="4:27" x14ac:dyDescent="0.2">
      <c r="D241" t="str">
        <f ca="1"/>
        <v>21-Aug</v>
      </c>
      <c r="E241" s="5">
        <v>0</v>
      </c>
      <c r="F241" s="5">
        <v>0</v>
      </c>
      <c r="G241" s="5">
        <v>0</v>
      </c>
      <c r="H241" s="5">
        <v>0</v>
      </c>
      <c r="I241" s="5">
        <v>0</v>
      </c>
      <c r="J241" s="5">
        <v>0</v>
      </c>
      <c r="K241" s="5">
        <v>0</v>
      </c>
      <c r="L241" s="5">
        <v>0</v>
      </c>
      <c r="M241" s="5">
        <v>0</v>
      </c>
      <c r="N241" s="5">
        <v>0</v>
      </c>
      <c r="O241" s="5">
        <v>1</v>
      </c>
      <c r="P241" s="5">
        <v>0</v>
      </c>
      <c r="Q241" s="5">
        <v>0</v>
      </c>
      <c r="R241" s="5">
        <v>0</v>
      </c>
      <c r="S241" s="5">
        <v>1</v>
      </c>
      <c r="T241" s="5">
        <v>0</v>
      </c>
      <c r="U241" s="5">
        <v>0</v>
      </c>
      <c r="V241" s="5">
        <v>0</v>
      </c>
      <c r="W241" s="5">
        <v>0</v>
      </c>
      <c r="X241" s="5">
        <v>0</v>
      </c>
      <c r="Y241" s="5">
        <v>0</v>
      </c>
      <c r="AA241">
        <v>2</v>
      </c>
    </row>
    <row r="242" spans="4:27" x14ac:dyDescent="0.2">
      <c r="D242" t="str">
        <f ca="1"/>
        <v>22-Aug</v>
      </c>
      <c r="E242" s="5">
        <v>0</v>
      </c>
      <c r="F242" s="5">
        <v>0</v>
      </c>
      <c r="G242" s="5">
        <v>0</v>
      </c>
      <c r="H242" s="5">
        <v>0</v>
      </c>
      <c r="I242" s="5">
        <v>0</v>
      </c>
      <c r="J242" s="5">
        <v>0</v>
      </c>
      <c r="K242" s="5">
        <v>0</v>
      </c>
      <c r="L242" s="5">
        <v>0</v>
      </c>
      <c r="M242" s="5">
        <v>0</v>
      </c>
      <c r="N242" s="5">
        <v>0</v>
      </c>
      <c r="O242" s="5">
        <v>1</v>
      </c>
      <c r="P242" s="5">
        <v>0</v>
      </c>
      <c r="Q242" s="5">
        <v>0</v>
      </c>
      <c r="R242" s="5">
        <v>0</v>
      </c>
      <c r="S242" s="5">
        <v>1</v>
      </c>
      <c r="T242" s="5">
        <v>0</v>
      </c>
      <c r="U242" s="5">
        <v>0</v>
      </c>
      <c r="V242" s="5">
        <v>0</v>
      </c>
      <c r="W242" s="5">
        <v>0</v>
      </c>
      <c r="X242" s="5">
        <v>0</v>
      </c>
      <c r="Y242" s="5">
        <v>0</v>
      </c>
      <c r="AA242">
        <v>2</v>
      </c>
    </row>
    <row r="243" spans="4:27" x14ac:dyDescent="0.2">
      <c r="D243" t="str">
        <f ca="1"/>
        <v>23-Aug</v>
      </c>
      <c r="E243" s="5">
        <v>0</v>
      </c>
      <c r="F243" s="5">
        <v>0</v>
      </c>
      <c r="G243" s="5">
        <v>0</v>
      </c>
      <c r="H243" s="5">
        <v>0</v>
      </c>
      <c r="I243" s="5">
        <v>0</v>
      </c>
      <c r="J243" s="5">
        <v>0</v>
      </c>
      <c r="K243" s="5">
        <v>0</v>
      </c>
      <c r="L243" s="5">
        <v>0</v>
      </c>
      <c r="M243" s="5">
        <v>0</v>
      </c>
      <c r="N243" s="5">
        <v>0</v>
      </c>
      <c r="O243" s="5">
        <v>1</v>
      </c>
      <c r="P243" s="5">
        <v>0</v>
      </c>
      <c r="Q243" s="5">
        <v>0</v>
      </c>
      <c r="R243" s="5">
        <v>0</v>
      </c>
      <c r="S243" s="5">
        <v>1</v>
      </c>
      <c r="T243" s="5">
        <v>0</v>
      </c>
      <c r="U243" s="5">
        <v>0</v>
      </c>
      <c r="V243" s="5">
        <v>0</v>
      </c>
      <c r="W243" s="5">
        <v>0</v>
      </c>
      <c r="X243" s="5">
        <v>0</v>
      </c>
      <c r="Y243" s="5">
        <v>0</v>
      </c>
      <c r="AA243">
        <v>2</v>
      </c>
    </row>
    <row r="244" spans="4:27" x14ac:dyDescent="0.2">
      <c r="D244" t="str">
        <f ca="1"/>
        <v>24-Aug</v>
      </c>
      <c r="E244" s="5">
        <v>0</v>
      </c>
      <c r="F244" s="5">
        <v>0</v>
      </c>
      <c r="G244" s="5">
        <v>0</v>
      </c>
      <c r="H244" s="5">
        <v>0</v>
      </c>
      <c r="I244" s="5">
        <v>0</v>
      </c>
      <c r="J244" s="5">
        <v>0</v>
      </c>
      <c r="K244" s="5">
        <v>0</v>
      </c>
      <c r="L244" s="5">
        <v>0</v>
      </c>
      <c r="M244" s="5">
        <v>0</v>
      </c>
      <c r="N244" s="5">
        <v>0</v>
      </c>
      <c r="O244" s="5">
        <v>1</v>
      </c>
      <c r="P244" s="5">
        <v>0</v>
      </c>
      <c r="Q244" s="5">
        <v>0</v>
      </c>
      <c r="R244" s="5">
        <v>0</v>
      </c>
      <c r="S244" s="5">
        <v>1</v>
      </c>
      <c r="T244" s="5">
        <v>0</v>
      </c>
      <c r="U244" s="5">
        <v>0</v>
      </c>
      <c r="V244" s="5">
        <v>0</v>
      </c>
      <c r="W244" s="5">
        <v>0</v>
      </c>
      <c r="X244" s="5">
        <v>0</v>
      </c>
      <c r="Y244" s="5">
        <v>0</v>
      </c>
      <c r="AA244">
        <v>2</v>
      </c>
    </row>
    <row r="245" spans="4:27" x14ac:dyDescent="0.2">
      <c r="D245" t="str">
        <f ca="1"/>
        <v>25-Aug</v>
      </c>
      <c r="E245" s="5">
        <v>0</v>
      </c>
      <c r="F245" s="5">
        <v>0</v>
      </c>
      <c r="G245" s="5">
        <v>0</v>
      </c>
      <c r="H245" s="5">
        <v>0</v>
      </c>
      <c r="I245" s="5">
        <v>0</v>
      </c>
      <c r="J245" s="5">
        <v>0</v>
      </c>
      <c r="K245" s="5">
        <v>0</v>
      </c>
      <c r="L245" s="5">
        <v>0</v>
      </c>
      <c r="M245" s="5">
        <v>0</v>
      </c>
      <c r="N245" s="5">
        <v>0</v>
      </c>
      <c r="O245" s="5">
        <v>1</v>
      </c>
      <c r="P245" s="5">
        <v>0</v>
      </c>
      <c r="Q245" s="5">
        <v>0</v>
      </c>
      <c r="R245" s="5">
        <v>0</v>
      </c>
      <c r="S245" s="5">
        <v>1</v>
      </c>
      <c r="T245" s="5">
        <v>0</v>
      </c>
      <c r="U245" s="5">
        <v>0</v>
      </c>
      <c r="V245" s="5">
        <v>0</v>
      </c>
      <c r="W245" s="5">
        <v>0</v>
      </c>
      <c r="X245" s="5">
        <v>0</v>
      </c>
      <c r="Y245" s="5">
        <v>0</v>
      </c>
      <c r="AA245">
        <v>2</v>
      </c>
    </row>
    <row r="246" spans="4:27" x14ac:dyDescent="0.2">
      <c r="D246" t="str">
        <f ca="1"/>
        <v>26-Aug</v>
      </c>
      <c r="E246" s="5">
        <v>0</v>
      </c>
      <c r="F246" s="5">
        <v>0</v>
      </c>
      <c r="G246" s="5">
        <v>0</v>
      </c>
      <c r="H246" s="5">
        <v>0</v>
      </c>
      <c r="I246" s="5">
        <v>0</v>
      </c>
      <c r="J246" s="5">
        <v>0</v>
      </c>
      <c r="K246" s="5">
        <v>0</v>
      </c>
      <c r="L246" s="5">
        <v>0</v>
      </c>
      <c r="M246" s="5">
        <v>0</v>
      </c>
      <c r="N246" s="5">
        <v>0</v>
      </c>
      <c r="O246" s="5">
        <v>1</v>
      </c>
      <c r="P246" s="5">
        <v>0</v>
      </c>
      <c r="Q246" s="5">
        <v>0</v>
      </c>
      <c r="R246" s="5">
        <v>0</v>
      </c>
      <c r="S246" s="5">
        <v>1</v>
      </c>
      <c r="T246" s="5">
        <v>0</v>
      </c>
      <c r="U246" s="5">
        <v>0</v>
      </c>
      <c r="V246" s="5">
        <v>0</v>
      </c>
      <c r="W246" s="5">
        <v>0</v>
      </c>
      <c r="X246" s="5">
        <v>0</v>
      </c>
      <c r="Y246" s="5">
        <v>0</v>
      </c>
      <c r="AA246">
        <v>2</v>
      </c>
    </row>
    <row r="247" spans="4:27" x14ac:dyDescent="0.2">
      <c r="D247" t="str">
        <f ca="1"/>
        <v>27-Aug</v>
      </c>
      <c r="E247" s="5">
        <v>0</v>
      </c>
      <c r="F247" s="5">
        <v>0</v>
      </c>
      <c r="G247" s="5">
        <v>0</v>
      </c>
      <c r="H247" s="5">
        <v>0</v>
      </c>
      <c r="I247" s="5">
        <v>0</v>
      </c>
      <c r="J247" s="5">
        <v>0</v>
      </c>
      <c r="K247" s="5">
        <v>0</v>
      </c>
      <c r="L247" s="5">
        <v>0</v>
      </c>
      <c r="M247" s="5">
        <v>0</v>
      </c>
      <c r="N247" s="5">
        <v>0</v>
      </c>
      <c r="O247" s="5">
        <v>1</v>
      </c>
      <c r="P247" s="5">
        <v>0</v>
      </c>
      <c r="Q247" s="5">
        <v>0</v>
      </c>
      <c r="R247" s="5">
        <v>0</v>
      </c>
      <c r="S247" s="5">
        <v>1</v>
      </c>
      <c r="T247" s="5">
        <v>0</v>
      </c>
      <c r="U247" s="5">
        <v>0</v>
      </c>
      <c r="V247" s="5">
        <v>0</v>
      </c>
      <c r="W247" s="5">
        <v>0</v>
      </c>
      <c r="X247" s="5">
        <v>0</v>
      </c>
      <c r="Y247" s="5">
        <v>0</v>
      </c>
      <c r="AA247">
        <v>2</v>
      </c>
    </row>
    <row r="248" spans="4:27" x14ac:dyDescent="0.2">
      <c r="D248" t="str">
        <f ca="1"/>
        <v>28-Aug</v>
      </c>
      <c r="E248" s="5">
        <v>0</v>
      </c>
      <c r="F248" s="5">
        <v>0</v>
      </c>
      <c r="G248" s="5">
        <v>0</v>
      </c>
      <c r="H248" s="5">
        <v>0</v>
      </c>
      <c r="I248" s="5">
        <v>0</v>
      </c>
      <c r="J248" s="5">
        <v>0</v>
      </c>
      <c r="K248" s="5">
        <v>0</v>
      </c>
      <c r="L248" s="5">
        <v>0</v>
      </c>
      <c r="M248" s="5">
        <v>0</v>
      </c>
      <c r="N248" s="5">
        <v>0</v>
      </c>
      <c r="O248" s="5">
        <v>1</v>
      </c>
      <c r="P248" s="5">
        <v>0</v>
      </c>
      <c r="Q248" s="5">
        <v>0</v>
      </c>
      <c r="R248" s="5">
        <v>0</v>
      </c>
      <c r="S248" s="5">
        <v>1</v>
      </c>
      <c r="T248" s="5">
        <v>0</v>
      </c>
      <c r="U248" s="5">
        <v>0</v>
      </c>
      <c r="V248" s="5">
        <v>0</v>
      </c>
      <c r="W248" s="5">
        <v>0</v>
      </c>
      <c r="X248" s="5">
        <v>0</v>
      </c>
      <c r="Y248" s="5">
        <v>0</v>
      </c>
      <c r="AA248">
        <v>2</v>
      </c>
    </row>
    <row r="249" spans="4:27" x14ac:dyDescent="0.2">
      <c r="D249" t="str">
        <f ca="1"/>
        <v>29-Aug</v>
      </c>
      <c r="E249" s="5">
        <v>0</v>
      </c>
      <c r="F249" s="5">
        <v>0</v>
      </c>
      <c r="G249" s="5">
        <v>0</v>
      </c>
      <c r="H249" s="5">
        <v>0</v>
      </c>
      <c r="I249" s="5">
        <v>0</v>
      </c>
      <c r="J249" s="5">
        <v>0</v>
      </c>
      <c r="K249" s="5">
        <v>0</v>
      </c>
      <c r="L249" s="5">
        <v>0</v>
      </c>
      <c r="M249" s="5">
        <v>0</v>
      </c>
      <c r="N249" s="5">
        <v>0</v>
      </c>
      <c r="O249" s="5">
        <v>1</v>
      </c>
      <c r="P249" s="5">
        <v>0</v>
      </c>
      <c r="Q249" s="5">
        <v>0</v>
      </c>
      <c r="R249" s="5">
        <v>0</v>
      </c>
      <c r="S249" s="5">
        <v>1</v>
      </c>
      <c r="T249" s="5">
        <v>0</v>
      </c>
      <c r="U249" s="5">
        <v>0</v>
      </c>
      <c r="V249" s="5">
        <v>0</v>
      </c>
      <c r="W249" s="5">
        <v>0</v>
      </c>
      <c r="X249" s="5">
        <v>0</v>
      </c>
      <c r="Y249" s="5">
        <v>0</v>
      </c>
      <c r="AA249">
        <v>2</v>
      </c>
    </row>
    <row r="250" spans="4:27" x14ac:dyDescent="0.2">
      <c r="D250" t="str">
        <f ca="1"/>
        <v>30-Aug</v>
      </c>
      <c r="E250" s="5">
        <v>0</v>
      </c>
      <c r="F250" s="5">
        <v>0</v>
      </c>
      <c r="G250" s="5">
        <v>0</v>
      </c>
      <c r="H250" s="5">
        <v>0</v>
      </c>
      <c r="I250" s="5">
        <v>0</v>
      </c>
      <c r="J250" s="5">
        <v>0</v>
      </c>
      <c r="K250" s="5">
        <v>0</v>
      </c>
      <c r="L250" s="5">
        <v>0</v>
      </c>
      <c r="M250" s="5">
        <v>0</v>
      </c>
      <c r="N250" s="5">
        <v>0</v>
      </c>
      <c r="O250" s="5">
        <v>1</v>
      </c>
      <c r="P250" s="5">
        <v>0</v>
      </c>
      <c r="Q250" s="5">
        <v>0</v>
      </c>
      <c r="R250" s="5">
        <v>0</v>
      </c>
      <c r="S250" s="5">
        <v>1</v>
      </c>
      <c r="T250" s="5">
        <v>0</v>
      </c>
      <c r="U250" s="5">
        <v>0</v>
      </c>
      <c r="V250" s="5">
        <v>0</v>
      </c>
      <c r="W250" s="5">
        <v>0</v>
      </c>
      <c r="X250" s="5">
        <v>0</v>
      </c>
      <c r="Y250" s="5">
        <v>0</v>
      </c>
      <c r="AA250">
        <v>2</v>
      </c>
    </row>
    <row r="251" spans="4:27" x14ac:dyDescent="0.2">
      <c r="D251" t="str">
        <f ca="1"/>
        <v>31-Aug</v>
      </c>
      <c r="E251" s="5">
        <v>0</v>
      </c>
      <c r="F251" s="5">
        <v>0</v>
      </c>
      <c r="G251" s="5">
        <v>0</v>
      </c>
      <c r="H251" s="5">
        <v>0</v>
      </c>
      <c r="I251" s="5">
        <v>0</v>
      </c>
      <c r="J251" s="5">
        <v>0</v>
      </c>
      <c r="K251" s="5">
        <v>0</v>
      </c>
      <c r="L251" s="5">
        <v>0</v>
      </c>
      <c r="M251" s="5">
        <v>0</v>
      </c>
      <c r="N251" s="5">
        <v>0</v>
      </c>
      <c r="O251" s="5">
        <v>1</v>
      </c>
      <c r="P251" s="5">
        <v>0</v>
      </c>
      <c r="Q251" s="5">
        <v>0</v>
      </c>
      <c r="R251" s="5">
        <v>0</v>
      </c>
      <c r="S251" s="5">
        <v>1</v>
      </c>
      <c r="T251" s="5">
        <v>0</v>
      </c>
      <c r="U251" s="5">
        <v>0</v>
      </c>
      <c r="V251" s="5">
        <v>0</v>
      </c>
      <c r="W251" s="5">
        <v>0</v>
      </c>
      <c r="X251" s="5">
        <v>0</v>
      </c>
      <c r="Y251" s="5">
        <v>0</v>
      </c>
      <c r="AA251">
        <v>2</v>
      </c>
    </row>
    <row r="252" spans="4:27" x14ac:dyDescent="0.2">
      <c r="D252" t="str">
        <f ca="1"/>
        <v>01-Sep</v>
      </c>
      <c r="E252" s="5">
        <v>0</v>
      </c>
      <c r="F252" s="5">
        <v>0</v>
      </c>
      <c r="G252" s="5">
        <v>0</v>
      </c>
      <c r="H252" s="5">
        <v>0</v>
      </c>
      <c r="I252" s="5">
        <v>0</v>
      </c>
      <c r="J252" s="5">
        <v>0</v>
      </c>
      <c r="K252" s="5">
        <v>0</v>
      </c>
      <c r="L252" s="5">
        <v>0</v>
      </c>
      <c r="M252" s="5">
        <v>0</v>
      </c>
      <c r="N252" s="5">
        <v>0</v>
      </c>
      <c r="O252" s="5">
        <v>1</v>
      </c>
      <c r="P252" s="5">
        <v>0</v>
      </c>
      <c r="Q252" s="5">
        <v>0</v>
      </c>
      <c r="R252" s="5">
        <v>0</v>
      </c>
      <c r="S252" s="5">
        <v>1</v>
      </c>
      <c r="T252" s="5">
        <v>0</v>
      </c>
      <c r="U252" s="5">
        <v>0</v>
      </c>
      <c r="V252" s="5">
        <v>0</v>
      </c>
      <c r="W252" s="5">
        <v>0</v>
      </c>
      <c r="X252" s="5">
        <v>0</v>
      </c>
      <c r="Y252" s="5">
        <v>0</v>
      </c>
      <c r="AA252">
        <v>2</v>
      </c>
    </row>
    <row r="253" spans="4:27" x14ac:dyDescent="0.2">
      <c r="D253" t="str">
        <f ca="1"/>
        <v>02-Sep</v>
      </c>
      <c r="E253" s="5">
        <v>0</v>
      </c>
      <c r="F253" s="5">
        <v>0</v>
      </c>
      <c r="G253" s="5">
        <v>0</v>
      </c>
      <c r="H253" s="5">
        <v>0</v>
      </c>
      <c r="I253" s="5">
        <v>0</v>
      </c>
      <c r="J253" s="5">
        <v>0</v>
      </c>
      <c r="K253" s="5">
        <v>0</v>
      </c>
      <c r="L253" s="5">
        <v>0</v>
      </c>
      <c r="M253" s="5">
        <v>0</v>
      </c>
      <c r="N253" s="5">
        <v>0</v>
      </c>
      <c r="O253" s="5">
        <v>1</v>
      </c>
      <c r="P253" s="5">
        <v>0</v>
      </c>
      <c r="Q253" s="5">
        <v>0</v>
      </c>
      <c r="R253" s="5">
        <v>0</v>
      </c>
      <c r="S253" s="5">
        <v>1</v>
      </c>
      <c r="T253" s="5">
        <v>0</v>
      </c>
      <c r="U253" s="5">
        <v>0</v>
      </c>
      <c r="V253" s="5">
        <v>0</v>
      </c>
      <c r="W253" s="5">
        <v>0</v>
      </c>
      <c r="X253" s="5">
        <v>0</v>
      </c>
      <c r="Y253" s="5">
        <v>0</v>
      </c>
      <c r="AA253">
        <v>2</v>
      </c>
    </row>
    <row r="254" spans="4:27" x14ac:dyDescent="0.2">
      <c r="D254" t="str">
        <f ca="1"/>
        <v>03-Sep</v>
      </c>
      <c r="E254" s="5">
        <v>0</v>
      </c>
      <c r="F254" s="5">
        <v>0</v>
      </c>
      <c r="G254" s="5">
        <v>0</v>
      </c>
      <c r="H254" s="5">
        <v>0</v>
      </c>
      <c r="I254" s="5">
        <v>0</v>
      </c>
      <c r="J254" s="5">
        <v>0</v>
      </c>
      <c r="K254" s="5">
        <v>0</v>
      </c>
      <c r="L254" s="5">
        <v>0</v>
      </c>
      <c r="M254" s="5">
        <v>0</v>
      </c>
      <c r="N254" s="5">
        <v>0</v>
      </c>
      <c r="O254" s="5">
        <v>1</v>
      </c>
      <c r="P254" s="5">
        <v>0</v>
      </c>
      <c r="Q254" s="5">
        <v>0</v>
      </c>
      <c r="R254" s="5">
        <v>0</v>
      </c>
      <c r="S254" s="5">
        <v>1</v>
      </c>
      <c r="T254" s="5">
        <v>0</v>
      </c>
      <c r="U254" s="5">
        <v>0</v>
      </c>
      <c r="V254" s="5">
        <v>0</v>
      </c>
      <c r="W254" s="5">
        <v>0</v>
      </c>
      <c r="X254" s="5">
        <v>0</v>
      </c>
      <c r="Y254" s="5">
        <v>0</v>
      </c>
      <c r="AA254">
        <v>2</v>
      </c>
    </row>
    <row r="255" spans="4:27" x14ac:dyDescent="0.2">
      <c r="D255" t="str">
        <f ca="1"/>
        <v>04-Sep</v>
      </c>
      <c r="E255" s="5">
        <v>0</v>
      </c>
      <c r="F255" s="5">
        <v>0</v>
      </c>
      <c r="G255" s="5">
        <v>0</v>
      </c>
      <c r="H255" s="5">
        <v>0</v>
      </c>
      <c r="I255" s="5">
        <v>0</v>
      </c>
      <c r="J255" s="5">
        <v>0</v>
      </c>
      <c r="K255" s="5">
        <v>0</v>
      </c>
      <c r="L255" s="5">
        <v>0</v>
      </c>
      <c r="M255" s="5">
        <v>0</v>
      </c>
      <c r="N255" s="5">
        <v>0</v>
      </c>
      <c r="O255" s="5">
        <v>1</v>
      </c>
      <c r="P255" s="5">
        <v>0</v>
      </c>
      <c r="Q255" s="5">
        <v>0</v>
      </c>
      <c r="R255" s="5">
        <v>0</v>
      </c>
      <c r="S255" s="5">
        <v>1</v>
      </c>
      <c r="T255" s="5">
        <v>0</v>
      </c>
      <c r="U255" s="5">
        <v>0</v>
      </c>
      <c r="V255" s="5">
        <v>0</v>
      </c>
      <c r="W255" s="5">
        <v>0</v>
      </c>
      <c r="X255" s="5">
        <v>0</v>
      </c>
      <c r="Y255" s="5">
        <v>0</v>
      </c>
      <c r="AA255">
        <v>2</v>
      </c>
    </row>
    <row r="256" spans="4:27" x14ac:dyDescent="0.2">
      <c r="D256" t="str">
        <f ca="1"/>
        <v>05-Sep</v>
      </c>
      <c r="E256" s="5">
        <v>0</v>
      </c>
      <c r="F256" s="5">
        <v>0</v>
      </c>
      <c r="G256" s="5">
        <v>0</v>
      </c>
      <c r="H256" s="5">
        <v>0</v>
      </c>
      <c r="I256" s="5">
        <v>0</v>
      </c>
      <c r="J256" s="5">
        <v>0</v>
      </c>
      <c r="K256" s="5">
        <v>0</v>
      </c>
      <c r="L256" s="5">
        <v>0</v>
      </c>
      <c r="M256" s="5">
        <v>0</v>
      </c>
      <c r="N256" s="5">
        <v>0</v>
      </c>
      <c r="O256" s="5">
        <v>1</v>
      </c>
      <c r="P256" s="5">
        <v>0</v>
      </c>
      <c r="Q256" s="5">
        <v>0</v>
      </c>
      <c r="R256" s="5">
        <v>0</v>
      </c>
      <c r="S256" s="5">
        <v>1</v>
      </c>
      <c r="T256" s="5">
        <v>0</v>
      </c>
      <c r="U256" s="5">
        <v>0</v>
      </c>
      <c r="V256" s="5">
        <v>0</v>
      </c>
      <c r="W256" s="5">
        <v>0</v>
      </c>
      <c r="X256" s="5">
        <v>0</v>
      </c>
      <c r="Y256" s="5">
        <v>0</v>
      </c>
      <c r="AA256">
        <v>2</v>
      </c>
    </row>
    <row r="257" spans="4:27" x14ac:dyDescent="0.2">
      <c r="D257" t="str">
        <f ca="1"/>
        <v>06-Sep</v>
      </c>
      <c r="E257" s="5">
        <v>0</v>
      </c>
      <c r="F257" s="5">
        <v>0</v>
      </c>
      <c r="G257" s="5">
        <v>0</v>
      </c>
      <c r="H257" s="5">
        <v>0</v>
      </c>
      <c r="I257" s="5">
        <v>0</v>
      </c>
      <c r="J257" s="5">
        <v>0</v>
      </c>
      <c r="K257" s="5">
        <v>0</v>
      </c>
      <c r="L257" s="5">
        <v>0</v>
      </c>
      <c r="M257" s="5">
        <v>0</v>
      </c>
      <c r="N257" s="5">
        <v>0</v>
      </c>
      <c r="O257" s="5">
        <v>1</v>
      </c>
      <c r="P257" s="5">
        <v>0</v>
      </c>
      <c r="Q257" s="5">
        <v>0</v>
      </c>
      <c r="R257" s="5">
        <v>0</v>
      </c>
      <c r="S257" s="5">
        <v>1</v>
      </c>
      <c r="T257" s="5">
        <v>0</v>
      </c>
      <c r="U257" s="5">
        <v>0</v>
      </c>
      <c r="V257" s="5">
        <v>0</v>
      </c>
      <c r="W257" s="5">
        <v>0</v>
      </c>
      <c r="X257" s="5">
        <v>0</v>
      </c>
      <c r="Y257" s="5">
        <v>0</v>
      </c>
      <c r="AA257">
        <v>2</v>
      </c>
    </row>
    <row r="258" spans="4:27" x14ac:dyDescent="0.2">
      <c r="D258" t="str">
        <f ca="1"/>
        <v>07-Sep</v>
      </c>
      <c r="E258" s="5">
        <v>0</v>
      </c>
      <c r="F258" s="5">
        <v>0</v>
      </c>
      <c r="G258" s="5">
        <v>0</v>
      </c>
      <c r="H258" s="5">
        <v>0</v>
      </c>
      <c r="I258" s="5">
        <v>0</v>
      </c>
      <c r="J258" s="5">
        <v>0</v>
      </c>
      <c r="K258" s="5">
        <v>0</v>
      </c>
      <c r="L258" s="5">
        <v>0</v>
      </c>
      <c r="M258" s="5">
        <v>0</v>
      </c>
      <c r="N258" s="5">
        <v>0</v>
      </c>
      <c r="O258" s="5">
        <v>1</v>
      </c>
      <c r="P258" s="5">
        <v>0</v>
      </c>
      <c r="Q258" s="5">
        <v>0</v>
      </c>
      <c r="R258" s="5">
        <v>0</v>
      </c>
      <c r="S258" s="5">
        <v>1</v>
      </c>
      <c r="T258" s="5">
        <v>0</v>
      </c>
      <c r="U258" s="5">
        <v>0</v>
      </c>
      <c r="V258" s="5">
        <v>0</v>
      </c>
      <c r="W258" s="5">
        <v>0</v>
      </c>
      <c r="X258" s="5">
        <v>0</v>
      </c>
      <c r="Y258" s="5">
        <v>0</v>
      </c>
      <c r="AA258">
        <v>2</v>
      </c>
    </row>
    <row r="259" spans="4:27" x14ac:dyDescent="0.2">
      <c r="D259" t="str">
        <f ca="1"/>
        <v>08-Sep</v>
      </c>
      <c r="E259" s="5">
        <v>0</v>
      </c>
      <c r="F259" s="5">
        <v>0</v>
      </c>
      <c r="G259" s="5">
        <v>0</v>
      </c>
      <c r="H259" s="5">
        <v>0</v>
      </c>
      <c r="I259" s="5">
        <v>0</v>
      </c>
      <c r="J259" s="5">
        <v>0</v>
      </c>
      <c r="K259" s="5">
        <v>0</v>
      </c>
      <c r="L259" s="5">
        <v>0</v>
      </c>
      <c r="M259" s="5">
        <v>0</v>
      </c>
      <c r="N259" s="5">
        <v>0</v>
      </c>
      <c r="O259" s="5">
        <v>1</v>
      </c>
      <c r="P259" s="5">
        <v>0</v>
      </c>
      <c r="Q259" s="5">
        <v>0</v>
      </c>
      <c r="R259" s="5">
        <v>0</v>
      </c>
      <c r="S259" s="5">
        <v>1</v>
      </c>
      <c r="T259" s="5">
        <v>0</v>
      </c>
      <c r="U259" s="5">
        <v>0</v>
      </c>
      <c r="V259" s="5">
        <v>0</v>
      </c>
      <c r="W259" s="5">
        <v>0</v>
      </c>
      <c r="X259" s="5">
        <v>0</v>
      </c>
      <c r="Y259" s="5">
        <v>0</v>
      </c>
      <c r="AA259">
        <v>2</v>
      </c>
    </row>
    <row r="260" spans="4:27" x14ac:dyDescent="0.2">
      <c r="D260" t="str">
        <f ca="1"/>
        <v>09-Sep</v>
      </c>
      <c r="E260" s="5">
        <v>0</v>
      </c>
      <c r="F260" s="5">
        <v>0</v>
      </c>
      <c r="G260" s="5">
        <v>0</v>
      </c>
      <c r="H260" s="5">
        <v>0</v>
      </c>
      <c r="I260" s="5">
        <v>0</v>
      </c>
      <c r="J260" s="5">
        <v>0</v>
      </c>
      <c r="K260" s="5">
        <v>0</v>
      </c>
      <c r="L260" s="5">
        <v>0</v>
      </c>
      <c r="M260" s="5">
        <v>0</v>
      </c>
      <c r="N260" s="5">
        <v>0</v>
      </c>
      <c r="O260" s="5">
        <v>1</v>
      </c>
      <c r="P260" s="5">
        <v>0</v>
      </c>
      <c r="Q260" s="5">
        <v>0</v>
      </c>
      <c r="R260" s="5">
        <v>0</v>
      </c>
      <c r="S260" s="5">
        <v>1</v>
      </c>
      <c r="T260" s="5">
        <v>0</v>
      </c>
      <c r="U260" s="5">
        <v>0</v>
      </c>
      <c r="V260" s="5">
        <v>0</v>
      </c>
      <c r="W260" s="5">
        <v>0</v>
      </c>
      <c r="X260" s="5">
        <v>0</v>
      </c>
      <c r="Y260" s="5">
        <v>0</v>
      </c>
      <c r="AA260">
        <v>2</v>
      </c>
    </row>
    <row r="261" spans="4:27" x14ac:dyDescent="0.2">
      <c r="D261" t="str">
        <f ca="1"/>
        <v>10-Sep</v>
      </c>
      <c r="E261" s="5">
        <v>0</v>
      </c>
      <c r="F261" s="5">
        <v>0</v>
      </c>
      <c r="G261" s="5">
        <v>0</v>
      </c>
      <c r="H261" s="5">
        <v>0</v>
      </c>
      <c r="I261" s="5">
        <v>0</v>
      </c>
      <c r="J261" s="5">
        <v>0</v>
      </c>
      <c r="K261" s="5">
        <v>0</v>
      </c>
      <c r="L261" s="5">
        <v>0</v>
      </c>
      <c r="M261" s="5">
        <v>0</v>
      </c>
      <c r="N261" s="5">
        <v>0</v>
      </c>
      <c r="O261" s="5">
        <v>1</v>
      </c>
      <c r="P261" s="5">
        <v>0</v>
      </c>
      <c r="Q261" s="5">
        <v>0</v>
      </c>
      <c r="R261" s="5">
        <v>0</v>
      </c>
      <c r="S261" s="5">
        <v>1</v>
      </c>
      <c r="T261" s="5">
        <v>0</v>
      </c>
      <c r="U261" s="5">
        <v>0</v>
      </c>
      <c r="V261" s="5">
        <v>0</v>
      </c>
      <c r="W261" s="5">
        <v>0</v>
      </c>
      <c r="X261" s="5">
        <v>0</v>
      </c>
      <c r="Y261" s="5">
        <v>0</v>
      </c>
      <c r="AA261">
        <v>2</v>
      </c>
    </row>
    <row r="262" spans="4:27" x14ac:dyDescent="0.2">
      <c r="D262" t="str">
        <f ca="1"/>
        <v>11-Sep</v>
      </c>
      <c r="E262" s="5">
        <v>0</v>
      </c>
      <c r="F262" s="5">
        <v>0</v>
      </c>
      <c r="G262" s="5">
        <v>0</v>
      </c>
      <c r="H262" s="5">
        <v>0</v>
      </c>
      <c r="I262" s="5">
        <v>0</v>
      </c>
      <c r="J262" s="5">
        <v>0</v>
      </c>
      <c r="K262" s="5">
        <v>0</v>
      </c>
      <c r="L262" s="5">
        <v>0</v>
      </c>
      <c r="M262" s="5">
        <v>0</v>
      </c>
      <c r="N262" s="5">
        <v>0</v>
      </c>
      <c r="O262" s="5">
        <v>1</v>
      </c>
      <c r="P262" s="5">
        <v>0</v>
      </c>
      <c r="Q262" s="5">
        <v>0</v>
      </c>
      <c r="R262" s="5">
        <v>0</v>
      </c>
      <c r="S262" s="5">
        <v>1</v>
      </c>
      <c r="T262" s="5">
        <v>0</v>
      </c>
      <c r="U262" s="5">
        <v>0</v>
      </c>
      <c r="V262" s="5">
        <v>0</v>
      </c>
      <c r="W262" s="5">
        <v>0</v>
      </c>
      <c r="X262" s="5">
        <v>0</v>
      </c>
      <c r="Y262" s="5">
        <v>0</v>
      </c>
      <c r="AA262">
        <v>2</v>
      </c>
    </row>
    <row r="263" spans="4:27" x14ac:dyDescent="0.2">
      <c r="D263" t="str">
        <f ca="1"/>
        <v>12-Sep</v>
      </c>
      <c r="E263" s="5">
        <v>0</v>
      </c>
      <c r="F263" s="5">
        <v>0</v>
      </c>
      <c r="G263" s="5">
        <v>0</v>
      </c>
      <c r="H263" s="5">
        <v>0</v>
      </c>
      <c r="I263" s="5">
        <v>0</v>
      </c>
      <c r="J263" s="5">
        <v>0</v>
      </c>
      <c r="K263" s="5">
        <v>0</v>
      </c>
      <c r="L263" s="5">
        <v>0</v>
      </c>
      <c r="M263" s="5">
        <v>0</v>
      </c>
      <c r="N263" s="5">
        <v>0</v>
      </c>
      <c r="O263" s="5">
        <v>1</v>
      </c>
      <c r="P263" s="5">
        <v>0</v>
      </c>
      <c r="Q263" s="5">
        <v>0</v>
      </c>
      <c r="R263" s="5">
        <v>0</v>
      </c>
      <c r="S263" s="5">
        <v>1</v>
      </c>
      <c r="T263" s="5">
        <v>0</v>
      </c>
      <c r="U263" s="5">
        <v>0</v>
      </c>
      <c r="V263" s="5">
        <v>0</v>
      </c>
      <c r="W263" s="5">
        <v>0</v>
      </c>
      <c r="X263" s="5">
        <v>0</v>
      </c>
      <c r="Y263" s="5">
        <v>0</v>
      </c>
      <c r="AA263">
        <v>2</v>
      </c>
    </row>
    <row r="264" spans="4:27" x14ac:dyDescent="0.2">
      <c r="D264" t="str">
        <f ca="1"/>
        <v>13-Sep</v>
      </c>
      <c r="E264" s="5">
        <v>0</v>
      </c>
      <c r="F264" s="5">
        <v>0</v>
      </c>
      <c r="G264" s="5">
        <v>0</v>
      </c>
      <c r="H264" s="5">
        <v>0</v>
      </c>
      <c r="I264" s="5">
        <v>0</v>
      </c>
      <c r="J264" s="5">
        <v>0</v>
      </c>
      <c r="K264" s="5">
        <v>0</v>
      </c>
      <c r="L264" s="5">
        <v>0</v>
      </c>
      <c r="M264" s="5">
        <v>0</v>
      </c>
      <c r="N264" s="5">
        <v>0</v>
      </c>
      <c r="O264" s="5">
        <v>1</v>
      </c>
      <c r="P264" s="5">
        <v>0</v>
      </c>
      <c r="Q264" s="5">
        <v>0</v>
      </c>
      <c r="R264" s="5">
        <v>0</v>
      </c>
      <c r="S264" s="5">
        <v>1</v>
      </c>
      <c r="T264" s="5">
        <v>0</v>
      </c>
      <c r="U264" s="5">
        <v>0</v>
      </c>
      <c r="V264" s="5">
        <v>0</v>
      </c>
      <c r="W264" s="5">
        <v>0</v>
      </c>
      <c r="X264" s="5">
        <v>0</v>
      </c>
      <c r="Y264" s="5">
        <v>0</v>
      </c>
      <c r="AA264">
        <v>2</v>
      </c>
    </row>
    <row r="265" spans="4:27" x14ac:dyDescent="0.2">
      <c r="D265" t="str">
        <f ca="1"/>
        <v>14-Sep</v>
      </c>
      <c r="E265" s="5">
        <v>0</v>
      </c>
      <c r="F265" s="5">
        <v>0</v>
      </c>
      <c r="G265" s="5">
        <v>0</v>
      </c>
      <c r="H265" s="5">
        <v>0</v>
      </c>
      <c r="I265" s="5">
        <v>0</v>
      </c>
      <c r="J265" s="5">
        <v>0</v>
      </c>
      <c r="K265" s="5">
        <v>0</v>
      </c>
      <c r="L265" s="5">
        <v>0</v>
      </c>
      <c r="M265" s="5">
        <v>0</v>
      </c>
      <c r="N265" s="5">
        <v>0</v>
      </c>
      <c r="O265" s="5">
        <v>1</v>
      </c>
      <c r="P265" s="5">
        <v>0</v>
      </c>
      <c r="Q265" s="5">
        <v>0</v>
      </c>
      <c r="R265" s="5">
        <v>0</v>
      </c>
      <c r="S265" s="5">
        <v>1</v>
      </c>
      <c r="T265" s="5">
        <v>0</v>
      </c>
      <c r="U265" s="5">
        <v>0</v>
      </c>
      <c r="V265" s="5">
        <v>0</v>
      </c>
      <c r="W265" s="5">
        <v>0</v>
      </c>
      <c r="X265" s="5">
        <v>0</v>
      </c>
      <c r="Y265" s="5">
        <v>0</v>
      </c>
      <c r="AA265">
        <v>2</v>
      </c>
    </row>
    <row r="266" spans="4:27" x14ac:dyDescent="0.2">
      <c r="D266" t="str">
        <f ca="1"/>
        <v>15-Sep</v>
      </c>
      <c r="E266" s="5">
        <v>0</v>
      </c>
      <c r="F266" s="5">
        <v>0</v>
      </c>
      <c r="G266" s="5">
        <v>0</v>
      </c>
      <c r="H266" s="5">
        <v>0</v>
      </c>
      <c r="I266" s="5">
        <v>0</v>
      </c>
      <c r="J266" s="5">
        <v>0</v>
      </c>
      <c r="K266" s="5">
        <v>0</v>
      </c>
      <c r="L266" s="5">
        <v>0</v>
      </c>
      <c r="M266" s="5">
        <v>0</v>
      </c>
      <c r="N266" s="5">
        <v>0</v>
      </c>
      <c r="O266" s="5">
        <v>1</v>
      </c>
      <c r="P266" s="5">
        <v>0</v>
      </c>
      <c r="Q266" s="5">
        <v>0</v>
      </c>
      <c r="R266" s="5">
        <v>0</v>
      </c>
      <c r="S266" s="5">
        <v>1</v>
      </c>
      <c r="T266" s="5">
        <v>0</v>
      </c>
      <c r="U266" s="5">
        <v>0</v>
      </c>
      <c r="V266" s="5">
        <v>0</v>
      </c>
      <c r="W266" s="5">
        <v>0</v>
      </c>
      <c r="X266" s="5">
        <v>0</v>
      </c>
      <c r="Y266" s="5">
        <v>0</v>
      </c>
      <c r="AA266">
        <v>2</v>
      </c>
    </row>
    <row r="267" spans="4:27" x14ac:dyDescent="0.2">
      <c r="D267" t="str">
        <f ca="1"/>
        <v>16-Sep</v>
      </c>
      <c r="E267" s="5">
        <v>0</v>
      </c>
      <c r="F267" s="5">
        <v>0</v>
      </c>
      <c r="G267" s="5">
        <v>0</v>
      </c>
      <c r="H267" s="5">
        <v>0</v>
      </c>
      <c r="I267" s="5">
        <v>0</v>
      </c>
      <c r="J267" s="5">
        <v>0</v>
      </c>
      <c r="K267" s="5">
        <v>0</v>
      </c>
      <c r="L267" s="5">
        <v>0</v>
      </c>
      <c r="M267" s="5">
        <v>0</v>
      </c>
      <c r="N267" s="5">
        <v>0</v>
      </c>
      <c r="O267" s="5">
        <v>1</v>
      </c>
      <c r="P267" s="5">
        <v>0</v>
      </c>
      <c r="Q267" s="5">
        <v>0</v>
      </c>
      <c r="R267" s="5">
        <v>0</v>
      </c>
      <c r="S267" s="5">
        <v>1</v>
      </c>
      <c r="T267" s="5">
        <v>0</v>
      </c>
      <c r="U267" s="5">
        <v>0</v>
      </c>
      <c r="V267" s="5">
        <v>0</v>
      </c>
      <c r="W267" s="5">
        <v>0</v>
      </c>
      <c r="X267" s="5">
        <v>0</v>
      </c>
      <c r="Y267" s="5">
        <v>0</v>
      </c>
      <c r="AA267">
        <v>2</v>
      </c>
    </row>
    <row r="268" spans="4:27" x14ac:dyDescent="0.2">
      <c r="D268" t="str">
        <f ca="1"/>
        <v>17-Sep</v>
      </c>
      <c r="E268" s="5">
        <v>0</v>
      </c>
      <c r="F268" s="5">
        <v>0</v>
      </c>
      <c r="G268" s="5">
        <v>0</v>
      </c>
      <c r="H268" s="5">
        <v>0</v>
      </c>
      <c r="I268" s="5">
        <v>0</v>
      </c>
      <c r="J268" s="5">
        <v>0</v>
      </c>
      <c r="K268" s="5">
        <v>0</v>
      </c>
      <c r="L268" s="5">
        <v>0</v>
      </c>
      <c r="M268" s="5">
        <v>0</v>
      </c>
      <c r="N268" s="5">
        <v>0</v>
      </c>
      <c r="O268" s="5">
        <v>1</v>
      </c>
      <c r="P268" s="5">
        <v>0</v>
      </c>
      <c r="Q268" s="5">
        <v>0</v>
      </c>
      <c r="R268" s="5">
        <v>0</v>
      </c>
      <c r="S268" s="5">
        <v>1</v>
      </c>
      <c r="T268" s="5">
        <v>0</v>
      </c>
      <c r="U268" s="5">
        <v>0</v>
      </c>
      <c r="V268" s="5">
        <v>0</v>
      </c>
      <c r="W268" s="5">
        <v>0</v>
      </c>
      <c r="X268" s="5">
        <v>0</v>
      </c>
      <c r="Y268" s="5">
        <v>0</v>
      </c>
      <c r="AA268">
        <v>2</v>
      </c>
    </row>
    <row r="269" spans="4:27" x14ac:dyDescent="0.2">
      <c r="D269" t="str">
        <f ca="1"/>
        <v>18-Sep</v>
      </c>
      <c r="E269" s="5">
        <v>0</v>
      </c>
      <c r="F269" s="5">
        <v>0</v>
      </c>
      <c r="G269" s="5">
        <v>0</v>
      </c>
      <c r="H269" s="5">
        <v>0</v>
      </c>
      <c r="I269" s="5">
        <v>0</v>
      </c>
      <c r="J269" s="5">
        <v>0</v>
      </c>
      <c r="K269" s="5">
        <v>0</v>
      </c>
      <c r="L269" s="5">
        <v>0</v>
      </c>
      <c r="M269" s="5">
        <v>0</v>
      </c>
      <c r="N269" s="5">
        <v>0</v>
      </c>
      <c r="O269" s="5">
        <v>1</v>
      </c>
      <c r="P269" s="5">
        <v>0</v>
      </c>
      <c r="Q269" s="5">
        <v>0</v>
      </c>
      <c r="R269" s="5">
        <v>0</v>
      </c>
      <c r="S269" s="5">
        <v>1</v>
      </c>
      <c r="T269" s="5">
        <v>0</v>
      </c>
      <c r="U269" s="5">
        <v>0</v>
      </c>
      <c r="V269" s="5">
        <v>0</v>
      </c>
      <c r="W269" s="5">
        <v>0</v>
      </c>
      <c r="X269" s="5">
        <v>0</v>
      </c>
      <c r="Y269" s="5">
        <v>0</v>
      </c>
      <c r="AA269">
        <v>2</v>
      </c>
    </row>
    <row r="270" spans="4:27" x14ac:dyDescent="0.2">
      <c r="D270" t="str">
        <f ca="1"/>
        <v>19-Sep</v>
      </c>
      <c r="E270" s="5">
        <v>0</v>
      </c>
      <c r="F270" s="5">
        <v>0</v>
      </c>
      <c r="G270" s="5">
        <v>0</v>
      </c>
      <c r="H270" s="5">
        <v>0</v>
      </c>
      <c r="I270" s="5">
        <v>0</v>
      </c>
      <c r="J270" s="5">
        <v>0</v>
      </c>
      <c r="K270" s="5">
        <v>0</v>
      </c>
      <c r="L270" s="5">
        <v>0</v>
      </c>
      <c r="M270" s="5">
        <v>0</v>
      </c>
      <c r="N270" s="5">
        <v>0</v>
      </c>
      <c r="O270" s="5">
        <v>1</v>
      </c>
      <c r="P270" s="5">
        <v>0</v>
      </c>
      <c r="Q270" s="5">
        <v>0</v>
      </c>
      <c r="R270" s="5">
        <v>0</v>
      </c>
      <c r="S270" s="5">
        <v>1</v>
      </c>
      <c r="T270" s="5">
        <v>0</v>
      </c>
      <c r="U270" s="5">
        <v>0</v>
      </c>
      <c r="V270" s="5">
        <v>0</v>
      </c>
      <c r="W270" s="5">
        <v>0</v>
      </c>
      <c r="X270" s="5">
        <v>0</v>
      </c>
      <c r="Y270" s="5">
        <v>0</v>
      </c>
      <c r="AA270">
        <v>2</v>
      </c>
    </row>
    <row r="271" spans="4:27" x14ac:dyDescent="0.2">
      <c r="D271" t="str">
        <f ca="1"/>
        <v>20-Sep</v>
      </c>
      <c r="E271" s="5">
        <v>0</v>
      </c>
      <c r="F271" s="5">
        <v>0</v>
      </c>
      <c r="G271" s="5">
        <v>0</v>
      </c>
      <c r="H271" s="5">
        <v>0</v>
      </c>
      <c r="I271" s="5">
        <v>0</v>
      </c>
      <c r="J271" s="5">
        <v>0</v>
      </c>
      <c r="K271" s="5">
        <v>0</v>
      </c>
      <c r="L271" s="5">
        <v>0</v>
      </c>
      <c r="M271" s="5">
        <v>0</v>
      </c>
      <c r="N271" s="5">
        <v>0</v>
      </c>
      <c r="O271" s="5">
        <v>1</v>
      </c>
      <c r="P271" s="5">
        <v>0</v>
      </c>
      <c r="Q271" s="5">
        <v>0</v>
      </c>
      <c r="R271" s="5">
        <v>0</v>
      </c>
      <c r="S271" s="5">
        <v>1</v>
      </c>
      <c r="T271" s="5">
        <v>0</v>
      </c>
      <c r="U271" s="5">
        <v>0</v>
      </c>
      <c r="V271" s="5">
        <v>0</v>
      </c>
      <c r="W271" s="5">
        <v>0</v>
      </c>
      <c r="X271" s="5">
        <v>0</v>
      </c>
      <c r="Y271" s="5">
        <v>0</v>
      </c>
      <c r="AA271">
        <v>2</v>
      </c>
    </row>
    <row r="272" spans="4:27" x14ac:dyDescent="0.2">
      <c r="D272" t="str">
        <f ca="1"/>
        <v>21-Sep</v>
      </c>
      <c r="E272" s="5">
        <v>0</v>
      </c>
      <c r="F272" s="5">
        <v>0</v>
      </c>
      <c r="G272" s="5">
        <v>0</v>
      </c>
      <c r="H272" s="5">
        <v>0</v>
      </c>
      <c r="I272" s="5">
        <v>0</v>
      </c>
      <c r="J272" s="5">
        <v>0</v>
      </c>
      <c r="K272" s="5">
        <v>0</v>
      </c>
      <c r="L272" s="5">
        <v>0</v>
      </c>
      <c r="M272" s="5">
        <v>0</v>
      </c>
      <c r="N272" s="5">
        <v>0</v>
      </c>
      <c r="O272" s="5">
        <v>1</v>
      </c>
      <c r="P272" s="5">
        <v>0</v>
      </c>
      <c r="Q272" s="5">
        <v>0</v>
      </c>
      <c r="R272" s="5">
        <v>0</v>
      </c>
      <c r="S272" s="5">
        <v>1</v>
      </c>
      <c r="T272" s="5">
        <v>0</v>
      </c>
      <c r="U272" s="5">
        <v>0</v>
      </c>
      <c r="V272" s="5">
        <v>0</v>
      </c>
      <c r="W272" s="5">
        <v>0</v>
      </c>
      <c r="X272" s="5">
        <v>0</v>
      </c>
      <c r="Y272" s="5">
        <v>0</v>
      </c>
      <c r="AA272">
        <v>2</v>
      </c>
    </row>
    <row r="273" spans="4:27" x14ac:dyDescent="0.2">
      <c r="D273" t="str">
        <f ca="1"/>
        <v>22-Sep</v>
      </c>
      <c r="E273" s="5">
        <v>0</v>
      </c>
      <c r="F273" s="5">
        <v>0</v>
      </c>
      <c r="G273" s="5">
        <v>0</v>
      </c>
      <c r="H273" s="5">
        <v>0</v>
      </c>
      <c r="I273" s="5">
        <v>0</v>
      </c>
      <c r="J273" s="5">
        <v>0</v>
      </c>
      <c r="K273" s="5">
        <v>0</v>
      </c>
      <c r="L273" s="5">
        <v>0</v>
      </c>
      <c r="M273" s="5">
        <v>0</v>
      </c>
      <c r="N273" s="5">
        <v>0</v>
      </c>
      <c r="O273" s="5">
        <v>1</v>
      </c>
      <c r="P273" s="5">
        <v>0</v>
      </c>
      <c r="Q273" s="5">
        <v>0</v>
      </c>
      <c r="R273" s="5">
        <v>0</v>
      </c>
      <c r="S273" s="5">
        <v>1</v>
      </c>
      <c r="T273" s="5">
        <v>0</v>
      </c>
      <c r="U273" s="5">
        <v>0</v>
      </c>
      <c r="V273" s="5">
        <v>0</v>
      </c>
      <c r="W273" s="5">
        <v>0</v>
      </c>
      <c r="X273" s="5">
        <v>0</v>
      </c>
      <c r="Y273" s="5">
        <v>0</v>
      </c>
      <c r="AA273">
        <v>2</v>
      </c>
    </row>
    <row r="274" spans="4:27" x14ac:dyDescent="0.2">
      <c r="D274" t="str">
        <f ca="1"/>
        <v>23-Sep</v>
      </c>
      <c r="E274" s="5">
        <v>0</v>
      </c>
      <c r="F274" s="5">
        <v>0</v>
      </c>
      <c r="G274" s="5">
        <v>0</v>
      </c>
      <c r="H274" s="5">
        <v>0</v>
      </c>
      <c r="I274" s="5">
        <v>0</v>
      </c>
      <c r="J274" s="5">
        <v>0</v>
      </c>
      <c r="K274" s="5">
        <v>0</v>
      </c>
      <c r="L274" s="5">
        <v>0</v>
      </c>
      <c r="M274" s="5">
        <v>0</v>
      </c>
      <c r="N274" s="5">
        <v>0</v>
      </c>
      <c r="O274" s="5">
        <v>1</v>
      </c>
      <c r="P274" s="5">
        <v>0</v>
      </c>
      <c r="Q274" s="5">
        <v>0</v>
      </c>
      <c r="R274" s="5">
        <v>0</v>
      </c>
      <c r="S274" s="5">
        <v>1</v>
      </c>
      <c r="T274" s="5">
        <v>0</v>
      </c>
      <c r="U274" s="5">
        <v>0</v>
      </c>
      <c r="V274" s="5">
        <v>0</v>
      </c>
      <c r="W274" s="5">
        <v>0</v>
      </c>
      <c r="X274" s="5">
        <v>0</v>
      </c>
      <c r="Y274" s="5">
        <v>0</v>
      </c>
      <c r="AA274">
        <v>2</v>
      </c>
    </row>
    <row r="275" spans="4:27" x14ac:dyDescent="0.2">
      <c r="D275" t="str">
        <f ca="1"/>
        <v>24-Sep</v>
      </c>
      <c r="E275" s="5">
        <v>0</v>
      </c>
      <c r="F275" s="5">
        <v>0</v>
      </c>
      <c r="G275" s="5">
        <v>0</v>
      </c>
      <c r="H275" s="5">
        <v>0</v>
      </c>
      <c r="I275" s="5">
        <v>0</v>
      </c>
      <c r="J275" s="5">
        <v>0</v>
      </c>
      <c r="K275" s="5">
        <v>0</v>
      </c>
      <c r="L275" s="5">
        <v>0</v>
      </c>
      <c r="M275" s="5">
        <v>0</v>
      </c>
      <c r="N275" s="5">
        <v>0</v>
      </c>
      <c r="O275" s="5">
        <v>1</v>
      </c>
      <c r="P275" s="5">
        <v>0</v>
      </c>
      <c r="Q275" s="5">
        <v>0</v>
      </c>
      <c r="R275" s="5">
        <v>0</v>
      </c>
      <c r="S275" s="5">
        <v>1</v>
      </c>
      <c r="T275" s="5">
        <v>0</v>
      </c>
      <c r="U275" s="5">
        <v>0</v>
      </c>
      <c r="V275" s="5">
        <v>0</v>
      </c>
      <c r="W275" s="5">
        <v>0</v>
      </c>
      <c r="X275" s="5">
        <v>0</v>
      </c>
      <c r="Y275" s="5">
        <v>0</v>
      </c>
      <c r="AA275">
        <v>2</v>
      </c>
    </row>
    <row r="276" spans="4:27" x14ac:dyDescent="0.2">
      <c r="D276" t="str">
        <f ca="1"/>
        <v>25-Sep</v>
      </c>
      <c r="E276" s="5">
        <v>0</v>
      </c>
      <c r="F276" s="5">
        <v>0</v>
      </c>
      <c r="G276" s="5">
        <v>0</v>
      </c>
      <c r="H276" s="5">
        <v>0</v>
      </c>
      <c r="I276" s="5">
        <v>0</v>
      </c>
      <c r="J276" s="5">
        <v>0</v>
      </c>
      <c r="K276" s="5">
        <v>0</v>
      </c>
      <c r="L276" s="5">
        <v>0</v>
      </c>
      <c r="M276" s="5">
        <v>0</v>
      </c>
      <c r="N276" s="5">
        <v>0</v>
      </c>
      <c r="O276" s="5">
        <v>1</v>
      </c>
      <c r="P276" s="5">
        <v>0</v>
      </c>
      <c r="Q276" s="5">
        <v>0</v>
      </c>
      <c r="R276" s="5">
        <v>0</v>
      </c>
      <c r="S276" s="5">
        <v>1</v>
      </c>
      <c r="T276" s="5">
        <v>0</v>
      </c>
      <c r="U276" s="5">
        <v>0</v>
      </c>
      <c r="V276" s="5">
        <v>0</v>
      </c>
      <c r="W276" s="5">
        <v>0</v>
      </c>
      <c r="X276" s="5">
        <v>0</v>
      </c>
      <c r="Y276" s="5">
        <v>0</v>
      </c>
      <c r="AA276">
        <v>2</v>
      </c>
    </row>
    <row r="277" spans="4:27" x14ac:dyDescent="0.2">
      <c r="D277" t="str">
        <f ca="1"/>
        <v>26-Sep</v>
      </c>
      <c r="E277" s="5">
        <v>0</v>
      </c>
      <c r="F277" s="5">
        <v>0</v>
      </c>
      <c r="G277" s="5">
        <v>0</v>
      </c>
      <c r="H277" s="5">
        <v>0</v>
      </c>
      <c r="I277" s="5">
        <v>0</v>
      </c>
      <c r="J277" s="5">
        <v>0</v>
      </c>
      <c r="K277" s="5">
        <v>0</v>
      </c>
      <c r="L277" s="5">
        <v>0</v>
      </c>
      <c r="M277" s="5">
        <v>0</v>
      </c>
      <c r="N277" s="5">
        <v>0</v>
      </c>
      <c r="O277" s="5">
        <v>1</v>
      </c>
      <c r="P277" s="5">
        <v>0</v>
      </c>
      <c r="Q277" s="5">
        <v>0</v>
      </c>
      <c r="R277" s="5">
        <v>0</v>
      </c>
      <c r="S277" s="5">
        <v>1</v>
      </c>
      <c r="T277" s="5">
        <v>0</v>
      </c>
      <c r="U277" s="5">
        <v>0</v>
      </c>
      <c r="V277" s="5">
        <v>0</v>
      </c>
      <c r="W277" s="5">
        <v>0</v>
      </c>
      <c r="X277" s="5">
        <v>0</v>
      </c>
      <c r="Y277" s="5">
        <v>0</v>
      </c>
      <c r="AA277">
        <v>2</v>
      </c>
    </row>
    <row r="278" spans="4:27" x14ac:dyDescent="0.2">
      <c r="D278" t="str">
        <f ca="1"/>
        <v>27-Sep</v>
      </c>
      <c r="E278" s="5">
        <v>0</v>
      </c>
      <c r="F278" s="5">
        <v>0</v>
      </c>
      <c r="G278" s="5">
        <v>0</v>
      </c>
      <c r="H278" s="5">
        <v>0</v>
      </c>
      <c r="I278" s="5">
        <v>0</v>
      </c>
      <c r="J278" s="5">
        <v>0</v>
      </c>
      <c r="K278" s="5">
        <v>0</v>
      </c>
      <c r="L278" s="5">
        <v>0</v>
      </c>
      <c r="M278" s="5">
        <v>0</v>
      </c>
      <c r="N278" s="5">
        <v>0</v>
      </c>
      <c r="O278" s="5">
        <v>0</v>
      </c>
      <c r="P278" s="5">
        <v>0</v>
      </c>
      <c r="Q278" s="5">
        <v>0</v>
      </c>
      <c r="R278" s="5">
        <v>0</v>
      </c>
      <c r="S278" s="5">
        <v>0</v>
      </c>
      <c r="T278" s="5">
        <v>1</v>
      </c>
      <c r="U278" s="5">
        <v>1</v>
      </c>
      <c r="V278" s="5">
        <v>0</v>
      </c>
      <c r="W278" s="5">
        <v>0</v>
      </c>
      <c r="X278" s="5">
        <v>0</v>
      </c>
      <c r="Y278" s="5">
        <v>0</v>
      </c>
      <c r="AA278">
        <v>2</v>
      </c>
    </row>
    <row r="279" spans="4:27" x14ac:dyDescent="0.2">
      <c r="D279" t="str">
        <f ca="1"/>
        <v>28-Sep</v>
      </c>
      <c r="E279" s="5">
        <v>0</v>
      </c>
      <c r="F279" s="5">
        <v>0</v>
      </c>
      <c r="G279" s="5">
        <v>0</v>
      </c>
      <c r="H279" s="5">
        <v>0</v>
      </c>
      <c r="I279" s="5">
        <v>0</v>
      </c>
      <c r="J279" s="5">
        <v>0</v>
      </c>
      <c r="K279" s="5">
        <v>0</v>
      </c>
      <c r="L279" s="5">
        <v>0</v>
      </c>
      <c r="M279" s="5">
        <v>0</v>
      </c>
      <c r="N279" s="5">
        <v>0</v>
      </c>
      <c r="O279" s="5">
        <v>0</v>
      </c>
      <c r="P279" s="5">
        <v>0</v>
      </c>
      <c r="Q279" s="5">
        <v>0</v>
      </c>
      <c r="R279" s="5">
        <v>0</v>
      </c>
      <c r="S279" s="5">
        <v>0</v>
      </c>
      <c r="T279" s="5">
        <v>1</v>
      </c>
      <c r="U279" s="5">
        <v>1</v>
      </c>
      <c r="V279" s="5">
        <v>0</v>
      </c>
      <c r="W279" s="5">
        <v>0</v>
      </c>
      <c r="X279" s="5">
        <v>0</v>
      </c>
      <c r="Y279" s="5">
        <v>0</v>
      </c>
      <c r="AA279">
        <v>2</v>
      </c>
    </row>
    <row r="280" spans="4:27" x14ac:dyDescent="0.2">
      <c r="D280" t="str">
        <f ca="1"/>
        <v>29-Sep</v>
      </c>
      <c r="E280" s="5">
        <v>0</v>
      </c>
      <c r="F280" s="5">
        <v>0</v>
      </c>
      <c r="G280" s="5">
        <v>0</v>
      </c>
      <c r="H280" s="5">
        <v>0</v>
      </c>
      <c r="I280" s="5">
        <v>0</v>
      </c>
      <c r="J280" s="5">
        <v>0</v>
      </c>
      <c r="K280" s="5">
        <v>0</v>
      </c>
      <c r="L280" s="5">
        <v>0</v>
      </c>
      <c r="M280" s="5">
        <v>0</v>
      </c>
      <c r="N280" s="5">
        <v>0</v>
      </c>
      <c r="O280" s="5">
        <v>0</v>
      </c>
      <c r="P280" s="5">
        <v>0</v>
      </c>
      <c r="Q280" s="5">
        <v>0</v>
      </c>
      <c r="R280" s="5">
        <v>0</v>
      </c>
      <c r="S280" s="5">
        <v>0</v>
      </c>
      <c r="T280" s="5">
        <v>1</v>
      </c>
      <c r="U280" s="5">
        <v>1</v>
      </c>
      <c r="V280" s="5">
        <v>0</v>
      </c>
      <c r="W280" s="5">
        <v>0</v>
      </c>
      <c r="X280" s="5">
        <v>0</v>
      </c>
      <c r="Y280" s="5">
        <v>0</v>
      </c>
      <c r="AA280">
        <v>2</v>
      </c>
    </row>
    <row r="281" spans="4:27" x14ac:dyDescent="0.2">
      <c r="D281" t="str">
        <f ca="1"/>
        <v>30-Sep</v>
      </c>
      <c r="E281" s="5">
        <v>0</v>
      </c>
      <c r="F281" s="5">
        <v>0</v>
      </c>
      <c r="G281" s="5">
        <v>0</v>
      </c>
      <c r="H281" s="5">
        <v>0</v>
      </c>
      <c r="I281" s="5">
        <v>0</v>
      </c>
      <c r="J281" s="5">
        <v>0</v>
      </c>
      <c r="K281" s="5">
        <v>0</v>
      </c>
      <c r="L281" s="5">
        <v>0</v>
      </c>
      <c r="M281" s="5">
        <v>0</v>
      </c>
      <c r="N281" s="5">
        <v>0</v>
      </c>
      <c r="O281" s="5">
        <v>0</v>
      </c>
      <c r="P281" s="5">
        <v>0</v>
      </c>
      <c r="Q281" s="5">
        <v>0</v>
      </c>
      <c r="R281" s="5">
        <v>0</v>
      </c>
      <c r="S281" s="5">
        <v>0</v>
      </c>
      <c r="T281" s="5">
        <v>1</v>
      </c>
      <c r="U281" s="5">
        <v>1</v>
      </c>
      <c r="V281" s="5">
        <v>0</v>
      </c>
      <c r="W281" s="5">
        <v>0</v>
      </c>
      <c r="X281" s="5">
        <v>0</v>
      </c>
      <c r="Y281" s="5">
        <v>0</v>
      </c>
      <c r="AA281">
        <v>2</v>
      </c>
    </row>
    <row r="282" spans="4:27" x14ac:dyDescent="0.2">
      <c r="D282" t="str">
        <f ca="1"/>
        <v>01-Oct</v>
      </c>
      <c r="E282" s="5">
        <v>0</v>
      </c>
      <c r="F282" s="5">
        <v>0</v>
      </c>
      <c r="G282" s="5">
        <v>0</v>
      </c>
      <c r="H282" s="5">
        <v>0</v>
      </c>
      <c r="I282" s="5">
        <v>0</v>
      </c>
      <c r="J282" s="5">
        <v>0</v>
      </c>
      <c r="K282" s="5">
        <v>0</v>
      </c>
      <c r="L282" s="5">
        <v>0</v>
      </c>
      <c r="M282" s="5">
        <v>0</v>
      </c>
      <c r="N282" s="5">
        <v>0</v>
      </c>
      <c r="O282" s="5">
        <v>0</v>
      </c>
      <c r="P282" s="5">
        <v>0</v>
      </c>
      <c r="Q282" s="5">
        <v>0</v>
      </c>
      <c r="R282" s="5">
        <v>0</v>
      </c>
      <c r="S282" s="5">
        <v>0</v>
      </c>
      <c r="T282" s="5">
        <v>1</v>
      </c>
      <c r="U282" s="5">
        <v>1</v>
      </c>
      <c r="V282" s="5">
        <v>0</v>
      </c>
      <c r="W282" s="5">
        <v>0</v>
      </c>
      <c r="X282" s="5">
        <v>0</v>
      </c>
      <c r="Y282" s="5">
        <v>0</v>
      </c>
      <c r="AA282">
        <v>2</v>
      </c>
    </row>
    <row r="283" spans="4:27" x14ac:dyDescent="0.2">
      <c r="D283" t="str">
        <f ca="1"/>
        <v>02-Oct</v>
      </c>
      <c r="E283" s="5">
        <v>0</v>
      </c>
      <c r="F283" s="5">
        <v>0</v>
      </c>
      <c r="G283" s="5">
        <v>0</v>
      </c>
      <c r="H283" s="5">
        <v>0</v>
      </c>
      <c r="I283" s="5">
        <v>0</v>
      </c>
      <c r="J283" s="5">
        <v>0</v>
      </c>
      <c r="K283" s="5">
        <v>0</v>
      </c>
      <c r="L283" s="5">
        <v>0</v>
      </c>
      <c r="M283" s="5">
        <v>0</v>
      </c>
      <c r="N283" s="5">
        <v>0</v>
      </c>
      <c r="O283" s="5">
        <v>0</v>
      </c>
      <c r="P283" s="5">
        <v>0</v>
      </c>
      <c r="Q283" s="5">
        <v>0</v>
      </c>
      <c r="R283" s="5">
        <v>0</v>
      </c>
      <c r="S283" s="5">
        <v>0</v>
      </c>
      <c r="T283" s="5">
        <v>1</v>
      </c>
      <c r="U283" s="5">
        <v>1</v>
      </c>
      <c r="V283" s="5">
        <v>0</v>
      </c>
      <c r="W283" s="5">
        <v>0</v>
      </c>
      <c r="X283" s="5">
        <v>0</v>
      </c>
      <c r="Y283" s="5">
        <v>0</v>
      </c>
      <c r="AA283">
        <v>2</v>
      </c>
    </row>
    <row r="284" spans="4:27" x14ac:dyDescent="0.2">
      <c r="D284" t="str">
        <f ca="1"/>
        <v>03-Oct</v>
      </c>
      <c r="E284" s="5">
        <v>0</v>
      </c>
      <c r="F284" s="5">
        <v>0</v>
      </c>
      <c r="G284" s="5">
        <v>0</v>
      </c>
      <c r="H284" s="5">
        <v>0</v>
      </c>
      <c r="I284" s="5">
        <v>0</v>
      </c>
      <c r="J284" s="5">
        <v>0</v>
      </c>
      <c r="K284" s="5">
        <v>0</v>
      </c>
      <c r="L284" s="5">
        <v>0</v>
      </c>
      <c r="M284" s="5">
        <v>0</v>
      </c>
      <c r="N284" s="5">
        <v>0</v>
      </c>
      <c r="O284" s="5">
        <v>0</v>
      </c>
      <c r="P284" s="5">
        <v>0</v>
      </c>
      <c r="Q284" s="5">
        <v>0</v>
      </c>
      <c r="R284" s="5">
        <v>0</v>
      </c>
      <c r="S284" s="5">
        <v>0</v>
      </c>
      <c r="T284" s="5">
        <v>1</v>
      </c>
      <c r="U284" s="5">
        <v>1</v>
      </c>
      <c r="V284" s="5">
        <v>0</v>
      </c>
      <c r="W284" s="5">
        <v>0</v>
      </c>
      <c r="X284" s="5">
        <v>0</v>
      </c>
      <c r="Y284" s="5">
        <v>0</v>
      </c>
      <c r="AA284">
        <v>2</v>
      </c>
    </row>
    <row r="285" spans="4:27" x14ac:dyDescent="0.2">
      <c r="D285" t="str">
        <f ca="1"/>
        <v>04-Oct</v>
      </c>
      <c r="E285" s="5">
        <v>0</v>
      </c>
      <c r="F285" s="5">
        <v>0</v>
      </c>
      <c r="G285" s="5">
        <v>0</v>
      </c>
      <c r="H285" s="5">
        <v>0</v>
      </c>
      <c r="I285" s="5">
        <v>0</v>
      </c>
      <c r="J285" s="5">
        <v>0</v>
      </c>
      <c r="K285" s="5">
        <v>0</v>
      </c>
      <c r="L285" s="5">
        <v>0</v>
      </c>
      <c r="M285" s="5">
        <v>0</v>
      </c>
      <c r="N285" s="5">
        <v>0</v>
      </c>
      <c r="O285" s="5">
        <v>0</v>
      </c>
      <c r="P285" s="5">
        <v>0</v>
      </c>
      <c r="Q285" s="5">
        <v>0</v>
      </c>
      <c r="R285" s="5">
        <v>0</v>
      </c>
      <c r="S285" s="5">
        <v>0</v>
      </c>
      <c r="T285" s="5">
        <v>1</v>
      </c>
      <c r="U285" s="5">
        <v>1</v>
      </c>
      <c r="V285" s="5">
        <v>0</v>
      </c>
      <c r="W285" s="5">
        <v>0</v>
      </c>
      <c r="X285" s="5">
        <v>0</v>
      </c>
      <c r="Y285" s="5">
        <v>0</v>
      </c>
      <c r="AA285">
        <v>2</v>
      </c>
    </row>
    <row r="286" spans="4:27" x14ac:dyDescent="0.2">
      <c r="D286" t="str">
        <f ca="1"/>
        <v>05-Oct</v>
      </c>
      <c r="E286" s="5">
        <v>0</v>
      </c>
      <c r="F286" s="5">
        <v>0</v>
      </c>
      <c r="G286" s="5">
        <v>0</v>
      </c>
      <c r="H286" s="5">
        <v>0</v>
      </c>
      <c r="I286" s="5">
        <v>0</v>
      </c>
      <c r="J286" s="5">
        <v>0</v>
      </c>
      <c r="K286" s="5">
        <v>0</v>
      </c>
      <c r="L286" s="5">
        <v>0</v>
      </c>
      <c r="M286" s="5">
        <v>0</v>
      </c>
      <c r="N286" s="5">
        <v>0</v>
      </c>
      <c r="O286" s="5">
        <v>0</v>
      </c>
      <c r="P286" s="5">
        <v>0</v>
      </c>
      <c r="Q286" s="5">
        <v>0</v>
      </c>
      <c r="R286" s="5">
        <v>0</v>
      </c>
      <c r="S286" s="5">
        <v>0</v>
      </c>
      <c r="T286" s="5">
        <v>1</v>
      </c>
      <c r="U286" s="5">
        <v>1</v>
      </c>
      <c r="V286" s="5">
        <v>0</v>
      </c>
      <c r="W286" s="5">
        <v>0</v>
      </c>
      <c r="X286" s="5">
        <v>0</v>
      </c>
      <c r="Y286" s="5">
        <v>0</v>
      </c>
      <c r="AA286">
        <v>2</v>
      </c>
    </row>
    <row r="287" spans="4:27" x14ac:dyDescent="0.2">
      <c r="D287" t="str">
        <f ca="1"/>
        <v>06-Oct</v>
      </c>
      <c r="E287" s="5">
        <v>0</v>
      </c>
      <c r="F287" s="5">
        <v>0</v>
      </c>
      <c r="G287" s="5">
        <v>0</v>
      </c>
      <c r="H287" s="5">
        <v>0</v>
      </c>
      <c r="I287" s="5">
        <v>0</v>
      </c>
      <c r="J287" s="5">
        <v>0</v>
      </c>
      <c r="K287" s="5">
        <v>0</v>
      </c>
      <c r="L287" s="5">
        <v>0</v>
      </c>
      <c r="M287" s="5">
        <v>0</v>
      </c>
      <c r="N287" s="5">
        <v>0</v>
      </c>
      <c r="O287" s="5">
        <v>0</v>
      </c>
      <c r="P287" s="5">
        <v>0</v>
      </c>
      <c r="Q287" s="5">
        <v>0</v>
      </c>
      <c r="R287" s="5">
        <v>0</v>
      </c>
      <c r="S287" s="5">
        <v>0</v>
      </c>
      <c r="T287" s="5">
        <v>1</v>
      </c>
      <c r="U287" s="5">
        <v>1</v>
      </c>
      <c r="V287" s="5">
        <v>0</v>
      </c>
      <c r="W287" s="5">
        <v>0</v>
      </c>
      <c r="X287" s="5">
        <v>0</v>
      </c>
      <c r="Y287" s="5">
        <v>0</v>
      </c>
      <c r="AA287">
        <v>2</v>
      </c>
    </row>
    <row r="288" spans="4:27" x14ac:dyDescent="0.2">
      <c r="D288" t="str">
        <f ca="1"/>
        <v>07-Oct</v>
      </c>
      <c r="E288" s="5">
        <v>0</v>
      </c>
      <c r="F288" s="5">
        <v>0</v>
      </c>
      <c r="G288" s="5">
        <v>0</v>
      </c>
      <c r="H288" s="5">
        <v>0</v>
      </c>
      <c r="I288" s="5">
        <v>0</v>
      </c>
      <c r="J288" s="5">
        <v>0</v>
      </c>
      <c r="K288" s="5">
        <v>0</v>
      </c>
      <c r="L288" s="5">
        <v>0</v>
      </c>
      <c r="M288" s="5">
        <v>0</v>
      </c>
      <c r="N288" s="5">
        <v>0</v>
      </c>
      <c r="O288" s="5">
        <v>0</v>
      </c>
      <c r="P288" s="5">
        <v>0</v>
      </c>
      <c r="Q288" s="5">
        <v>0</v>
      </c>
      <c r="R288" s="5">
        <v>0</v>
      </c>
      <c r="S288" s="5">
        <v>0</v>
      </c>
      <c r="T288" s="5">
        <v>1</v>
      </c>
      <c r="U288" s="5">
        <v>1</v>
      </c>
      <c r="V288" s="5">
        <v>0</v>
      </c>
      <c r="W288" s="5">
        <v>0</v>
      </c>
      <c r="X288" s="5">
        <v>0</v>
      </c>
      <c r="Y288" s="5">
        <v>0</v>
      </c>
      <c r="AA288">
        <v>2</v>
      </c>
    </row>
    <row r="289" spans="4:27" x14ac:dyDescent="0.2">
      <c r="D289" t="str">
        <f ca="1"/>
        <v>08-Oct</v>
      </c>
      <c r="E289" s="5">
        <v>0</v>
      </c>
      <c r="F289" s="5">
        <v>0</v>
      </c>
      <c r="G289" s="5">
        <v>0</v>
      </c>
      <c r="H289" s="5">
        <v>0</v>
      </c>
      <c r="I289" s="5">
        <v>0</v>
      </c>
      <c r="J289" s="5">
        <v>0</v>
      </c>
      <c r="K289" s="5">
        <v>0</v>
      </c>
      <c r="L289" s="5">
        <v>0</v>
      </c>
      <c r="M289" s="5">
        <v>0</v>
      </c>
      <c r="N289" s="5">
        <v>0</v>
      </c>
      <c r="O289" s="5">
        <v>0</v>
      </c>
      <c r="P289" s="5">
        <v>0</v>
      </c>
      <c r="Q289" s="5">
        <v>0</v>
      </c>
      <c r="R289" s="5">
        <v>0</v>
      </c>
      <c r="S289" s="5">
        <v>0</v>
      </c>
      <c r="T289" s="5">
        <v>1</v>
      </c>
      <c r="U289" s="5">
        <v>1</v>
      </c>
      <c r="V289" s="5">
        <v>0</v>
      </c>
      <c r="W289" s="5">
        <v>0</v>
      </c>
      <c r="X289" s="5">
        <v>0</v>
      </c>
      <c r="Y289" s="5">
        <v>0</v>
      </c>
      <c r="AA289">
        <v>2</v>
      </c>
    </row>
    <row r="290" spans="4:27" x14ac:dyDescent="0.2">
      <c r="D290" t="str">
        <f ca="1"/>
        <v>09-Oct</v>
      </c>
      <c r="E290" s="5">
        <v>0</v>
      </c>
      <c r="F290" s="5">
        <v>0</v>
      </c>
      <c r="G290" s="5">
        <v>0</v>
      </c>
      <c r="H290" s="5">
        <v>0</v>
      </c>
      <c r="I290" s="5">
        <v>0</v>
      </c>
      <c r="J290" s="5">
        <v>0</v>
      </c>
      <c r="K290" s="5">
        <v>0</v>
      </c>
      <c r="L290" s="5">
        <v>0</v>
      </c>
      <c r="M290" s="5">
        <v>0</v>
      </c>
      <c r="N290" s="5">
        <v>0</v>
      </c>
      <c r="O290" s="5">
        <v>0</v>
      </c>
      <c r="P290" s="5">
        <v>0</v>
      </c>
      <c r="Q290" s="5">
        <v>0</v>
      </c>
      <c r="R290" s="5">
        <v>0</v>
      </c>
      <c r="S290" s="5">
        <v>0</v>
      </c>
      <c r="T290" s="5">
        <v>1</v>
      </c>
      <c r="U290" s="5">
        <v>1</v>
      </c>
      <c r="V290" s="5">
        <v>0</v>
      </c>
      <c r="W290" s="5">
        <v>0</v>
      </c>
      <c r="X290" s="5">
        <v>0</v>
      </c>
      <c r="Y290" s="5">
        <v>0</v>
      </c>
      <c r="AA290">
        <v>2</v>
      </c>
    </row>
    <row r="291" spans="4:27" x14ac:dyDescent="0.2">
      <c r="D291" t="str">
        <f ca="1"/>
        <v>10-Oct</v>
      </c>
      <c r="E291" s="5">
        <v>0</v>
      </c>
      <c r="F291" s="5">
        <v>0</v>
      </c>
      <c r="G291" s="5">
        <v>0</v>
      </c>
      <c r="H291" s="5">
        <v>0</v>
      </c>
      <c r="I291" s="5">
        <v>0</v>
      </c>
      <c r="J291" s="5">
        <v>0</v>
      </c>
      <c r="K291" s="5">
        <v>0</v>
      </c>
      <c r="L291" s="5">
        <v>0</v>
      </c>
      <c r="M291" s="5">
        <v>0</v>
      </c>
      <c r="N291" s="5">
        <v>0</v>
      </c>
      <c r="O291" s="5">
        <v>0</v>
      </c>
      <c r="P291" s="5">
        <v>0</v>
      </c>
      <c r="Q291" s="5">
        <v>0</v>
      </c>
      <c r="R291" s="5">
        <v>0</v>
      </c>
      <c r="S291" s="5">
        <v>0</v>
      </c>
      <c r="T291" s="5">
        <v>1</v>
      </c>
      <c r="U291" s="5">
        <v>1</v>
      </c>
      <c r="V291" s="5">
        <v>0</v>
      </c>
      <c r="W291" s="5">
        <v>0</v>
      </c>
      <c r="X291" s="5">
        <v>0</v>
      </c>
      <c r="Y291" s="5">
        <v>0</v>
      </c>
      <c r="AA291">
        <v>2</v>
      </c>
    </row>
    <row r="292" spans="4:27" x14ac:dyDescent="0.2">
      <c r="D292" t="str">
        <f ca="1"/>
        <v>11-Oct</v>
      </c>
      <c r="E292" s="5">
        <v>0</v>
      </c>
      <c r="F292" s="5">
        <v>0</v>
      </c>
      <c r="G292" s="5">
        <v>0</v>
      </c>
      <c r="H292" s="5">
        <v>0</v>
      </c>
      <c r="I292" s="5">
        <v>0</v>
      </c>
      <c r="J292" s="5">
        <v>0</v>
      </c>
      <c r="K292" s="5">
        <v>0</v>
      </c>
      <c r="L292" s="5">
        <v>0</v>
      </c>
      <c r="M292" s="5">
        <v>0</v>
      </c>
      <c r="N292" s="5">
        <v>0</v>
      </c>
      <c r="O292" s="5">
        <v>0</v>
      </c>
      <c r="P292" s="5">
        <v>0</v>
      </c>
      <c r="Q292" s="5">
        <v>0</v>
      </c>
      <c r="R292" s="5">
        <v>0</v>
      </c>
      <c r="S292" s="5">
        <v>0</v>
      </c>
      <c r="T292" s="5">
        <v>1</v>
      </c>
      <c r="U292" s="5">
        <v>1</v>
      </c>
      <c r="V292" s="5">
        <v>0</v>
      </c>
      <c r="W292" s="5">
        <v>0</v>
      </c>
      <c r="X292" s="5">
        <v>0</v>
      </c>
      <c r="Y292" s="5">
        <v>0</v>
      </c>
      <c r="AA292">
        <v>2</v>
      </c>
    </row>
    <row r="293" spans="4:27" x14ac:dyDescent="0.2">
      <c r="D293" t="str">
        <f ca="1"/>
        <v>12-Oct</v>
      </c>
      <c r="E293" s="5">
        <v>0</v>
      </c>
      <c r="F293" s="5">
        <v>0</v>
      </c>
      <c r="G293" s="5">
        <v>0</v>
      </c>
      <c r="H293" s="5">
        <v>0</v>
      </c>
      <c r="I293" s="5">
        <v>0</v>
      </c>
      <c r="J293" s="5">
        <v>0</v>
      </c>
      <c r="K293" s="5">
        <v>0</v>
      </c>
      <c r="L293" s="5">
        <v>0</v>
      </c>
      <c r="M293" s="5">
        <v>0</v>
      </c>
      <c r="N293" s="5">
        <v>0</v>
      </c>
      <c r="O293" s="5">
        <v>0</v>
      </c>
      <c r="P293" s="5">
        <v>0</v>
      </c>
      <c r="Q293" s="5">
        <v>0</v>
      </c>
      <c r="R293" s="5">
        <v>0</v>
      </c>
      <c r="S293" s="5">
        <v>0</v>
      </c>
      <c r="T293" s="5">
        <v>1</v>
      </c>
      <c r="U293" s="5">
        <v>1</v>
      </c>
      <c r="V293" s="5">
        <v>0</v>
      </c>
      <c r="W293" s="5">
        <v>0</v>
      </c>
      <c r="X293" s="5">
        <v>0</v>
      </c>
      <c r="Y293" s="5">
        <v>0</v>
      </c>
      <c r="AA293">
        <v>2</v>
      </c>
    </row>
    <row r="294" spans="4:27" x14ac:dyDescent="0.2">
      <c r="D294" t="str">
        <f ca="1"/>
        <v>13-Oct</v>
      </c>
      <c r="E294" s="5">
        <v>0</v>
      </c>
      <c r="F294" s="5">
        <v>0</v>
      </c>
      <c r="G294" s="5">
        <v>0</v>
      </c>
      <c r="H294" s="5">
        <v>0</v>
      </c>
      <c r="I294" s="5">
        <v>0</v>
      </c>
      <c r="J294" s="5">
        <v>0</v>
      </c>
      <c r="K294" s="5">
        <v>0</v>
      </c>
      <c r="L294" s="5">
        <v>0</v>
      </c>
      <c r="M294" s="5">
        <v>0</v>
      </c>
      <c r="N294" s="5">
        <v>0</v>
      </c>
      <c r="O294" s="5">
        <v>0</v>
      </c>
      <c r="P294" s="5">
        <v>0</v>
      </c>
      <c r="Q294" s="5">
        <v>0</v>
      </c>
      <c r="R294" s="5">
        <v>0</v>
      </c>
      <c r="S294" s="5">
        <v>0</v>
      </c>
      <c r="T294" s="5">
        <v>1</v>
      </c>
      <c r="U294" s="5">
        <v>1</v>
      </c>
      <c r="V294" s="5">
        <v>0</v>
      </c>
      <c r="W294" s="5">
        <v>0</v>
      </c>
      <c r="X294" s="5">
        <v>0</v>
      </c>
      <c r="Y294" s="5">
        <v>0</v>
      </c>
      <c r="AA294">
        <v>2</v>
      </c>
    </row>
    <row r="295" spans="4:27" x14ac:dyDescent="0.2">
      <c r="D295" t="str">
        <f ca="1"/>
        <v>14-Oct</v>
      </c>
      <c r="E295" s="5">
        <v>0</v>
      </c>
      <c r="F295" s="5">
        <v>0</v>
      </c>
      <c r="G295" s="5">
        <v>0</v>
      </c>
      <c r="H295" s="5">
        <v>0</v>
      </c>
      <c r="I295" s="5">
        <v>0</v>
      </c>
      <c r="J295" s="5">
        <v>0</v>
      </c>
      <c r="K295" s="5">
        <v>0</v>
      </c>
      <c r="L295" s="5">
        <v>0</v>
      </c>
      <c r="M295" s="5">
        <v>0</v>
      </c>
      <c r="N295" s="5">
        <v>0</v>
      </c>
      <c r="O295" s="5">
        <v>0</v>
      </c>
      <c r="P295" s="5">
        <v>0</v>
      </c>
      <c r="Q295" s="5">
        <v>0</v>
      </c>
      <c r="R295" s="5">
        <v>0</v>
      </c>
      <c r="S295" s="5">
        <v>0</v>
      </c>
      <c r="T295" s="5">
        <v>1</v>
      </c>
      <c r="U295" s="5">
        <v>1</v>
      </c>
      <c r="V295" s="5">
        <v>0</v>
      </c>
      <c r="W295" s="5">
        <v>0</v>
      </c>
      <c r="X295" s="5">
        <v>0</v>
      </c>
      <c r="Y295" s="5">
        <v>0</v>
      </c>
      <c r="AA295">
        <v>2</v>
      </c>
    </row>
    <row r="296" spans="4:27" x14ac:dyDescent="0.2">
      <c r="D296" t="str">
        <f ca="1"/>
        <v>15-Oct</v>
      </c>
      <c r="E296" s="5">
        <v>0</v>
      </c>
      <c r="F296" s="5">
        <v>0</v>
      </c>
      <c r="G296" s="5">
        <v>0</v>
      </c>
      <c r="H296" s="5">
        <v>0</v>
      </c>
      <c r="I296" s="5">
        <v>0</v>
      </c>
      <c r="J296" s="5">
        <v>0</v>
      </c>
      <c r="K296" s="5">
        <v>0</v>
      </c>
      <c r="L296" s="5">
        <v>0</v>
      </c>
      <c r="M296" s="5">
        <v>0</v>
      </c>
      <c r="N296" s="5">
        <v>0</v>
      </c>
      <c r="O296" s="5">
        <v>0</v>
      </c>
      <c r="P296" s="5">
        <v>0</v>
      </c>
      <c r="Q296" s="5">
        <v>0</v>
      </c>
      <c r="R296" s="5">
        <v>0</v>
      </c>
      <c r="S296" s="5">
        <v>0</v>
      </c>
      <c r="T296" s="5">
        <v>1</v>
      </c>
      <c r="U296" s="5">
        <v>1</v>
      </c>
      <c r="V296" s="5">
        <v>0</v>
      </c>
      <c r="W296" s="5">
        <v>0</v>
      </c>
      <c r="X296" s="5">
        <v>0</v>
      </c>
      <c r="Y296" s="5">
        <v>0</v>
      </c>
      <c r="AA296">
        <v>2</v>
      </c>
    </row>
    <row r="297" spans="4:27" x14ac:dyDescent="0.2">
      <c r="D297" t="str">
        <f ca="1"/>
        <v>16-Oct</v>
      </c>
      <c r="E297" s="5">
        <v>0</v>
      </c>
      <c r="F297" s="5">
        <v>0</v>
      </c>
      <c r="G297" s="5">
        <v>0</v>
      </c>
      <c r="H297" s="5">
        <v>0</v>
      </c>
      <c r="I297" s="5">
        <v>0</v>
      </c>
      <c r="J297" s="5">
        <v>0</v>
      </c>
      <c r="K297" s="5">
        <v>0</v>
      </c>
      <c r="L297" s="5">
        <v>0</v>
      </c>
      <c r="M297" s="5">
        <v>0</v>
      </c>
      <c r="N297" s="5">
        <v>0</v>
      </c>
      <c r="O297" s="5">
        <v>0</v>
      </c>
      <c r="P297" s="5">
        <v>0</v>
      </c>
      <c r="Q297" s="5">
        <v>0</v>
      </c>
      <c r="R297" s="5">
        <v>0</v>
      </c>
      <c r="S297" s="5">
        <v>0</v>
      </c>
      <c r="T297" s="5">
        <v>1</v>
      </c>
      <c r="U297" s="5">
        <v>1</v>
      </c>
      <c r="V297" s="5">
        <v>0</v>
      </c>
      <c r="W297" s="5">
        <v>0</v>
      </c>
      <c r="X297" s="5">
        <v>0</v>
      </c>
      <c r="Y297" s="5">
        <v>0</v>
      </c>
      <c r="AA297">
        <v>2</v>
      </c>
    </row>
    <row r="298" spans="4:27" x14ac:dyDescent="0.2">
      <c r="D298" t="str">
        <f ca="1"/>
        <v>17-Oct</v>
      </c>
      <c r="E298" s="5">
        <v>0</v>
      </c>
      <c r="F298" s="5">
        <v>0</v>
      </c>
      <c r="G298" s="5">
        <v>0</v>
      </c>
      <c r="H298" s="5">
        <v>0</v>
      </c>
      <c r="I298" s="5">
        <v>0</v>
      </c>
      <c r="J298" s="5">
        <v>0</v>
      </c>
      <c r="K298" s="5">
        <v>0</v>
      </c>
      <c r="L298" s="5">
        <v>0</v>
      </c>
      <c r="M298" s="5">
        <v>0</v>
      </c>
      <c r="N298" s="5">
        <v>0</v>
      </c>
      <c r="O298" s="5">
        <v>0</v>
      </c>
      <c r="P298" s="5">
        <v>0</v>
      </c>
      <c r="Q298" s="5">
        <v>0</v>
      </c>
      <c r="R298" s="5">
        <v>0</v>
      </c>
      <c r="S298" s="5">
        <v>0</v>
      </c>
      <c r="T298" s="5">
        <v>1</v>
      </c>
      <c r="U298" s="5">
        <v>1</v>
      </c>
      <c r="V298" s="5">
        <v>0</v>
      </c>
      <c r="W298" s="5">
        <v>0</v>
      </c>
      <c r="X298" s="5">
        <v>0</v>
      </c>
      <c r="Y298" s="5">
        <v>0</v>
      </c>
      <c r="AA298">
        <v>2</v>
      </c>
    </row>
    <row r="299" spans="4:27" x14ac:dyDescent="0.2">
      <c r="D299" t="str">
        <f ca="1"/>
        <v>18-Oct</v>
      </c>
      <c r="E299" s="5">
        <v>0</v>
      </c>
      <c r="F299" s="5">
        <v>0</v>
      </c>
      <c r="G299" s="5">
        <v>0</v>
      </c>
      <c r="H299" s="5">
        <v>0</v>
      </c>
      <c r="I299" s="5">
        <v>0</v>
      </c>
      <c r="J299" s="5">
        <v>0</v>
      </c>
      <c r="K299" s="5">
        <v>0</v>
      </c>
      <c r="L299" s="5">
        <v>0</v>
      </c>
      <c r="M299" s="5">
        <v>0</v>
      </c>
      <c r="N299" s="5">
        <v>0</v>
      </c>
      <c r="O299" s="5">
        <v>0</v>
      </c>
      <c r="P299" s="5">
        <v>0</v>
      </c>
      <c r="Q299" s="5">
        <v>0</v>
      </c>
      <c r="R299" s="5">
        <v>0</v>
      </c>
      <c r="S299" s="5">
        <v>0</v>
      </c>
      <c r="T299" s="5">
        <v>1</v>
      </c>
      <c r="U299" s="5">
        <v>1</v>
      </c>
      <c r="V299" s="5">
        <v>0</v>
      </c>
      <c r="W299" s="5">
        <v>0</v>
      </c>
      <c r="X299" s="5">
        <v>0</v>
      </c>
      <c r="Y299" s="5">
        <v>0</v>
      </c>
      <c r="AA299">
        <v>2</v>
      </c>
    </row>
    <row r="300" spans="4:27" x14ac:dyDescent="0.2">
      <c r="D300" t="str">
        <f ca="1"/>
        <v>19-Oct</v>
      </c>
      <c r="E300" s="5">
        <v>0</v>
      </c>
      <c r="F300" s="5">
        <v>0</v>
      </c>
      <c r="G300" s="5">
        <v>0</v>
      </c>
      <c r="H300" s="5">
        <v>0</v>
      </c>
      <c r="I300" s="5">
        <v>0</v>
      </c>
      <c r="J300" s="5">
        <v>0</v>
      </c>
      <c r="K300" s="5">
        <v>0</v>
      </c>
      <c r="L300" s="5">
        <v>0</v>
      </c>
      <c r="M300" s="5">
        <v>0</v>
      </c>
      <c r="N300" s="5">
        <v>0</v>
      </c>
      <c r="O300" s="5">
        <v>0</v>
      </c>
      <c r="P300" s="5">
        <v>0</v>
      </c>
      <c r="Q300" s="5">
        <v>0</v>
      </c>
      <c r="R300" s="5">
        <v>0</v>
      </c>
      <c r="S300" s="5">
        <v>0</v>
      </c>
      <c r="T300" s="5">
        <v>1</v>
      </c>
      <c r="U300" s="5">
        <v>1</v>
      </c>
      <c r="V300" s="5">
        <v>0</v>
      </c>
      <c r="W300" s="5">
        <v>0</v>
      </c>
      <c r="X300" s="5">
        <v>0</v>
      </c>
      <c r="Y300" s="5">
        <v>0</v>
      </c>
      <c r="AA300">
        <v>2</v>
      </c>
    </row>
    <row r="301" spans="4:27" x14ac:dyDescent="0.2">
      <c r="D301" t="str">
        <f ca="1"/>
        <v>20-Oct</v>
      </c>
      <c r="E301" s="5">
        <v>0</v>
      </c>
      <c r="F301" s="5">
        <v>0</v>
      </c>
      <c r="G301" s="5">
        <v>0</v>
      </c>
      <c r="H301" s="5">
        <v>0</v>
      </c>
      <c r="I301" s="5">
        <v>0</v>
      </c>
      <c r="J301" s="5">
        <v>0</v>
      </c>
      <c r="K301" s="5">
        <v>0</v>
      </c>
      <c r="L301" s="5">
        <v>0</v>
      </c>
      <c r="M301" s="5">
        <v>0</v>
      </c>
      <c r="N301" s="5">
        <v>0</v>
      </c>
      <c r="O301" s="5">
        <v>0</v>
      </c>
      <c r="P301" s="5">
        <v>0</v>
      </c>
      <c r="Q301" s="5">
        <v>0</v>
      </c>
      <c r="R301" s="5">
        <v>0</v>
      </c>
      <c r="S301" s="5">
        <v>0</v>
      </c>
      <c r="T301" s="5">
        <v>1</v>
      </c>
      <c r="U301" s="5">
        <v>1</v>
      </c>
      <c r="V301" s="5">
        <v>0</v>
      </c>
      <c r="W301" s="5">
        <v>0</v>
      </c>
      <c r="X301" s="5">
        <v>0</v>
      </c>
      <c r="Y301" s="5">
        <v>0</v>
      </c>
      <c r="AA301">
        <v>2</v>
      </c>
    </row>
    <row r="302" spans="4:27" x14ac:dyDescent="0.2">
      <c r="D302" t="str">
        <f ca="1"/>
        <v>21-Oct</v>
      </c>
      <c r="E302" s="5">
        <v>0</v>
      </c>
      <c r="F302" s="5">
        <v>0</v>
      </c>
      <c r="G302" s="5">
        <v>0</v>
      </c>
      <c r="H302" s="5">
        <v>0</v>
      </c>
      <c r="I302" s="5">
        <v>0</v>
      </c>
      <c r="J302" s="5">
        <v>0</v>
      </c>
      <c r="K302" s="5">
        <v>0</v>
      </c>
      <c r="L302" s="5">
        <v>0</v>
      </c>
      <c r="M302" s="5">
        <v>0</v>
      </c>
      <c r="N302" s="5">
        <v>0</v>
      </c>
      <c r="O302" s="5">
        <v>0</v>
      </c>
      <c r="P302" s="5">
        <v>0</v>
      </c>
      <c r="Q302" s="5">
        <v>0</v>
      </c>
      <c r="R302" s="5">
        <v>0</v>
      </c>
      <c r="S302" s="5">
        <v>0</v>
      </c>
      <c r="T302" s="5">
        <v>1</v>
      </c>
      <c r="U302" s="5">
        <v>1</v>
      </c>
      <c r="V302" s="5">
        <v>0</v>
      </c>
      <c r="W302" s="5">
        <v>0</v>
      </c>
      <c r="X302" s="5">
        <v>0</v>
      </c>
      <c r="Y302" s="5">
        <v>0</v>
      </c>
      <c r="AA302">
        <v>2</v>
      </c>
    </row>
    <row r="303" spans="4:27" x14ac:dyDescent="0.2">
      <c r="D303" t="str">
        <f ca="1"/>
        <v>22-Oct</v>
      </c>
      <c r="E303" s="5">
        <v>0</v>
      </c>
      <c r="F303" s="5">
        <v>0</v>
      </c>
      <c r="G303" s="5">
        <v>0</v>
      </c>
      <c r="H303" s="5">
        <v>0</v>
      </c>
      <c r="I303" s="5">
        <v>0</v>
      </c>
      <c r="J303" s="5">
        <v>0</v>
      </c>
      <c r="K303" s="5">
        <v>0</v>
      </c>
      <c r="L303" s="5">
        <v>0</v>
      </c>
      <c r="M303" s="5">
        <v>0</v>
      </c>
      <c r="N303" s="5">
        <v>0</v>
      </c>
      <c r="O303" s="5">
        <v>0</v>
      </c>
      <c r="P303" s="5">
        <v>0</v>
      </c>
      <c r="Q303" s="5">
        <v>0</v>
      </c>
      <c r="R303" s="5">
        <v>0</v>
      </c>
      <c r="S303" s="5">
        <v>0</v>
      </c>
      <c r="T303" s="5">
        <v>1</v>
      </c>
      <c r="U303" s="5">
        <v>1</v>
      </c>
      <c r="V303" s="5">
        <v>0</v>
      </c>
      <c r="W303" s="5">
        <v>0</v>
      </c>
      <c r="X303" s="5">
        <v>0</v>
      </c>
      <c r="Y303" s="5">
        <v>0</v>
      </c>
      <c r="AA303">
        <v>2</v>
      </c>
    </row>
    <row r="304" spans="4:27" x14ac:dyDescent="0.2">
      <c r="D304" t="str">
        <f ca="1"/>
        <v>23-Oct</v>
      </c>
      <c r="E304" s="5">
        <v>0</v>
      </c>
      <c r="F304" s="5">
        <v>0</v>
      </c>
      <c r="G304" s="5">
        <v>0</v>
      </c>
      <c r="H304" s="5">
        <v>0</v>
      </c>
      <c r="I304" s="5">
        <v>0</v>
      </c>
      <c r="J304" s="5">
        <v>0</v>
      </c>
      <c r="K304" s="5">
        <v>0</v>
      </c>
      <c r="L304" s="5">
        <v>0</v>
      </c>
      <c r="M304" s="5">
        <v>0</v>
      </c>
      <c r="N304" s="5">
        <v>0</v>
      </c>
      <c r="O304" s="5">
        <v>0</v>
      </c>
      <c r="P304" s="5">
        <v>0</v>
      </c>
      <c r="Q304" s="5">
        <v>0</v>
      </c>
      <c r="R304" s="5">
        <v>0</v>
      </c>
      <c r="S304" s="5">
        <v>0</v>
      </c>
      <c r="T304" s="5">
        <v>1</v>
      </c>
      <c r="U304" s="5">
        <v>1</v>
      </c>
      <c r="V304" s="5">
        <v>0</v>
      </c>
      <c r="W304" s="5">
        <v>0</v>
      </c>
      <c r="X304" s="5">
        <v>0</v>
      </c>
      <c r="Y304" s="5">
        <v>0</v>
      </c>
      <c r="AA304">
        <v>2</v>
      </c>
    </row>
    <row r="305" spans="4:27" x14ac:dyDescent="0.2">
      <c r="D305" t="str">
        <f ca="1"/>
        <v>24-Oct</v>
      </c>
      <c r="E305" s="5">
        <v>0</v>
      </c>
      <c r="F305" s="5">
        <v>0</v>
      </c>
      <c r="G305" s="5">
        <v>0</v>
      </c>
      <c r="H305" s="5">
        <v>0</v>
      </c>
      <c r="I305" s="5">
        <v>0</v>
      </c>
      <c r="J305" s="5">
        <v>0</v>
      </c>
      <c r="K305" s="5">
        <v>0</v>
      </c>
      <c r="L305" s="5">
        <v>0</v>
      </c>
      <c r="M305" s="5">
        <v>0</v>
      </c>
      <c r="N305" s="5">
        <v>0</v>
      </c>
      <c r="O305" s="5">
        <v>0</v>
      </c>
      <c r="P305" s="5">
        <v>0</v>
      </c>
      <c r="Q305" s="5">
        <v>0</v>
      </c>
      <c r="R305" s="5">
        <v>0</v>
      </c>
      <c r="S305" s="5">
        <v>0</v>
      </c>
      <c r="T305" s="5">
        <v>1</v>
      </c>
      <c r="U305" s="5">
        <v>1</v>
      </c>
      <c r="V305" s="5">
        <v>0</v>
      </c>
      <c r="W305" s="5">
        <v>0</v>
      </c>
      <c r="X305" s="5">
        <v>0</v>
      </c>
      <c r="Y305" s="5">
        <v>0</v>
      </c>
      <c r="AA305">
        <v>2</v>
      </c>
    </row>
    <row r="306" spans="4:27" x14ac:dyDescent="0.2">
      <c r="D306" t="str">
        <f ca="1"/>
        <v>25-Oct</v>
      </c>
      <c r="E306" s="5">
        <v>0</v>
      </c>
      <c r="F306" s="5">
        <v>0</v>
      </c>
      <c r="G306" s="5">
        <v>0</v>
      </c>
      <c r="H306" s="5">
        <v>0</v>
      </c>
      <c r="I306" s="5">
        <v>0</v>
      </c>
      <c r="J306" s="5">
        <v>0</v>
      </c>
      <c r="K306" s="5">
        <v>0</v>
      </c>
      <c r="L306" s="5">
        <v>0</v>
      </c>
      <c r="M306" s="5">
        <v>0</v>
      </c>
      <c r="N306" s="5">
        <v>0</v>
      </c>
      <c r="O306" s="5">
        <v>0</v>
      </c>
      <c r="P306" s="5">
        <v>0</v>
      </c>
      <c r="Q306" s="5">
        <v>0</v>
      </c>
      <c r="R306" s="5">
        <v>0</v>
      </c>
      <c r="S306" s="5">
        <v>0</v>
      </c>
      <c r="T306" s="5">
        <v>1</v>
      </c>
      <c r="U306" s="5">
        <v>1</v>
      </c>
      <c r="V306" s="5">
        <v>0</v>
      </c>
      <c r="W306" s="5">
        <v>0</v>
      </c>
      <c r="X306" s="5">
        <v>0</v>
      </c>
      <c r="Y306" s="5">
        <v>0</v>
      </c>
      <c r="AA306">
        <v>2</v>
      </c>
    </row>
    <row r="307" spans="4:27" x14ac:dyDescent="0.2">
      <c r="D307" t="str">
        <f ca="1"/>
        <v>26-Oct</v>
      </c>
      <c r="E307" s="5">
        <v>0</v>
      </c>
      <c r="F307" s="5">
        <v>0</v>
      </c>
      <c r="G307" s="5">
        <v>0</v>
      </c>
      <c r="H307" s="5">
        <v>0</v>
      </c>
      <c r="I307" s="5">
        <v>0</v>
      </c>
      <c r="J307" s="5">
        <v>0</v>
      </c>
      <c r="K307" s="5">
        <v>0</v>
      </c>
      <c r="L307" s="5">
        <v>0</v>
      </c>
      <c r="M307" s="5">
        <v>0</v>
      </c>
      <c r="N307" s="5">
        <v>0</v>
      </c>
      <c r="O307" s="5">
        <v>0</v>
      </c>
      <c r="P307" s="5">
        <v>0</v>
      </c>
      <c r="Q307" s="5">
        <v>0</v>
      </c>
      <c r="R307" s="5">
        <v>0</v>
      </c>
      <c r="S307" s="5">
        <v>0</v>
      </c>
      <c r="T307" s="5">
        <v>1</v>
      </c>
      <c r="U307" s="5">
        <v>1</v>
      </c>
      <c r="V307" s="5">
        <v>0</v>
      </c>
      <c r="W307" s="5">
        <v>0</v>
      </c>
      <c r="X307" s="5">
        <v>0</v>
      </c>
      <c r="Y307" s="5">
        <v>0</v>
      </c>
      <c r="AA307">
        <v>2</v>
      </c>
    </row>
    <row r="308" spans="4:27" x14ac:dyDescent="0.2">
      <c r="D308" t="str">
        <f ca="1"/>
        <v>27-Oct</v>
      </c>
      <c r="E308" s="5">
        <v>0</v>
      </c>
      <c r="F308" s="5">
        <v>0</v>
      </c>
      <c r="G308" s="5">
        <v>0</v>
      </c>
      <c r="H308" s="5">
        <v>0</v>
      </c>
      <c r="I308" s="5">
        <v>0</v>
      </c>
      <c r="J308" s="5">
        <v>0</v>
      </c>
      <c r="K308" s="5">
        <v>0</v>
      </c>
      <c r="L308" s="5">
        <v>0</v>
      </c>
      <c r="M308" s="5">
        <v>0</v>
      </c>
      <c r="N308" s="5">
        <v>0</v>
      </c>
      <c r="O308" s="5">
        <v>0</v>
      </c>
      <c r="P308" s="5">
        <v>0</v>
      </c>
      <c r="Q308" s="5">
        <v>0</v>
      </c>
      <c r="R308" s="5">
        <v>0</v>
      </c>
      <c r="S308" s="5">
        <v>0</v>
      </c>
      <c r="T308" s="5">
        <v>1</v>
      </c>
      <c r="U308" s="5">
        <v>1</v>
      </c>
      <c r="V308" s="5">
        <v>0</v>
      </c>
      <c r="W308" s="5">
        <v>0</v>
      </c>
      <c r="X308" s="5">
        <v>0</v>
      </c>
      <c r="Y308" s="5">
        <v>0</v>
      </c>
      <c r="AA308">
        <v>2</v>
      </c>
    </row>
    <row r="309" spans="4:27" x14ac:dyDescent="0.2">
      <c r="D309" t="str">
        <f ca="1"/>
        <v>28-Oct</v>
      </c>
      <c r="E309" s="5">
        <v>0</v>
      </c>
      <c r="F309" s="5">
        <v>0</v>
      </c>
      <c r="G309" s="5">
        <v>0</v>
      </c>
      <c r="H309" s="5">
        <v>0</v>
      </c>
      <c r="I309" s="5">
        <v>0</v>
      </c>
      <c r="J309" s="5">
        <v>0</v>
      </c>
      <c r="K309" s="5">
        <v>0</v>
      </c>
      <c r="L309" s="5">
        <v>0</v>
      </c>
      <c r="M309" s="5">
        <v>0</v>
      </c>
      <c r="N309" s="5">
        <v>0</v>
      </c>
      <c r="O309" s="5">
        <v>0</v>
      </c>
      <c r="P309" s="5">
        <v>0</v>
      </c>
      <c r="Q309" s="5">
        <v>0</v>
      </c>
      <c r="R309" s="5">
        <v>0</v>
      </c>
      <c r="S309" s="5">
        <v>0</v>
      </c>
      <c r="T309" s="5">
        <v>1</v>
      </c>
      <c r="U309" s="5">
        <v>1</v>
      </c>
      <c r="V309" s="5">
        <v>0</v>
      </c>
      <c r="W309" s="5">
        <v>0</v>
      </c>
      <c r="X309" s="5">
        <v>0</v>
      </c>
      <c r="Y309" s="5">
        <v>0</v>
      </c>
      <c r="AA309">
        <v>2</v>
      </c>
    </row>
    <row r="310" spans="4:27" x14ac:dyDescent="0.2">
      <c r="D310" t="str">
        <f ca="1"/>
        <v>29-Oct</v>
      </c>
      <c r="E310" s="5">
        <v>0</v>
      </c>
      <c r="F310" s="5">
        <v>0</v>
      </c>
      <c r="G310" s="5">
        <v>0</v>
      </c>
      <c r="H310" s="5">
        <v>0</v>
      </c>
      <c r="I310" s="5">
        <v>0</v>
      </c>
      <c r="J310" s="5">
        <v>0</v>
      </c>
      <c r="K310" s="5">
        <v>0</v>
      </c>
      <c r="L310" s="5">
        <v>0</v>
      </c>
      <c r="M310" s="5">
        <v>0</v>
      </c>
      <c r="N310" s="5">
        <v>0</v>
      </c>
      <c r="O310" s="5">
        <v>0</v>
      </c>
      <c r="P310" s="5">
        <v>0</v>
      </c>
      <c r="Q310" s="5">
        <v>0</v>
      </c>
      <c r="R310" s="5">
        <v>0</v>
      </c>
      <c r="S310" s="5">
        <v>0</v>
      </c>
      <c r="T310" s="5">
        <v>1</v>
      </c>
      <c r="U310" s="5">
        <v>1</v>
      </c>
      <c r="V310" s="5">
        <v>0</v>
      </c>
      <c r="W310" s="5">
        <v>0</v>
      </c>
      <c r="X310" s="5">
        <v>0</v>
      </c>
      <c r="Y310" s="5">
        <v>0</v>
      </c>
      <c r="AA310">
        <v>2</v>
      </c>
    </row>
    <row r="311" spans="4:27" x14ac:dyDescent="0.2">
      <c r="D311" t="str">
        <f ca="1"/>
        <v>30-Oct</v>
      </c>
      <c r="E311" s="5">
        <v>0</v>
      </c>
      <c r="F311" s="5">
        <v>0</v>
      </c>
      <c r="G311" s="5">
        <v>0</v>
      </c>
      <c r="H311" s="5">
        <v>0</v>
      </c>
      <c r="I311" s="5">
        <v>0</v>
      </c>
      <c r="J311" s="5">
        <v>0</v>
      </c>
      <c r="K311" s="5">
        <v>0</v>
      </c>
      <c r="L311" s="5">
        <v>0</v>
      </c>
      <c r="M311" s="5">
        <v>0</v>
      </c>
      <c r="N311" s="5">
        <v>0</v>
      </c>
      <c r="O311" s="5">
        <v>0</v>
      </c>
      <c r="P311" s="5">
        <v>0</v>
      </c>
      <c r="Q311" s="5">
        <v>0</v>
      </c>
      <c r="R311" s="5">
        <v>0</v>
      </c>
      <c r="S311" s="5">
        <v>0</v>
      </c>
      <c r="T311" s="5">
        <v>1</v>
      </c>
      <c r="U311" s="5">
        <v>1</v>
      </c>
      <c r="V311" s="5">
        <v>0</v>
      </c>
      <c r="W311" s="5">
        <v>0</v>
      </c>
      <c r="X311" s="5">
        <v>0</v>
      </c>
      <c r="Y311" s="5">
        <v>0</v>
      </c>
      <c r="AA311">
        <v>2</v>
      </c>
    </row>
    <row r="312" spans="4:27" x14ac:dyDescent="0.2">
      <c r="D312" t="str">
        <f ca="1"/>
        <v>31-Oct</v>
      </c>
      <c r="E312" s="5">
        <v>0</v>
      </c>
      <c r="F312" s="5">
        <v>0</v>
      </c>
      <c r="G312" s="5">
        <v>0</v>
      </c>
      <c r="H312" s="5">
        <v>0</v>
      </c>
      <c r="I312" s="5">
        <v>0</v>
      </c>
      <c r="J312" s="5">
        <v>0</v>
      </c>
      <c r="K312" s="5">
        <v>0</v>
      </c>
      <c r="L312" s="5">
        <v>0</v>
      </c>
      <c r="M312" s="5">
        <v>0</v>
      </c>
      <c r="N312" s="5">
        <v>0</v>
      </c>
      <c r="O312" s="5">
        <v>0</v>
      </c>
      <c r="P312" s="5">
        <v>0</v>
      </c>
      <c r="Q312" s="5">
        <v>0</v>
      </c>
      <c r="R312" s="5">
        <v>0</v>
      </c>
      <c r="S312" s="5">
        <v>0</v>
      </c>
      <c r="T312" s="5">
        <v>1</v>
      </c>
      <c r="U312" s="5">
        <v>1</v>
      </c>
      <c r="V312" s="5">
        <v>0</v>
      </c>
      <c r="W312" s="5">
        <v>0</v>
      </c>
      <c r="X312" s="5">
        <v>0</v>
      </c>
      <c r="Y312" s="5">
        <v>0</v>
      </c>
      <c r="AA312">
        <v>2</v>
      </c>
    </row>
    <row r="313" spans="4:27" x14ac:dyDescent="0.2">
      <c r="D313" t="str">
        <f ca="1"/>
        <v>01-Nov</v>
      </c>
      <c r="E313" s="5">
        <v>0</v>
      </c>
      <c r="F313" s="5">
        <v>0</v>
      </c>
      <c r="G313" s="5">
        <v>0</v>
      </c>
      <c r="H313" s="5">
        <v>0</v>
      </c>
      <c r="I313" s="5">
        <v>0</v>
      </c>
      <c r="J313" s="5">
        <v>0</v>
      </c>
      <c r="K313" s="5">
        <v>0</v>
      </c>
      <c r="L313" s="5">
        <v>0</v>
      </c>
      <c r="M313" s="5">
        <v>0</v>
      </c>
      <c r="N313" s="5">
        <v>0</v>
      </c>
      <c r="O313" s="5">
        <v>0</v>
      </c>
      <c r="P313" s="5">
        <v>0</v>
      </c>
      <c r="Q313" s="5">
        <v>0</v>
      </c>
      <c r="R313" s="5">
        <v>0</v>
      </c>
      <c r="S313" s="5">
        <v>0</v>
      </c>
      <c r="T313" s="5">
        <v>1</v>
      </c>
      <c r="U313" s="5">
        <v>1</v>
      </c>
      <c r="V313" s="5">
        <v>0</v>
      </c>
      <c r="W313" s="5">
        <v>0</v>
      </c>
      <c r="X313" s="5">
        <v>0</v>
      </c>
      <c r="Y313" s="5">
        <v>0</v>
      </c>
      <c r="AA313">
        <v>2</v>
      </c>
    </row>
    <row r="314" spans="4:27" x14ac:dyDescent="0.2">
      <c r="D314" t="str">
        <f ca="1"/>
        <v>02-Nov</v>
      </c>
      <c r="E314" s="5">
        <v>0</v>
      </c>
      <c r="F314" s="5">
        <v>0</v>
      </c>
      <c r="G314" s="5">
        <v>0</v>
      </c>
      <c r="H314" s="5">
        <v>0</v>
      </c>
      <c r="I314" s="5">
        <v>0</v>
      </c>
      <c r="J314" s="5">
        <v>0</v>
      </c>
      <c r="K314" s="5">
        <v>0</v>
      </c>
      <c r="L314" s="5">
        <v>0</v>
      </c>
      <c r="M314" s="5">
        <v>0</v>
      </c>
      <c r="N314" s="5">
        <v>0</v>
      </c>
      <c r="O314" s="5">
        <v>0</v>
      </c>
      <c r="P314" s="5">
        <v>0</v>
      </c>
      <c r="Q314" s="5">
        <v>0</v>
      </c>
      <c r="R314" s="5">
        <v>0</v>
      </c>
      <c r="S314" s="5">
        <v>0</v>
      </c>
      <c r="T314" s="5">
        <v>1</v>
      </c>
      <c r="U314" s="5">
        <v>1</v>
      </c>
      <c r="V314" s="5">
        <v>0</v>
      </c>
      <c r="W314" s="5">
        <v>0</v>
      </c>
      <c r="X314" s="5">
        <v>0</v>
      </c>
      <c r="Y314" s="5">
        <v>0</v>
      </c>
      <c r="AA314">
        <v>2</v>
      </c>
    </row>
    <row r="315" spans="4:27" x14ac:dyDescent="0.2">
      <c r="D315" t="str">
        <f ca="1"/>
        <v>03-Nov</v>
      </c>
      <c r="E315" s="5">
        <v>0</v>
      </c>
      <c r="F315" s="5">
        <v>0</v>
      </c>
      <c r="G315" s="5">
        <v>0</v>
      </c>
      <c r="H315" s="5">
        <v>0</v>
      </c>
      <c r="I315" s="5">
        <v>0</v>
      </c>
      <c r="J315" s="5">
        <v>0</v>
      </c>
      <c r="K315" s="5">
        <v>0</v>
      </c>
      <c r="L315" s="5">
        <v>0</v>
      </c>
      <c r="M315" s="5">
        <v>0</v>
      </c>
      <c r="N315" s="5">
        <v>0</v>
      </c>
      <c r="O315" s="5">
        <v>0</v>
      </c>
      <c r="P315" s="5">
        <v>0</v>
      </c>
      <c r="Q315" s="5">
        <v>0</v>
      </c>
      <c r="R315" s="5">
        <v>0</v>
      </c>
      <c r="S315" s="5">
        <v>0</v>
      </c>
      <c r="T315" s="5">
        <v>1</v>
      </c>
      <c r="U315" s="5">
        <v>1</v>
      </c>
      <c r="V315" s="5">
        <v>0</v>
      </c>
      <c r="W315" s="5">
        <v>0</v>
      </c>
      <c r="X315" s="5">
        <v>0</v>
      </c>
      <c r="Y315" s="5">
        <v>0</v>
      </c>
      <c r="AA315">
        <v>2</v>
      </c>
    </row>
    <row r="316" spans="4:27" x14ac:dyDescent="0.2">
      <c r="D316" t="str">
        <f ca="1"/>
        <v>04-Nov</v>
      </c>
      <c r="E316" s="5">
        <v>0</v>
      </c>
      <c r="F316" s="5">
        <v>0</v>
      </c>
      <c r="G316" s="5">
        <v>0</v>
      </c>
      <c r="H316" s="5">
        <v>0</v>
      </c>
      <c r="I316" s="5">
        <v>0</v>
      </c>
      <c r="J316" s="5">
        <v>0</v>
      </c>
      <c r="K316" s="5">
        <v>0</v>
      </c>
      <c r="L316" s="5">
        <v>0</v>
      </c>
      <c r="M316" s="5">
        <v>0</v>
      </c>
      <c r="N316" s="5">
        <v>0</v>
      </c>
      <c r="O316" s="5">
        <v>0</v>
      </c>
      <c r="P316" s="5">
        <v>0</v>
      </c>
      <c r="Q316" s="5">
        <v>0</v>
      </c>
      <c r="R316" s="5">
        <v>0</v>
      </c>
      <c r="S316" s="5">
        <v>0</v>
      </c>
      <c r="T316" s="5">
        <v>1</v>
      </c>
      <c r="U316" s="5">
        <v>1</v>
      </c>
      <c r="V316" s="5">
        <v>0</v>
      </c>
      <c r="W316" s="5">
        <v>0</v>
      </c>
      <c r="X316" s="5">
        <v>0</v>
      </c>
      <c r="Y316" s="5">
        <v>0</v>
      </c>
      <c r="AA316">
        <v>2</v>
      </c>
    </row>
    <row r="317" spans="4:27" x14ac:dyDescent="0.2">
      <c r="D317" t="str">
        <f ca="1"/>
        <v>05-Nov</v>
      </c>
      <c r="E317" s="5">
        <v>0</v>
      </c>
      <c r="F317" s="5">
        <v>0</v>
      </c>
      <c r="G317" s="5">
        <v>0</v>
      </c>
      <c r="H317" s="5">
        <v>0</v>
      </c>
      <c r="I317" s="5">
        <v>0</v>
      </c>
      <c r="J317" s="5">
        <v>0</v>
      </c>
      <c r="K317" s="5">
        <v>0</v>
      </c>
      <c r="L317" s="5">
        <v>0</v>
      </c>
      <c r="M317" s="5">
        <v>0</v>
      </c>
      <c r="N317" s="5">
        <v>0</v>
      </c>
      <c r="O317" s="5">
        <v>0</v>
      </c>
      <c r="P317" s="5">
        <v>0</v>
      </c>
      <c r="Q317" s="5">
        <v>0</v>
      </c>
      <c r="R317" s="5">
        <v>0</v>
      </c>
      <c r="S317" s="5">
        <v>0</v>
      </c>
      <c r="T317" s="5">
        <v>1</v>
      </c>
      <c r="U317" s="5">
        <v>1</v>
      </c>
      <c r="V317" s="5">
        <v>0</v>
      </c>
      <c r="W317" s="5">
        <v>0</v>
      </c>
      <c r="X317" s="5">
        <v>0</v>
      </c>
      <c r="Y317" s="5">
        <v>0</v>
      </c>
      <c r="AA317">
        <v>2</v>
      </c>
    </row>
    <row r="318" spans="4:27" x14ac:dyDescent="0.2">
      <c r="D318" t="str">
        <f ca="1"/>
        <v>06-Nov</v>
      </c>
      <c r="E318" s="5">
        <v>0</v>
      </c>
      <c r="F318" s="5">
        <v>0</v>
      </c>
      <c r="G318" s="5">
        <v>0</v>
      </c>
      <c r="H318" s="5">
        <v>0</v>
      </c>
      <c r="I318" s="5">
        <v>0</v>
      </c>
      <c r="J318" s="5">
        <v>0</v>
      </c>
      <c r="K318" s="5">
        <v>0</v>
      </c>
      <c r="L318" s="5">
        <v>0</v>
      </c>
      <c r="M318" s="5">
        <v>0</v>
      </c>
      <c r="N318" s="5">
        <v>0</v>
      </c>
      <c r="O318" s="5">
        <v>0</v>
      </c>
      <c r="P318" s="5">
        <v>0</v>
      </c>
      <c r="Q318" s="5">
        <v>0</v>
      </c>
      <c r="R318" s="5">
        <v>0</v>
      </c>
      <c r="S318" s="5">
        <v>0</v>
      </c>
      <c r="T318" s="5">
        <v>1</v>
      </c>
      <c r="U318" s="5">
        <v>1</v>
      </c>
      <c r="V318" s="5">
        <v>0</v>
      </c>
      <c r="W318" s="5">
        <v>0</v>
      </c>
      <c r="X318" s="5">
        <v>0</v>
      </c>
      <c r="Y318" s="5">
        <v>0</v>
      </c>
      <c r="AA318">
        <v>2</v>
      </c>
    </row>
    <row r="319" spans="4:27" x14ac:dyDescent="0.2">
      <c r="D319" t="str">
        <f ca="1"/>
        <v>07-Nov</v>
      </c>
      <c r="E319" s="5">
        <v>0</v>
      </c>
      <c r="F319" s="5">
        <v>0</v>
      </c>
      <c r="G319" s="5">
        <v>0</v>
      </c>
      <c r="H319" s="5">
        <v>0</v>
      </c>
      <c r="I319" s="5">
        <v>0</v>
      </c>
      <c r="J319" s="5">
        <v>0</v>
      </c>
      <c r="K319" s="5">
        <v>0</v>
      </c>
      <c r="L319" s="5">
        <v>0</v>
      </c>
      <c r="M319" s="5">
        <v>0</v>
      </c>
      <c r="N319" s="5">
        <v>0</v>
      </c>
      <c r="O319" s="5">
        <v>0</v>
      </c>
      <c r="P319" s="5">
        <v>0</v>
      </c>
      <c r="Q319" s="5">
        <v>0</v>
      </c>
      <c r="R319" s="5">
        <v>0</v>
      </c>
      <c r="S319" s="5">
        <v>0</v>
      </c>
      <c r="T319" s="5">
        <v>1</v>
      </c>
      <c r="U319" s="5">
        <v>1</v>
      </c>
      <c r="V319" s="5">
        <v>0</v>
      </c>
      <c r="W319" s="5">
        <v>0</v>
      </c>
      <c r="X319" s="5">
        <v>0</v>
      </c>
      <c r="Y319" s="5">
        <v>0</v>
      </c>
      <c r="AA319">
        <v>2</v>
      </c>
    </row>
    <row r="320" spans="4:27" x14ac:dyDescent="0.2">
      <c r="D320" t="str">
        <f ca="1"/>
        <v>08-Nov</v>
      </c>
      <c r="E320" s="5">
        <v>0</v>
      </c>
      <c r="F320" s="5">
        <v>0</v>
      </c>
      <c r="G320" s="5">
        <v>0</v>
      </c>
      <c r="H320" s="5">
        <v>0</v>
      </c>
      <c r="I320" s="5">
        <v>0</v>
      </c>
      <c r="J320" s="5">
        <v>0</v>
      </c>
      <c r="K320" s="5">
        <v>0</v>
      </c>
      <c r="L320" s="5">
        <v>0</v>
      </c>
      <c r="M320" s="5">
        <v>0</v>
      </c>
      <c r="N320" s="5">
        <v>0</v>
      </c>
      <c r="O320" s="5">
        <v>0</v>
      </c>
      <c r="P320" s="5">
        <v>0</v>
      </c>
      <c r="Q320" s="5">
        <v>0</v>
      </c>
      <c r="R320" s="5">
        <v>0</v>
      </c>
      <c r="S320" s="5">
        <v>0</v>
      </c>
      <c r="T320" s="5">
        <v>1</v>
      </c>
      <c r="U320" s="5">
        <v>1</v>
      </c>
      <c r="V320" s="5">
        <v>0</v>
      </c>
      <c r="W320" s="5">
        <v>0</v>
      </c>
      <c r="X320" s="5">
        <v>0</v>
      </c>
      <c r="Y320" s="5">
        <v>0</v>
      </c>
      <c r="AA320">
        <v>2</v>
      </c>
    </row>
    <row r="321" spans="4:27" x14ac:dyDescent="0.2">
      <c r="D321" t="str">
        <f ca="1"/>
        <v>09-Nov</v>
      </c>
      <c r="E321" s="5">
        <v>0</v>
      </c>
      <c r="F321" s="5">
        <v>0</v>
      </c>
      <c r="G321" s="5">
        <v>0</v>
      </c>
      <c r="H321" s="5">
        <v>0</v>
      </c>
      <c r="I321" s="5">
        <v>0</v>
      </c>
      <c r="J321" s="5">
        <v>0</v>
      </c>
      <c r="K321" s="5">
        <v>0</v>
      </c>
      <c r="L321" s="5">
        <v>0</v>
      </c>
      <c r="M321" s="5">
        <v>0</v>
      </c>
      <c r="N321" s="5">
        <v>0</v>
      </c>
      <c r="O321" s="5">
        <v>0</v>
      </c>
      <c r="P321" s="5">
        <v>0</v>
      </c>
      <c r="Q321" s="5">
        <v>0</v>
      </c>
      <c r="R321" s="5">
        <v>0</v>
      </c>
      <c r="S321" s="5">
        <v>0</v>
      </c>
      <c r="T321" s="5">
        <v>1</v>
      </c>
      <c r="U321" s="5">
        <v>1</v>
      </c>
      <c r="V321" s="5">
        <v>0</v>
      </c>
      <c r="W321" s="5">
        <v>0</v>
      </c>
      <c r="X321" s="5">
        <v>0</v>
      </c>
      <c r="Y321" s="5">
        <v>0</v>
      </c>
      <c r="AA321">
        <v>2</v>
      </c>
    </row>
    <row r="322" spans="4:27" x14ac:dyDescent="0.2">
      <c r="D322" t="str">
        <f ca="1"/>
        <v>10-Nov</v>
      </c>
      <c r="E322" s="5">
        <v>0</v>
      </c>
      <c r="F322" s="5">
        <v>0</v>
      </c>
      <c r="G322" s="5">
        <v>0</v>
      </c>
      <c r="H322" s="5">
        <v>0</v>
      </c>
      <c r="I322" s="5">
        <v>0</v>
      </c>
      <c r="J322" s="5">
        <v>0</v>
      </c>
      <c r="K322" s="5">
        <v>0</v>
      </c>
      <c r="L322" s="5">
        <v>0</v>
      </c>
      <c r="M322" s="5">
        <v>0</v>
      </c>
      <c r="N322" s="5">
        <v>0</v>
      </c>
      <c r="O322" s="5">
        <v>0</v>
      </c>
      <c r="P322" s="5">
        <v>0</v>
      </c>
      <c r="Q322" s="5">
        <v>0</v>
      </c>
      <c r="R322" s="5">
        <v>0</v>
      </c>
      <c r="S322" s="5">
        <v>0</v>
      </c>
      <c r="T322" s="5">
        <v>1</v>
      </c>
      <c r="U322" s="5">
        <v>1</v>
      </c>
      <c r="V322" s="5">
        <v>0</v>
      </c>
      <c r="W322" s="5">
        <v>0</v>
      </c>
      <c r="X322" s="5">
        <v>0</v>
      </c>
      <c r="Y322" s="5">
        <v>0</v>
      </c>
      <c r="AA322">
        <v>2</v>
      </c>
    </row>
    <row r="323" spans="4:27" x14ac:dyDescent="0.2">
      <c r="D323" t="str">
        <f ca="1"/>
        <v>11-Nov</v>
      </c>
      <c r="E323" s="5">
        <v>0</v>
      </c>
      <c r="F323" s="5">
        <v>0</v>
      </c>
      <c r="G323" s="5">
        <v>0</v>
      </c>
      <c r="H323" s="5">
        <v>0</v>
      </c>
      <c r="I323" s="5">
        <v>0</v>
      </c>
      <c r="J323" s="5">
        <v>0</v>
      </c>
      <c r="K323" s="5">
        <v>0</v>
      </c>
      <c r="L323" s="5">
        <v>0</v>
      </c>
      <c r="M323" s="5">
        <v>0</v>
      </c>
      <c r="N323" s="5">
        <v>0</v>
      </c>
      <c r="O323" s="5">
        <v>0</v>
      </c>
      <c r="P323" s="5">
        <v>0</v>
      </c>
      <c r="Q323" s="5">
        <v>0</v>
      </c>
      <c r="R323" s="5">
        <v>0</v>
      </c>
      <c r="S323" s="5">
        <v>0</v>
      </c>
      <c r="T323" s="5">
        <v>1</v>
      </c>
      <c r="U323" s="5">
        <v>1</v>
      </c>
      <c r="V323" s="5">
        <v>0</v>
      </c>
      <c r="W323" s="5">
        <v>0</v>
      </c>
      <c r="X323" s="5">
        <v>0</v>
      </c>
      <c r="Y323" s="5">
        <v>0</v>
      </c>
      <c r="AA323">
        <v>2</v>
      </c>
    </row>
    <row r="324" spans="4:27" x14ac:dyDescent="0.2">
      <c r="D324" t="str">
        <f ca="1"/>
        <v>12-Nov</v>
      </c>
      <c r="E324" s="5">
        <v>0</v>
      </c>
      <c r="F324" s="5">
        <v>0</v>
      </c>
      <c r="G324" s="5">
        <v>0</v>
      </c>
      <c r="H324" s="5">
        <v>0</v>
      </c>
      <c r="I324" s="5">
        <v>0</v>
      </c>
      <c r="J324" s="5">
        <v>0</v>
      </c>
      <c r="K324" s="5">
        <v>0</v>
      </c>
      <c r="L324" s="5">
        <v>0</v>
      </c>
      <c r="M324" s="5">
        <v>0</v>
      </c>
      <c r="N324" s="5">
        <v>0</v>
      </c>
      <c r="O324" s="5">
        <v>0</v>
      </c>
      <c r="P324" s="5">
        <v>0</v>
      </c>
      <c r="Q324" s="5">
        <v>0</v>
      </c>
      <c r="R324" s="5">
        <v>0</v>
      </c>
      <c r="S324" s="5">
        <v>0</v>
      </c>
      <c r="T324" s="5">
        <v>1</v>
      </c>
      <c r="U324" s="5">
        <v>1</v>
      </c>
      <c r="V324" s="5">
        <v>0</v>
      </c>
      <c r="W324" s="5">
        <v>0</v>
      </c>
      <c r="X324" s="5">
        <v>0</v>
      </c>
      <c r="Y324" s="5">
        <v>0</v>
      </c>
      <c r="AA324">
        <v>2</v>
      </c>
    </row>
    <row r="325" spans="4:27" x14ac:dyDescent="0.2">
      <c r="D325" t="str">
        <f ca="1"/>
        <v>13-Nov</v>
      </c>
      <c r="E325" s="5">
        <v>0</v>
      </c>
      <c r="F325" s="5">
        <v>0</v>
      </c>
      <c r="G325" s="5">
        <v>0</v>
      </c>
      <c r="H325" s="5">
        <v>0</v>
      </c>
      <c r="I325" s="5">
        <v>0</v>
      </c>
      <c r="J325" s="5">
        <v>0</v>
      </c>
      <c r="K325" s="5">
        <v>0</v>
      </c>
      <c r="L325" s="5">
        <v>0</v>
      </c>
      <c r="M325" s="5">
        <v>0</v>
      </c>
      <c r="N325" s="5">
        <v>0</v>
      </c>
      <c r="O325" s="5">
        <v>0</v>
      </c>
      <c r="P325" s="5">
        <v>0</v>
      </c>
      <c r="Q325" s="5">
        <v>0</v>
      </c>
      <c r="R325" s="5">
        <v>0</v>
      </c>
      <c r="S325" s="5">
        <v>0</v>
      </c>
      <c r="T325" s="5">
        <v>1</v>
      </c>
      <c r="U325" s="5">
        <v>1</v>
      </c>
      <c r="V325" s="5">
        <v>0</v>
      </c>
      <c r="W325" s="5">
        <v>0</v>
      </c>
      <c r="X325" s="5">
        <v>0</v>
      </c>
      <c r="Y325" s="5">
        <v>0</v>
      </c>
      <c r="AA325">
        <v>2</v>
      </c>
    </row>
    <row r="326" spans="4:27" x14ac:dyDescent="0.2">
      <c r="D326" t="str">
        <f ca="1"/>
        <v>14-Nov</v>
      </c>
      <c r="E326" s="5">
        <v>0</v>
      </c>
      <c r="F326" s="5">
        <v>0</v>
      </c>
      <c r="G326" s="5">
        <v>0</v>
      </c>
      <c r="H326" s="5">
        <v>0</v>
      </c>
      <c r="I326" s="5">
        <v>0</v>
      </c>
      <c r="J326" s="5">
        <v>0</v>
      </c>
      <c r="K326" s="5">
        <v>0</v>
      </c>
      <c r="L326" s="5">
        <v>0</v>
      </c>
      <c r="M326" s="5">
        <v>0</v>
      </c>
      <c r="N326" s="5">
        <v>0</v>
      </c>
      <c r="O326" s="5">
        <v>0</v>
      </c>
      <c r="P326" s="5">
        <v>0</v>
      </c>
      <c r="Q326" s="5">
        <v>0</v>
      </c>
      <c r="R326" s="5">
        <v>0</v>
      </c>
      <c r="S326" s="5">
        <v>0</v>
      </c>
      <c r="T326" s="5">
        <v>1</v>
      </c>
      <c r="U326" s="5">
        <v>1</v>
      </c>
      <c r="V326" s="5">
        <v>0</v>
      </c>
      <c r="W326" s="5">
        <v>0</v>
      </c>
      <c r="X326" s="5">
        <v>0</v>
      </c>
      <c r="Y326" s="5">
        <v>0</v>
      </c>
      <c r="AA326">
        <v>2</v>
      </c>
    </row>
    <row r="327" spans="4:27" x14ac:dyDescent="0.2">
      <c r="D327" t="str">
        <f ca="1"/>
        <v>15-Nov</v>
      </c>
      <c r="E327" s="5">
        <v>0</v>
      </c>
      <c r="F327" s="5">
        <v>0</v>
      </c>
      <c r="G327" s="5">
        <v>0</v>
      </c>
      <c r="H327" s="5">
        <v>0</v>
      </c>
      <c r="I327" s="5">
        <v>0</v>
      </c>
      <c r="J327" s="5">
        <v>0</v>
      </c>
      <c r="K327" s="5">
        <v>0</v>
      </c>
      <c r="L327" s="5">
        <v>0</v>
      </c>
      <c r="M327" s="5">
        <v>0</v>
      </c>
      <c r="N327" s="5">
        <v>0</v>
      </c>
      <c r="O327" s="5">
        <v>0</v>
      </c>
      <c r="P327" s="5">
        <v>0</v>
      </c>
      <c r="Q327" s="5">
        <v>0</v>
      </c>
      <c r="R327" s="5">
        <v>0</v>
      </c>
      <c r="S327" s="5">
        <v>0</v>
      </c>
      <c r="T327" s="5">
        <v>1</v>
      </c>
      <c r="U327" s="5">
        <v>1</v>
      </c>
      <c r="V327" s="5">
        <v>0</v>
      </c>
      <c r="W327" s="5">
        <v>0</v>
      </c>
      <c r="X327" s="5">
        <v>0</v>
      </c>
      <c r="Y327" s="5">
        <v>0</v>
      </c>
      <c r="AA327">
        <v>2</v>
      </c>
    </row>
    <row r="328" spans="4:27" x14ac:dyDescent="0.2">
      <c r="D328" t="str">
        <f ca="1"/>
        <v>16-Nov</v>
      </c>
      <c r="E328" s="5">
        <v>0</v>
      </c>
      <c r="F328" s="5">
        <v>0</v>
      </c>
      <c r="G328" s="5">
        <v>0</v>
      </c>
      <c r="H328" s="5">
        <v>0</v>
      </c>
      <c r="I328" s="5">
        <v>0</v>
      </c>
      <c r="J328" s="5">
        <v>0</v>
      </c>
      <c r="K328" s="5">
        <v>0</v>
      </c>
      <c r="L328" s="5">
        <v>0</v>
      </c>
      <c r="M328" s="5">
        <v>0</v>
      </c>
      <c r="N328" s="5">
        <v>0</v>
      </c>
      <c r="O328" s="5">
        <v>0</v>
      </c>
      <c r="P328" s="5">
        <v>0</v>
      </c>
      <c r="Q328" s="5">
        <v>0</v>
      </c>
      <c r="R328" s="5">
        <v>0</v>
      </c>
      <c r="S328" s="5">
        <v>0</v>
      </c>
      <c r="T328" s="5">
        <v>1</v>
      </c>
      <c r="U328" s="5">
        <v>1</v>
      </c>
      <c r="V328" s="5">
        <v>0</v>
      </c>
      <c r="W328" s="5">
        <v>0</v>
      </c>
      <c r="X328" s="5">
        <v>0</v>
      </c>
      <c r="Y328" s="5">
        <v>0</v>
      </c>
      <c r="AA328">
        <v>2</v>
      </c>
    </row>
    <row r="329" spans="4:27" x14ac:dyDescent="0.2">
      <c r="D329" t="str">
        <f ca="1"/>
        <v>17-Nov</v>
      </c>
      <c r="E329" s="5">
        <v>0</v>
      </c>
      <c r="F329" s="5">
        <v>0</v>
      </c>
      <c r="G329" s="5">
        <v>0</v>
      </c>
      <c r="H329" s="5">
        <v>0</v>
      </c>
      <c r="I329" s="5">
        <v>0</v>
      </c>
      <c r="J329" s="5">
        <v>0</v>
      </c>
      <c r="K329" s="5">
        <v>0</v>
      </c>
      <c r="L329" s="5">
        <v>0</v>
      </c>
      <c r="M329" s="5">
        <v>0</v>
      </c>
      <c r="N329" s="5">
        <v>0</v>
      </c>
      <c r="O329" s="5">
        <v>0</v>
      </c>
      <c r="P329" s="5">
        <v>0</v>
      </c>
      <c r="Q329" s="5">
        <v>0</v>
      </c>
      <c r="R329" s="5">
        <v>0</v>
      </c>
      <c r="S329" s="5">
        <v>0</v>
      </c>
      <c r="T329" s="5">
        <v>1</v>
      </c>
      <c r="U329" s="5">
        <v>1</v>
      </c>
      <c r="V329" s="5">
        <v>0</v>
      </c>
      <c r="W329" s="5">
        <v>0</v>
      </c>
      <c r="X329" s="5">
        <v>0</v>
      </c>
      <c r="Y329" s="5">
        <v>0</v>
      </c>
      <c r="AA329">
        <v>2</v>
      </c>
    </row>
    <row r="330" spans="4:27" x14ac:dyDescent="0.2">
      <c r="D330" t="str">
        <f ca="1"/>
        <v>18-Nov</v>
      </c>
      <c r="E330" s="5">
        <v>0</v>
      </c>
      <c r="F330" s="5">
        <v>0</v>
      </c>
      <c r="G330" s="5">
        <v>0</v>
      </c>
      <c r="H330" s="5">
        <v>0</v>
      </c>
      <c r="I330" s="5">
        <v>0</v>
      </c>
      <c r="J330" s="5">
        <v>0</v>
      </c>
      <c r="K330" s="5">
        <v>0</v>
      </c>
      <c r="L330" s="5">
        <v>0</v>
      </c>
      <c r="M330" s="5">
        <v>0</v>
      </c>
      <c r="N330" s="5">
        <v>0</v>
      </c>
      <c r="O330" s="5">
        <v>0</v>
      </c>
      <c r="P330" s="5">
        <v>0</v>
      </c>
      <c r="Q330" s="5">
        <v>0</v>
      </c>
      <c r="R330" s="5">
        <v>0</v>
      </c>
      <c r="S330" s="5">
        <v>0</v>
      </c>
      <c r="T330" s="5">
        <v>1</v>
      </c>
      <c r="U330" s="5">
        <v>1</v>
      </c>
      <c r="V330" s="5">
        <v>0</v>
      </c>
      <c r="W330" s="5">
        <v>0</v>
      </c>
      <c r="X330" s="5">
        <v>0</v>
      </c>
      <c r="Y330" s="5">
        <v>0</v>
      </c>
      <c r="AA330">
        <v>2</v>
      </c>
    </row>
    <row r="331" spans="4:27" x14ac:dyDescent="0.2">
      <c r="D331" t="str">
        <f ca="1"/>
        <v>19-Nov</v>
      </c>
      <c r="E331" s="5">
        <v>0</v>
      </c>
      <c r="F331" s="5">
        <v>0</v>
      </c>
      <c r="G331" s="5">
        <v>0</v>
      </c>
      <c r="H331" s="5">
        <v>0</v>
      </c>
      <c r="I331" s="5">
        <v>0</v>
      </c>
      <c r="J331" s="5">
        <v>0</v>
      </c>
      <c r="K331" s="5">
        <v>0</v>
      </c>
      <c r="L331" s="5">
        <v>0</v>
      </c>
      <c r="M331" s="5">
        <v>0</v>
      </c>
      <c r="N331" s="5">
        <v>0</v>
      </c>
      <c r="O331" s="5">
        <v>0</v>
      </c>
      <c r="P331" s="5">
        <v>0</v>
      </c>
      <c r="Q331" s="5">
        <v>0</v>
      </c>
      <c r="R331" s="5">
        <v>0</v>
      </c>
      <c r="S331" s="5">
        <v>0</v>
      </c>
      <c r="T331" s="5">
        <v>1</v>
      </c>
      <c r="U331" s="5">
        <v>1</v>
      </c>
      <c r="V331" s="5">
        <v>0</v>
      </c>
      <c r="W331" s="5">
        <v>0</v>
      </c>
      <c r="X331" s="5">
        <v>0</v>
      </c>
      <c r="Y331" s="5">
        <v>0</v>
      </c>
      <c r="AA331">
        <v>2</v>
      </c>
    </row>
    <row r="332" spans="4:27" x14ac:dyDescent="0.2">
      <c r="D332" t="str">
        <f ca="1"/>
        <v>20-Nov</v>
      </c>
      <c r="E332" s="5">
        <v>0</v>
      </c>
      <c r="F332" s="5">
        <v>0</v>
      </c>
      <c r="G332" s="5">
        <v>0</v>
      </c>
      <c r="H332" s="5">
        <v>0</v>
      </c>
      <c r="I332" s="5">
        <v>0</v>
      </c>
      <c r="J332" s="5">
        <v>0</v>
      </c>
      <c r="K332" s="5">
        <v>0</v>
      </c>
      <c r="L332" s="5">
        <v>0</v>
      </c>
      <c r="M332" s="5">
        <v>0</v>
      </c>
      <c r="N332" s="5">
        <v>0</v>
      </c>
      <c r="O332" s="5">
        <v>0</v>
      </c>
      <c r="P332" s="5">
        <v>0</v>
      </c>
      <c r="Q332" s="5">
        <v>0</v>
      </c>
      <c r="R332" s="5">
        <v>0</v>
      </c>
      <c r="S332" s="5">
        <v>0</v>
      </c>
      <c r="T332" s="5">
        <v>1</v>
      </c>
      <c r="U332" s="5">
        <v>1</v>
      </c>
      <c r="V332" s="5">
        <v>0</v>
      </c>
      <c r="W332" s="5">
        <v>0</v>
      </c>
      <c r="X332" s="5">
        <v>0</v>
      </c>
      <c r="Y332" s="5">
        <v>0</v>
      </c>
      <c r="AA332">
        <v>2</v>
      </c>
    </row>
    <row r="333" spans="4:27" x14ac:dyDescent="0.2">
      <c r="D333" t="str">
        <f ca="1"/>
        <v>21-Nov</v>
      </c>
      <c r="E333" s="5">
        <v>0</v>
      </c>
      <c r="F333" s="5">
        <v>0</v>
      </c>
      <c r="G333" s="5">
        <v>0</v>
      </c>
      <c r="H333" s="5">
        <v>0</v>
      </c>
      <c r="I333" s="5">
        <v>0</v>
      </c>
      <c r="J333" s="5">
        <v>0</v>
      </c>
      <c r="K333" s="5">
        <v>0</v>
      </c>
      <c r="L333" s="5">
        <v>0</v>
      </c>
      <c r="M333" s="5">
        <v>0</v>
      </c>
      <c r="N333" s="5">
        <v>0</v>
      </c>
      <c r="O333" s="5">
        <v>0</v>
      </c>
      <c r="P333" s="5">
        <v>0</v>
      </c>
      <c r="Q333" s="5">
        <v>0</v>
      </c>
      <c r="R333" s="5">
        <v>0</v>
      </c>
      <c r="S333" s="5">
        <v>0</v>
      </c>
      <c r="T333" s="5">
        <v>1</v>
      </c>
      <c r="U333" s="5">
        <v>1</v>
      </c>
      <c r="V333" s="5">
        <v>0</v>
      </c>
      <c r="W333" s="5">
        <v>0</v>
      </c>
      <c r="X333" s="5">
        <v>0</v>
      </c>
      <c r="Y333" s="5">
        <v>0</v>
      </c>
      <c r="AA333">
        <v>2</v>
      </c>
    </row>
    <row r="334" spans="4:27" x14ac:dyDescent="0.2">
      <c r="D334" t="str">
        <f ca="1"/>
        <v>22-Nov</v>
      </c>
      <c r="E334" s="5">
        <v>0</v>
      </c>
      <c r="F334" s="5">
        <v>0</v>
      </c>
      <c r="G334" s="5">
        <v>0</v>
      </c>
      <c r="H334" s="5">
        <v>0</v>
      </c>
      <c r="I334" s="5">
        <v>0</v>
      </c>
      <c r="J334" s="5">
        <v>0</v>
      </c>
      <c r="K334" s="5">
        <v>0</v>
      </c>
      <c r="L334" s="5">
        <v>0</v>
      </c>
      <c r="M334" s="5">
        <v>0</v>
      </c>
      <c r="N334" s="5">
        <v>0</v>
      </c>
      <c r="O334" s="5">
        <v>0</v>
      </c>
      <c r="P334" s="5">
        <v>0</v>
      </c>
      <c r="Q334" s="5">
        <v>0</v>
      </c>
      <c r="R334" s="5">
        <v>0</v>
      </c>
      <c r="S334" s="5">
        <v>0</v>
      </c>
      <c r="T334" s="5">
        <v>1</v>
      </c>
      <c r="U334" s="5">
        <v>1</v>
      </c>
      <c r="V334" s="5">
        <v>1</v>
      </c>
      <c r="W334" s="5">
        <v>0</v>
      </c>
      <c r="X334" s="5">
        <v>0</v>
      </c>
      <c r="Y334" s="5">
        <v>0</v>
      </c>
      <c r="AA334">
        <v>3</v>
      </c>
    </row>
    <row r="335" spans="4:27" x14ac:dyDescent="0.2">
      <c r="D335" t="str">
        <f ca="1"/>
        <v>23-Nov</v>
      </c>
      <c r="E335" s="5">
        <v>0</v>
      </c>
      <c r="F335" s="5">
        <v>0</v>
      </c>
      <c r="G335" s="5">
        <v>0</v>
      </c>
      <c r="H335" s="5">
        <v>0</v>
      </c>
      <c r="I335" s="5">
        <v>0</v>
      </c>
      <c r="J335" s="5">
        <v>0</v>
      </c>
      <c r="K335" s="5">
        <v>0</v>
      </c>
      <c r="L335" s="5">
        <v>0</v>
      </c>
      <c r="M335" s="5">
        <v>0</v>
      </c>
      <c r="N335" s="5">
        <v>0</v>
      </c>
      <c r="O335" s="5">
        <v>0</v>
      </c>
      <c r="P335" s="5">
        <v>0</v>
      </c>
      <c r="Q335" s="5">
        <v>0</v>
      </c>
      <c r="R335" s="5">
        <v>0</v>
      </c>
      <c r="S335" s="5">
        <v>0</v>
      </c>
      <c r="T335" s="5">
        <v>1</v>
      </c>
      <c r="U335" s="5">
        <v>1</v>
      </c>
      <c r="V335" s="5">
        <v>1</v>
      </c>
      <c r="W335" s="5">
        <v>0</v>
      </c>
      <c r="X335" s="5">
        <v>0</v>
      </c>
      <c r="Y335" s="5">
        <v>0</v>
      </c>
      <c r="AA335">
        <v>3</v>
      </c>
    </row>
    <row r="336" spans="4:27" x14ac:dyDescent="0.2">
      <c r="D336" t="str">
        <f ca="1"/>
        <v>24-Nov</v>
      </c>
      <c r="E336" s="5">
        <v>0</v>
      </c>
      <c r="F336" s="5">
        <v>0</v>
      </c>
      <c r="G336" s="5">
        <v>0</v>
      </c>
      <c r="H336" s="5">
        <v>0</v>
      </c>
      <c r="I336" s="5">
        <v>0</v>
      </c>
      <c r="J336" s="5">
        <v>0</v>
      </c>
      <c r="K336" s="5">
        <v>0</v>
      </c>
      <c r="L336" s="5">
        <v>0</v>
      </c>
      <c r="M336" s="5">
        <v>0</v>
      </c>
      <c r="N336" s="5">
        <v>0</v>
      </c>
      <c r="O336" s="5">
        <v>0</v>
      </c>
      <c r="P336" s="5">
        <v>0</v>
      </c>
      <c r="Q336" s="5">
        <v>0</v>
      </c>
      <c r="R336" s="5">
        <v>0</v>
      </c>
      <c r="S336" s="5">
        <v>0</v>
      </c>
      <c r="T336" s="5">
        <v>1</v>
      </c>
      <c r="U336" s="5">
        <v>1</v>
      </c>
      <c r="V336" s="5">
        <v>1</v>
      </c>
      <c r="W336" s="5">
        <v>0</v>
      </c>
      <c r="X336" s="5">
        <v>0</v>
      </c>
      <c r="Y336" s="5">
        <v>0</v>
      </c>
      <c r="AA336">
        <v>3</v>
      </c>
    </row>
    <row r="337" spans="4:27" x14ac:dyDescent="0.2">
      <c r="D337" t="str">
        <f ca="1"/>
        <v>25-Nov</v>
      </c>
      <c r="E337" s="5">
        <v>0</v>
      </c>
      <c r="F337" s="5">
        <v>0</v>
      </c>
      <c r="G337" s="5">
        <v>0</v>
      </c>
      <c r="H337" s="5">
        <v>0</v>
      </c>
      <c r="I337" s="5">
        <v>0</v>
      </c>
      <c r="J337" s="5">
        <v>0</v>
      </c>
      <c r="K337" s="5">
        <v>0</v>
      </c>
      <c r="L337" s="5">
        <v>0</v>
      </c>
      <c r="M337" s="5">
        <v>0</v>
      </c>
      <c r="N337" s="5">
        <v>0</v>
      </c>
      <c r="O337" s="5">
        <v>0</v>
      </c>
      <c r="P337" s="5">
        <v>0</v>
      </c>
      <c r="Q337" s="5">
        <v>0</v>
      </c>
      <c r="R337" s="5">
        <v>0</v>
      </c>
      <c r="S337" s="5">
        <v>0</v>
      </c>
      <c r="T337" s="5">
        <v>1</v>
      </c>
      <c r="U337" s="5">
        <v>1</v>
      </c>
      <c r="V337" s="5">
        <v>1</v>
      </c>
      <c r="W337" s="5">
        <v>0</v>
      </c>
      <c r="X337" s="5">
        <v>0</v>
      </c>
      <c r="Y337" s="5">
        <v>0</v>
      </c>
      <c r="AA337">
        <v>3</v>
      </c>
    </row>
    <row r="338" spans="4:27" x14ac:dyDescent="0.2">
      <c r="D338" t="str">
        <f ca="1"/>
        <v>26-Nov</v>
      </c>
      <c r="E338" s="5">
        <v>0</v>
      </c>
      <c r="F338" s="5">
        <v>0</v>
      </c>
      <c r="G338" s="5">
        <v>0</v>
      </c>
      <c r="H338" s="5">
        <v>0</v>
      </c>
      <c r="I338" s="5">
        <v>0</v>
      </c>
      <c r="J338" s="5">
        <v>0</v>
      </c>
      <c r="K338" s="5">
        <v>0</v>
      </c>
      <c r="L338" s="5">
        <v>0</v>
      </c>
      <c r="M338" s="5">
        <v>0</v>
      </c>
      <c r="N338" s="5">
        <v>0</v>
      </c>
      <c r="O338" s="5">
        <v>0</v>
      </c>
      <c r="P338" s="5">
        <v>0</v>
      </c>
      <c r="Q338" s="5">
        <v>0</v>
      </c>
      <c r="R338" s="5">
        <v>0</v>
      </c>
      <c r="S338" s="5">
        <v>0</v>
      </c>
      <c r="T338" s="5">
        <v>1</v>
      </c>
      <c r="U338" s="5">
        <v>1</v>
      </c>
      <c r="V338" s="5">
        <v>1</v>
      </c>
      <c r="W338" s="5">
        <v>0</v>
      </c>
      <c r="X338" s="5">
        <v>0</v>
      </c>
      <c r="Y338" s="5">
        <v>0</v>
      </c>
      <c r="AA338">
        <v>3</v>
      </c>
    </row>
    <row r="339" spans="4:27" x14ac:dyDescent="0.2">
      <c r="D339" t="str">
        <f ca="1"/>
        <v>27-Nov</v>
      </c>
      <c r="E339" s="5">
        <v>0</v>
      </c>
      <c r="F339" s="5">
        <v>0</v>
      </c>
      <c r="G339" s="5">
        <v>0</v>
      </c>
      <c r="H339" s="5">
        <v>0</v>
      </c>
      <c r="I339" s="5">
        <v>0</v>
      </c>
      <c r="J339" s="5">
        <v>0</v>
      </c>
      <c r="K339" s="5">
        <v>0</v>
      </c>
      <c r="L339" s="5">
        <v>0</v>
      </c>
      <c r="M339" s="5">
        <v>0</v>
      </c>
      <c r="N339" s="5">
        <v>0</v>
      </c>
      <c r="O339" s="5">
        <v>0</v>
      </c>
      <c r="P339" s="5">
        <v>0</v>
      </c>
      <c r="Q339" s="5">
        <v>0</v>
      </c>
      <c r="R339" s="5">
        <v>0</v>
      </c>
      <c r="S339" s="5">
        <v>0</v>
      </c>
      <c r="T339" s="5">
        <v>1</v>
      </c>
      <c r="U339" s="5">
        <v>1</v>
      </c>
      <c r="V339" s="5">
        <v>1</v>
      </c>
      <c r="W339" s="5">
        <v>0</v>
      </c>
      <c r="X339" s="5">
        <v>0</v>
      </c>
      <c r="Y339" s="5">
        <v>0</v>
      </c>
      <c r="AA339">
        <v>3</v>
      </c>
    </row>
    <row r="340" spans="4:27" x14ac:dyDescent="0.2">
      <c r="D340" t="str">
        <f ca="1"/>
        <v>28-Nov</v>
      </c>
      <c r="E340" s="5">
        <v>0</v>
      </c>
      <c r="F340" s="5">
        <v>0</v>
      </c>
      <c r="G340" s="5">
        <v>0</v>
      </c>
      <c r="H340" s="5">
        <v>0</v>
      </c>
      <c r="I340" s="5">
        <v>0</v>
      </c>
      <c r="J340" s="5">
        <v>0</v>
      </c>
      <c r="K340" s="5">
        <v>0</v>
      </c>
      <c r="L340" s="5">
        <v>0</v>
      </c>
      <c r="M340" s="5">
        <v>0</v>
      </c>
      <c r="N340" s="5">
        <v>0</v>
      </c>
      <c r="O340" s="5">
        <v>0</v>
      </c>
      <c r="P340" s="5">
        <v>0</v>
      </c>
      <c r="Q340" s="5">
        <v>0</v>
      </c>
      <c r="R340" s="5">
        <v>0</v>
      </c>
      <c r="S340" s="5">
        <v>0</v>
      </c>
      <c r="T340" s="5">
        <v>1</v>
      </c>
      <c r="U340" s="5">
        <v>1</v>
      </c>
      <c r="V340" s="5">
        <v>1</v>
      </c>
      <c r="W340" s="5">
        <v>0</v>
      </c>
      <c r="X340" s="5">
        <v>0</v>
      </c>
      <c r="Y340" s="5">
        <v>0</v>
      </c>
      <c r="AA340">
        <v>3</v>
      </c>
    </row>
    <row r="341" spans="4:27" x14ac:dyDescent="0.2">
      <c r="D341" t="str">
        <f ca="1"/>
        <v>29-Nov</v>
      </c>
      <c r="E341" s="5">
        <v>0</v>
      </c>
      <c r="F341" s="5">
        <v>0</v>
      </c>
      <c r="G341" s="5">
        <v>0</v>
      </c>
      <c r="H341" s="5">
        <v>0</v>
      </c>
      <c r="I341" s="5">
        <v>0</v>
      </c>
      <c r="J341" s="5">
        <v>0</v>
      </c>
      <c r="K341" s="5">
        <v>0</v>
      </c>
      <c r="L341" s="5">
        <v>0</v>
      </c>
      <c r="M341" s="5">
        <v>0</v>
      </c>
      <c r="N341" s="5">
        <v>0</v>
      </c>
      <c r="O341" s="5">
        <v>0</v>
      </c>
      <c r="P341" s="5">
        <v>0</v>
      </c>
      <c r="Q341" s="5">
        <v>0</v>
      </c>
      <c r="R341" s="5">
        <v>0</v>
      </c>
      <c r="S341" s="5">
        <v>0</v>
      </c>
      <c r="T341" s="5">
        <v>1</v>
      </c>
      <c r="U341" s="5">
        <v>1</v>
      </c>
      <c r="V341" s="5">
        <v>1</v>
      </c>
      <c r="W341" s="5">
        <v>0</v>
      </c>
      <c r="X341" s="5">
        <v>0</v>
      </c>
      <c r="Y341" s="5">
        <v>0</v>
      </c>
      <c r="AA341">
        <v>3</v>
      </c>
    </row>
    <row r="342" spans="4:27" x14ac:dyDescent="0.2">
      <c r="D342" t="str">
        <f ca="1"/>
        <v>30-Nov</v>
      </c>
      <c r="E342" s="5">
        <v>0</v>
      </c>
      <c r="F342" s="5">
        <v>0</v>
      </c>
      <c r="G342" s="5">
        <v>0</v>
      </c>
      <c r="H342" s="5">
        <v>0</v>
      </c>
      <c r="I342" s="5">
        <v>0</v>
      </c>
      <c r="J342" s="5">
        <v>0</v>
      </c>
      <c r="K342" s="5">
        <v>0</v>
      </c>
      <c r="L342" s="5">
        <v>0</v>
      </c>
      <c r="M342" s="5">
        <v>0</v>
      </c>
      <c r="N342" s="5">
        <v>0</v>
      </c>
      <c r="O342" s="5">
        <v>0</v>
      </c>
      <c r="P342" s="5">
        <v>0</v>
      </c>
      <c r="Q342" s="5">
        <v>0</v>
      </c>
      <c r="R342" s="5">
        <v>0</v>
      </c>
      <c r="S342" s="5">
        <v>0</v>
      </c>
      <c r="T342" s="5">
        <v>1</v>
      </c>
      <c r="U342" s="5">
        <v>1</v>
      </c>
      <c r="V342" s="5">
        <v>1</v>
      </c>
      <c r="W342" s="5">
        <v>0</v>
      </c>
      <c r="X342" s="5">
        <v>0</v>
      </c>
      <c r="Y342" s="5">
        <v>0</v>
      </c>
      <c r="AA342">
        <v>3</v>
      </c>
    </row>
    <row r="343" spans="4:27" x14ac:dyDescent="0.2">
      <c r="D343" t="str">
        <f ca="1"/>
        <v>01-Dec</v>
      </c>
      <c r="E343" s="5">
        <v>0</v>
      </c>
      <c r="F343" s="5">
        <v>0</v>
      </c>
      <c r="G343" s="5">
        <v>0</v>
      </c>
      <c r="H343" s="5">
        <v>0</v>
      </c>
      <c r="I343" s="5">
        <v>0</v>
      </c>
      <c r="J343" s="5">
        <v>0</v>
      </c>
      <c r="K343" s="5">
        <v>0</v>
      </c>
      <c r="L343" s="5">
        <v>0</v>
      </c>
      <c r="M343" s="5">
        <v>0</v>
      </c>
      <c r="N343" s="5">
        <v>0</v>
      </c>
      <c r="O343" s="5">
        <v>0</v>
      </c>
      <c r="P343" s="5">
        <v>0</v>
      </c>
      <c r="Q343" s="5">
        <v>0</v>
      </c>
      <c r="R343" s="5">
        <v>0</v>
      </c>
      <c r="S343" s="5">
        <v>0</v>
      </c>
      <c r="T343" s="5">
        <v>1</v>
      </c>
      <c r="U343" s="5">
        <v>1</v>
      </c>
      <c r="V343" s="5">
        <v>1</v>
      </c>
      <c r="W343" s="5">
        <v>0</v>
      </c>
      <c r="X343" s="5">
        <v>0</v>
      </c>
      <c r="Y343" s="5">
        <v>0</v>
      </c>
      <c r="AA343">
        <v>3</v>
      </c>
    </row>
    <row r="344" spans="4:27" x14ac:dyDescent="0.2">
      <c r="D344" t="str">
        <f ca="1"/>
        <v>02-Dec</v>
      </c>
      <c r="E344" s="5">
        <v>0</v>
      </c>
      <c r="F344" s="5">
        <v>0</v>
      </c>
      <c r="G344" s="5">
        <v>0</v>
      </c>
      <c r="H344" s="5">
        <v>0</v>
      </c>
      <c r="I344" s="5">
        <v>0</v>
      </c>
      <c r="J344" s="5">
        <v>0</v>
      </c>
      <c r="K344" s="5">
        <v>0</v>
      </c>
      <c r="L344" s="5">
        <v>0</v>
      </c>
      <c r="M344" s="5">
        <v>0</v>
      </c>
      <c r="N344" s="5">
        <v>0</v>
      </c>
      <c r="O344" s="5">
        <v>0</v>
      </c>
      <c r="P344" s="5">
        <v>0</v>
      </c>
      <c r="Q344" s="5">
        <v>0</v>
      </c>
      <c r="R344" s="5">
        <v>0</v>
      </c>
      <c r="S344" s="5">
        <v>0</v>
      </c>
      <c r="T344" s="5">
        <v>1</v>
      </c>
      <c r="U344" s="5">
        <v>1</v>
      </c>
      <c r="V344" s="5">
        <v>1</v>
      </c>
      <c r="W344" s="5">
        <v>0</v>
      </c>
      <c r="X344" s="5">
        <v>0</v>
      </c>
      <c r="Y344" s="5">
        <v>0</v>
      </c>
      <c r="AA344">
        <v>3</v>
      </c>
    </row>
    <row r="345" spans="4:27" x14ac:dyDescent="0.2">
      <c r="D345" t="str">
        <f ca="1"/>
        <v>03-Dec</v>
      </c>
      <c r="E345" s="5">
        <v>0</v>
      </c>
      <c r="F345" s="5">
        <v>0</v>
      </c>
      <c r="G345" s="5">
        <v>0</v>
      </c>
      <c r="H345" s="5">
        <v>0</v>
      </c>
      <c r="I345" s="5">
        <v>0</v>
      </c>
      <c r="J345" s="5">
        <v>0</v>
      </c>
      <c r="K345" s="5">
        <v>0</v>
      </c>
      <c r="L345" s="5">
        <v>0</v>
      </c>
      <c r="M345" s="5">
        <v>0</v>
      </c>
      <c r="N345" s="5">
        <v>0</v>
      </c>
      <c r="O345" s="5">
        <v>0</v>
      </c>
      <c r="P345" s="5">
        <v>0</v>
      </c>
      <c r="Q345" s="5">
        <v>0</v>
      </c>
      <c r="R345" s="5">
        <v>0</v>
      </c>
      <c r="S345" s="5">
        <v>0</v>
      </c>
      <c r="T345" s="5">
        <v>1</v>
      </c>
      <c r="U345" s="5">
        <v>1</v>
      </c>
      <c r="V345" s="5">
        <v>1</v>
      </c>
      <c r="W345" s="5">
        <v>0</v>
      </c>
      <c r="X345" s="5">
        <v>0</v>
      </c>
      <c r="Y345" s="5">
        <v>0</v>
      </c>
      <c r="AA345">
        <v>3</v>
      </c>
    </row>
    <row r="346" spans="4:27" x14ac:dyDescent="0.2">
      <c r="D346" t="str">
        <f ca="1"/>
        <v>04-Dec</v>
      </c>
      <c r="E346" s="5">
        <v>0</v>
      </c>
      <c r="F346" s="5">
        <v>0</v>
      </c>
      <c r="G346" s="5">
        <v>0</v>
      </c>
      <c r="H346" s="5">
        <v>0</v>
      </c>
      <c r="I346" s="5">
        <v>0</v>
      </c>
      <c r="J346" s="5">
        <v>0</v>
      </c>
      <c r="K346" s="5">
        <v>0</v>
      </c>
      <c r="L346" s="5">
        <v>0</v>
      </c>
      <c r="M346" s="5">
        <v>0</v>
      </c>
      <c r="N346" s="5">
        <v>0</v>
      </c>
      <c r="O346" s="5">
        <v>0</v>
      </c>
      <c r="P346" s="5">
        <v>0</v>
      </c>
      <c r="Q346" s="5">
        <v>0</v>
      </c>
      <c r="R346" s="5">
        <v>0</v>
      </c>
      <c r="S346" s="5">
        <v>0</v>
      </c>
      <c r="T346" s="5">
        <v>1</v>
      </c>
      <c r="U346" s="5">
        <v>1</v>
      </c>
      <c r="V346" s="5">
        <v>1</v>
      </c>
      <c r="W346" s="5">
        <v>0</v>
      </c>
      <c r="X346" s="5">
        <v>0</v>
      </c>
      <c r="Y346" s="5">
        <v>0</v>
      </c>
      <c r="AA346">
        <v>3</v>
      </c>
    </row>
    <row r="347" spans="4:27" x14ac:dyDescent="0.2">
      <c r="D347" t="str">
        <f ca="1"/>
        <v>05-Dec</v>
      </c>
      <c r="E347" s="5">
        <v>0</v>
      </c>
      <c r="F347" s="5">
        <v>0</v>
      </c>
      <c r="G347" s="5">
        <v>0</v>
      </c>
      <c r="H347" s="5">
        <v>0</v>
      </c>
      <c r="I347" s="5">
        <v>0</v>
      </c>
      <c r="J347" s="5">
        <v>0</v>
      </c>
      <c r="K347" s="5">
        <v>0</v>
      </c>
      <c r="L347" s="5">
        <v>0</v>
      </c>
      <c r="M347" s="5">
        <v>0</v>
      </c>
      <c r="N347" s="5">
        <v>0</v>
      </c>
      <c r="O347" s="5">
        <v>0</v>
      </c>
      <c r="P347" s="5">
        <v>0</v>
      </c>
      <c r="Q347" s="5">
        <v>0</v>
      </c>
      <c r="R347" s="5">
        <v>0</v>
      </c>
      <c r="S347" s="5">
        <v>0</v>
      </c>
      <c r="T347" s="5">
        <v>1</v>
      </c>
      <c r="U347" s="5">
        <v>1</v>
      </c>
      <c r="V347" s="5">
        <v>1</v>
      </c>
      <c r="W347" s="5">
        <v>0</v>
      </c>
      <c r="X347" s="5">
        <v>0</v>
      </c>
      <c r="Y347" s="5">
        <v>0</v>
      </c>
      <c r="AA347">
        <v>3</v>
      </c>
    </row>
    <row r="348" spans="4:27" x14ac:dyDescent="0.2">
      <c r="D348" t="str">
        <f ca="1"/>
        <v>06-Dec</v>
      </c>
      <c r="E348" s="5">
        <v>0</v>
      </c>
      <c r="F348" s="5">
        <v>0</v>
      </c>
      <c r="G348" s="5">
        <v>0</v>
      </c>
      <c r="H348" s="5">
        <v>0</v>
      </c>
      <c r="I348" s="5">
        <v>0</v>
      </c>
      <c r="J348" s="5">
        <v>0</v>
      </c>
      <c r="K348" s="5">
        <v>0</v>
      </c>
      <c r="L348" s="5">
        <v>0</v>
      </c>
      <c r="M348" s="5">
        <v>0</v>
      </c>
      <c r="N348" s="5">
        <v>0</v>
      </c>
      <c r="O348" s="5">
        <v>0</v>
      </c>
      <c r="P348" s="5">
        <v>0</v>
      </c>
      <c r="Q348" s="5">
        <v>0</v>
      </c>
      <c r="R348" s="5">
        <v>0</v>
      </c>
      <c r="S348" s="5">
        <v>0</v>
      </c>
      <c r="T348" s="5">
        <v>1</v>
      </c>
      <c r="U348" s="5">
        <v>1</v>
      </c>
      <c r="V348" s="5">
        <v>1</v>
      </c>
      <c r="W348" s="5">
        <v>0</v>
      </c>
      <c r="X348" s="5">
        <v>0</v>
      </c>
      <c r="Y348" s="5">
        <v>0</v>
      </c>
      <c r="AA348">
        <v>3</v>
      </c>
    </row>
    <row r="349" spans="4:27" x14ac:dyDescent="0.2">
      <c r="D349" t="str">
        <f ca="1"/>
        <v>07-Dec</v>
      </c>
      <c r="E349" s="5">
        <v>0</v>
      </c>
      <c r="F349" s="5">
        <v>0</v>
      </c>
      <c r="G349" s="5">
        <v>0</v>
      </c>
      <c r="H349" s="5">
        <v>0</v>
      </c>
      <c r="I349" s="5">
        <v>0</v>
      </c>
      <c r="J349" s="5">
        <v>0</v>
      </c>
      <c r="K349" s="5">
        <v>0</v>
      </c>
      <c r="L349" s="5">
        <v>0</v>
      </c>
      <c r="M349" s="5">
        <v>0</v>
      </c>
      <c r="N349" s="5">
        <v>0</v>
      </c>
      <c r="O349" s="5">
        <v>0</v>
      </c>
      <c r="P349" s="5">
        <v>0</v>
      </c>
      <c r="Q349" s="5">
        <v>0</v>
      </c>
      <c r="R349" s="5">
        <v>0</v>
      </c>
      <c r="S349" s="5">
        <v>0</v>
      </c>
      <c r="T349" s="5">
        <v>1</v>
      </c>
      <c r="U349" s="5">
        <v>1</v>
      </c>
      <c r="V349" s="5">
        <v>1</v>
      </c>
      <c r="W349" s="5">
        <v>0</v>
      </c>
      <c r="X349" s="5">
        <v>0</v>
      </c>
      <c r="Y349" s="5">
        <v>0</v>
      </c>
      <c r="AA349">
        <v>3</v>
      </c>
    </row>
    <row r="350" spans="4:27" x14ac:dyDescent="0.2">
      <c r="D350" t="str">
        <f ca="1"/>
        <v>08-Dec</v>
      </c>
      <c r="E350" s="5">
        <v>0</v>
      </c>
      <c r="F350" s="5">
        <v>0</v>
      </c>
      <c r="G350" s="5">
        <v>0</v>
      </c>
      <c r="H350" s="5">
        <v>0</v>
      </c>
      <c r="I350" s="5">
        <v>0</v>
      </c>
      <c r="J350" s="5">
        <v>0</v>
      </c>
      <c r="K350" s="5">
        <v>0</v>
      </c>
      <c r="L350" s="5">
        <v>0</v>
      </c>
      <c r="M350" s="5">
        <v>0</v>
      </c>
      <c r="N350" s="5">
        <v>0</v>
      </c>
      <c r="O350" s="5">
        <v>0</v>
      </c>
      <c r="P350" s="5">
        <v>0</v>
      </c>
      <c r="Q350" s="5">
        <v>0</v>
      </c>
      <c r="R350" s="5">
        <v>0</v>
      </c>
      <c r="S350" s="5">
        <v>0</v>
      </c>
      <c r="T350" s="5">
        <v>1</v>
      </c>
      <c r="U350" s="5">
        <v>1</v>
      </c>
      <c r="V350" s="5">
        <v>1</v>
      </c>
      <c r="W350" s="5">
        <v>0</v>
      </c>
      <c r="X350" s="5">
        <v>0</v>
      </c>
      <c r="Y350" s="5">
        <v>0</v>
      </c>
      <c r="AA350">
        <v>3</v>
      </c>
    </row>
    <row r="351" spans="4:27" x14ac:dyDescent="0.2">
      <c r="D351" t="str">
        <f ca="1"/>
        <v>09-Dec</v>
      </c>
      <c r="E351" s="5">
        <v>0</v>
      </c>
      <c r="F351" s="5">
        <v>0</v>
      </c>
      <c r="G351" s="5">
        <v>0</v>
      </c>
      <c r="H351" s="5">
        <v>0</v>
      </c>
      <c r="I351" s="5">
        <v>0</v>
      </c>
      <c r="J351" s="5">
        <v>0</v>
      </c>
      <c r="K351" s="5">
        <v>0</v>
      </c>
      <c r="L351" s="5">
        <v>0</v>
      </c>
      <c r="M351" s="5">
        <v>0</v>
      </c>
      <c r="N351" s="5">
        <v>0</v>
      </c>
      <c r="O351" s="5">
        <v>0</v>
      </c>
      <c r="P351" s="5">
        <v>0</v>
      </c>
      <c r="Q351" s="5">
        <v>0</v>
      </c>
      <c r="R351" s="5">
        <v>0</v>
      </c>
      <c r="S351" s="5">
        <v>0</v>
      </c>
      <c r="T351" s="5">
        <v>1</v>
      </c>
      <c r="U351" s="5">
        <v>1</v>
      </c>
      <c r="V351" s="5">
        <v>1</v>
      </c>
      <c r="W351" s="5">
        <v>0</v>
      </c>
      <c r="X351" s="5">
        <v>0</v>
      </c>
      <c r="Y351" s="5">
        <v>0</v>
      </c>
      <c r="AA351">
        <v>3</v>
      </c>
    </row>
    <row r="352" spans="4:27" x14ac:dyDescent="0.2">
      <c r="D352" t="str">
        <f ca="1"/>
        <v>10-Dec</v>
      </c>
      <c r="E352" s="5">
        <v>0</v>
      </c>
      <c r="F352" s="5">
        <v>0</v>
      </c>
      <c r="G352" s="5">
        <v>0</v>
      </c>
      <c r="H352" s="5">
        <v>0</v>
      </c>
      <c r="I352" s="5">
        <v>0</v>
      </c>
      <c r="J352" s="5">
        <v>0</v>
      </c>
      <c r="K352" s="5">
        <v>0</v>
      </c>
      <c r="L352" s="5">
        <v>0</v>
      </c>
      <c r="M352" s="5">
        <v>0</v>
      </c>
      <c r="N352" s="5">
        <v>0</v>
      </c>
      <c r="O352" s="5">
        <v>0</v>
      </c>
      <c r="P352" s="5">
        <v>0</v>
      </c>
      <c r="Q352" s="5">
        <v>0</v>
      </c>
      <c r="R352" s="5">
        <v>0</v>
      </c>
      <c r="S352" s="5">
        <v>0</v>
      </c>
      <c r="T352" s="5">
        <v>1</v>
      </c>
      <c r="U352" s="5">
        <v>1</v>
      </c>
      <c r="V352" s="5">
        <v>1</v>
      </c>
      <c r="W352" s="5">
        <v>0</v>
      </c>
      <c r="X352" s="5">
        <v>0</v>
      </c>
      <c r="Y352" s="5">
        <v>0</v>
      </c>
      <c r="AA352">
        <v>3</v>
      </c>
    </row>
    <row r="353" spans="4:27" x14ac:dyDescent="0.2">
      <c r="D353" t="str">
        <f ca="1"/>
        <v>11-Dec</v>
      </c>
      <c r="E353" s="5">
        <v>0</v>
      </c>
      <c r="F353" s="5">
        <v>0</v>
      </c>
      <c r="G353" s="5">
        <v>0</v>
      </c>
      <c r="H353" s="5">
        <v>0</v>
      </c>
      <c r="I353" s="5">
        <v>0</v>
      </c>
      <c r="J353" s="5">
        <v>0</v>
      </c>
      <c r="K353" s="5">
        <v>0</v>
      </c>
      <c r="L353" s="5">
        <v>0</v>
      </c>
      <c r="M353" s="5">
        <v>0</v>
      </c>
      <c r="N353" s="5">
        <v>0</v>
      </c>
      <c r="O353" s="5">
        <v>0</v>
      </c>
      <c r="P353" s="5">
        <v>0</v>
      </c>
      <c r="Q353" s="5">
        <v>0</v>
      </c>
      <c r="R353" s="5">
        <v>0</v>
      </c>
      <c r="S353" s="5">
        <v>0</v>
      </c>
      <c r="T353" s="5">
        <v>1</v>
      </c>
      <c r="U353" s="5">
        <v>1</v>
      </c>
      <c r="V353" s="5">
        <v>1</v>
      </c>
      <c r="W353" s="5">
        <v>0</v>
      </c>
      <c r="X353" s="5">
        <v>0</v>
      </c>
      <c r="Y353" s="5">
        <v>0</v>
      </c>
      <c r="AA353">
        <v>3</v>
      </c>
    </row>
    <row r="354" spans="4:27" x14ac:dyDescent="0.2">
      <c r="D354" t="str">
        <f ca="1"/>
        <v>12-Dec</v>
      </c>
      <c r="E354" s="5">
        <v>0</v>
      </c>
      <c r="F354" s="5">
        <v>0</v>
      </c>
      <c r="G354" s="5">
        <v>0</v>
      </c>
      <c r="H354" s="5">
        <v>0</v>
      </c>
      <c r="I354" s="5">
        <v>0</v>
      </c>
      <c r="J354" s="5">
        <v>0</v>
      </c>
      <c r="K354" s="5">
        <v>0</v>
      </c>
      <c r="L354" s="5">
        <v>0</v>
      </c>
      <c r="M354" s="5">
        <v>0</v>
      </c>
      <c r="N354" s="5">
        <v>0</v>
      </c>
      <c r="O354" s="5">
        <v>0</v>
      </c>
      <c r="P354" s="5">
        <v>0</v>
      </c>
      <c r="Q354" s="5">
        <v>0</v>
      </c>
      <c r="R354" s="5">
        <v>0</v>
      </c>
      <c r="S354" s="5">
        <v>0</v>
      </c>
      <c r="T354" s="5">
        <v>1</v>
      </c>
      <c r="U354" s="5">
        <v>1</v>
      </c>
      <c r="V354" s="5">
        <v>1</v>
      </c>
      <c r="W354" s="5">
        <v>0</v>
      </c>
      <c r="X354" s="5">
        <v>0</v>
      </c>
      <c r="Y354" s="5">
        <v>0</v>
      </c>
      <c r="AA354">
        <v>3</v>
      </c>
    </row>
    <row r="355" spans="4:27" x14ac:dyDescent="0.2">
      <c r="D355" t="str">
        <f ca="1"/>
        <v>13-Dec</v>
      </c>
      <c r="E355" s="5">
        <v>0</v>
      </c>
      <c r="F355" s="5">
        <v>0</v>
      </c>
      <c r="G355" s="5">
        <v>0</v>
      </c>
      <c r="H355" s="5">
        <v>0</v>
      </c>
      <c r="I355" s="5">
        <v>0</v>
      </c>
      <c r="J355" s="5">
        <v>0</v>
      </c>
      <c r="K355" s="5">
        <v>0</v>
      </c>
      <c r="L355" s="5">
        <v>0</v>
      </c>
      <c r="M355" s="5">
        <v>0</v>
      </c>
      <c r="N355" s="5">
        <v>0</v>
      </c>
      <c r="O355" s="5">
        <v>0</v>
      </c>
      <c r="P355" s="5">
        <v>0</v>
      </c>
      <c r="Q355" s="5">
        <v>0</v>
      </c>
      <c r="R355" s="5">
        <v>0</v>
      </c>
      <c r="S355" s="5">
        <v>0</v>
      </c>
      <c r="T355" s="5">
        <v>1</v>
      </c>
      <c r="U355" s="5">
        <v>1</v>
      </c>
      <c r="V355" s="5">
        <v>1</v>
      </c>
      <c r="W355" s="5">
        <v>0</v>
      </c>
      <c r="X355" s="5">
        <v>0</v>
      </c>
      <c r="Y355" s="5">
        <v>0</v>
      </c>
      <c r="AA355">
        <v>3</v>
      </c>
    </row>
    <row r="356" spans="4:27" x14ac:dyDescent="0.2">
      <c r="D356" t="str">
        <f ca="1"/>
        <v>14-Dec</v>
      </c>
      <c r="E356" s="5">
        <v>0</v>
      </c>
      <c r="F356" s="5">
        <v>0</v>
      </c>
      <c r="G356" s="5">
        <v>0</v>
      </c>
      <c r="H356" s="5">
        <v>0</v>
      </c>
      <c r="I356" s="5">
        <v>0</v>
      </c>
      <c r="J356" s="5">
        <v>0</v>
      </c>
      <c r="K356" s="5">
        <v>0</v>
      </c>
      <c r="L356" s="5">
        <v>0</v>
      </c>
      <c r="M356" s="5">
        <v>0</v>
      </c>
      <c r="N356" s="5">
        <v>0</v>
      </c>
      <c r="O356" s="5">
        <v>0</v>
      </c>
      <c r="P356" s="5">
        <v>0</v>
      </c>
      <c r="Q356" s="5">
        <v>0</v>
      </c>
      <c r="R356" s="5">
        <v>0</v>
      </c>
      <c r="S356" s="5">
        <v>0</v>
      </c>
      <c r="T356" s="5">
        <v>1</v>
      </c>
      <c r="U356" s="5">
        <v>1</v>
      </c>
      <c r="V356" s="5">
        <v>1</v>
      </c>
      <c r="W356" s="5">
        <v>0</v>
      </c>
      <c r="X356" s="5">
        <v>0</v>
      </c>
      <c r="Y356" s="5">
        <v>0</v>
      </c>
      <c r="AA356">
        <v>3</v>
      </c>
    </row>
    <row r="357" spans="4:27" x14ac:dyDescent="0.2">
      <c r="D357" t="str">
        <f ca="1"/>
        <v>15-Dec</v>
      </c>
      <c r="E357" s="5">
        <v>0</v>
      </c>
      <c r="F357" s="5">
        <v>0</v>
      </c>
      <c r="G357" s="5">
        <v>0</v>
      </c>
      <c r="H357" s="5">
        <v>0</v>
      </c>
      <c r="I357" s="5">
        <v>0</v>
      </c>
      <c r="J357" s="5">
        <v>0</v>
      </c>
      <c r="K357" s="5">
        <v>0</v>
      </c>
      <c r="L357" s="5">
        <v>0</v>
      </c>
      <c r="M357" s="5">
        <v>0</v>
      </c>
      <c r="N357" s="5">
        <v>0</v>
      </c>
      <c r="O357" s="5">
        <v>0</v>
      </c>
      <c r="P357" s="5">
        <v>0</v>
      </c>
      <c r="Q357" s="5">
        <v>0</v>
      </c>
      <c r="R357" s="5">
        <v>0</v>
      </c>
      <c r="S357" s="5">
        <v>0</v>
      </c>
      <c r="T357" s="5">
        <v>1</v>
      </c>
      <c r="U357" s="5">
        <v>1</v>
      </c>
      <c r="V357" s="5">
        <v>1</v>
      </c>
      <c r="W357" s="5">
        <v>0</v>
      </c>
      <c r="X357" s="5">
        <v>0</v>
      </c>
      <c r="Y357" s="5">
        <v>0</v>
      </c>
      <c r="AA357">
        <v>3</v>
      </c>
    </row>
    <row r="358" spans="4:27" x14ac:dyDescent="0.2">
      <c r="D358" t="str">
        <f ca="1"/>
        <v>16-Dec</v>
      </c>
      <c r="E358" s="5">
        <v>0</v>
      </c>
      <c r="F358" s="5">
        <v>0</v>
      </c>
      <c r="G358" s="5">
        <v>0</v>
      </c>
      <c r="H358" s="5">
        <v>0</v>
      </c>
      <c r="I358" s="5">
        <v>0</v>
      </c>
      <c r="J358" s="5">
        <v>0</v>
      </c>
      <c r="K358" s="5">
        <v>0</v>
      </c>
      <c r="L358" s="5">
        <v>0</v>
      </c>
      <c r="M358" s="5">
        <v>0</v>
      </c>
      <c r="N358" s="5">
        <v>0</v>
      </c>
      <c r="O358" s="5">
        <v>0</v>
      </c>
      <c r="P358" s="5">
        <v>0</v>
      </c>
      <c r="Q358" s="5">
        <v>0</v>
      </c>
      <c r="R358" s="5">
        <v>0</v>
      </c>
      <c r="S358" s="5">
        <v>0</v>
      </c>
      <c r="T358" s="5">
        <v>1</v>
      </c>
      <c r="U358" s="5">
        <v>1</v>
      </c>
      <c r="V358" s="5">
        <v>1</v>
      </c>
      <c r="W358" s="5">
        <v>0</v>
      </c>
      <c r="X358" s="5">
        <v>0</v>
      </c>
      <c r="Y358" s="5">
        <v>0</v>
      </c>
      <c r="AA358">
        <v>3</v>
      </c>
    </row>
    <row r="359" spans="4:27" x14ac:dyDescent="0.2">
      <c r="D359" t="str">
        <f ca="1"/>
        <v>17-Dec</v>
      </c>
      <c r="E359" s="5">
        <v>0</v>
      </c>
      <c r="F359" s="5">
        <v>0</v>
      </c>
      <c r="G359" s="5">
        <v>0</v>
      </c>
      <c r="H359" s="5">
        <v>0</v>
      </c>
      <c r="I359" s="5">
        <v>0</v>
      </c>
      <c r="J359" s="5">
        <v>0</v>
      </c>
      <c r="K359" s="5">
        <v>0</v>
      </c>
      <c r="L359" s="5">
        <v>0</v>
      </c>
      <c r="M359" s="5">
        <v>0</v>
      </c>
      <c r="N359" s="5">
        <v>0</v>
      </c>
      <c r="O359" s="5">
        <v>0</v>
      </c>
      <c r="P359" s="5">
        <v>0</v>
      </c>
      <c r="Q359" s="5">
        <v>0</v>
      </c>
      <c r="R359" s="5">
        <v>0</v>
      </c>
      <c r="S359" s="5">
        <v>0</v>
      </c>
      <c r="T359" s="5">
        <v>1</v>
      </c>
      <c r="U359" s="5">
        <v>1</v>
      </c>
      <c r="V359" s="5">
        <v>1</v>
      </c>
      <c r="W359" s="5">
        <v>0</v>
      </c>
      <c r="X359" s="5">
        <v>0</v>
      </c>
      <c r="Y359" s="5">
        <v>0</v>
      </c>
      <c r="AA359">
        <v>3</v>
      </c>
    </row>
    <row r="360" spans="4:27" x14ac:dyDescent="0.2">
      <c r="D360" t="str">
        <f ca="1"/>
        <v>18-Dec</v>
      </c>
      <c r="E360" s="5">
        <v>0</v>
      </c>
      <c r="F360" s="5">
        <v>0</v>
      </c>
      <c r="G360" s="5">
        <v>0</v>
      </c>
      <c r="H360" s="5">
        <v>0</v>
      </c>
      <c r="I360" s="5">
        <v>0</v>
      </c>
      <c r="J360" s="5">
        <v>0</v>
      </c>
      <c r="K360" s="5">
        <v>0</v>
      </c>
      <c r="L360" s="5">
        <v>0</v>
      </c>
      <c r="M360" s="5">
        <v>0</v>
      </c>
      <c r="N360" s="5">
        <v>0</v>
      </c>
      <c r="O360" s="5">
        <v>0</v>
      </c>
      <c r="P360" s="5">
        <v>0</v>
      </c>
      <c r="Q360" s="5">
        <v>0</v>
      </c>
      <c r="R360" s="5">
        <v>0</v>
      </c>
      <c r="S360" s="5">
        <v>0</v>
      </c>
      <c r="T360" s="5">
        <v>1</v>
      </c>
      <c r="U360" s="5">
        <v>1</v>
      </c>
      <c r="V360" s="5">
        <v>1</v>
      </c>
      <c r="W360" s="5">
        <v>0</v>
      </c>
      <c r="X360" s="5">
        <v>0</v>
      </c>
      <c r="Y360" s="5">
        <v>0</v>
      </c>
      <c r="AA360">
        <v>3</v>
      </c>
    </row>
    <row r="361" spans="4:27" x14ac:dyDescent="0.2">
      <c r="D361" t="str">
        <f ca="1"/>
        <v>19-Dec</v>
      </c>
      <c r="E361" s="5">
        <v>0</v>
      </c>
      <c r="F361" s="5">
        <v>0</v>
      </c>
      <c r="G361" s="5">
        <v>0</v>
      </c>
      <c r="H361" s="5">
        <v>0</v>
      </c>
      <c r="I361" s="5">
        <v>0</v>
      </c>
      <c r="J361" s="5">
        <v>0</v>
      </c>
      <c r="K361" s="5">
        <v>0</v>
      </c>
      <c r="L361" s="5">
        <v>0</v>
      </c>
      <c r="M361" s="5">
        <v>0</v>
      </c>
      <c r="N361" s="5">
        <v>0</v>
      </c>
      <c r="O361" s="5">
        <v>0</v>
      </c>
      <c r="P361" s="5">
        <v>0</v>
      </c>
      <c r="Q361" s="5">
        <v>0</v>
      </c>
      <c r="R361" s="5">
        <v>0</v>
      </c>
      <c r="S361" s="5">
        <v>0</v>
      </c>
      <c r="T361" s="5">
        <v>1</v>
      </c>
      <c r="U361" s="5">
        <v>1</v>
      </c>
      <c r="V361" s="5">
        <v>1</v>
      </c>
      <c r="W361" s="5">
        <v>1</v>
      </c>
      <c r="X361" s="5">
        <v>0</v>
      </c>
      <c r="Y361" s="5">
        <v>0</v>
      </c>
      <c r="AA361">
        <v>4</v>
      </c>
    </row>
    <row r="362" spans="4:27" x14ac:dyDescent="0.2">
      <c r="D362" t="str">
        <f ca="1"/>
        <v>20-Dec</v>
      </c>
      <c r="E362" s="5">
        <v>0</v>
      </c>
      <c r="F362" s="5">
        <v>0</v>
      </c>
      <c r="G362" s="5">
        <v>0</v>
      </c>
      <c r="H362" s="5">
        <v>0</v>
      </c>
      <c r="I362" s="5">
        <v>0</v>
      </c>
      <c r="J362" s="5">
        <v>0</v>
      </c>
      <c r="K362" s="5">
        <v>0</v>
      </c>
      <c r="L362" s="5">
        <v>0</v>
      </c>
      <c r="M362" s="5">
        <v>0</v>
      </c>
      <c r="N362" s="5">
        <v>0</v>
      </c>
      <c r="O362" s="5">
        <v>0</v>
      </c>
      <c r="P362" s="5">
        <v>0</v>
      </c>
      <c r="Q362" s="5">
        <v>0</v>
      </c>
      <c r="R362" s="5">
        <v>0</v>
      </c>
      <c r="S362" s="5">
        <v>0</v>
      </c>
      <c r="T362" s="5">
        <v>1</v>
      </c>
      <c r="U362" s="5">
        <v>1</v>
      </c>
      <c r="V362" s="5">
        <v>1</v>
      </c>
      <c r="W362" s="5">
        <v>1</v>
      </c>
      <c r="X362" s="5">
        <v>0</v>
      </c>
      <c r="Y362" s="5">
        <v>0</v>
      </c>
      <c r="AA362">
        <v>4</v>
      </c>
    </row>
    <row r="363" spans="4:27" x14ac:dyDescent="0.2">
      <c r="D363" t="str">
        <f ca="1"/>
        <v>21-Dec</v>
      </c>
      <c r="E363" s="5">
        <v>0</v>
      </c>
      <c r="F363" s="5">
        <v>0</v>
      </c>
      <c r="G363" s="5">
        <v>0</v>
      </c>
      <c r="H363" s="5">
        <v>0</v>
      </c>
      <c r="I363" s="5">
        <v>0</v>
      </c>
      <c r="J363" s="5">
        <v>0</v>
      </c>
      <c r="K363" s="5">
        <v>0</v>
      </c>
      <c r="L363" s="5">
        <v>0</v>
      </c>
      <c r="M363" s="5">
        <v>0</v>
      </c>
      <c r="N363" s="5">
        <v>0</v>
      </c>
      <c r="O363" s="5">
        <v>0</v>
      </c>
      <c r="P363" s="5">
        <v>0</v>
      </c>
      <c r="Q363" s="5">
        <v>0</v>
      </c>
      <c r="R363" s="5">
        <v>0</v>
      </c>
      <c r="S363" s="5">
        <v>0</v>
      </c>
      <c r="T363" s="5">
        <v>0</v>
      </c>
      <c r="U363" s="5">
        <v>1</v>
      </c>
      <c r="V363" s="5">
        <v>1</v>
      </c>
      <c r="W363" s="5">
        <v>1</v>
      </c>
      <c r="X363" s="5">
        <v>0</v>
      </c>
      <c r="Y363" s="5">
        <v>0</v>
      </c>
      <c r="AA363">
        <v>3</v>
      </c>
    </row>
    <row r="364" spans="4:27" x14ac:dyDescent="0.2">
      <c r="D364" t="str">
        <f ca="1"/>
        <v>22-Dec</v>
      </c>
      <c r="E364" s="5">
        <v>0</v>
      </c>
      <c r="F364" s="5">
        <v>0</v>
      </c>
      <c r="G364" s="5">
        <v>0</v>
      </c>
      <c r="H364" s="5">
        <v>0</v>
      </c>
      <c r="I364" s="5">
        <v>0</v>
      </c>
      <c r="J364" s="5">
        <v>0</v>
      </c>
      <c r="K364" s="5">
        <v>0</v>
      </c>
      <c r="L364" s="5">
        <v>0</v>
      </c>
      <c r="M364" s="5">
        <v>0</v>
      </c>
      <c r="N364" s="5">
        <v>0</v>
      </c>
      <c r="O364" s="5">
        <v>0</v>
      </c>
      <c r="P364" s="5">
        <v>0</v>
      </c>
      <c r="Q364" s="5">
        <v>0</v>
      </c>
      <c r="R364" s="5">
        <v>0</v>
      </c>
      <c r="S364" s="5">
        <v>0</v>
      </c>
      <c r="T364" s="5">
        <v>0</v>
      </c>
      <c r="U364" s="5">
        <v>1</v>
      </c>
      <c r="V364" s="5">
        <v>1</v>
      </c>
      <c r="W364" s="5">
        <v>1</v>
      </c>
      <c r="X364" s="5">
        <v>0</v>
      </c>
      <c r="Y364" s="5">
        <v>0</v>
      </c>
      <c r="AA364">
        <v>3</v>
      </c>
    </row>
    <row r="365" spans="4:27" x14ac:dyDescent="0.2">
      <c r="D365" t="str">
        <f ca="1"/>
        <v>23-Dec</v>
      </c>
      <c r="E365" s="5">
        <v>0</v>
      </c>
      <c r="F365" s="5">
        <v>0</v>
      </c>
      <c r="G365" s="5">
        <v>0</v>
      </c>
      <c r="H365" s="5">
        <v>0</v>
      </c>
      <c r="I365" s="5">
        <v>0</v>
      </c>
      <c r="J365" s="5">
        <v>0</v>
      </c>
      <c r="K365" s="5">
        <v>0</v>
      </c>
      <c r="L365" s="5">
        <v>0</v>
      </c>
      <c r="M365" s="5">
        <v>0</v>
      </c>
      <c r="N365" s="5">
        <v>0</v>
      </c>
      <c r="O365" s="5">
        <v>0</v>
      </c>
      <c r="P365" s="5">
        <v>0</v>
      </c>
      <c r="Q365" s="5">
        <v>0</v>
      </c>
      <c r="R365" s="5">
        <v>0</v>
      </c>
      <c r="S365" s="5">
        <v>0</v>
      </c>
      <c r="T365" s="5">
        <v>0</v>
      </c>
      <c r="U365" s="5">
        <v>1</v>
      </c>
      <c r="V365" s="5">
        <v>1</v>
      </c>
      <c r="W365" s="5">
        <v>1</v>
      </c>
      <c r="X365" s="5">
        <v>0</v>
      </c>
      <c r="Y365" s="5">
        <v>0</v>
      </c>
      <c r="AA365">
        <v>3</v>
      </c>
    </row>
    <row r="366" spans="4:27" x14ac:dyDescent="0.2">
      <c r="D366" t="str">
        <f ca="1"/>
        <v>24-Dec</v>
      </c>
      <c r="E366" s="5">
        <v>0</v>
      </c>
      <c r="F366" s="5">
        <v>0</v>
      </c>
      <c r="G366" s="5">
        <v>0</v>
      </c>
      <c r="H366" s="5">
        <v>0</v>
      </c>
      <c r="I366" s="5">
        <v>0</v>
      </c>
      <c r="J366" s="5">
        <v>0</v>
      </c>
      <c r="K366" s="5">
        <v>0</v>
      </c>
      <c r="L366" s="5">
        <v>0</v>
      </c>
      <c r="M366" s="5">
        <v>0</v>
      </c>
      <c r="N366" s="5">
        <v>0</v>
      </c>
      <c r="O366" s="5">
        <v>0</v>
      </c>
      <c r="P366" s="5">
        <v>0</v>
      </c>
      <c r="Q366" s="5">
        <v>0</v>
      </c>
      <c r="R366" s="5">
        <v>0</v>
      </c>
      <c r="S366" s="5">
        <v>0</v>
      </c>
      <c r="T366" s="5">
        <v>0</v>
      </c>
      <c r="U366" s="5">
        <v>1</v>
      </c>
      <c r="V366" s="5">
        <v>1</v>
      </c>
      <c r="W366" s="5">
        <v>1</v>
      </c>
      <c r="X366" s="5">
        <v>0</v>
      </c>
      <c r="Y366" s="5">
        <v>0</v>
      </c>
      <c r="AA366">
        <v>3</v>
      </c>
    </row>
    <row r="367" spans="4:27" x14ac:dyDescent="0.2">
      <c r="D367" t="str">
        <f ca="1"/>
        <v>25-Dec</v>
      </c>
      <c r="E367" s="5">
        <v>0</v>
      </c>
      <c r="F367" s="5">
        <v>0</v>
      </c>
      <c r="G367" s="5">
        <v>0</v>
      </c>
      <c r="H367" s="5">
        <v>0</v>
      </c>
      <c r="I367" s="5">
        <v>0</v>
      </c>
      <c r="J367" s="5">
        <v>0</v>
      </c>
      <c r="K367" s="5">
        <v>0</v>
      </c>
      <c r="L367" s="5">
        <v>0</v>
      </c>
      <c r="M367" s="5">
        <v>0</v>
      </c>
      <c r="N367" s="5">
        <v>0</v>
      </c>
      <c r="O367" s="5">
        <v>0</v>
      </c>
      <c r="P367" s="5">
        <v>0</v>
      </c>
      <c r="Q367" s="5">
        <v>0</v>
      </c>
      <c r="R367" s="5">
        <v>0</v>
      </c>
      <c r="S367" s="5">
        <v>0</v>
      </c>
      <c r="T367" s="5">
        <v>0</v>
      </c>
      <c r="U367" s="5">
        <v>1</v>
      </c>
      <c r="V367" s="5">
        <v>1</v>
      </c>
      <c r="W367" s="5">
        <v>1</v>
      </c>
      <c r="X367" s="5">
        <v>0</v>
      </c>
      <c r="Y367" s="5">
        <v>0</v>
      </c>
      <c r="AA367">
        <v>3</v>
      </c>
    </row>
    <row r="368" spans="4:27" x14ac:dyDescent="0.2">
      <c r="D368" t="str">
        <f ca="1"/>
        <v>26-Dec</v>
      </c>
      <c r="E368" s="5">
        <v>0</v>
      </c>
      <c r="F368" s="5">
        <v>0</v>
      </c>
      <c r="G368" s="5">
        <v>0</v>
      </c>
      <c r="H368" s="5">
        <v>0</v>
      </c>
      <c r="I368" s="5">
        <v>0</v>
      </c>
      <c r="J368" s="5">
        <v>0</v>
      </c>
      <c r="K368" s="5">
        <v>0</v>
      </c>
      <c r="L368" s="5">
        <v>0</v>
      </c>
      <c r="M368" s="5">
        <v>0</v>
      </c>
      <c r="N368" s="5">
        <v>0</v>
      </c>
      <c r="O368" s="5">
        <v>0</v>
      </c>
      <c r="P368" s="5">
        <v>0</v>
      </c>
      <c r="Q368" s="5">
        <v>0</v>
      </c>
      <c r="R368" s="5">
        <v>0</v>
      </c>
      <c r="S368" s="5">
        <v>0</v>
      </c>
      <c r="T368" s="5">
        <v>0</v>
      </c>
      <c r="U368" s="5">
        <v>1</v>
      </c>
      <c r="V368" s="5">
        <v>1</v>
      </c>
      <c r="W368" s="5">
        <v>1</v>
      </c>
      <c r="X368" s="5">
        <v>0</v>
      </c>
      <c r="Y368" s="5">
        <v>0</v>
      </c>
      <c r="AA368">
        <v>3</v>
      </c>
    </row>
    <row r="369" spans="4:27" x14ac:dyDescent="0.2">
      <c r="D369" t="str">
        <f ca="1"/>
        <v>27-Dec</v>
      </c>
      <c r="E369" s="5">
        <v>0</v>
      </c>
      <c r="F369" s="5">
        <v>0</v>
      </c>
      <c r="G369" s="5">
        <v>0</v>
      </c>
      <c r="H369" s="5">
        <v>0</v>
      </c>
      <c r="I369" s="5">
        <v>0</v>
      </c>
      <c r="J369" s="5">
        <v>0</v>
      </c>
      <c r="K369" s="5">
        <v>0</v>
      </c>
      <c r="L369" s="5">
        <v>0</v>
      </c>
      <c r="M369" s="5">
        <v>0</v>
      </c>
      <c r="N369" s="5">
        <v>0</v>
      </c>
      <c r="O369" s="5">
        <v>0</v>
      </c>
      <c r="P369" s="5">
        <v>0</v>
      </c>
      <c r="Q369" s="5">
        <v>0</v>
      </c>
      <c r="R369" s="5">
        <v>0</v>
      </c>
      <c r="S369" s="5">
        <v>0</v>
      </c>
      <c r="T369" s="5">
        <v>0</v>
      </c>
      <c r="U369" s="5">
        <v>1</v>
      </c>
      <c r="V369" s="5">
        <v>1</v>
      </c>
      <c r="W369" s="5">
        <v>1</v>
      </c>
      <c r="X369" s="5">
        <v>0</v>
      </c>
      <c r="Y369" s="5">
        <v>0</v>
      </c>
      <c r="AA369">
        <v>3</v>
      </c>
    </row>
    <row r="370" spans="4:27" x14ac:dyDescent="0.2">
      <c r="D370" t="str">
        <f ca="1"/>
        <v>28-Dec</v>
      </c>
      <c r="E370" s="5">
        <v>0</v>
      </c>
      <c r="F370" s="5">
        <v>0</v>
      </c>
      <c r="G370" s="5">
        <v>0</v>
      </c>
      <c r="H370" s="5">
        <v>0</v>
      </c>
      <c r="I370" s="5">
        <v>0</v>
      </c>
      <c r="J370" s="5">
        <v>0</v>
      </c>
      <c r="K370" s="5">
        <v>0</v>
      </c>
      <c r="L370" s="5">
        <v>0</v>
      </c>
      <c r="M370" s="5">
        <v>0</v>
      </c>
      <c r="N370" s="5">
        <v>0</v>
      </c>
      <c r="O370" s="5">
        <v>0</v>
      </c>
      <c r="P370" s="5">
        <v>0</v>
      </c>
      <c r="Q370" s="5">
        <v>0</v>
      </c>
      <c r="R370" s="5">
        <v>0</v>
      </c>
      <c r="S370" s="5">
        <v>0</v>
      </c>
      <c r="T370" s="5">
        <v>0</v>
      </c>
      <c r="U370" s="5">
        <v>1</v>
      </c>
      <c r="V370" s="5">
        <v>1</v>
      </c>
      <c r="W370" s="5">
        <v>1</v>
      </c>
      <c r="X370" s="5">
        <v>0</v>
      </c>
      <c r="Y370" s="5">
        <v>0</v>
      </c>
      <c r="AA370">
        <v>3</v>
      </c>
    </row>
    <row r="371" spans="4:27" x14ac:dyDescent="0.2">
      <c r="D371" t="str">
        <f ca="1"/>
        <v>29-Dec</v>
      </c>
      <c r="E371" s="5">
        <v>0</v>
      </c>
      <c r="F371" s="5">
        <v>0</v>
      </c>
      <c r="G371" s="5">
        <v>0</v>
      </c>
      <c r="H371" s="5">
        <v>0</v>
      </c>
      <c r="I371" s="5">
        <v>0</v>
      </c>
      <c r="J371" s="5">
        <v>0</v>
      </c>
      <c r="K371" s="5">
        <v>0</v>
      </c>
      <c r="L371" s="5">
        <v>0</v>
      </c>
      <c r="M371" s="5">
        <v>0</v>
      </c>
      <c r="N371" s="5">
        <v>0</v>
      </c>
      <c r="O371" s="5">
        <v>0</v>
      </c>
      <c r="P371" s="5">
        <v>0</v>
      </c>
      <c r="Q371" s="5">
        <v>0</v>
      </c>
      <c r="R371" s="5">
        <v>0</v>
      </c>
      <c r="S371" s="5">
        <v>0</v>
      </c>
      <c r="T371" s="5">
        <v>0</v>
      </c>
      <c r="U371" s="5">
        <v>1</v>
      </c>
      <c r="V371" s="5">
        <v>1</v>
      </c>
      <c r="W371" s="5">
        <v>1</v>
      </c>
      <c r="X371" s="5">
        <v>0</v>
      </c>
      <c r="Y371" s="5">
        <v>0</v>
      </c>
      <c r="AA371">
        <v>3</v>
      </c>
    </row>
    <row r="372" spans="4:27" x14ac:dyDescent="0.2">
      <c r="D372" t="str">
        <f ca="1"/>
        <v>30-Dec</v>
      </c>
      <c r="E372" s="5">
        <v>0</v>
      </c>
      <c r="F372" s="5">
        <v>0</v>
      </c>
      <c r="G372" s="5">
        <v>0</v>
      </c>
      <c r="H372" s="5">
        <v>0</v>
      </c>
      <c r="I372" s="5">
        <v>0</v>
      </c>
      <c r="J372" s="5">
        <v>0</v>
      </c>
      <c r="K372" s="5">
        <v>0</v>
      </c>
      <c r="L372" s="5">
        <v>0</v>
      </c>
      <c r="M372" s="5">
        <v>0</v>
      </c>
      <c r="N372" s="5">
        <v>0</v>
      </c>
      <c r="O372" s="5">
        <v>0</v>
      </c>
      <c r="P372" s="5">
        <v>0</v>
      </c>
      <c r="Q372" s="5">
        <v>0</v>
      </c>
      <c r="R372" s="5">
        <v>0</v>
      </c>
      <c r="S372" s="5">
        <v>0</v>
      </c>
      <c r="T372" s="5">
        <v>0</v>
      </c>
      <c r="U372" s="5">
        <v>1</v>
      </c>
      <c r="V372" s="5">
        <v>1</v>
      </c>
      <c r="W372" s="5">
        <v>1</v>
      </c>
      <c r="X372" s="5">
        <v>0</v>
      </c>
      <c r="Y372" s="5">
        <v>0</v>
      </c>
      <c r="AA372">
        <v>3</v>
      </c>
    </row>
    <row r="373" spans="4:27" x14ac:dyDescent="0.2">
      <c r="D373" t="str">
        <f ca="1"/>
        <v>31-Dec</v>
      </c>
      <c r="E373" s="5">
        <v>0</v>
      </c>
      <c r="F373" s="5">
        <v>0</v>
      </c>
      <c r="G373" s="5">
        <v>0</v>
      </c>
      <c r="H373" s="5">
        <v>0</v>
      </c>
      <c r="I373" s="5">
        <v>0</v>
      </c>
      <c r="J373" s="5">
        <v>0</v>
      </c>
      <c r="K373" s="5">
        <v>0</v>
      </c>
      <c r="L373" s="5">
        <v>0</v>
      </c>
      <c r="M373" s="5">
        <v>0</v>
      </c>
      <c r="N373" s="5">
        <v>0</v>
      </c>
      <c r="O373" s="5">
        <v>0</v>
      </c>
      <c r="P373" s="5">
        <v>0</v>
      </c>
      <c r="Q373" s="5">
        <v>0</v>
      </c>
      <c r="R373" s="5">
        <v>0</v>
      </c>
      <c r="S373" s="5">
        <v>0</v>
      </c>
      <c r="T373" s="5">
        <v>0</v>
      </c>
      <c r="U373" s="5">
        <v>1</v>
      </c>
      <c r="V373" s="5">
        <v>1</v>
      </c>
      <c r="W373" s="5">
        <v>1</v>
      </c>
      <c r="X373" s="5">
        <v>0</v>
      </c>
      <c r="Y373" s="5">
        <v>0</v>
      </c>
      <c r="AA373">
        <v>3</v>
      </c>
    </row>
    <row r="374" spans="4:27" x14ac:dyDescent="0.2">
      <c r="D374" t="str">
        <f ca="1"/>
        <v>01-Jan</v>
      </c>
      <c r="E374" s="5">
        <v>0</v>
      </c>
      <c r="F374" s="5">
        <v>0</v>
      </c>
      <c r="G374" s="5">
        <v>0</v>
      </c>
      <c r="H374" s="5">
        <v>0</v>
      </c>
      <c r="I374" s="5">
        <v>0</v>
      </c>
      <c r="J374" s="5">
        <v>0</v>
      </c>
      <c r="K374" s="5">
        <v>0</v>
      </c>
      <c r="L374" s="5">
        <v>0</v>
      </c>
      <c r="M374" s="5">
        <v>0</v>
      </c>
      <c r="N374" s="5">
        <v>0</v>
      </c>
      <c r="O374" s="5">
        <v>0</v>
      </c>
      <c r="P374" s="5">
        <v>0</v>
      </c>
      <c r="Q374" s="5">
        <v>0</v>
      </c>
      <c r="R374" s="5">
        <v>0</v>
      </c>
      <c r="S374" s="5">
        <v>0</v>
      </c>
      <c r="T374" s="5">
        <v>0</v>
      </c>
      <c r="U374" s="5">
        <v>1</v>
      </c>
      <c r="V374" s="5">
        <v>1</v>
      </c>
      <c r="W374" s="5">
        <v>1</v>
      </c>
      <c r="X374" s="5">
        <v>0</v>
      </c>
      <c r="Y374" s="5">
        <v>0</v>
      </c>
      <c r="AA374">
        <v>3</v>
      </c>
    </row>
    <row r="375" spans="4:27" x14ac:dyDescent="0.2">
      <c r="D375" t="str">
        <f ca="1"/>
        <v>02-Jan</v>
      </c>
      <c r="E375" s="5">
        <v>0</v>
      </c>
      <c r="F375" s="5">
        <v>0</v>
      </c>
      <c r="G375" s="5">
        <v>0</v>
      </c>
      <c r="H375" s="5">
        <v>0</v>
      </c>
      <c r="I375" s="5">
        <v>0</v>
      </c>
      <c r="J375" s="5">
        <v>0</v>
      </c>
      <c r="K375" s="5">
        <v>0</v>
      </c>
      <c r="L375" s="5">
        <v>0</v>
      </c>
      <c r="M375" s="5">
        <v>0</v>
      </c>
      <c r="N375" s="5">
        <v>0</v>
      </c>
      <c r="O375" s="5">
        <v>0</v>
      </c>
      <c r="P375" s="5">
        <v>0</v>
      </c>
      <c r="Q375" s="5">
        <v>0</v>
      </c>
      <c r="R375" s="5">
        <v>0</v>
      </c>
      <c r="S375" s="5">
        <v>0</v>
      </c>
      <c r="T375" s="5">
        <v>0</v>
      </c>
      <c r="U375" s="5">
        <v>1</v>
      </c>
      <c r="V375" s="5">
        <v>1</v>
      </c>
      <c r="W375" s="5">
        <v>1</v>
      </c>
      <c r="X375" s="5">
        <v>0</v>
      </c>
      <c r="Y375" s="5">
        <v>0</v>
      </c>
      <c r="AA375">
        <v>3</v>
      </c>
    </row>
    <row r="376" spans="4:27" x14ac:dyDescent="0.2">
      <c r="D376" t="str">
        <f ca="1"/>
        <v>03-Jan</v>
      </c>
      <c r="E376" s="5">
        <v>0</v>
      </c>
      <c r="F376" s="5">
        <v>0</v>
      </c>
      <c r="G376" s="5">
        <v>0</v>
      </c>
      <c r="H376" s="5">
        <v>0</v>
      </c>
      <c r="I376" s="5">
        <v>0</v>
      </c>
      <c r="J376" s="5">
        <v>0</v>
      </c>
      <c r="K376" s="5">
        <v>0</v>
      </c>
      <c r="L376" s="5">
        <v>0</v>
      </c>
      <c r="M376" s="5">
        <v>0</v>
      </c>
      <c r="N376" s="5">
        <v>0</v>
      </c>
      <c r="O376" s="5">
        <v>0</v>
      </c>
      <c r="P376" s="5">
        <v>0</v>
      </c>
      <c r="Q376" s="5">
        <v>0</v>
      </c>
      <c r="R376" s="5">
        <v>0</v>
      </c>
      <c r="S376" s="5">
        <v>0</v>
      </c>
      <c r="T376" s="5">
        <v>0</v>
      </c>
      <c r="U376" s="5">
        <v>1</v>
      </c>
      <c r="V376" s="5">
        <v>1</v>
      </c>
      <c r="W376" s="5">
        <v>1</v>
      </c>
      <c r="X376" s="5">
        <v>0</v>
      </c>
      <c r="Y376" s="5">
        <v>0</v>
      </c>
      <c r="AA376">
        <v>3</v>
      </c>
    </row>
    <row r="377" spans="4:27" x14ac:dyDescent="0.2">
      <c r="D377" t="str">
        <f ca="1"/>
        <v>04-Jan</v>
      </c>
      <c r="E377" s="5">
        <v>0</v>
      </c>
      <c r="F377" s="5">
        <v>0</v>
      </c>
      <c r="G377" s="5">
        <v>0</v>
      </c>
      <c r="H377" s="5">
        <v>0</v>
      </c>
      <c r="I377" s="5">
        <v>0</v>
      </c>
      <c r="J377" s="5">
        <v>0</v>
      </c>
      <c r="K377" s="5">
        <v>0</v>
      </c>
      <c r="L377" s="5">
        <v>0</v>
      </c>
      <c r="M377" s="5">
        <v>0</v>
      </c>
      <c r="N377" s="5">
        <v>0</v>
      </c>
      <c r="O377" s="5">
        <v>0</v>
      </c>
      <c r="P377" s="5">
        <v>0</v>
      </c>
      <c r="Q377" s="5">
        <v>0</v>
      </c>
      <c r="R377" s="5">
        <v>0</v>
      </c>
      <c r="S377" s="5">
        <v>0</v>
      </c>
      <c r="T377" s="5">
        <v>0</v>
      </c>
      <c r="U377" s="5">
        <v>1</v>
      </c>
      <c r="V377" s="5">
        <v>1</v>
      </c>
      <c r="W377" s="5">
        <v>1</v>
      </c>
      <c r="X377" s="5">
        <v>0</v>
      </c>
      <c r="Y377" s="5">
        <v>0</v>
      </c>
      <c r="AA377">
        <v>3</v>
      </c>
    </row>
    <row r="378" spans="4:27" x14ac:dyDescent="0.2">
      <c r="D378" t="str">
        <f ca="1"/>
        <v>05-Jan</v>
      </c>
      <c r="E378" s="5">
        <v>0</v>
      </c>
      <c r="F378" s="5">
        <v>0</v>
      </c>
      <c r="G378" s="5">
        <v>0</v>
      </c>
      <c r="H378" s="5">
        <v>0</v>
      </c>
      <c r="I378" s="5">
        <v>0</v>
      </c>
      <c r="J378" s="5">
        <v>0</v>
      </c>
      <c r="K378" s="5">
        <v>0</v>
      </c>
      <c r="L378" s="5">
        <v>0</v>
      </c>
      <c r="M378" s="5">
        <v>0</v>
      </c>
      <c r="N378" s="5">
        <v>0</v>
      </c>
      <c r="O378" s="5">
        <v>0</v>
      </c>
      <c r="P378" s="5">
        <v>0</v>
      </c>
      <c r="Q378" s="5">
        <v>0</v>
      </c>
      <c r="R378" s="5">
        <v>0</v>
      </c>
      <c r="S378" s="5">
        <v>0</v>
      </c>
      <c r="T378" s="5">
        <v>0</v>
      </c>
      <c r="U378" s="5">
        <v>1</v>
      </c>
      <c r="V378" s="5">
        <v>1</v>
      </c>
      <c r="W378" s="5">
        <v>1</v>
      </c>
      <c r="X378" s="5">
        <v>0</v>
      </c>
      <c r="Y378" s="5">
        <v>0</v>
      </c>
      <c r="AA378">
        <v>3</v>
      </c>
    </row>
    <row r="379" spans="4:27" x14ac:dyDescent="0.2">
      <c r="D379" t="str">
        <f ca="1"/>
        <v>06-Jan</v>
      </c>
      <c r="E379" s="5">
        <v>0</v>
      </c>
      <c r="F379" s="5">
        <v>0</v>
      </c>
      <c r="G379" s="5">
        <v>0</v>
      </c>
      <c r="H379" s="5">
        <v>0</v>
      </c>
      <c r="I379" s="5">
        <v>0</v>
      </c>
      <c r="J379" s="5">
        <v>0</v>
      </c>
      <c r="K379" s="5">
        <v>0</v>
      </c>
      <c r="L379" s="5">
        <v>0</v>
      </c>
      <c r="M379" s="5">
        <v>0</v>
      </c>
      <c r="N379" s="5">
        <v>0</v>
      </c>
      <c r="O379" s="5">
        <v>0</v>
      </c>
      <c r="P379" s="5">
        <v>0</v>
      </c>
      <c r="Q379" s="5">
        <v>0</v>
      </c>
      <c r="R379" s="5">
        <v>0</v>
      </c>
      <c r="S379" s="5">
        <v>0</v>
      </c>
      <c r="T379" s="5">
        <v>0</v>
      </c>
      <c r="U379" s="5">
        <v>1</v>
      </c>
      <c r="V379" s="5">
        <v>1</v>
      </c>
      <c r="W379" s="5">
        <v>1</v>
      </c>
      <c r="X379" s="5">
        <v>0</v>
      </c>
      <c r="Y379" s="5">
        <v>0</v>
      </c>
      <c r="AA379">
        <v>3</v>
      </c>
    </row>
    <row r="380" spans="4:27" x14ac:dyDescent="0.2">
      <c r="D380" t="str">
        <f ca="1"/>
        <v>07-Jan</v>
      </c>
      <c r="E380" s="5">
        <v>0</v>
      </c>
      <c r="F380" s="5">
        <v>0</v>
      </c>
      <c r="G380" s="5">
        <v>0</v>
      </c>
      <c r="H380" s="5">
        <v>0</v>
      </c>
      <c r="I380" s="5">
        <v>0</v>
      </c>
      <c r="J380" s="5">
        <v>0</v>
      </c>
      <c r="K380" s="5">
        <v>0</v>
      </c>
      <c r="L380" s="5">
        <v>0</v>
      </c>
      <c r="M380" s="5">
        <v>0</v>
      </c>
      <c r="N380" s="5">
        <v>0</v>
      </c>
      <c r="O380" s="5">
        <v>0</v>
      </c>
      <c r="P380" s="5">
        <v>0</v>
      </c>
      <c r="Q380" s="5">
        <v>0</v>
      </c>
      <c r="R380" s="5">
        <v>0</v>
      </c>
      <c r="S380" s="5">
        <v>0</v>
      </c>
      <c r="T380" s="5">
        <v>0</v>
      </c>
      <c r="U380" s="5">
        <v>1</v>
      </c>
      <c r="V380" s="5">
        <v>1</v>
      </c>
      <c r="W380" s="5">
        <v>1</v>
      </c>
      <c r="X380" s="5">
        <v>0</v>
      </c>
      <c r="Y380" s="5">
        <v>0</v>
      </c>
      <c r="AA380">
        <v>3</v>
      </c>
    </row>
    <row r="381" spans="4:27" x14ac:dyDescent="0.2">
      <c r="D381" t="str">
        <f ca="1"/>
        <v>08-Jan</v>
      </c>
      <c r="E381" s="5">
        <v>0</v>
      </c>
      <c r="F381" s="5">
        <v>0</v>
      </c>
      <c r="G381" s="5">
        <v>0</v>
      </c>
      <c r="H381" s="5">
        <v>0</v>
      </c>
      <c r="I381" s="5">
        <v>0</v>
      </c>
      <c r="J381" s="5">
        <v>0</v>
      </c>
      <c r="K381" s="5">
        <v>0</v>
      </c>
      <c r="L381" s="5">
        <v>0</v>
      </c>
      <c r="M381" s="5">
        <v>0</v>
      </c>
      <c r="N381" s="5">
        <v>0</v>
      </c>
      <c r="O381" s="5">
        <v>0</v>
      </c>
      <c r="P381" s="5">
        <v>0</v>
      </c>
      <c r="Q381" s="5">
        <v>0</v>
      </c>
      <c r="R381" s="5">
        <v>0</v>
      </c>
      <c r="S381" s="5">
        <v>0</v>
      </c>
      <c r="T381" s="5">
        <v>0</v>
      </c>
      <c r="U381" s="5">
        <v>1</v>
      </c>
      <c r="V381" s="5">
        <v>1</v>
      </c>
      <c r="W381" s="5">
        <v>1</v>
      </c>
      <c r="X381" s="5">
        <v>0</v>
      </c>
      <c r="Y381" s="5">
        <v>0</v>
      </c>
      <c r="AA381">
        <v>3</v>
      </c>
    </row>
    <row r="382" spans="4:27" x14ac:dyDescent="0.2">
      <c r="D382" t="str">
        <f ca="1"/>
        <v>09-Jan</v>
      </c>
      <c r="E382" s="5">
        <v>0</v>
      </c>
      <c r="F382" s="5">
        <v>0</v>
      </c>
      <c r="G382" s="5">
        <v>0</v>
      </c>
      <c r="H382" s="5">
        <v>0</v>
      </c>
      <c r="I382" s="5">
        <v>0</v>
      </c>
      <c r="J382" s="5">
        <v>0</v>
      </c>
      <c r="K382" s="5">
        <v>0</v>
      </c>
      <c r="L382" s="5">
        <v>0</v>
      </c>
      <c r="M382" s="5">
        <v>0</v>
      </c>
      <c r="N382" s="5">
        <v>0</v>
      </c>
      <c r="O382" s="5">
        <v>0</v>
      </c>
      <c r="P382" s="5">
        <v>0</v>
      </c>
      <c r="Q382" s="5">
        <v>0</v>
      </c>
      <c r="R382" s="5">
        <v>0</v>
      </c>
      <c r="S382" s="5">
        <v>0</v>
      </c>
      <c r="T382" s="5">
        <v>0</v>
      </c>
      <c r="U382" s="5">
        <v>1</v>
      </c>
      <c r="V382" s="5">
        <v>1</v>
      </c>
      <c r="W382" s="5">
        <v>1</v>
      </c>
      <c r="X382" s="5">
        <v>0</v>
      </c>
      <c r="Y382" s="5">
        <v>0</v>
      </c>
      <c r="AA382">
        <v>3</v>
      </c>
    </row>
    <row r="383" spans="4:27" x14ac:dyDescent="0.2">
      <c r="D383" t="str">
        <f ca="1"/>
        <v>10-Jan</v>
      </c>
      <c r="E383" s="5">
        <v>0</v>
      </c>
      <c r="F383" s="5">
        <v>0</v>
      </c>
      <c r="G383" s="5">
        <v>0</v>
      </c>
      <c r="H383" s="5">
        <v>0</v>
      </c>
      <c r="I383" s="5">
        <v>0</v>
      </c>
      <c r="J383" s="5">
        <v>0</v>
      </c>
      <c r="K383" s="5">
        <v>0</v>
      </c>
      <c r="L383" s="5">
        <v>0</v>
      </c>
      <c r="M383" s="5">
        <v>0</v>
      </c>
      <c r="N383" s="5">
        <v>0</v>
      </c>
      <c r="O383" s="5">
        <v>0</v>
      </c>
      <c r="P383" s="5">
        <v>0</v>
      </c>
      <c r="Q383" s="5">
        <v>0</v>
      </c>
      <c r="R383" s="5">
        <v>0</v>
      </c>
      <c r="S383" s="5">
        <v>0</v>
      </c>
      <c r="T383" s="5">
        <v>0</v>
      </c>
      <c r="U383" s="5">
        <v>1</v>
      </c>
      <c r="V383" s="5">
        <v>1</v>
      </c>
      <c r="W383" s="5">
        <v>1</v>
      </c>
      <c r="X383" s="5">
        <v>0</v>
      </c>
      <c r="Y383" s="5">
        <v>0</v>
      </c>
      <c r="AA383">
        <v>3</v>
      </c>
    </row>
    <row r="384" spans="4:27" x14ac:dyDescent="0.2">
      <c r="D384" t="str">
        <f ca="1"/>
        <v>11-Jan</v>
      </c>
      <c r="E384" s="5">
        <v>0</v>
      </c>
      <c r="F384" s="5">
        <v>0</v>
      </c>
      <c r="G384" s="5">
        <v>0</v>
      </c>
      <c r="H384" s="5">
        <v>0</v>
      </c>
      <c r="I384" s="5">
        <v>0</v>
      </c>
      <c r="J384" s="5">
        <v>0</v>
      </c>
      <c r="K384" s="5">
        <v>0</v>
      </c>
      <c r="L384" s="5">
        <v>0</v>
      </c>
      <c r="M384" s="5">
        <v>0</v>
      </c>
      <c r="N384" s="5">
        <v>0</v>
      </c>
      <c r="O384" s="5">
        <v>0</v>
      </c>
      <c r="P384" s="5">
        <v>0</v>
      </c>
      <c r="Q384" s="5">
        <v>0</v>
      </c>
      <c r="R384" s="5">
        <v>0</v>
      </c>
      <c r="S384" s="5">
        <v>0</v>
      </c>
      <c r="T384" s="5">
        <v>0</v>
      </c>
      <c r="U384" s="5">
        <v>1</v>
      </c>
      <c r="V384" s="5">
        <v>1</v>
      </c>
      <c r="W384" s="5">
        <v>1</v>
      </c>
      <c r="X384" s="5">
        <v>0</v>
      </c>
      <c r="Y384" s="5">
        <v>0</v>
      </c>
      <c r="AA384">
        <v>3</v>
      </c>
    </row>
    <row r="385" spans="4:27" x14ac:dyDescent="0.2">
      <c r="D385" t="str">
        <f ca="1"/>
        <v>12-Jan</v>
      </c>
      <c r="E385" s="5">
        <v>0</v>
      </c>
      <c r="F385" s="5">
        <v>0</v>
      </c>
      <c r="G385" s="5">
        <v>0</v>
      </c>
      <c r="H385" s="5">
        <v>0</v>
      </c>
      <c r="I385" s="5">
        <v>0</v>
      </c>
      <c r="J385" s="5">
        <v>0</v>
      </c>
      <c r="K385" s="5">
        <v>0</v>
      </c>
      <c r="L385" s="5">
        <v>0</v>
      </c>
      <c r="M385" s="5">
        <v>0</v>
      </c>
      <c r="N385" s="5">
        <v>0</v>
      </c>
      <c r="O385" s="5">
        <v>0</v>
      </c>
      <c r="P385" s="5">
        <v>0</v>
      </c>
      <c r="Q385" s="5">
        <v>0</v>
      </c>
      <c r="R385" s="5">
        <v>0</v>
      </c>
      <c r="S385" s="5">
        <v>0</v>
      </c>
      <c r="T385" s="5">
        <v>0</v>
      </c>
      <c r="U385" s="5">
        <v>0</v>
      </c>
      <c r="V385" s="5">
        <v>1</v>
      </c>
      <c r="W385" s="5">
        <v>1</v>
      </c>
      <c r="X385" s="5">
        <v>0</v>
      </c>
      <c r="Y385" s="5">
        <v>0</v>
      </c>
      <c r="AA385">
        <v>2</v>
      </c>
    </row>
    <row r="386" spans="4:27" x14ac:dyDescent="0.2">
      <c r="D386" t="str">
        <f ca="1"/>
        <v>13-Jan</v>
      </c>
      <c r="E386" s="5">
        <v>0</v>
      </c>
      <c r="F386" s="5">
        <v>0</v>
      </c>
      <c r="G386" s="5">
        <v>0</v>
      </c>
      <c r="H386" s="5">
        <v>0</v>
      </c>
      <c r="I386" s="5">
        <v>0</v>
      </c>
      <c r="J386" s="5">
        <v>0</v>
      </c>
      <c r="K386" s="5">
        <v>0</v>
      </c>
      <c r="L386" s="5">
        <v>0</v>
      </c>
      <c r="M386" s="5">
        <v>0</v>
      </c>
      <c r="N386" s="5">
        <v>0</v>
      </c>
      <c r="O386" s="5">
        <v>0</v>
      </c>
      <c r="P386" s="5">
        <v>0</v>
      </c>
      <c r="Q386" s="5">
        <v>0</v>
      </c>
      <c r="R386" s="5">
        <v>0</v>
      </c>
      <c r="S386" s="5">
        <v>0</v>
      </c>
      <c r="T386" s="5">
        <v>0</v>
      </c>
      <c r="U386" s="5">
        <v>0</v>
      </c>
      <c r="V386" s="5">
        <v>1</v>
      </c>
      <c r="W386" s="5">
        <v>1</v>
      </c>
      <c r="X386" s="5">
        <v>0</v>
      </c>
      <c r="Y386" s="5">
        <v>0</v>
      </c>
      <c r="AA386">
        <v>2</v>
      </c>
    </row>
    <row r="387" spans="4:27" x14ac:dyDescent="0.2">
      <c r="D387" t="str">
        <f ca="1"/>
        <v>14-Jan</v>
      </c>
      <c r="E387" s="5">
        <v>0</v>
      </c>
      <c r="F387" s="5">
        <v>0</v>
      </c>
      <c r="G387" s="5">
        <v>0</v>
      </c>
      <c r="H387" s="5">
        <v>0</v>
      </c>
      <c r="I387" s="5">
        <v>0</v>
      </c>
      <c r="J387" s="5">
        <v>0</v>
      </c>
      <c r="K387" s="5">
        <v>0</v>
      </c>
      <c r="L387" s="5">
        <v>0</v>
      </c>
      <c r="M387" s="5">
        <v>0</v>
      </c>
      <c r="N387" s="5">
        <v>0</v>
      </c>
      <c r="O387" s="5">
        <v>0</v>
      </c>
      <c r="P387" s="5">
        <v>0</v>
      </c>
      <c r="Q387" s="5">
        <v>0</v>
      </c>
      <c r="R387" s="5">
        <v>0</v>
      </c>
      <c r="S387" s="5">
        <v>0</v>
      </c>
      <c r="T387" s="5">
        <v>0</v>
      </c>
      <c r="U387" s="5">
        <v>0</v>
      </c>
      <c r="V387" s="5">
        <v>1</v>
      </c>
      <c r="W387" s="5">
        <v>1</v>
      </c>
      <c r="X387" s="5">
        <v>0</v>
      </c>
      <c r="Y387" s="5">
        <v>0</v>
      </c>
      <c r="AA387">
        <v>2</v>
      </c>
    </row>
    <row r="388" spans="4:27" x14ac:dyDescent="0.2">
      <c r="D388" t="str">
        <f ca="1"/>
        <v>15-Jan</v>
      </c>
      <c r="E388" s="5">
        <v>0</v>
      </c>
      <c r="F388" s="5">
        <v>0</v>
      </c>
      <c r="G388" s="5">
        <v>0</v>
      </c>
      <c r="H388" s="5">
        <v>0</v>
      </c>
      <c r="I388" s="5">
        <v>0</v>
      </c>
      <c r="J388" s="5">
        <v>0</v>
      </c>
      <c r="K388" s="5">
        <v>0</v>
      </c>
      <c r="L388" s="5">
        <v>0</v>
      </c>
      <c r="M388" s="5">
        <v>0</v>
      </c>
      <c r="N388" s="5">
        <v>0</v>
      </c>
      <c r="O388" s="5">
        <v>0</v>
      </c>
      <c r="P388" s="5">
        <v>0</v>
      </c>
      <c r="Q388" s="5">
        <v>0</v>
      </c>
      <c r="R388" s="5">
        <v>0</v>
      </c>
      <c r="S388" s="5">
        <v>0</v>
      </c>
      <c r="T388" s="5">
        <v>0</v>
      </c>
      <c r="U388" s="5">
        <v>0</v>
      </c>
      <c r="V388" s="5">
        <v>1</v>
      </c>
      <c r="W388" s="5">
        <v>1</v>
      </c>
      <c r="X388" s="5">
        <v>0</v>
      </c>
      <c r="Y388" s="5">
        <v>0</v>
      </c>
      <c r="AA388">
        <v>2</v>
      </c>
    </row>
    <row r="389" spans="4:27" x14ac:dyDescent="0.2">
      <c r="D389" t="str">
        <f ca="1"/>
        <v>16-Jan</v>
      </c>
      <c r="E389" s="5">
        <v>0</v>
      </c>
      <c r="F389" s="5">
        <v>0</v>
      </c>
      <c r="G389" s="5">
        <v>0</v>
      </c>
      <c r="H389" s="5">
        <v>0</v>
      </c>
      <c r="I389" s="5">
        <v>0</v>
      </c>
      <c r="J389" s="5">
        <v>0</v>
      </c>
      <c r="K389" s="5">
        <v>0</v>
      </c>
      <c r="L389" s="5">
        <v>0</v>
      </c>
      <c r="M389" s="5">
        <v>0</v>
      </c>
      <c r="N389" s="5">
        <v>0</v>
      </c>
      <c r="O389" s="5">
        <v>0</v>
      </c>
      <c r="P389" s="5">
        <v>0</v>
      </c>
      <c r="Q389" s="5">
        <v>0</v>
      </c>
      <c r="R389" s="5">
        <v>0</v>
      </c>
      <c r="S389" s="5">
        <v>0</v>
      </c>
      <c r="T389" s="5">
        <v>0</v>
      </c>
      <c r="U389" s="5">
        <v>0</v>
      </c>
      <c r="V389" s="5">
        <v>1</v>
      </c>
      <c r="W389" s="5">
        <v>1</v>
      </c>
      <c r="X389" s="5">
        <v>0</v>
      </c>
      <c r="Y389" s="5">
        <v>0</v>
      </c>
      <c r="AA389">
        <v>2</v>
      </c>
    </row>
    <row r="390" spans="4:27" x14ac:dyDescent="0.2">
      <c r="D390" t="str">
        <f ca="1"/>
        <v>17-Jan</v>
      </c>
      <c r="E390" s="5">
        <v>0</v>
      </c>
      <c r="F390" s="5">
        <v>0</v>
      </c>
      <c r="G390" s="5">
        <v>0</v>
      </c>
      <c r="H390" s="5">
        <v>0</v>
      </c>
      <c r="I390" s="5">
        <v>0</v>
      </c>
      <c r="J390" s="5">
        <v>0</v>
      </c>
      <c r="K390" s="5">
        <v>0</v>
      </c>
      <c r="L390" s="5">
        <v>0</v>
      </c>
      <c r="M390" s="5">
        <v>0</v>
      </c>
      <c r="N390" s="5">
        <v>0</v>
      </c>
      <c r="O390" s="5">
        <v>0</v>
      </c>
      <c r="P390" s="5">
        <v>0</v>
      </c>
      <c r="Q390" s="5">
        <v>0</v>
      </c>
      <c r="R390" s="5">
        <v>0</v>
      </c>
      <c r="S390" s="5">
        <v>0</v>
      </c>
      <c r="T390" s="5">
        <v>0</v>
      </c>
      <c r="U390" s="5">
        <v>0</v>
      </c>
      <c r="V390" s="5">
        <v>1</v>
      </c>
      <c r="W390" s="5">
        <v>1</v>
      </c>
      <c r="X390" s="5">
        <v>0</v>
      </c>
      <c r="Y390" s="5">
        <v>0</v>
      </c>
      <c r="AA390">
        <v>2</v>
      </c>
    </row>
    <row r="391" spans="4:27" x14ac:dyDescent="0.2">
      <c r="D391" t="str">
        <f ca="1"/>
        <v>18-Jan</v>
      </c>
      <c r="E391" s="5">
        <v>0</v>
      </c>
      <c r="F391" s="5">
        <v>0</v>
      </c>
      <c r="G391" s="5">
        <v>0</v>
      </c>
      <c r="H391" s="5">
        <v>0</v>
      </c>
      <c r="I391" s="5">
        <v>0</v>
      </c>
      <c r="J391" s="5">
        <v>0</v>
      </c>
      <c r="K391" s="5">
        <v>0</v>
      </c>
      <c r="L391" s="5">
        <v>0</v>
      </c>
      <c r="M391" s="5">
        <v>0</v>
      </c>
      <c r="N391" s="5">
        <v>0</v>
      </c>
      <c r="O391" s="5">
        <v>0</v>
      </c>
      <c r="P391" s="5">
        <v>0</v>
      </c>
      <c r="Q391" s="5">
        <v>0</v>
      </c>
      <c r="R391" s="5">
        <v>0</v>
      </c>
      <c r="S391" s="5">
        <v>0</v>
      </c>
      <c r="T391" s="5">
        <v>0</v>
      </c>
      <c r="U391" s="5">
        <v>0</v>
      </c>
      <c r="V391" s="5">
        <v>1</v>
      </c>
      <c r="W391" s="5">
        <v>1</v>
      </c>
      <c r="X391" s="5">
        <v>0</v>
      </c>
      <c r="Y391" s="5">
        <v>0</v>
      </c>
      <c r="AA391">
        <v>2</v>
      </c>
    </row>
    <row r="392" spans="4:27" x14ac:dyDescent="0.2">
      <c r="D392" t="str">
        <f ca="1"/>
        <v>19-Jan</v>
      </c>
      <c r="E392" s="5">
        <v>0</v>
      </c>
      <c r="F392" s="5">
        <v>0</v>
      </c>
      <c r="G392" s="5">
        <v>0</v>
      </c>
      <c r="H392" s="5">
        <v>0</v>
      </c>
      <c r="I392" s="5">
        <v>0</v>
      </c>
      <c r="J392" s="5">
        <v>0</v>
      </c>
      <c r="K392" s="5">
        <v>0</v>
      </c>
      <c r="L392" s="5">
        <v>0</v>
      </c>
      <c r="M392" s="5">
        <v>0</v>
      </c>
      <c r="N392" s="5">
        <v>0</v>
      </c>
      <c r="O392" s="5">
        <v>0</v>
      </c>
      <c r="P392" s="5">
        <v>0</v>
      </c>
      <c r="Q392" s="5">
        <v>0</v>
      </c>
      <c r="R392" s="5">
        <v>0</v>
      </c>
      <c r="S392" s="5">
        <v>0</v>
      </c>
      <c r="T392" s="5">
        <v>0</v>
      </c>
      <c r="U392" s="5">
        <v>0</v>
      </c>
      <c r="V392" s="5">
        <v>1</v>
      </c>
      <c r="W392" s="5">
        <v>1</v>
      </c>
      <c r="X392" s="5">
        <v>0</v>
      </c>
      <c r="Y392" s="5">
        <v>0</v>
      </c>
      <c r="AA392">
        <v>2</v>
      </c>
    </row>
    <row r="393" spans="4:27" x14ac:dyDescent="0.2">
      <c r="D393" t="str">
        <f ca="1"/>
        <v>20-Jan</v>
      </c>
      <c r="E393" s="5">
        <v>0</v>
      </c>
      <c r="F393" s="5">
        <v>0</v>
      </c>
      <c r="G393" s="5">
        <v>0</v>
      </c>
      <c r="H393" s="5">
        <v>0</v>
      </c>
      <c r="I393" s="5">
        <v>0</v>
      </c>
      <c r="J393" s="5">
        <v>0</v>
      </c>
      <c r="K393" s="5">
        <v>0</v>
      </c>
      <c r="L393" s="5">
        <v>0</v>
      </c>
      <c r="M393" s="5">
        <v>0</v>
      </c>
      <c r="N393" s="5">
        <v>0</v>
      </c>
      <c r="O393" s="5">
        <v>0</v>
      </c>
      <c r="P393" s="5">
        <v>0</v>
      </c>
      <c r="Q393" s="5">
        <v>0</v>
      </c>
      <c r="R393" s="5">
        <v>0</v>
      </c>
      <c r="S393" s="5">
        <v>0</v>
      </c>
      <c r="T393" s="5">
        <v>0</v>
      </c>
      <c r="U393" s="5">
        <v>0</v>
      </c>
      <c r="V393" s="5">
        <v>1</v>
      </c>
      <c r="W393" s="5">
        <v>1</v>
      </c>
      <c r="X393" s="5">
        <v>0</v>
      </c>
      <c r="Y393" s="5">
        <v>0</v>
      </c>
      <c r="AA393">
        <v>2</v>
      </c>
    </row>
    <row r="394" spans="4:27" x14ac:dyDescent="0.2">
      <c r="D394" t="str">
        <f ca="1"/>
        <v>21-Jan</v>
      </c>
      <c r="E394" s="5">
        <v>0</v>
      </c>
      <c r="F394" s="5">
        <v>0</v>
      </c>
      <c r="G394" s="5">
        <v>0</v>
      </c>
      <c r="H394" s="5">
        <v>0</v>
      </c>
      <c r="I394" s="5">
        <v>0</v>
      </c>
      <c r="J394" s="5">
        <v>0</v>
      </c>
      <c r="K394" s="5">
        <v>0</v>
      </c>
      <c r="L394" s="5">
        <v>0</v>
      </c>
      <c r="M394" s="5">
        <v>0</v>
      </c>
      <c r="N394" s="5">
        <v>0</v>
      </c>
      <c r="O394" s="5">
        <v>0</v>
      </c>
      <c r="P394" s="5">
        <v>0</v>
      </c>
      <c r="Q394" s="5">
        <v>0</v>
      </c>
      <c r="R394" s="5">
        <v>0</v>
      </c>
      <c r="S394" s="5">
        <v>0</v>
      </c>
      <c r="T394" s="5">
        <v>0</v>
      </c>
      <c r="U394" s="5">
        <v>0</v>
      </c>
      <c r="V394" s="5">
        <v>1</v>
      </c>
      <c r="W394" s="5">
        <v>1</v>
      </c>
      <c r="X394" s="5">
        <v>0</v>
      </c>
      <c r="Y394" s="5">
        <v>0</v>
      </c>
      <c r="AA394">
        <v>2</v>
      </c>
    </row>
    <row r="395" spans="4:27" x14ac:dyDescent="0.2">
      <c r="D395" t="str">
        <f ca="1"/>
        <v>22-Jan</v>
      </c>
      <c r="E395" s="5">
        <v>0</v>
      </c>
      <c r="F395" s="5">
        <v>0</v>
      </c>
      <c r="G395" s="5">
        <v>0</v>
      </c>
      <c r="H395" s="5">
        <v>0</v>
      </c>
      <c r="I395" s="5">
        <v>0</v>
      </c>
      <c r="J395" s="5">
        <v>0</v>
      </c>
      <c r="K395" s="5">
        <v>0</v>
      </c>
      <c r="L395" s="5">
        <v>0</v>
      </c>
      <c r="M395" s="5">
        <v>0</v>
      </c>
      <c r="N395" s="5">
        <v>0</v>
      </c>
      <c r="O395" s="5">
        <v>0</v>
      </c>
      <c r="P395" s="5">
        <v>0</v>
      </c>
      <c r="Q395" s="5">
        <v>0</v>
      </c>
      <c r="R395" s="5">
        <v>0</v>
      </c>
      <c r="S395" s="5">
        <v>0</v>
      </c>
      <c r="T395" s="5">
        <v>0</v>
      </c>
      <c r="U395" s="5">
        <v>0</v>
      </c>
      <c r="V395" s="5">
        <v>1</v>
      </c>
      <c r="W395" s="5">
        <v>1</v>
      </c>
      <c r="X395" s="5">
        <v>0</v>
      </c>
      <c r="Y395" s="5">
        <v>0</v>
      </c>
      <c r="AA395">
        <v>2</v>
      </c>
    </row>
    <row r="396" spans="4:27" x14ac:dyDescent="0.2">
      <c r="D396" t="str">
        <f ca="1"/>
        <v>23-Jan</v>
      </c>
      <c r="E396" s="5">
        <v>0</v>
      </c>
      <c r="F396" s="5">
        <v>0</v>
      </c>
      <c r="G396" s="5">
        <v>0</v>
      </c>
      <c r="H396" s="5">
        <v>0</v>
      </c>
      <c r="I396" s="5">
        <v>0</v>
      </c>
      <c r="J396" s="5">
        <v>0</v>
      </c>
      <c r="K396" s="5">
        <v>0</v>
      </c>
      <c r="L396" s="5">
        <v>0</v>
      </c>
      <c r="M396" s="5">
        <v>0</v>
      </c>
      <c r="N396" s="5">
        <v>0</v>
      </c>
      <c r="O396" s="5">
        <v>0</v>
      </c>
      <c r="P396" s="5">
        <v>0</v>
      </c>
      <c r="Q396" s="5">
        <v>0</v>
      </c>
      <c r="R396" s="5">
        <v>0</v>
      </c>
      <c r="S396" s="5">
        <v>0</v>
      </c>
      <c r="T396" s="5">
        <v>0</v>
      </c>
      <c r="U396" s="5">
        <v>0</v>
      </c>
      <c r="V396" s="5">
        <v>1</v>
      </c>
      <c r="W396" s="5">
        <v>1</v>
      </c>
      <c r="X396" s="5">
        <v>0</v>
      </c>
      <c r="Y396" s="5">
        <v>0</v>
      </c>
      <c r="AA396">
        <v>2</v>
      </c>
    </row>
    <row r="397" spans="4:27" x14ac:dyDescent="0.2">
      <c r="D397" t="str">
        <f ca="1"/>
        <v>24-Jan</v>
      </c>
      <c r="E397" s="5">
        <v>0</v>
      </c>
      <c r="F397" s="5">
        <v>0</v>
      </c>
      <c r="G397" s="5">
        <v>0</v>
      </c>
      <c r="H397" s="5">
        <v>0</v>
      </c>
      <c r="I397" s="5">
        <v>0</v>
      </c>
      <c r="J397" s="5">
        <v>0</v>
      </c>
      <c r="K397" s="5">
        <v>0</v>
      </c>
      <c r="L397" s="5">
        <v>0</v>
      </c>
      <c r="M397" s="5">
        <v>0</v>
      </c>
      <c r="N397" s="5">
        <v>0</v>
      </c>
      <c r="O397" s="5">
        <v>0</v>
      </c>
      <c r="P397" s="5">
        <v>0</v>
      </c>
      <c r="Q397" s="5">
        <v>0</v>
      </c>
      <c r="R397" s="5">
        <v>0</v>
      </c>
      <c r="S397" s="5">
        <v>0</v>
      </c>
      <c r="T397" s="5">
        <v>0</v>
      </c>
      <c r="U397" s="5">
        <v>0</v>
      </c>
      <c r="V397" s="5">
        <v>1</v>
      </c>
      <c r="W397" s="5">
        <v>1</v>
      </c>
      <c r="X397" s="5">
        <v>0</v>
      </c>
      <c r="Y397" s="5">
        <v>0</v>
      </c>
      <c r="AA397">
        <v>2</v>
      </c>
    </row>
    <row r="398" spans="4:27" x14ac:dyDescent="0.2">
      <c r="D398" t="str">
        <f ca="1"/>
        <v>25-Jan</v>
      </c>
      <c r="E398" s="5">
        <v>0</v>
      </c>
      <c r="F398" s="5">
        <v>0</v>
      </c>
      <c r="G398" s="5">
        <v>0</v>
      </c>
      <c r="H398" s="5">
        <v>0</v>
      </c>
      <c r="I398" s="5">
        <v>0</v>
      </c>
      <c r="J398" s="5">
        <v>0</v>
      </c>
      <c r="K398" s="5">
        <v>0</v>
      </c>
      <c r="L398" s="5">
        <v>0</v>
      </c>
      <c r="M398" s="5">
        <v>0</v>
      </c>
      <c r="N398" s="5">
        <v>0</v>
      </c>
      <c r="O398" s="5">
        <v>0</v>
      </c>
      <c r="P398" s="5">
        <v>0</v>
      </c>
      <c r="Q398" s="5">
        <v>0</v>
      </c>
      <c r="R398" s="5">
        <v>0</v>
      </c>
      <c r="S398" s="5">
        <v>0</v>
      </c>
      <c r="T398" s="5">
        <v>0</v>
      </c>
      <c r="U398" s="5">
        <v>0</v>
      </c>
      <c r="V398" s="5">
        <v>1</v>
      </c>
      <c r="W398" s="5">
        <v>1</v>
      </c>
      <c r="X398" s="5">
        <v>0</v>
      </c>
      <c r="Y398" s="5">
        <v>0</v>
      </c>
      <c r="AA398">
        <v>2</v>
      </c>
    </row>
    <row r="399" spans="4:27" x14ac:dyDescent="0.2">
      <c r="D399" t="str">
        <f ca="1"/>
        <v>26-Jan</v>
      </c>
      <c r="E399" s="5">
        <v>0</v>
      </c>
      <c r="F399" s="5">
        <v>0</v>
      </c>
      <c r="G399" s="5">
        <v>0</v>
      </c>
      <c r="H399" s="5">
        <v>0</v>
      </c>
      <c r="I399" s="5">
        <v>0</v>
      </c>
      <c r="J399" s="5">
        <v>0</v>
      </c>
      <c r="K399" s="5">
        <v>0</v>
      </c>
      <c r="L399" s="5">
        <v>0</v>
      </c>
      <c r="M399" s="5">
        <v>0</v>
      </c>
      <c r="N399" s="5">
        <v>0</v>
      </c>
      <c r="O399" s="5">
        <v>0</v>
      </c>
      <c r="P399" s="5">
        <v>0</v>
      </c>
      <c r="Q399" s="5">
        <v>0</v>
      </c>
      <c r="R399" s="5">
        <v>0</v>
      </c>
      <c r="S399" s="5">
        <v>0</v>
      </c>
      <c r="T399" s="5">
        <v>0</v>
      </c>
      <c r="U399" s="5">
        <v>0</v>
      </c>
      <c r="V399" s="5">
        <v>1</v>
      </c>
      <c r="W399" s="5">
        <v>1</v>
      </c>
      <c r="X399" s="5">
        <v>0</v>
      </c>
      <c r="Y399" s="5">
        <v>0</v>
      </c>
      <c r="AA399">
        <v>2</v>
      </c>
    </row>
    <row r="400" spans="4:27" x14ac:dyDescent="0.2">
      <c r="D400" t="str">
        <f ca="1"/>
        <v>27-Jan</v>
      </c>
      <c r="E400" s="5">
        <v>0</v>
      </c>
      <c r="F400" s="5">
        <v>0</v>
      </c>
      <c r="G400" s="5">
        <v>0</v>
      </c>
      <c r="H400" s="5">
        <v>0</v>
      </c>
      <c r="I400" s="5">
        <v>0</v>
      </c>
      <c r="J400" s="5">
        <v>0</v>
      </c>
      <c r="K400" s="5">
        <v>0</v>
      </c>
      <c r="L400" s="5">
        <v>0</v>
      </c>
      <c r="M400" s="5">
        <v>0</v>
      </c>
      <c r="N400" s="5">
        <v>0</v>
      </c>
      <c r="O400" s="5">
        <v>0</v>
      </c>
      <c r="P400" s="5">
        <v>0</v>
      </c>
      <c r="Q400" s="5">
        <v>0</v>
      </c>
      <c r="R400" s="5">
        <v>0</v>
      </c>
      <c r="S400" s="5">
        <v>0</v>
      </c>
      <c r="T400" s="5">
        <v>0</v>
      </c>
      <c r="U400" s="5">
        <v>0</v>
      </c>
      <c r="V400" s="5">
        <v>1</v>
      </c>
      <c r="W400" s="5">
        <v>1</v>
      </c>
      <c r="X400" s="5">
        <v>0</v>
      </c>
      <c r="Y400" s="5">
        <v>0</v>
      </c>
      <c r="AA400">
        <v>2</v>
      </c>
    </row>
    <row r="401" spans="4:27" x14ac:dyDescent="0.2">
      <c r="D401" t="str">
        <f ca="1"/>
        <v>28-Jan</v>
      </c>
      <c r="E401" s="5">
        <v>0</v>
      </c>
      <c r="F401" s="40">
        <v>0</v>
      </c>
      <c r="G401" s="5">
        <v>0</v>
      </c>
      <c r="H401" s="5">
        <v>0</v>
      </c>
      <c r="I401" s="5">
        <v>0</v>
      </c>
      <c r="J401" s="5">
        <v>0</v>
      </c>
      <c r="K401" s="5">
        <v>0</v>
      </c>
      <c r="L401" s="5">
        <v>0</v>
      </c>
      <c r="M401" s="5">
        <v>0</v>
      </c>
      <c r="N401" s="5">
        <v>0</v>
      </c>
      <c r="O401" s="5">
        <v>0</v>
      </c>
      <c r="P401" s="5">
        <v>0</v>
      </c>
      <c r="Q401" s="5">
        <v>0</v>
      </c>
      <c r="R401" s="5">
        <v>0</v>
      </c>
      <c r="S401" s="5">
        <v>0</v>
      </c>
      <c r="T401" s="5">
        <v>0</v>
      </c>
      <c r="U401" s="5">
        <v>0</v>
      </c>
      <c r="V401" s="5">
        <v>0</v>
      </c>
      <c r="W401" s="5">
        <v>1</v>
      </c>
      <c r="X401" s="5">
        <v>1</v>
      </c>
      <c r="Y401" s="5">
        <v>0</v>
      </c>
      <c r="AA401">
        <v>2</v>
      </c>
    </row>
    <row r="402" spans="4:27" x14ac:dyDescent="0.2">
      <c r="D402" t="str">
        <f ca="1"/>
        <v>29-Jan</v>
      </c>
      <c r="E402" s="5">
        <v>0</v>
      </c>
      <c r="F402" s="5">
        <v>0</v>
      </c>
      <c r="G402" s="5">
        <v>0</v>
      </c>
      <c r="H402" s="5">
        <v>0</v>
      </c>
      <c r="I402" s="5">
        <v>0</v>
      </c>
      <c r="J402" s="5">
        <v>0</v>
      </c>
      <c r="K402" s="5">
        <v>0</v>
      </c>
      <c r="L402" s="5">
        <v>0</v>
      </c>
      <c r="M402" s="5">
        <v>0</v>
      </c>
      <c r="N402" s="5">
        <v>0</v>
      </c>
      <c r="O402" s="5">
        <v>0</v>
      </c>
      <c r="P402" s="5">
        <v>0</v>
      </c>
      <c r="Q402" s="5">
        <v>0</v>
      </c>
      <c r="R402" s="5">
        <v>0</v>
      </c>
      <c r="S402" s="5">
        <v>0</v>
      </c>
      <c r="T402" s="5">
        <v>0</v>
      </c>
      <c r="U402" s="5">
        <v>0</v>
      </c>
      <c r="V402" s="5">
        <v>0</v>
      </c>
      <c r="W402" s="5">
        <v>1</v>
      </c>
      <c r="X402" s="5">
        <v>1</v>
      </c>
      <c r="Y402" s="5">
        <v>0</v>
      </c>
      <c r="AA402">
        <v>2</v>
      </c>
    </row>
    <row r="403" spans="4:27" x14ac:dyDescent="0.2">
      <c r="D403" t="str">
        <f ca="1"/>
        <v>30-Jan</v>
      </c>
      <c r="E403" s="5">
        <v>0</v>
      </c>
      <c r="F403" s="5">
        <v>0</v>
      </c>
      <c r="G403" s="5">
        <v>0</v>
      </c>
      <c r="H403" s="5">
        <v>0</v>
      </c>
      <c r="I403" s="5">
        <v>0</v>
      </c>
      <c r="J403" s="5">
        <v>0</v>
      </c>
      <c r="K403" s="5">
        <v>0</v>
      </c>
      <c r="L403" s="5">
        <v>0</v>
      </c>
      <c r="M403" s="5">
        <v>0</v>
      </c>
      <c r="N403" s="5">
        <v>0</v>
      </c>
      <c r="O403" s="5">
        <v>0</v>
      </c>
      <c r="P403" s="5">
        <v>0</v>
      </c>
      <c r="Q403" s="5">
        <v>0</v>
      </c>
      <c r="R403" s="5">
        <v>0</v>
      </c>
      <c r="S403" s="5">
        <v>0</v>
      </c>
      <c r="T403" s="5">
        <v>0</v>
      </c>
      <c r="U403" s="5">
        <v>0</v>
      </c>
      <c r="V403" s="5">
        <v>0</v>
      </c>
      <c r="W403" s="5">
        <v>1</v>
      </c>
      <c r="X403" s="5">
        <v>1</v>
      </c>
      <c r="Y403" s="5">
        <v>0</v>
      </c>
      <c r="AA403">
        <v>2</v>
      </c>
    </row>
    <row r="404" spans="4:27" x14ac:dyDescent="0.2">
      <c r="D404" t="str">
        <f ca="1"/>
        <v>31-Jan</v>
      </c>
      <c r="E404" s="5">
        <v>0</v>
      </c>
      <c r="F404" s="5">
        <v>0</v>
      </c>
      <c r="G404" s="5">
        <v>0</v>
      </c>
      <c r="H404" s="5">
        <v>0</v>
      </c>
      <c r="I404" s="5">
        <v>0</v>
      </c>
      <c r="J404" s="5">
        <v>0</v>
      </c>
      <c r="K404" s="5">
        <v>0</v>
      </c>
      <c r="L404" s="5">
        <v>0</v>
      </c>
      <c r="M404" s="5">
        <v>0</v>
      </c>
      <c r="N404" s="5">
        <v>0</v>
      </c>
      <c r="O404" s="5">
        <v>0</v>
      </c>
      <c r="P404" s="5">
        <v>0</v>
      </c>
      <c r="Q404" s="5">
        <v>0</v>
      </c>
      <c r="R404" s="5">
        <v>0</v>
      </c>
      <c r="S404" s="5">
        <v>0</v>
      </c>
      <c r="T404" s="5">
        <v>0</v>
      </c>
      <c r="U404" s="5">
        <v>0</v>
      </c>
      <c r="V404" s="5">
        <v>0</v>
      </c>
      <c r="W404" s="5">
        <v>1</v>
      </c>
      <c r="X404" s="5">
        <v>1</v>
      </c>
      <c r="Y404" s="5">
        <v>0</v>
      </c>
      <c r="AA404">
        <v>2</v>
      </c>
    </row>
    <row r="405" spans="4:27" x14ac:dyDescent="0.2">
      <c r="D405" t="str">
        <f ca="1"/>
        <v>01-Feb</v>
      </c>
      <c r="E405" s="5">
        <v>0</v>
      </c>
      <c r="F405" s="5">
        <v>0</v>
      </c>
      <c r="G405" s="5">
        <v>0</v>
      </c>
      <c r="H405" s="5">
        <v>0</v>
      </c>
      <c r="I405" s="5">
        <v>0</v>
      </c>
      <c r="J405" s="5">
        <v>0</v>
      </c>
      <c r="K405" s="5">
        <v>0</v>
      </c>
      <c r="L405" s="5">
        <v>0</v>
      </c>
      <c r="M405" s="5">
        <v>0</v>
      </c>
      <c r="N405" s="5">
        <v>0</v>
      </c>
      <c r="O405" s="5">
        <v>0</v>
      </c>
      <c r="P405" s="5">
        <v>0</v>
      </c>
      <c r="Q405" s="5">
        <v>0</v>
      </c>
      <c r="R405" s="5">
        <v>0</v>
      </c>
      <c r="S405" s="5">
        <v>0</v>
      </c>
      <c r="T405" s="5">
        <v>0</v>
      </c>
      <c r="U405" s="5">
        <v>0</v>
      </c>
      <c r="V405" s="5">
        <v>0</v>
      </c>
      <c r="W405" s="5">
        <v>1</v>
      </c>
      <c r="X405" s="5">
        <v>1</v>
      </c>
      <c r="Y405" s="5">
        <v>0</v>
      </c>
      <c r="AA405">
        <v>2</v>
      </c>
    </row>
    <row r="406" spans="4:27" x14ac:dyDescent="0.2">
      <c r="D406" t="str">
        <f ca="1"/>
        <v>02-Feb</v>
      </c>
      <c r="E406" s="5">
        <v>0</v>
      </c>
      <c r="F406" s="5">
        <v>0</v>
      </c>
      <c r="G406" s="5">
        <v>0</v>
      </c>
      <c r="H406" s="5">
        <v>0</v>
      </c>
      <c r="I406" s="5">
        <v>0</v>
      </c>
      <c r="J406" s="5">
        <v>0</v>
      </c>
      <c r="K406" s="5">
        <v>0</v>
      </c>
      <c r="L406" s="5">
        <v>0</v>
      </c>
      <c r="M406" s="5">
        <v>0</v>
      </c>
      <c r="N406" s="5">
        <v>0</v>
      </c>
      <c r="O406" s="5">
        <v>0</v>
      </c>
      <c r="P406" s="5">
        <v>0</v>
      </c>
      <c r="Q406" s="5">
        <v>0</v>
      </c>
      <c r="R406" s="5">
        <v>0</v>
      </c>
      <c r="S406" s="5">
        <v>0</v>
      </c>
      <c r="T406" s="5">
        <v>0</v>
      </c>
      <c r="U406" s="5">
        <v>0</v>
      </c>
      <c r="V406" s="5">
        <v>0</v>
      </c>
      <c r="W406" s="5">
        <v>1</v>
      </c>
      <c r="X406" s="5">
        <v>1</v>
      </c>
      <c r="Y406" s="5">
        <v>0</v>
      </c>
      <c r="AA406">
        <v>2</v>
      </c>
    </row>
    <row r="407" spans="4:27" x14ac:dyDescent="0.2">
      <c r="D407" t="str">
        <f ca="1"/>
        <v>03-Feb</v>
      </c>
      <c r="E407" s="5">
        <v>0</v>
      </c>
      <c r="F407" s="5">
        <v>0</v>
      </c>
      <c r="G407" s="5">
        <v>0</v>
      </c>
      <c r="H407" s="5">
        <v>0</v>
      </c>
      <c r="I407" s="5">
        <v>0</v>
      </c>
      <c r="J407" s="5">
        <v>0</v>
      </c>
      <c r="K407" s="5">
        <v>0</v>
      </c>
      <c r="L407" s="5">
        <v>0</v>
      </c>
      <c r="M407" s="5">
        <v>0</v>
      </c>
      <c r="N407" s="5">
        <v>0</v>
      </c>
      <c r="O407" s="5">
        <v>0</v>
      </c>
      <c r="P407" s="5">
        <v>0</v>
      </c>
      <c r="Q407" s="5">
        <v>0</v>
      </c>
      <c r="R407" s="5">
        <v>0</v>
      </c>
      <c r="S407" s="5">
        <v>0</v>
      </c>
      <c r="T407" s="5">
        <v>0</v>
      </c>
      <c r="U407" s="5">
        <v>0</v>
      </c>
      <c r="V407" s="5">
        <v>0</v>
      </c>
      <c r="W407" s="5">
        <v>1</v>
      </c>
      <c r="X407" s="5">
        <v>1</v>
      </c>
      <c r="Y407" s="5">
        <v>0</v>
      </c>
      <c r="AA407">
        <v>2</v>
      </c>
    </row>
    <row r="408" spans="4:27" x14ac:dyDescent="0.2">
      <c r="D408" t="str">
        <f ca="1"/>
        <v>04-Feb</v>
      </c>
      <c r="E408" s="5">
        <v>0</v>
      </c>
      <c r="F408" s="5">
        <v>0</v>
      </c>
      <c r="G408" s="5">
        <v>0</v>
      </c>
      <c r="H408" s="5">
        <v>0</v>
      </c>
      <c r="I408" s="5">
        <v>0</v>
      </c>
      <c r="J408" s="5">
        <v>0</v>
      </c>
      <c r="K408" s="5">
        <v>0</v>
      </c>
      <c r="L408" s="5">
        <v>0</v>
      </c>
      <c r="M408" s="5">
        <v>0</v>
      </c>
      <c r="N408" s="5">
        <v>0</v>
      </c>
      <c r="O408" s="5">
        <v>0</v>
      </c>
      <c r="P408" s="5">
        <v>0</v>
      </c>
      <c r="Q408" s="5">
        <v>0</v>
      </c>
      <c r="R408" s="5">
        <v>0</v>
      </c>
      <c r="S408" s="5">
        <v>0</v>
      </c>
      <c r="T408" s="5">
        <v>0</v>
      </c>
      <c r="U408" s="5">
        <v>0</v>
      </c>
      <c r="V408" s="5">
        <v>0</v>
      </c>
      <c r="W408" s="5">
        <v>1</v>
      </c>
      <c r="X408" s="5">
        <v>1</v>
      </c>
      <c r="Y408" s="5">
        <v>0</v>
      </c>
      <c r="AA408">
        <v>2</v>
      </c>
    </row>
    <row r="409" spans="4:27" x14ac:dyDescent="0.2">
      <c r="D409" t="str">
        <f ca="1"/>
        <v>05-Feb</v>
      </c>
      <c r="E409" s="5">
        <v>0</v>
      </c>
      <c r="F409" s="5">
        <v>0</v>
      </c>
      <c r="G409" s="5">
        <v>0</v>
      </c>
      <c r="H409" s="5">
        <v>0</v>
      </c>
      <c r="I409" s="5">
        <v>0</v>
      </c>
      <c r="J409" s="5">
        <v>0</v>
      </c>
      <c r="K409" s="5">
        <v>0</v>
      </c>
      <c r="L409" s="5">
        <v>0</v>
      </c>
      <c r="M409" s="5">
        <v>0</v>
      </c>
      <c r="N409" s="5">
        <v>0</v>
      </c>
      <c r="O409" s="5">
        <v>0</v>
      </c>
      <c r="P409" s="5">
        <v>0</v>
      </c>
      <c r="Q409" s="5">
        <v>0</v>
      </c>
      <c r="R409" s="5">
        <v>0</v>
      </c>
      <c r="S409" s="5">
        <v>0</v>
      </c>
      <c r="T409" s="5">
        <v>0</v>
      </c>
      <c r="U409" s="5">
        <v>0</v>
      </c>
      <c r="V409" s="5">
        <v>0</v>
      </c>
      <c r="W409" s="5">
        <v>1</v>
      </c>
      <c r="X409" s="5">
        <v>1</v>
      </c>
      <c r="Y409" s="5">
        <v>0</v>
      </c>
      <c r="AA409">
        <v>2</v>
      </c>
    </row>
    <row r="410" spans="4:27" x14ac:dyDescent="0.2">
      <c r="D410" t="str">
        <f ca="1"/>
        <v>06-Feb</v>
      </c>
      <c r="E410" s="5">
        <v>0</v>
      </c>
      <c r="F410" s="5">
        <v>0</v>
      </c>
      <c r="G410" s="5">
        <v>0</v>
      </c>
      <c r="H410" s="5">
        <v>0</v>
      </c>
      <c r="I410" s="5">
        <v>0</v>
      </c>
      <c r="J410" s="5">
        <v>0</v>
      </c>
      <c r="K410" s="5">
        <v>0</v>
      </c>
      <c r="L410" s="5">
        <v>0</v>
      </c>
      <c r="M410" s="5">
        <v>0</v>
      </c>
      <c r="N410" s="5">
        <v>0</v>
      </c>
      <c r="O410" s="5">
        <v>0</v>
      </c>
      <c r="P410" s="5">
        <v>0</v>
      </c>
      <c r="Q410" s="5">
        <v>0</v>
      </c>
      <c r="R410" s="5">
        <v>0</v>
      </c>
      <c r="S410" s="5">
        <v>0</v>
      </c>
      <c r="T410" s="5">
        <v>0</v>
      </c>
      <c r="U410" s="5">
        <v>0</v>
      </c>
      <c r="V410" s="5">
        <v>0</v>
      </c>
      <c r="W410" s="5">
        <v>1</v>
      </c>
      <c r="X410" s="5">
        <v>1</v>
      </c>
      <c r="Y410" s="5">
        <v>0</v>
      </c>
      <c r="AA410">
        <v>2</v>
      </c>
    </row>
    <row r="411" spans="4:27" x14ac:dyDescent="0.2">
      <c r="D411" t="str">
        <f ca="1"/>
        <v>07-Feb</v>
      </c>
      <c r="E411" s="5">
        <v>0</v>
      </c>
      <c r="F411" s="5">
        <v>0</v>
      </c>
      <c r="G411" s="5">
        <v>0</v>
      </c>
      <c r="H411" s="5">
        <v>0</v>
      </c>
      <c r="I411" s="5">
        <v>0</v>
      </c>
      <c r="J411" s="5">
        <v>0</v>
      </c>
      <c r="K411" s="5">
        <v>0</v>
      </c>
      <c r="L411" s="5">
        <v>0</v>
      </c>
      <c r="M411" s="5">
        <v>0</v>
      </c>
      <c r="N411" s="5">
        <v>0</v>
      </c>
      <c r="O411" s="5">
        <v>0</v>
      </c>
      <c r="P411" s="5">
        <v>0</v>
      </c>
      <c r="Q411" s="5">
        <v>0</v>
      </c>
      <c r="R411" s="5">
        <v>0</v>
      </c>
      <c r="S411" s="5">
        <v>0</v>
      </c>
      <c r="T411" s="5">
        <v>0</v>
      </c>
      <c r="U411" s="5">
        <v>0</v>
      </c>
      <c r="V411" s="5">
        <v>0</v>
      </c>
      <c r="W411" s="5">
        <v>1</v>
      </c>
      <c r="X411" s="5">
        <v>1</v>
      </c>
      <c r="Y411" s="5">
        <v>0</v>
      </c>
      <c r="AA411">
        <v>2</v>
      </c>
    </row>
    <row r="412" spans="4:27" x14ac:dyDescent="0.2">
      <c r="D412" t="str">
        <f ca="1"/>
        <v>08-Feb</v>
      </c>
      <c r="E412" s="5">
        <v>0</v>
      </c>
      <c r="F412" s="5">
        <v>0</v>
      </c>
      <c r="G412" s="5">
        <v>0</v>
      </c>
      <c r="H412" s="5">
        <v>0</v>
      </c>
      <c r="I412" s="5">
        <v>0</v>
      </c>
      <c r="J412" s="5">
        <v>0</v>
      </c>
      <c r="K412" s="5">
        <v>0</v>
      </c>
      <c r="L412" s="5">
        <v>0</v>
      </c>
      <c r="M412" s="5">
        <v>0</v>
      </c>
      <c r="N412" s="5">
        <v>0</v>
      </c>
      <c r="O412" s="5">
        <v>0</v>
      </c>
      <c r="P412" s="5">
        <v>0</v>
      </c>
      <c r="Q412" s="5">
        <v>0</v>
      </c>
      <c r="R412" s="5">
        <v>0</v>
      </c>
      <c r="S412" s="5">
        <v>0</v>
      </c>
      <c r="T412" s="5">
        <v>0</v>
      </c>
      <c r="U412" s="5">
        <v>0</v>
      </c>
      <c r="V412" s="5">
        <v>0</v>
      </c>
      <c r="W412" s="5">
        <v>1</v>
      </c>
      <c r="X412" s="5">
        <v>1</v>
      </c>
      <c r="Y412" s="5">
        <v>0</v>
      </c>
      <c r="AA412">
        <v>2</v>
      </c>
    </row>
    <row r="413" spans="4:27" x14ac:dyDescent="0.2">
      <c r="D413" t="str">
        <f ca="1"/>
        <v>09-Feb</v>
      </c>
      <c r="E413" s="5">
        <v>0</v>
      </c>
      <c r="F413" s="5">
        <v>0</v>
      </c>
      <c r="G413" s="5">
        <v>0</v>
      </c>
      <c r="H413" s="5">
        <v>0</v>
      </c>
      <c r="I413" s="5">
        <v>0</v>
      </c>
      <c r="J413" s="5">
        <v>0</v>
      </c>
      <c r="K413" s="5">
        <v>0</v>
      </c>
      <c r="L413" s="5">
        <v>0</v>
      </c>
      <c r="M413" s="5">
        <v>0</v>
      </c>
      <c r="N413" s="5">
        <v>0</v>
      </c>
      <c r="O413" s="5">
        <v>0</v>
      </c>
      <c r="P413" s="5">
        <v>0</v>
      </c>
      <c r="Q413" s="5">
        <v>0</v>
      </c>
      <c r="R413" s="5">
        <v>0</v>
      </c>
      <c r="S413" s="5">
        <v>0</v>
      </c>
      <c r="T413" s="5">
        <v>0</v>
      </c>
      <c r="U413" s="5">
        <v>0</v>
      </c>
      <c r="V413" s="5">
        <v>0</v>
      </c>
      <c r="W413" s="5">
        <v>1</v>
      </c>
      <c r="X413" s="5">
        <v>1</v>
      </c>
      <c r="Y413" s="5">
        <v>0</v>
      </c>
      <c r="AA413">
        <v>2</v>
      </c>
    </row>
    <row r="414" spans="4:27" x14ac:dyDescent="0.2">
      <c r="D414" t="str">
        <f ca="1"/>
        <v>10-Feb</v>
      </c>
      <c r="E414" s="5">
        <v>0</v>
      </c>
      <c r="F414" s="5">
        <v>0</v>
      </c>
      <c r="G414" s="5">
        <v>0</v>
      </c>
      <c r="H414" s="5">
        <v>0</v>
      </c>
      <c r="I414" s="5">
        <v>0</v>
      </c>
      <c r="J414" s="5">
        <v>0</v>
      </c>
      <c r="K414" s="5">
        <v>0</v>
      </c>
      <c r="L414" s="5">
        <v>0</v>
      </c>
      <c r="M414" s="5">
        <v>0</v>
      </c>
      <c r="N414" s="5">
        <v>0</v>
      </c>
      <c r="O414" s="5">
        <v>0</v>
      </c>
      <c r="P414" s="5">
        <v>0</v>
      </c>
      <c r="Q414" s="5">
        <v>0</v>
      </c>
      <c r="R414" s="5">
        <v>0</v>
      </c>
      <c r="S414" s="5">
        <v>0</v>
      </c>
      <c r="T414" s="5">
        <v>0</v>
      </c>
      <c r="U414" s="5">
        <v>0</v>
      </c>
      <c r="V414" s="5">
        <v>0</v>
      </c>
      <c r="W414" s="5">
        <v>1</v>
      </c>
      <c r="X414" s="5">
        <v>1</v>
      </c>
      <c r="Y414" s="5">
        <v>0</v>
      </c>
      <c r="AA414">
        <v>2</v>
      </c>
    </row>
    <row r="415" spans="4:27" x14ac:dyDescent="0.2">
      <c r="D415" t="str">
        <f ca="1"/>
        <v>11-Feb</v>
      </c>
      <c r="E415" s="5">
        <v>0</v>
      </c>
      <c r="F415" s="5">
        <v>0</v>
      </c>
      <c r="G415" s="5">
        <v>0</v>
      </c>
      <c r="H415" s="5">
        <v>0</v>
      </c>
      <c r="I415" s="5">
        <v>0</v>
      </c>
      <c r="J415" s="5">
        <v>0</v>
      </c>
      <c r="K415" s="5">
        <v>0</v>
      </c>
      <c r="L415" s="5">
        <v>0</v>
      </c>
      <c r="M415" s="5">
        <v>0</v>
      </c>
      <c r="N415" s="5">
        <v>0</v>
      </c>
      <c r="O415" s="5">
        <v>0</v>
      </c>
      <c r="P415" s="5">
        <v>0</v>
      </c>
      <c r="Q415" s="5">
        <v>0</v>
      </c>
      <c r="R415" s="5">
        <v>0</v>
      </c>
      <c r="S415" s="5">
        <v>0</v>
      </c>
      <c r="T415" s="5">
        <v>0</v>
      </c>
      <c r="U415" s="5">
        <v>0</v>
      </c>
      <c r="V415" s="5">
        <v>0</v>
      </c>
      <c r="W415" s="5">
        <v>1</v>
      </c>
      <c r="X415" s="5">
        <v>1</v>
      </c>
      <c r="Y415" s="5">
        <v>0</v>
      </c>
      <c r="AA415">
        <v>2</v>
      </c>
    </row>
    <row r="416" spans="4:27" x14ac:dyDescent="0.2">
      <c r="D416" t="str">
        <f ca="1"/>
        <v>12-Feb</v>
      </c>
      <c r="E416" s="5">
        <v>0</v>
      </c>
      <c r="F416" s="5">
        <v>0</v>
      </c>
      <c r="G416" s="5">
        <v>0</v>
      </c>
      <c r="H416" s="5">
        <v>0</v>
      </c>
      <c r="I416" s="5">
        <v>0</v>
      </c>
      <c r="J416" s="5">
        <v>0</v>
      </c>
      <c r="K416" s="5">
        <v>0</v>
      </c>
      <c r="L416" s="5">
        <v>0</v>
      </c>
      <c r="M416" s="5">
        <v>0</v>
      </c>
      <c r="N416" s="5">
        <v>0</v>
      </c>
      <c r="O416" s="5">
        <v>0</v>
      </c>
      <c r="P416" s="5">
        <v>0</v>
      </c>
      <c r="Q416" s="5">
        <v>0</v>
      </c>
      <c r="R416" s="5">
        <v>0</v>
      </c>
      <c r="S416" s="5">
        <v>0</v>
      </c>
      <c r="T416" s="5">
        <v>0</v>
      </c>
      <c r="U416" s="5">
        <v>0</v>
      </c>
      <c r="V416" s="5">
        <v>0</v>
      </c>
      <c r="W416" s="5">
        <v>1</v>
      </c>
      <c r="X416" s="5">
        <v>1</v>
      </c>
      <c r="Y416" s="5">
        <v>0</v>
      </c>
      <c r="AA416">
        <v>2</v>
      </c>
    </row>
    <row r="417" spans="4:27" x14ac:dyDescent="0.2">
      <c r="D417" t="str">
        <f ca="1"/>
        <v>13-Feb</v>
      </c>
      <c r="E417" s="5">
        <v>0</v>
      </c>
      <c r="F417" s="5">
        <v>0</v>
      </c>
      <c r="G417" s="5">
        <v>0</v>
      </c>
      <c r="H417" s="5">
        <v>0</v>
      </c>
      <c r="I417" s="5">
        <v>0</v>
      </c>
      <c r="J417" s="5">
        <v>0</v>
      </c>
      <c r="K417" s="5">
        <v>0</v>
      </c>
      <c r="L417" s="5">
        <v>0</v>
      </c>
      <c r="M417" s="5">
        <v>0</v>
      </c>
      <c r="N417" s="5">
        <v>0</v>
      </c>
      <c r="O417" s="5">
        <v>0</v>
      </c>
      <c r="P417" s="5">
        <v>0</v>
      </c>
      <c r="Q417" s="5">
        <v>0</v>
      </c>
      <c r="R417" s="5">
        <v>0</v>
      </c>
      <c r="S417" s="5">
        <v>0</v>
      </c>
      <c r="T417" s="5">
        <v>0</v>
      </c>
      <c r="U417" s="5">
        <v>0</v>
      </c>
      <c r="V417" s="5">
        <v>0</v>
      </c>
      <c r="W417" s="5">
        <v>1</v>
      </c>
      <c r="X417" s="5">
        <v>1</v>
      </c>
      <c r="Y417" s="5">
        <v>0</v>
      </c>
      <c r="AA417">
        <v>2</v>
      </c>
    </row>
    <row r="418" spans="4:27" x14ac:dyDescent="0.2">
      <c r="D418" t="str">
        <f ca="1"/>
        <v>14-Feb</v>
      </c>
      <c r="E418" s="5">
        <v>0</v>
      </c>
      <c r="F418" s="5">
        <v>0</v>
      </c>
      <c r="G418" s="5">
        <v>0</v>
      </c>
      <c r="H418" s="5">
        <v>0</v>
      </c>
      <c r="I418" s="5">
        <v>0</v>
      </c>
      <c r="J418" s="5">
        <v>0</v>
      </c>
      <c r="K418" s="5">
        <v>0</v>
      </c>
      <c r="L418" s="5">
        <v>0</v>
      </c>
      <c r="M418" s="5">
        <v>0</v>
      </c>
      <c r="N418" s="5">
        <v>0</v>
      </c>
      <c r="O418" s="5">
        <v>0</v>
      </c>
      <c r="P418" s="5">
        <v>0</v>
      </c>
      <c r="Q418" s="5">
        <v>0</v>
      </c>
      <c r="R418" s="5">
        <v>0</v>
      </c>
      <c r="S418" s="5">
        <v>0</v>
      </c>
      <c r="T418" s="5">
        <v>0</v>
      </c>
      <c r="U418" s="5">
        <v>0</v>
      </c>
      <c r="V418" s="5">
        <v>0</v>
      </c>
      <c r="W418" s="5">
        <v>1</v>
      </c>
      <c r="X418" s="5">
        <v>1</v>
      </c>
      <c r="Y418" s="5">
        <v>0</v>
      </c>
      <c r="AA418">
        <v>2</v>
      </c>
    </row>
    <row r="419" spans="4:27" x14ac:dyDescent="0.2">
      <c r="D419" t="str">
        <f ca="1"/>
        <v>15-Feb</v>
      </c>
      <c r="E419" s="5">
        <v>0</v>
      </c>
      <c r="F419" s="5">
        <v>0</v>
      </c>
      <c r="G419" s="5">
        <v>0</v>
      </c>
      <c r="H419" s="5">
        <v>0</v>
      </c>
      <c r="I419" s="5">
        <v>0</v>
      </c>
      <c r="J419" s="5">
        <v>0</v>
      </c>
      <c r="K419" s="5">
        <v>0</v>
      </c>
      <c r="L419" s="5">
        <v>0</v>
      </c>
      <c r="M419" s="5">
        <v>0</v>
      </c>
      <c r="N419" s="5">
        <v>0</v>
      </c>
      <c r="O419" s="5">
        <v>0</v>
      </c>
      <c r="P419" s="5">
        <v>0</v>
      </c>
      <c r="Q419" s="5">
        <v>0</v>
      </c>
      <c r="R419" s="5">
        <v>0</v>
      </c>
      <c r="S419" s="5">
        <v>0</v>
      </c>
      <c r="T419" s="5">
        <v>0</v>
      </c>
      <c r="U419" s="5">
        <v>0</v>
      </c>
      <c r="V419" s="5">
        <v>0</v>
      </c>
      <c r="W419" s="5">
        <v>1</v>
      </c>
      <c r="X419" s="5">
        <v>1</v>
      </c>
      <c r="Y419" s="5">
        <v>0</v>
      </c>
      <c r="AA419">
        <v>2</v>
      </c>
    </row>
    <row r="420" spans="4:27" x14ac:dyDescent="0.2">
      <c r="D420" t="str">
        <f ca="1"/>
        <v>16-Feb</v>
      </c>
      <c r="E420" s="5">
        <v>0</v>
      </c>
      <c r="F420" s="5">
        <v>0</v>
      </c>
      <c r="G420" s="5">
        <v>0</v>
      </c>
      <c r="H420" s="5">
        <v>0</v>
      </c>
      <c r="I420" s="5">
        <v>0</v>
      </c>
      <c r="J420" s="5">
        <v>0</v>
      </c>
      <c r="K420" s="5">
        <v>0</v>
      </c>
      <c r="L420" s="5">
        <v>0</v>
      </c>
      <c r="M420" s="5">
        <v>0</v>
      </c>
      <c r="N420" s="5">
        <v>0</v>
      </c>
      <c r="O420" s="5">
        <v>0</v>
      </c>
      <c r="P420" s="5">
        <v>0</v>
      </c>
      <c r="Q420" s="5">
        <v>0</v>
      </c>
      <c r="R420" s="5">
        <v>0</v>
      </c>
      <c r="S420" s="5">
        <v>0</v>
      </c>
      <c r="T420" s="5">
        <v>0</v>
      </c>
      <c r="U420" s="5">
        <v>0</v>
      </c>
      <c r="V420" s="5">
        <v>0</v>
      </c>
      <c r="W420" s="5">
        <v>1</v>
      </c>
      <c r="X420" s="5">
        <v>1</v>
      </c>
      <c r="Y420" s="5">
        <v>0</v>
      </c>
      <c r="AA420">
        <v>2</v>
      </c>
    </row>
    <row r="421" spans="4:27" x14ac:dyDescent="0.2">
      <c r="D421" t="str">
        <f ca="1"/>
        <v>17-Feb</v>
      </c>
      <c r="E421" s="5">
        <v>0</v>
      </c>
      <c r="F421" s="5">
        <v>0</v>
      </c>
      <c r="G421" s="5">
        <v>0</v>
      </c>
      <c r="H421" s="5">
        <v>0</v>
      </c>
      <c r="I421" s="5">
        <v>0</v>
      </c>
      <c r="J421" s="5">
        <v>0</v>
      </c>
      <c r="K421" s="5">
        <v>0</v>
      </c>
      <c r="L421" s="5">
        <v>0</v>
      </c>
      <c r="M421" s="5">
        <v>0</v>
      </c>
      <c r="N421" s="5">
        <v>0</v>
      </c>
      <c r="O421" s="5">
        <v>0</v>
      </c>
      <c r="P421" s="5">
        <v>0</v>
      </c>
      <c r="Q421" s="5">
        <v>0</v>
      </c>
      <c r="R421" s="5">
        <v>0</v>
      </c>
      <c r="S421" s="5">
        <v>0</v>
      </c>
      <c r="T421" s="5">
        <v>0</v>
      </c>
      <c r="U421" s="5">
        <v>0</v>
      </c>
      <c r="V421" s="5">
        <v>0</v>
      </c>
      <c r="W421" s="5">
        <v>1</v>
      </c>
      <c r="X421" s="5">
        <v>1</v>
      </c>
      <c r="Y421" s="5">
        <v>0</v>
      </c>
      <c r="AA421">
        <v>2</v>
      </c>
    </row>
    <row r="422" spans="4:27" x14ac:dyDescent="0.2">
      <c r="D422" t="str">
        <f ca="1"/>
        <v>18-Feb</v>
      </c>
      <c r="E422" s="5">
        <v>0</v>
      </c>
      <c r="F422" s="5">
        <v>0</v>
      </c>
      <c r="G422" s="5">
        <v>0</v>
      </c>
      <c r="H422" s="5">
        <v>0</v>
      </c>
      <c r="I422" s="5">
        <v>0</v>
      </c>
      <c r="J422" s="5">
        <v>0</v>
      </c>
      <c r="K422" s="5">
        <v>0</v>
      </c>
      <c r="L422" s="5">
        <v>0</v>
      </c>
      <c r="M422" s="5">
        <v>0</v>
      </c>
      <c r="N422" s="5">
        <v>0</v>
      </c>
      <c r="O422" s="5">
        <v>0</v>
      </c>
      <c r="P422" s="5">
        <v>0</v>
      </c>
      <c r="Q422" s="5">
        <v>0</v>
      </c>
      <c r="R422" s="5">
        <v>0</v>
      </c>
      <c r="S422" s="5">
        <v>0</v>
      </c>
      <c r="T422" s="5">
        <v>0</v>
      </c>
      <c r="U422" s="5">
        <v>0</v>
      </c>
      <c r="V422" s="5">
        <v>0</v>
      </c>
      <c r="W422" s="5">
        <v>1</v>
      </c>
      <c r="X422" s="5">
        <v>1</v>
      </c>
      <c r="Y422" s="5">
        <v>0</v>
      </c>
      <c r="AA422">
        <v>2</v>
      </c>
    </row>
    <row r="423" spans="4:27" x14ac:dyDescent="0.2">
      <c r="D423" t="str">
        <f ca="1"/>
        <v>19-Feb</v>
      </c>
      <c r="E423" s="5">
        <v>0</v>
      </c>
      <c r="F423" s="5">
        <v>0</v>
      </c>
      <c r="G423" s="5">
        <v>0</v>
      </c>
      <c r="H423" s="5">
        <v>0</v>
      </c>
      <c r="I423" s="5">
        <v>0</v>
      </c>
      <c r="J423" s="5">
        <v>0</v>
      </c>
      <c r="K423" s="5">
        <v>0</v>
      </c>
      <c r="L423" s="5">
        <v>0</v>
      </c>
      <c r="M423" s="5">
        <v>0</v>
      </c>
      <c r="N423" s="5">
        <v>0</v>
      </c>
      <c r="O423" s="5">
        <v>0</v>
      </c>
      <c r="P423" s="5">
        <v>0</v>
      </c>
      <c r="Q423" s="5">
        <v>0</v>
      </c>
      <c r="R423" s="5">
        <v>0</v>
      </c>
      <c r="S423" s="5">
        <v>0</v>
      </c>
      <c r="T423" s="5">
        <v>0</v>
      </c>
      <c r="U423" s="5">
        <v>0</v>
      </c>
      <c r="V423" s="5">
        <v>0</v>
      </c>
      <c r="W423" s="5">
        <v>1</v>
      </c>
      <c r="X423" s="5">
        <v>1</v>
      </c>
      <c r="Y423" s="5">
        <v>0</v>
      </c>
      <c r="AA423">
        <v>2</v>
      </c>
    </row>
    <row r="424" spans="4:27" x14ac:dyDescent="0.2">
      <c r="D424" t="str">
        <f ca="1"/>
        <v>20-Feb</v>
      </c>
      <c r="E424" s="5">
        <v>0</v>
      </c>
      <c r="F424" s="5">
        <v>0</v>
      </c>
      <c r="G424" s="5">
        <v>0</v>
      </c>
      <c r="H424" s="5">
        <v>0</v>
      </c>
      <c r="I424" s="5">
        <v>0</v>
      </c>
      <c r="J424" s="5">
        <v>0</v>
      </c>
      <c r="K424" s="5">
        <v>0</v>
      </c>
      <c r="L424" s="5">
        <v>0</v>
      </c>
      <c r="M424" s="5">
        <v>0</v>
      </c>
      <c r="N424" s="5">
        <v>0</v>
      </c>
      <c r="O424" s="5">
        <v>0</v>
      </c>
      <c r="P424" s="5">
        <v>0</v>
      </c>
      <c r="Q424" s="5">
        <v>0</v>
      </c>
      <c r="R424" s="5">
        <v>0</v>
      </c>
      <c r="S424" s="5">
        <v>0</v>
      </c>
      <c r="T424" s="5">
        <v>0</v>
      </c>
      <c r="U424" s="5">
        <v>0</v>
      </c>
      <c r="V424" s="5">
        <v>0</v>
      </c>
      <c r="W424" s="5">
        <v>1</v>
      </c>
      <c r="X424" s="5">
        <v>1</v>
      </c>
      <c r="Y424" s="5">
        <v>0</v>
      </c>
      <c r="AA424">
        <v>2</v>
      </c>
    </row>
    <row r="425" spans="4:27" x14ac:dyDescent="0.2">
      <c r="D425" t="str">
        <f ca="1"/>
        <v>21-Feb</v>
      </c>
      <c r="E425" s="5">
        <v>0</v>
      </c>
      <c r="F425" s="5">
        <v>0</v>
      </c>
      <c r="G425" s="5">
        <v>0</v>
      </c>
      <c r="H425" s="5">
        <v>0</v>
      </c>
      <c r="I425" s="5">
        <v>0</v>
      </c>
      <c r="J425" s="5">
        <v>0</v>
      </c>
      <c r="K425" s="5">
        <v>0</v>
      </c>
      <c r="L425" s="5">
        <v>0</v>
      </c>
      <c r="M425" s="5">
        <v>0</v>
      </c>
      <c r="N425" s="5">
        <v>0</v>
      </c>
      <c r="O425" s="5">
        <v>0</v>
      </c>
      <c r="P425" s="5">
        <v>0</v>
      </c>
      <c r="Q425" s="5">
        <v>0</v>
      </c>
      <c r="R425" s="5">
        <v>0</v>
      </c>
      <c r="S425" s="5">
        <v>0</v>
      </c>
      <c r="T425" s="5">
        <v>0</v>
      </c>
      <c r="U425" s="5">
        <v>0</v>
      </c>
      <c r="V425" s="5">
        <v>0</v>
      </c>
      <c r="W425" s="5">
        <v>1</v>
      </c>
      <c r="X425" s="5">
        <v>1</v>
      </c>
      <c r="Y425" s="5">
        <v>0</v>
      </c>
      <c r="AA425">
        <v>2</v>
      </c>
    </row>
    <row r="426" spans="4:27" x14ac:dyDescent="0.2">
      <c r="D426" t="str">
        <f ca="1"/>
        <v>22-Feb</v>
      </c>
      <c r="E426" s="5">
        <v>0</v>
      </c>
      <c r="F426" s="5">
        <v>0</v>
      </c>
      <c r="G426" s="5">
        <v>0</v>
      </c>
      <c r="H426" s="5">
        <v>0</v>
      </c>
      <c r="I426" s="5">
        <v>0</v>
      </c>
      <c r="J426" s="5">
        <v>0</v>
      </c>
      <c r="K426" s="5">
        <v>0</v>
      </c>
      <c r="L426" s="5">
        <v>0</v>
      </c>
      <c r="M426" s="5">
        <v>0</v>
      </c>
      <c r="N426" s="5">
        <v>0</v>
      </c>
      <c r="O426" s="5">
        <v>0</v>
      </c>
      <c r="P426" s="5">
        <v>0</v>
      </c>
      <c r="Q426" s="5">
        <v>0</v>
      </c>
      <c r="R426" s="5">
        <v>0</v>
      </c>
      <c r="S426" s="5">
        <v>0</v>
      </c>
      <c r="T426" s="5">
        <v>0</v>
      </c>
      <c r="U426" s="5">
        <v>0</v>
      </c>
      <c r="V426" s="5">
        <v>0</v>
      </c>
      <c r="W426" s="5">
        <v>1</v>
      </c>
      <c r="X426" s="5">
        <v>1</v>
      </c>
      <c r="Y426" s="5">
        <v>0</v>
      </c>
      <c r="AA426">
        <v>2</v>
      </c>
    </row>
    <row r="427" spans="4:27" x14ac:dyDescent="0.2">
      <c r="D427" t="str">
        <f ca="1"/>
        <v>23-Feb</v>
      </c>
      <c r="E427" s="5">
        <v>0</v>
      </c>
      <c r="F427" s="5">
        <v>0</v>
      </c>
      <c r="G427" s="5">
        <v>0</v>
      </c>
      <c r="H427" s="5">
        <v>0</v>
      </c>
      <c r="I427" s="5">
        <v>0</v>
      </c>
      <c r="J427" s="5">
        <v>0</v>
      </c>
      <c r="K427" s="5">
        <v>0</v>
      </c>
      <c r="L427" s="5">
        <v>0</v>
      </c>
      <c r="M427" s="5">
        <v>0</v>
      </c>
      <c r="N427" s="5">
        <v>0</v>
      </c>
      <c r="O427" s="5">
        <v>0</v>
      </c>
      <c r="P427" s="5">
        <v>0</v>
      </c>
      <c r="Q427" s="5">
        <v>0</v>
      </c>
      <c r="R427" s="5">
        <v>0</v>
      </c>
      <c r="S427" s="5">
        <v>0</v>
      </c>
      <c r="T427" s="5">
        <v>0</v>
      </c>
      <c r="U427" s="5">
        <v>0</v>
      </c>
      <c r="V427" s="5">
        <v>0</v>
      </c>
      <c r="W427" s="5">
        <v>1</v>
      </c>
      <c r="X427" s="5">
        <v>1</v>
      </c>
      <c r="Y427" s="5">
        <v>0</v>
      </c>
      <c r="AA427">
        <v>2</v>
      </c>
    </row>
    <row r="428" spans="4:27" x14ac:dyDescent="0.2">
      <c r="D428" t="str">
        <f ca="1"/>
        <v>24-Feb</v>
      </c>
      <c r="E428" s="5">
        <v>0</v>
      </c>
      <c r="F428" s="5">
        <v>0</v>
      </c>
      <c r="G428" s="5">
        <v>0</v>
      </c>
      <c r="H428" s="5">
        <v>0</v>
      </c>
      <c r="I428" s="5">
        <v>0</v>
      </c>
      <c r="J428" s="5">
        <v>0</v>
      </c>
      <c r="K428" s="5">
        <v>0</v>
      </c>
      <c r="L428" s="5">
        <v>0</v>
      </c>
      <c r="M428" s="5">
        <v>0</v>
      </c>
      <c r="N428" s="5">
        <v>0</v>
      </c>
      <c r="O428" s="5">
        <v>0</v>
      </c>
      <c r="P428" s="5">
        <v>0</v>
      </c>
      <c r="Q428" s="5">
        <v>0</v>
      </c>
      <c r="R428" s="5">
        <v>0</v>
      </c>
      <c r="S428" s="5">
        <v>0</v>
      </c>
      <c r="T428" s="5">
        <v>0</v>
      </c>
      <c r="U428" s="5">
        <v>0</v>
      </c>
      <c r="V428" s="5">
        <v>0</v>
      </c>
      <c r="W428" s="5">
        <v>1</v>
      </c>
      <c r="X428" s="5">
        <v>1</v>
      </c>
      <c r="Y428" s="5">
        <v>0</v>
      </c>
      <c r="AA428">
        <v>2</v>
      </c>
    </row>
    <row r="429" spans="4:27" x14ac:dyDescent="0.2">
      <c r="D429" t="str">
        <f ca="1"/>
        <v>25-Feb</v>
      </c>
      <c r="E429" s="5">
        <v>0</v>
      </c>
      <c r="F429" s="5">
        <v>0</v>
      </c>
      <c r="G429" s="5">
        <v>0</v>
      </c>
      <c r="H429" s="5">
        <v>0</v>
      </c>
      <c r="I429" s="5">
        <v>0</v>
      </c>
      <c r="J429" s="5">
        <v>0</v>
      </c>
      <c r="K429" s="5">
        <v>0</v>
      </c>
      <c r="L429" s="5">
        <v>0</v>
      </c>
      <c r="M429" s="5">
        <v>0</v>
      </c>
      <c r="N429" s="5">
        <v>0</v>
      </c>
      <c r="O429" s="5">
        <v>0</v>
      </c>
      <c r="P429" s="5">
        <v>0</v>
      </c>
      <c r="Q429" s="5">
        <v>0</v>
      </c>
      <c r="R429" s="5">
        <v>0</v>
      </c>
      <c r="S429" s="5">
        <v>0</v>
      </c>
      <c r="T429" s="5">
        <v>0</v>
      </c>
      <c r="U429" s="5">
        <v>0</v>
      </c>
      <c r="V429" s="5">
        <v>0</v>
      </c>
      <c r="W429" s="5">
        <v>1</v>
      </c>
      <c r="X429" s="5">
        <v>1</v>
      </c>
      <c r="Y429" s="5">
        <v>0</v>
      </c>
      <c r="AA429">
        <v>2</v>
      </c>
    </row>
    <row r="430" spans="4:27" x14ac:dyDescent="0.2">
      <c r="D430" t="str">
        <f ca="1"/>
        <v>26-Feb</v>
      </c>
      <c r="E430" s="5">
        <v>0</v>
      </c>
      <c r="F430" s="5">
        <v>0</v>
      </c>
      <c r="G430" s="5">
        <v>0</v>
      </c>
      <c r="H430" s="5">
        <v>0</v>
      </c>
      <c r="I430" s="5">
        <v>0</v>
      </c>
      <c r="J430" s="5">
        <v>0</v>
      </c>
      <c r="K430" s="5">
        <v>0</v>
      </c>
      <c r="L430" s="5">
        <v>0</v>
      </c>
      <c r="M430" s="5">
        <v>0</v>
      </c>
      <c r="N430" s="5">
        <v>0</v>
      </c>
      <c r="O430" s="5">
        <v>0</v>
      </c>
      <c r="P430" s="5">
        <v>0</v>
      </c>
      <c r="Q430" s="5">
        <v>0</v>
      </c>
      <c r="R430" s="5">
        <v>0</v>
      </c>
      <c r="S430" s="5">
        <v>0</v>
      </c>
      <c r="T430" s="5">
        <v>0</v>
      </c>
      <c r="U430" s="5">
        <v>0</v>
      </c>
      <c r="V430" s="5">
        <v>0</v>
      </c>
      <c r="W430" s="5">
        <v>1</v>
      </c>
      <c r="X430" s="5">
        <v>1</v>
      </c>
      <c r="Y430" s="5">
        <v>0</v>
      </c>
      <c r="AA430">
        <v>2</v>
      </c>
    </row>
    <row r="431" spans="4:27" x14ac:dyDescent="0.2">
      <c r="D431" t="str">
        <f ca="1"/>
        <v>27-Feb</v>
      </c>
      <c r="E431" s="5">
        <v>0</v>
      </c>
      <c r="F431" s="5">
        <v>0</v>
      </c>
      <c r="G431" s="5">
        <v>0</v>
      </c>
      <c r="H431" s="5">
        <v>0</v>
      </c>
      <c r="I431" s="5">
        <v>0</v>
      </c>
      <c r="J431" s="5">
        <v>0</v>
      </c>
      <c r="K431" s="5">
        <v>0</v>
      </c>
      <c r="L431" s="5">
        <v>0</v>
      </c>
      <c r="M431" s="5">
        <v>0</v>
      </c>
      <c r="N431" s="5">
        <v>0</v>
      </c>
      <c r="O431" s="5">
        <v>0</v>
      </c>
      <c r="P431" s="5">
        <v>0</v>
      </c>
      <c r="Q431" s="5">
        <v>0</v>
      </c>
      <c r="R431" s="5">
        <v>0</v>
      </c>
      <c r="S431" s="5">
        <v>0</v>
      </c>
      <c r="T431" s="5">
        <v>0</v>
      </c>
      <c r="U431" s="5">
        <v>0</v>
      </c>
      <c r="V431" s="5">
        <v>0</v>
      </c>
      <c r="W431" s="5">
        <v>1</v>
      </c>
      <c r="X431" s="5">
        <v>1</v>
      </c>
      <c r="Y431" s="5">
        <v>0</v>
      </c>
      <c r="AA431">
        <v>2</v>
      </c>
    </row>
    <row r="432" spans="4:27" x14ac:dyDescent="0.2">
      <c r="D432" t="str">
        <f ca="1"/>
        <v>28-Feb</v>
      </c>
      <c r="E432" s="5">
        <v>0</v>
      </c>
      <c r="F432" s="5">
        <v>0</v>
      </c>
      <c r="G432" s="5">
        <v>0</v>
      </c>
      <c r="H432" s="5">
        <v>0</v>
      </c>
      <c r="I432" s="5">
        <v>0</v>
      </c>
      <c r="J432" s="5">
        <v>0</v>
      </c>
      <c r="K432" s="5">
        <v>0</v>
      </c>
      <c r="L432" s="5">
        <v>0</v>
      </c>
      <c r="M432" s="5">
        <v>0</v>
      </c>
      <c r="N432" s="5">
        <v>0</v>
      </c>
      <c r="O432" s="5">
        <v>0</v>
      </c>
      <c r="P432" s="5">
        <v>0</v>
      </c>
      <c r="Q432" s="5">
        <v>0</v>
      </c>
      <c r="R432" s="5">
        <v>0</v>
      </c>
      <c r="S432" s="5">
        <v>0</v>
      </c>
      <c r="T432" s="5">
        <v>0</v>
      </c>
      <c r="U432" s="5">
        <v>0</v>
      </c>
      <c r="V432" s="5">
        <v>0</v>
      </c>
      <c r="W432" s="5">
        <v>1</v>
      </c>
      <c r="X432" s="5">
        <v>1</v>
      </c>
      <c r="Y432" s="5">
        <v>0</v>
      </c>
      <c r="AA432">
        <v>2</v>
      </c>
    </row>
    <row r="433" spans="4:27" x14ac:dyDescent="0.2">
      <c r="D433" t="str">
        <f ca="1"/>
        <v>01-Mar</v>
      </c>
      <c r="E433" s="5">
        <v>0</v>
      </c>
      <c r="F433" s="5">
        <v>0</v>
      </c>
      <c r="G433" s="5">
        <v>0</v>
      </c>
      <c r="H433" s="5">
        <v>0</v>
      </c>
      <c r="I433" s="5">
        <v>0</v>
      </c>
      <c r="J433" s="5">
        <v>0</v>
      </c>
      <c r="K433" s="5">
        <v>0</v>
      </c>
      <c r="L433" s="5">
        <v>0</v>
      </c>
      <c r="M433" s="5">
        <v>0</v>
      </c>
      <c r="N433" s="5">
        <v>0</v>
      </c>
      <c r="O433" s="5">
        <v>0</v>
      </c>
      <c r="P433" s="5">
        <v>0</v>
      </c>
      <c r="Q433" s="5">
        <v>0</v>
      </c>
      <c r="R433" s="5">
        <v>0</v>
      </c>
      <c r="S433" s="5">
        <v>0</v>
      </c>
      <c r="T433" s="5">
        <v>0</v>
      </c>
      <c r="U433" s="5">
        <v>0</v>
      </c>
      <c r="V433" s="5">
        <v>0</v>
      </c>
      <c r="W433" s="5">
        <v>1</v>
      </c>
      <c r="X433" s="5">
        <v>1</v>
      </c>
      <c r="Y433" s="5">
        <v>0</v>
      </c>
      <c r="AA433">
        <v>2</v>
      </c>
    </row>
    <row r="434" spans="4:27" x14ac:dyDescent="0.2">
      <c r="D434" t="str">
        <f ca="1"/>
        <v>02-Mar</v>
      </c>
      <c r="E434" s="5">
        <v>0</v>
      </c>
      <c r="F434" s="5">
        <v>0</v>
      </c>
      <c r="G434" s="5">
        <v>0</v>
      </c>
      <c r="H434" s="5">
        <v>0</v>
      </c>
      <c r="I434" s="5">
        <v>0</v>
      </c>
      <c r="J434" s="5">
        <v>0</v>
      </c>
      <c r="K434" s="5">
        <v>0</v>
      </c>
      <c r="L434" s="5">
        <v>0</v>
      </c>
      <c r="M434" s="5">
        <v>0</v>
      </c>
      <c r="N434" s="5">
        <v>0</v>
      </c>
      <c r="O434" s="5">
        <v>0</v>
      </c>
      <c r="P434" s="5">
        <v>0</v>
      </c>
      <c r="Q434" s="5">
        <v>0</v>
      </c>
      <c r="R434" s="5">
        <v>0</v>
      </c>
      <c r="S434" s="5">
        <v>0</v>
      </c>
      <c r="T434" s="5">
        <v>0</v>
      </c>
      <c r="U434" s="5">
        <v>0</v>
      </c>
      <c r="V434" s="5">
        <v>0</v>
      </c>
      <c r="W434" s="5">
        <v>1</v>
      </c>
      <c r="X434" s="5">
        <v>1</v>
      </c>
      <c r="Y434" s="5">
        <v>0</v>
      </c>
      <c r="AA434">
        <v>2</v>
      </c>
    </row>
    <row r="435" spans="4:27" x14ac:dyDescent="0.2">
      <c r="D435" t="str">
        <f ca="1"/>
        <v>03-Mar</v>
      </c>
      <c r="E435" s="5">
        <v>0</v>
      </c>
      <c r="F435" s="5">
        <v>0</v>
      </c>
      <c r="G435" s="5">
        <v>0</v>
      </c>
      <c r="H435" s="5">
        <v>0</v>
      </c>
      <c r="I435" s="5">
        <v>0</v>
      </c>
      <c r="J435" s="5">
        <v>0</v>
      </c>
      <c r="K435" s="5">
        <v>0</v>
      </c>
      <c r="L435" s="5">
        <v>0</v>
      </c>
      <c r="M435" s="5">
        <v>0</v>
      </c>
      <c r="N435" s="5">
        <v>0</v>
      </c>
      <c r="O435" s="5">
        <v>0</v>
      </c>
      <c r="P435" s="5">
        <v>0</v>
      </c>
      <c r="Q435" s="5">
        <v>0</v>
      </c>
      <c r="R435" s="5">
        <v>0</v>
      </c>
      <c r="S435" s="5">
        <v>0</v>
      </c>
      <c r="T435" s="5">
        <v>0</v>
      </c>
      <c r="U435" s="5">
        <v>0</v>
      </c>
      <c r="V435" s="5">
        <v>0</v>
      </c>
      <c r="W435" s="5">
        <v>1</v>
      </c>
      <c r="X435" s="5">
        <v>1</v>
      </c>
      <c r="Y435" s="5">
        <v>0</v>
      </c>
      <c r="AA435">
        <v>2</v>
      </c>
    </row>
    <row r="436" spans="4:27" x14ac:dyDescent="0.2">
      <c r="D436" t="str">
        <f ca="1"/>
        <v>04-Mar</v>
      </c>
      <c r="E436" s="5">
        <v>0</v>
      </c>
      <c r="F436" s="5">
        <v>0</v>
      </c>
      <c r="G436" s="5">
        <v>0</v>
      </c>
      <c r="H436" s="5">
        <v>0</v>
      </c>
      <c r="I436" s="5">
        <v>0</v>
      </c>
      <c r="J436" s="5">
        <v>0</v>
      </c>
      <c r="K436" s="5">
        <v>0</v>
      </c>
      <c r="L436" s="5">
        <v>0</v>
      </c>
      <c r="M436" s="5">
        <v>0</v>
      </c>
      <c r="N436" s="5">
        <v>0</v>
      </c>
      <c r="O436" s="5">
        <v>0</v>
      </c>
      <c r="P436" s="5">
        <v>0</v>
      </c>
      <c r="Q436" s="5">
        <v>0</v>
      </c>
      <c r="R436" s="5">
        <v>0</v>
      </c>
      <c r="S436" s="5">
        <v>0</v>
      </c>
      <c r="T436" s="5">
        <v>0</v>
      </c>
      <c r="U436" s="5">
        <v>0</v>
      </c>
      <c r="V436" s="5">
        <v>0</v>
      </c>
      <c r="W436" s="5">
        <v>1</v>
      </c>
      <c r="X436" s="5">
        <v>1</v>
      </c>
      <c r="Y436" s="5">
        <v>0</v>
      </c>
      <c r="AA436">
        <v>2</v>
      </c>
    </row>
    <row r="437" spans="4:27" x14ac:dyDescent="0.2">
      <c r="D437" t="str">
        <f ca="1"/>
        <v>05-Mar</v>
      </c>
      <c r="E437" s="5">
        <v>0</v>
      </c>
      <c r="F437" s="5">
        <v>0</v>
      </c>
      <c r="G437" s="5">
        <v>0</v>
      </c>
      <c r="H437" s="5">
        <v>0</v>
      </c>
      <c r="I437" s="5">
        <v>0</v>
      </c>
      <c r="J437" s="5">
        <v>0</v>
      </c>
      <c r="K437" s="5">
        <v>0</v>
      </c>
      <c r="L437" s="5">
        <v>0</v>
      </c>
      <c r="M437" s="5">
        <v>0</v>
      </c>
      <c r="N437" s="5">
        <v>0</v>
      </c>
      <c r="O437" s="5">
        <v>0</v>
      </c>
      <c r="P437" s="5">
        <v>0</v>
      </c>
      <c r="Q437" s="5">
        <v>0</v>
      </c>
      <c r="R437" s="5">
        <v>0</v>
      </c>
      <c r="S437" s="5">
        <v>0</v>
      </c>
      <c r="T437" s="5">
        <v>0</v>
      </c>
      <c r="U437" s="5">
        <v>0</v>
      </c>
      <c r="V437" s="5">
        <v>0</v>
      </c>
      <c r="W437" s="5">
        <v>1</v>
      </c>
      <c r="X437" s="5">
        <v>1</v>
      </c>
      <c r="Y437" s="5">
        <v>0</v>
      </c>
      <c r="AA437">
        <v>2</v>
      </c>
    </row>
    <row r="438" spans="4:27" x14ac:dyDescent="0.2">
      <c r="D438" t="str">
        <f ca="1"/>
        <v>06-Mar</v>
      </c>
      <c r="E438" s="5">
        <v>0</v>
      </c>
      <c r="F438" s="5">
        <v>0</v>
      </c>
      <c r="G438" s="5">
        <v>0</v>
      </c>
      <c r="H438" s="5">
        <v>0</v>
      </c>
      <c r="I438" s="5">
        <v>0</v>
      </c>
      <c r="J438" s="5">
        <v>0</v>
      </c>
      <c r="K438" s="5">
        <v>0</v>
      </c>
      <c r="L438" s="5">
        <v>0</v>
      </c>
      <c r="M438" s="5">
        <v>0</v>
      </c>
      <c r="N438" s="5">
        <v>0</v>
      </c>
      <c r="O438" s="5">
        <v>0</v>
      </c>
      <c r="P438" s="5">
        <v>0</v>
      </c>
      <c r="Q438" s="5">
        <v>0</v>
      </c>
      <c r="R438" s="5">
        <v>0</v>
      </c>
      <c r="S438" s="5">
        <v>0</v>
      </c>
      <c r="T438" s="5">
        <v>0</v>
      </c>
      <c r="U438" s="5">
        <v>0</v>
      </c>
      <c r="V438" s="5">
        <v>0</v>
      </c>
      <c r="W438" s="5">
        <v>1</v>
      </c>
      <c r="X438" s="5">
        <v>1</v>
      </c>
      <c r="Y438" s="5">
        <v>0</v>
      </c>
      <c r="AA438">
        <v>2</v>
      </c>
    </row>
    <row r="439" spans="4:27" x14ac:dyDescent="0.2">
      <c r="D439" t="str">
        <f ca="1"/>
        <v>07-Mar</v>
      </c>
      <c r="E439" s="5">
        <v>0</v>
      </c>
      <c r="F439" s="5">
        <v>0</v>
      </c>
      <c r="G439" s="5">
        <v>0</v>
      </c>
      <c r="H439" s="5">
        <v>0</v>
      </c>
      <c r="I439" s="5">
        <v>0</v>
      </c>
      <c r="J439" s="5">
        <v>0</v>
      </c>
      <c r="K439" s="5">
        <v>0</v>
      </c>
      <c r="L439" s="5">
        <v>0</v>
      </c>
      <c r="M439" s="5">
        <v>0</v>
      </c>
      <c r="N439" s="5">
        <v>0</v>
      </c>
      <c r="O439" s="5">
        <v>0</v>
      </c>
      <c r="P439" s="5">
        <v>0</v>
      </c>
      <c r="Q439" s="5">
        <v>0</v>
      </c>
      <c r="R439" s="5">
        <v>0</v>
      </c>
      <c r="S439" s="5">
        <v>0</v>
      </c>
      <c r="T439" s="5">
        <v>0</v>
      </c>
      <c r="U439" s="5">
        <v>0</v>
      </c>
      <c r="V439" s="5">
        <v>0</v>
      </c>
      <c r="W439" s="5">
        <v>1</v>
      </c>
      <c r="X439" s="5">
        <v>1</v>
      </c>
      <c r="Y439" s="5">
        <v>0</v>
      </c>
      <c r="AA439">
        <v>2</v>
      </c>
    </row>
    <row r="440" spans="4:27" x14ac:dyDescent="0.2">
      <c r="D440" t="str">
        <f ca="1"/>
        <v>08-Mar</v>
      </c>
      <c r="E440" s="5">
        <v>0</v>
      </c>
      <c r="F440" s="5">
        <v>0</v>
      </c>
      <c r="G440" s="5">
        <v>0</v>
      </c>
      <c r="H440" s="5">
        <v>0</v>
      </c>
      <c r="I440" s="5">
        <v>0</v>
      </c>
      <c r="J440" s="5">
        <v>0</v>
      </c>
      <c r="K440" s="5">
        <v>0</v>
      </c>
      <c r="L440" s="5">
        <v>0</v>
      </c>
      <c r="M440" s="5">
        <v>0</v>
      </c>
      <c r="N440" s="5">
        <v>0</v>
      </c>
      <c r="O440" s="5">
        <v>0</v>
      </c>
      <c r="P440" s="5">
        <v>0</v>
      </c>
      <c r="Q440" s="5">
        <v>0</v>
      </c>
      <c r="R440" s="5">
        <v>0</v>
      </c>
      <c r="S440" s="5">
        <v>0</v>
      </c>
      <c r="T440" s="5">
        <v>0</v>
      </c>
      <c r="U440" s="5">
        <v>0</v>
      </c>
      <c r="V440" s="5">
        <v>0</v>
      </c>
      <c r="W440" s="5">
        <v>1</v>
      </c>
      <c r="X440" s="5">
        <v>1</v>
      </c>
      <c r="Y440" s="5">
        <v>0</v>
      </c>
      <c r="AA440">
        <v>2</v>
      </c>
    </row>
    <row r="441" spans="4:27" x14ac:dyDescent="0.2">
      <c r="D441" t="str">
        <f ca="1"/>
        <v>09-Mar</v>
      </c>
      <c r="E441" s="5">
        <v>0</v>
      </c>
      <c r="F441" s="5">
        <v>0</v>
      </c>
      <c r="G441" s="5">
        <v>0</v>
      </c>
      <c r="H441" s="5">
        <v>0</v>
      </c>
      <c r="I441" s="5">
        <v>0</v>
      </c>
      <c r="J441" s="5">
        <v>0</v>
      </c>
      <c r="K441" s="5">
        <v>0</v>
      </c>
      <c r="L441" s="5">
        <v>0</v>
      </c>
      <c r="M441" s="5">
        <v>0</v>
      </c>
      <c r="N441" s="5">
        <v>0</v>
      </c>
      <c r="O441" s="5">
        <v>0</v>
      </c>
      <c r="P441" s="5">
        <v>0</v>
      </c>
      <c r="Q441" s="5">
        <v>0</v>
      </c>
      <c r="R441" s="5">
        <v>0</v>
      </c>
      <c r="S441" s="5">
        <v>0</v>
      </c>
      <c r="T441" s="5">
        <v>0</v>
      </c>
      <c r="U441" s="5">
        <v>0</v>
      </c>
      <c r="V441" s="5">
        <v>0</v>
      </c>
      <c r="W441" s="5">
        <v>1</v>
      </c>
      <c r="X441" s="5">
        <v>1</v>
      </c>
      <c r="Y441" s="5">
        <v>0</v>
      </c>
      <c r="AA441">
        <v>2</v>
      </c>
    </row>
    <row r="442" spans="4:27" x14ac:dyDescent="0.2">
      <c r="D442" t="str">
        <f ca="1"/>
        <v>10-Mar</v>
      </c>
      <c r="E442" s="5">
        <v>0</v>
      </c>
      <c r="F442" s="5">
        <v>0</v>
      </c>
      <c r="G442" s="5">
        <v>0</v>
      </c>
      <c r="H442" s="5">
        <v>0</v>
      </c>
      <c r="I442" s="5">
        <v>0</v>
      </c>
      <c r="J442" s="5">
        <v>0</v>
      </c>
      <c r="K442" s="5">
        <v>0</v>
      </c>
      <c r="L442" s="5">
        <v>0</v>
      </c>
      <c r="M442" s="5">
        <v>0</v>
      </c>
      <c r="N442" s="5">
        <v>0</v>
      </c>
      <c r="O442" s="5">
        <v>0</v>
      </c>
      <c r="P442" s="5">
        <v>0</v>
      </c>
      <c r="Q442" s="5">
        <v>0</v>
      </c>
      <c r="R442" s="5">
        <v>0</v>
      </c>
      <c r="S442" s="5">
        <v>0</v>
      </c>
      <c r="T442" s="5">
        <v>0</v>
      </c>
      <c r="U442" s="5">
        <v>0</v>
      </c>
      <c r="V442" s="5">
        <v>0</v>
      </c>
      <c r="W442" s="5">
        <v>1</v>
      </c>
      <c r="X442" s="5">
        <v>1</v>
      </c>
      <c r="Y442" s="5">
        <v>0</v>
      </c>
      <c r="AA442">
        <v>2</v>
      </c>
    </row>
    <row r="443" spans="4:27" x14ac:dyDescent="0.2">
      <c r="D443" t="str">
        <f ca="1"/>
        <v>11-Mar</v>
      </c>
      <c r="E443" s="5">
        <v>0</v>
      </c>
      <c r="F443" s="5">
        <v>0</v>
      </c>
      <c r="G443" s="5">
        <v>0</v>
      </c>
      <c r="H443" s="5">
        <v>0</v>
      </c>
      <c r="I443" s="5">
        <v>0</v>
      </c>
      <c r="J443" s="5">
        <v>0</v>
      </c>
      <c r="K443" s="5">
        <v>0</v>
      </c>
      <c r="L443" s="5">
        <v>0</v>
      </c>
      <c r="M443" s="5">
        <v>0</v>
      </c>
      <c r="N443" s="5">
        <v>0</v>
      </c>
      <c r="O443" s="5">
        <v>0</v>
      </c>
      <c r="P443" s="5">
        <v>0</v>
      </c>
      <c r="Q443" s="5">
        <v>0</v>
      </c>
      <c r="R443" s="5">
        <v>0</v>
      </c>
      <c r="S443" s="5">
        <v>0</v>
      </c>
      <c r="T443" s="5">
        <v>0</v>
      </c>
      <c r="U443" s="5">
        <v>0</v>
      </c>
      <c r="V443" s="5">
        <v>0</v>
      </c>
      <c r="W443" s="5">
        <v>1</v>
      </c>
      <c r="X443" s="5">
        <v>1</v>
      </c>
      <c r="Y443" s="5">
        <v>0</v>
      </c>
      <c r="AA443">
        <v>2</v>
      </c>
    </row>
    <row r="444" spans="4:27" x14ac:dyDescent="0.2">
      <c r="D444" t="str">
        <f ca="1"/>
        <v>12-Mar</v>
      </c>
      <c r="E444" s="5">
        <v>0</v>
      </c>
      <c r="F444" s="5">
        <v>0</v>
      </c>
      <c r="G444" s="5">
        <v>0</v>
      </c>
      <c r="H444" s="5">
        <v>0</v>
      </c>
      <c r="I444" s="5">
        <v>0</v>
      </c>
      <c r="J444" s="5">
        <v>0</v>
      </c>
      <c r="K444" s="5">
        <v>0</v>
      </c>
      <c r="L444" s="5">
        <v>0</v>
      </c>
      <c r="M444" s="5">
        <v>0</v>
      </c>
      <c r="N444" s="5">
        <v>0</v>
      </c>
      <c r="O444" s="5">
        <v>0</v>
      </c>
      <c r="P444" s="5">
        <v>0</v>
      </c>
      <c r="Q444" s="5">
        <v>0</v>
      </c>
      <c r="R444" s="5">
        <v>0</v>
      </c>
      <c r="S444" s="5">
        <v>0</v>
      </c>
      <c r="T444" s="5">
        <v>0</v>
      </c>
      <c r="U444" s="5">
        <v>0</v>
      </c>
      <c r="V444" s="5">
        <v>0</v>
      </c>
      <c r="W444" s="5">
        <v>1</v>
      </c>
      <c r="X444" s="5">
        <v>1</v>
      </c>
      <c r="Y444" s="5">
        <v>0</v>
      </c>
      <c r="AA444">
        <v>2</v>
      </c>
    </row>
    <row r="445" spans="4:27" x14ac:dyDescent="0.2">
      <c r="D445" t="str">
        <f ca="1"/>
        <v>13-Mar</v>
      </c>
      <c r="E445" s="5">
        <v>0</v>
      </c>
      <c r="F445" s="5">
        <v>0</v>
      </c>
      <c r="G445" s="5">
        <v>0</v>
      </c>
      <c r="H445" s="5">
        <v>0</v>
      </c>
      <c r="I445" s="5">
        <v>0</v>
      </c>
      <c r="J445" s="5">
        <v>0</v>
      </c>
      <c r="K445" s="5">
        <v>0</v>
      </c>
      <c r="L445" s="5">
        <v>0</v>
      </c>
      <c r="M445" s="5">
        <v>0</v>
      </c>
      <c r="N445" s="5">
        <v>0</v>
      </c>
      <c r="O445" s="5">
        <v>0</v>
      </c>
      <c r="P445" s="5">
        <v>0</v>
      </c>
      <c r="Q445" s="5">
        <v>0</v>
      </c>
      <c r="R445" s="5">
        <v>0</v>
      </c>
      <c r="S445" s="5">
        <v>0</v>
      </c>
      <c r="T445" s="5">
        <v>0</v>
      </c>
      <c r="U445" s="5">
        <v>0</v>
      </c>
      <c r="V445" s="5">
        <v>0</v>
      </c>
      <c r="W445" s="5">
        <v>1</v>
      </c>
      <c r="X445" s="5">
        <v>1</v>
      </c>
      <c r="Y445" s="5">
        <v>0</v>
      </c>
      <c r="AA445">
        <v>2</v>
      </c>
    </row>
    <row r="446" spans="4:27" x14ac:dyDescent="0.2">
      <c r="D446" t="str">
        <f ca="1"/>
        <v>14-Mar</v>
      </c>
      <c r="E446" s="5">
        <v>0</v>
      </c>
      <c r="F446" s="5">
        <v>0</v>
      </c>
      <c r="G446" s="5">
        <v>0</v>
      </c>
      <c r="H446" s="5">
        <v>0</v>
      </c>
      <c r="I446" s="5">
        <v>0</v>
      </c>
      <c r="J446" s="5">
        <v>0</v>
      </c>
      <c r="K446" s="5">
        <v>0</v>
      </c>
      <c r="L446" s="5">
        <v>0</v>
      </c>
      <c r="M446" s="5">
        <v>0</v>
      </c>
      <c r="N446" s="5">
        <v>0</v>
      </c>
      <c r="O446" s="5">
        <v>0</v>
      </c>
      <c r="P446" s="5">
        <v>0</v>
      </c>
      <c r="Q446" s="5">
        <v>0</v>
      </c>
      <c r="R446" s="5">
        <v>0</v>
      </c>
      <c r="S446" s="5">
        <v>0</v>
      </c>
      <c r="T446" s="5">
        <v>0</v>
      </c>
      <c r="U446" s="5">
        <v>0</v>
      </c>
      <c r="V446" s="5">
        <v>0</v>
      </c>
      <c r="W446" s="5">
        <v>1</v>
      </c>
      <c r="X446" s="5">
        <v>1</v>
      </c>
      <c r="Y446" s="5">
        <v>0</v>
      </c>
      <c r="AA446">
        <v>2</v>
      </c>
    </row>
    <row r="447" spans="4:27" x14ac:dyDescent="0.2">
      <c r="D447" t="str">
        <f ca="1"/>
        <v>15-Mar</v>
      </c>
      <c r="E447" s="5">
        <v>0</v>
      </c>
      <c r="F447" s="5">
        <v>0</v>
      </c>
      <c r="G447" s="5">
        <v>0</v>
      </c>
      <c r="H447" s="5">
        <v>0</v>
      </c>
      <c r="I447" s="5">
        <v>0</v>
      </c>
      <c r="J447" s="5">
        <v>0</v>
      </c>
      <c r="K447" s="5">
        <v>0</v>
      </c>
      <c r="L447" s="5">
        <v>0</v>
      </c>
      <c r="M447" s="5">
        <v>0</v>
      </c>
      <c r="N447" s="5">
        <v>0</v>
      </c>
      <c r="O447" s="5">
        <v>0</v>
      </c>
      <c r="P447" s="5">
        <v>0</v>
      </c>
      <c r="Q447" s="5">
        <v>0</v>
      </c>
      <c r="R447" s="5">
        <v>0</v>
      </c>
      <c r="S447" s="5">
        <v>0</v>
      </c>
      <c r="T447" s="5">
        <v>0</v>
      </c>
      <c r="U447" s="5">
        <v>0</v>
      </c>
      <c r="V447" s="5">
        <v>0</v>
      </c>
      <c r="W447" s="5">
        <v>1</v>
      </c>
      <c r="X447" s="5">
        <v>1</v>
      </c>
      <c r="Y447" s="5">
        <v>0</v>
      </c>
      <c r="AA447">
        <v>2</v>
      </c>
    </row>
    <row r="448" spans="4:27" x14ac:dyDescent="0.2">
      <c r="D448" t="str">
        <f ca="1"/>
        <v>16-Mar</v>
      </c>
      <c r="E448" s="5">
        <v>0</v>
      </c>
      <c r="F448" s="5">
        <v>0</v>
      </c>
      <c r="G448" s="5">
        <v>0</v>
      </c>
      <c r="H448" s="5">
        <v>0</v>
      </c>
      <c r="I448" s="5">
        <v>0</v>
      </c>
      <c r="J448" s="5">
        <v>0</v>
      </c>
      <c r="K448" s="5">
        <v>0</v>
      </c>
      <c r="L448" s="5">
        <v>0</v>
      </c>
      <c r="M448" s="5">
        <v>0</v>
      </c>
      <c r="N448" s="5">
        <v>0</v>
      </c>
      <c r="O448" s="5">
        <v>0</v>
      </c>
      <c r="P448" s="5">
        <v>0</v>
      </c>
      <c r="Q448" s="5">
        <v>0</v>
      </c>
      <c r="R448" s="5">
        <v>0</v>
      </c>
      <c r="S448" s="5">
        <v>0</v>
      </c>
      <c r="T448" s="5">
        <v>0</v>
      </c>
      <c r="U448" s="5">
        <v>0</v>
      </c>
      <c r="V448" s="5">
        <v>0</v>
      </c>
      <c r="W448" s="5">
        <v>1</v>
      </c>
      <c r="X448" s="5">
        <v>1</v>
      </c>
      <c r="Y448" s="5">
        <v>0</v>
      </c>
      <c r="AA448">
        <v>2</v>
      </c>
    </row>
    <row r="449" spans="4:27" x14ac:dyDescent="0.2">
      <c r="D449" t="str">
        <f ca="1"/>
        <v>17-Mar</v>
      </c>
      <c r="E449" s="5">
        <v>0</v>
      </c>
      <c r="F449" s="5">
        <v>0</v>
      </c>
      <c r="G449" s="5">
        <v>0</v>
      </c>
      <c r="H449" s="5">
        <v>0</v>
      </c>
      <c r="I449" s="5">
        <v>0</v>
      </c>
      <c r="J449" s="5">
        <v>0</v>
      </c>
      <c r="K449" s="5">
        <v>0</v>
      </c>
      <c r="L449" s="5">
        <v>0</v>
      </c>
      <c r="M449" s="5">
        <v>0</v>
      </c>
      <c r="N449" s="5">
        <v>0</v>
      </c>
      <c r="O449" s="5">
        <v>0</v>
      </c>
      <c r="P449" s="5">
        <v>0</v>
      </c>
      <c r="Q449" s="5">
        <v>0</v>
      </c>
      <c r="R449" s="5">
        <v>0</v>
      </c>
      <c r="S449" s="5">
        <v>0</v>
      </c>
      <c r="T449" s="5">
        <v>0</v>
      </c>
      <c r="U449" s="5">
        <v>0</v>
      </c>
      <c r="V449" s="5">
        <v>0</v>
      </c>
      <c r="W449" s="5">
        <v>1</v>
      </c>
      <c r="X449" s="5">
        <v>1</v>
      </c>
      <c r="Y449" s="5">
        <v>0</v>
      </c>
      <c r="AA449">
        <v>2</v>
      </c>
    </row>
    <row r="450" spans="4:27" x14ac:dyDescent="0.2">
      <c r="D450" t="str">
        <f ca="1"/>
        <v>18-Mar</v>
      </c>
      <c r="E450" s="5">
        <v>0</v>
      </c>
      <c r="F450" s="5">
        <v>0</v>
      </c>
      <c r="G450" s="5">
        <v>0</v>
      </c>
      <c r="H450" s="5">
        <v>0</v>
      </c>
      <c r="I450" s="5">
        <v>0</v>
      </c>
      <c r="J450" s="5">
        <v>0</v>
      </c>
      <c r="K450" s="5">
        <v>0</v>
      </c>
      <c r="L450" s="5">
        <v>0</v>
      </c>
      <c r="M450" s="5">
        <v>0</v>
      </c>
      <c r="N450" s="5">
        <v>0</v>
      </c>
      <c r="O450" s="5">
        <v>0</v>
      </c>
      <c r="P450" s="5">
        <v>0</v>
      </c>
      <c r="Q450" s="5">
        <v>0</v>
      </c>
      <c r="R450" s="5">
        <v>0</v>
      </c>
      <c r="S450" s="5">
        <v>0</v>
      </c>
      <c r="T450" s="5">
        <v>0</v>
      </c>
      <c r="U450" s="5">
        <v>0</v>
      </c>
      <c r="V450" s="5">
        <v>0</v>
      </c>
      <c r="W450" s="5">
        <v>1</v>
      </c>
      <c r="X450" s="5">
        <v>1</v>
      </c>
      <c r="Y450" s="5">
        <v>0</v>
      </c>
      <c r="AA450">
        <v>2</v>
      </c>
    </row>
    <row r="451" spans="4:27" x14ac:dyDescent="0.2">
      <c r="D451" t="str">
        <f ca="1"/>
        <v>19-Mar</v>
      </c>
      <c r="E451" s="5">
        <v>0</v>
      </c>
      <c r="F451" s="5">
        <v>0</v>
      </c>
      <c r="G451" s="5">
        <v>0</v>
      </c>
      <c r="H451" s="5">
        <v>0</v>
      </c>
      <c r="I451" s="5">
        <v>0</v>
      </c>
      <c r="J451" s="5">
        <v>0</v>
      </c>
      <c r="K451" s="5">
        <v>0</v>
      </c>
      <c r="L451" s="5">
        <v>0</v>
      </c>
      <c r="M451" s="5">
        <v>0</v>
      </c>
      <c r="N451" s="5">
        <v>0</v>
      </c>
      <c r="O451" s="5">
        <v>0</v>
      </c>
      <c r="P451" s="5">
        <v>0</v>
      </c>
      <c r="Q451" s="5">
        <v>0</v>
      </c>
      <c r="R451" s="5">
        <v>0</v>
      </c>
      <c r="S451" s="5">
        <v>0</v>
      </c>
      <c r="T451" s="5">
        <v>0</v>
      </c>
      <c r="U451" s="5">
        <v>0</v>
      </c>
      <c r="V451" s="5">
        <v>0</v>
      </c>
      <c r="W451" s="5">
        <v>1</v>
      </c>
      <c r="X451" s="5">
        <v>1</v>
      </c>
      <c r="Y451" s="5">
        <v>0</v>
      </c>
      <c r="AA451">
        <v>2</v>
      </c>
    </row>
    <row r="452" spans="4:27" x14ac:dyDescent="0.2">
      <c r="D452" t="str">
        <f ca="1"/>
        <v>20-Mar</v>
      </c>
      <c r="E452" s="5">
        <v>0</v>
      </c>
      <c r="F452" s="5">
        <v>0</v>
      </c>
      <c r="G452" s="5">
        <v>0</v>
      </c>
      <c r="H452" s="5">
        <v>0</v>
      </c>
      <c r="I452" s="5">
        <v>0</v>
      </c>
      <c r="J452" s="5">
        <v>0</v>
      </c>
      <c r="K452" s="5">
        <v>0</v>
      </c>
      <c r="L452" s="5">
        <v>0</v>
      </c>
      <c r="M452" s="5">
        <v>0</v>
      </c>
      <c r="N452" s="5">
        <v>0</v>
      </c>
      <c r="O452" s="5">
        <v>0</v>
      </c>
      <c r="P452" s="5">
        <v>0</v>
      </c>
      <c r="Q452" s="5">
        <v>0</v>
      </c>
      <c r="R452" s="5">
        <v>0</v>
      </c>
      <c r="S452" s="5">
        <v>0</v>
      </c>
      <c r="T452" s="5">
        <v>0</v>
      </c>
      <c r="U452" s="5">
        <v>0</v>
      </c>
      <c r="V452" s="5">
        <v>0</v>
      </c>
      <c r="W452" s="5">
        <v>1</v>
      </c>
      <c r="X452" s="5">
        <v>1</v>
      </c>
      <c r="Y452" s="5">
        <v>0</v>
      </c>
      <c r="AA452">
        <v>2</v>
      </c>
    </row>
    <row r="453" spans="4:27" x14ac:dyDescent="0.2">
      <c r="D453" t="str">
        <f ca="1"/>
        <v>21-Mar</v>
      </c>
      <c r="E453" s="5">
        <v>0</v>
      </c>
      <c r="F453" s="5">
        <v>0</v>
      </c>
      <c r="G453" s="5">
        <v>0</v>
      </c>
      <c r="H453" s="5">
        <v>0</v>
      </c>
      <c r="I453" s="5">
        <v>0</v>
      </c>
      <c r="J453" s="5">
        <v>0</v>
      </c>
      <c r="K453" s="5">
        <v>0</v>
      </c>
      <c r="L453" s="5">
        <v>0</v>
      </c>
      <c r="M453" s="5">
        <v>0</v>
      </c>
      <c r="N453" s="5">
        <v>0</v>
      </c>
      <c r="O453" s="5">
        <v>0</v>
      </c>
      <c r="P453" s="5">
        <v>0</v>
      </c>
      <c r="Q453" s="5">
        <v>0</v>
      </c>
      <c r="R453" s="5">
        <v>0</v>
      </c>
      <c r="S453" s="5">
        <v>0</v>
      </c>
      <c r="T453" s="5">
        <v>0</v>
      </c>
      <c r="U453" s="5">
        <v>0</v>
      </c>
      <c r="V453" s="5">
        <v>0</v>
      </c>
      <c r="W453" s="5">
        <v>1</v>
      </c>
      <c r="X453" s="5">
        <v>1</v>
      </c>
      <c r="Y453" s="5">
        <v>0</v>
      </c>
      <c r="AA453">
        <v>2</v>
      </c>
    </row>
    <row r="454" spans="4:27" x14ac:dyDescent="0.2">
      <c r="D454" t="str">
        <f ca="1"/>
        <v>22-Mar</v>
      </c>
      <c r="E454" s="5">
        <v>0</v>
      </c>
      <c r="F454" s="5">
        <v>0</v>
      </c>
      <c r="G454" s="5">
        <v>0</v>
      </c>
      <c r="H454" s="5">
        <v>0</v>
      </c>
      <c r="I454" s="5">
        <v>0</v>
      </c>
      <c r="J454" s="5">
        <v>0</v>
      </c>
      <c r="K454" s="5">
        <v>0</v>
      </c>
      <c r="L454" s="5">
        <v>0</v>
      </c>
      <c r="M454" s="5">
        <v>0</v>
      </c>
      <c r="N454" s="5">
        <v>0</v>
      </c>
      <c r="O454" s="5">
        <v>0</v>
      </c>
      <c r="P454" s="5">
        <v>0</v>
      </c>
      <c r="Q454" s="5">
        <v>0</v>
      </c>
      <c r="R454" s="5">
        <v>0</v>
      </c>
      <c r="S454" s="5">
        <v>0</v>
      </c>
      <c r="T454" s="5">
        <v>0</v>
      </c>
      <c r="U454" s="5">
        <v>0</v>
      </c>
      <c r="V454" s="5">
        <v>0</v>
      </c>
      <c r="W454" s="5">
        <v>1</v>
      </c>
      <c r="X454" s="5">
        <v>1</v>
      </c>
      <c r="Y454" s="5">
        <v>0</v>
      </c>
      <c r="AA454">
        <v>2</v>
      </c>
    </row>
    <row r="455" spans="4:27" x14ac:dyDescent="0.2">
      <c r="D455" t="str">
        <f ca="1"/>
        <v>23-Mar</v>
      </c>
      <c r="E455" s="5">
        <v>0</v>
      </c>
      <c r="F455" s="5">
        <v>0</v>
      </c>
      <c r="G455" s="5">
        <v>0</v>
      </c>
      <c r="H455" s="5">
        <v>0</v>
      </c>
      <c r="I455" s="5">
        <v>0</v>
      </c>
      <c r="J455" s="5">
        <v>0</v>
      </c>
      <c r="K455" s="5">
        <v>0</v>
      </c>
      <c r="L455" s="5">
        <v>0</v>
      </c>
      <c r="M455" s="5">
        <v>0</v>
      </c>
      <c r="N455" s="5">
        <v>0</v>
      </c>
      <c r="O455" s="5">
        <v>0</v>
      </c>
      <c r="P455" s="5">
        <v>0</v>
      </c>
      <c r="Q455" s="5">
        <v>0</v>
      </c>
      <c r="R455" s="5">
        <v>0</v>
      </c>
      <c r="S455" s="5">
        <v>0</v>
      </c>
      <c r="T455" s="5">
        <v>0</v>
      </c>
      <c r="U455" s="5">
        <v>0</v>
      </c>
      <c r="V455" s="5">
        <v>0</v>
      </c>
      <c r="W455" s="5">
        <v>1</v>
      </c>
      <c r="X455" s="5">
        <v>1</v>
      </c>
      <c r="Y455" s="5">
        <v>0</v>
      </c>
      <c r="AA455">
        <v>2</v>
      </c>
    </row>
    <row r="456" spans="4:27" x14ac:dyDescent="0.2">
      <c r="D456" t="str">
        <f ca="1"/>
        <v>24-Mar</v>
      </c>
      <c r="E456" s="5">
        <v>0</v>
      </c>
      <c r="F456" s="5">
        <v>0</v>
      </c>
      <c r="G456" s="5">
        <v>0</v>
      </c>
      <c r="H456" s="5">
        <v>0</v>
      </c>
      <c r="I456" s="5">
        <v>0</v>
      </c>
      <c r="J456" s="5">
        <v>0</v>
      </c>
      <c r="K456" s="5">
        <v>0</v>
      </c>
      <c r="L456" s="5">
        <v>0</v>
      </c>
      <c r="M456" s="5">
        <v>0</v>
      </c>
      <c r="N456" s="5">
        <v>0</v>
      </c>
      <c r="O456" s="5">
        <v>0</v>
      </c>
      <c r="P456" s="5">
        <v>0</v>
      </c>
      <c r="Q456" s="5">
        <v>0</v>
      </c>
      <c r="R456" s="5">
        <v>0</v>
      </c>
      <c r="S456" s="5">
        <v>0</v>
      </c>
      <c r="T456" s="5">
        <v>0</v>
      </c>
      <c r="U456" s="5">
        <v>0</v>
      </c>
      <c r="V456" s="5">
        <v>0</v>
      </c>
      <c r="W456" s="5">
        <v>1</v>
      </c>
      <c r="X456" s="5">
        <v>1</v>
      </c>
      <c r="Y456" s="5">
        <v>0</v>
      </c>
      <c r="AA456">
        <v>2</v>
      </c>
    </row>
    <row r="457" spans="4:27" x14ac:dyDescent="0.2">
      <c r="D457" t="str">
        <f ca="1"/>
        <v>25-Mar</v>
      </c>
      <c r="E457" s="5">
        <v>0</v>
      </c>
      <c r="F457" s="5">
        <v>0</v>
      </c>
      <c r="G457" s="5">
        <v>0</v>
      </c>
      <c r="H457" s="5">
        <v>0</v>
      </c>
      <c r="I457" s="5">
        <v>0</v>
      </c>
      <c r="J457" s="5">
        <v>0</v>
      </c>
      <c r="K457" s="5">
        <v>0</v>
      </c>
      <c r="L457" s="5">
        <v>0</v>
      </c>
      <c r="M457" s="5">
        <v>0</v>
      </c>
      <c r="N457" s="5">
        <v>0</v>
      </c>
      <c r="O457" s="5">
        <v>0</v>
      </c>
      <c r="P457" s="5">
        <v>0</v>
      </c>
      <c r="Q457" s="5">
        <v>0</v>
      </c>
      <c r="R457" s="5">
        <v>0</v>
      </c>
      <c r="S457" s="5">
        <v>0</v>
      </c>
      <c r="T457" s="5">
        <v>0</v>
      </c>
      <c r="U457" s="5">
        <v>0</v>
      </c>
      <c r="V457" s="5">
        <v>0</v>
      </c>
      <c r="W457" s="5">
        <v>1</v>
      </c>
      <c r="X457" s="5">
        <v>1</v>
      </c>
      <c r="Y457" s="5">
        <v>0</v>
      </c>
      <c r="AA457">
        <v>2</v>
      </c>
    </row>
    <row r="458" spans="4:27" x14ac:dyDescent="0.2">
      <c r="D458" t="str">
        <f ca="1"/>
        <v>26-Mar</v>
      </c>
      <c r="E458" s="5">
        <v>0</v>
      </c>
      <c r="F458" s="5">
        <v>0</v>
      </c>
      <c r="G458" s="5">
        <v>0</v>
      </c>
      <c r="H458" s="5">
        <v>0</v>
      </c>
      <c r="I458" s="5">
        <v>0</v>
      </c>
      <c r="J458" s="5">
        <v>0</v>
      </c>
      <c r="K458" s="5">
        <v>0</v>
      </c>
      <c r="L458" s="5">
        <v>0</v>
      </c>
      <c r="M458" s="5">
        <v>0</v>
      </c>
      <c r="N458" s="5">
        <v>0</v>
      </c>
      <c r="O458" s="5">
        <v>0</v>
      </c>
      <c r="P458" s="5">
        <v>0</v>
      </c>
      <c r="Q458" s="5">
        <v>0</v>
      </c>
      <c r="R458" s="5">
        <v>0</v>
      </c>
      <c r="S458" s="5">
        <v>0</v>
      </c>
      <c r="T458" s="5">
        <v>0</v>
      </c>
      <c r="U458" s="5">
        <v>0</v>
      </c>
      <c r="V458" s="5">
        <v>0</v>
      </c>
      <c r="W458" s="5">
        <v>1</v>
      </c>
      <c r="X458" s="5">
        <v>1</v>
      </c>
      <c r="Y458" s="5">
        <v>0</v>
      </c>
      <c r="AA458">
        <v>2</v>
      </c>
    </row>
    <row r="459" spans="4:27" x14ac:dyDescent="0.2">
      <c r="D459" t="str">
        <f ca="1"/>
        <v>27-Mar</v>
      </c>
      <c r="E459" s="5">
        <v>0</v>
      </c>
      <c r="F459" s="5">
        <v>0</v>
      </c>
      <c r="G459" s="5">
        <v>0</v>
      </c>
      <c r="H459" s="5">
        <v>0</v>
      </c>
      <c r="I459" s="5">
        <v>0</v>
      </c>
      <c r="J459" s="5">
        <v>0</v>
      </c>
      <c r="K459" s="5">
        <v>0</v>
      </c>
      <c r="L459" s="5">
        <v>0</v>
      </c>
      <c r="M459" s="5">
        <v>0</v>
      </c>
      <c r="N459" s="5">
        <v>0</v>
      </c>
      <c r="O459" s="5">
        <v>0</v>
      </c>
      <c r="P459" s="5">
        <v>0</v>
      </c>
      <c r="Q459" s="5">
        <v>0</v>
      </c>
      <c r="R459" s="5">
        <v>0</v>
      </c>
      <c r="S459" s="5">
        <v>0</v>
      </c>
      <c r="T459" s="5">
        <v>0</v>
      </c>
      <c r="U459" s="5">
        <v>0</v>
      </c>
      <c r="V459" s="5">
        <v>0</v>
      </c>
      <c r="W459" s="5">
        <v>1</v>
      </c>
      <c r="X459" s="5">
        <v>1</v>
      </c>
      <c r="Y459" s="5">
        <v>0</v>
      </c>
      <c r="AA459">
        <v>2</v>
      </c>
    </row>
    <row r="460" spans="4:27" x14ac:dyDescent="0.2">
      <c r="D460" t="str">
        <f ca="1"/>
        <v>28-Mar</v>
      </c>
      <c r="E460" s="5">
        <v>0</v>
      </c>
      <c r="F460" s="5">
        <v>0</v>
      </c>
      <c r="G460" s="5">
        <v>0</v>
      </c>
      <c r="H460" s="5">
        <v>0</v>
      </c>
      <c r="I460" s="5">
        <v>0</v>
      </c>
      <c r="J460" s="5">
        <v>0</v>
      </c>
      <c r="K460" s="5">
        <v>0</v>
      </c>
      <c r="L460" s="5">
        <v>0</v>
      </c>
      <c r="M460" s="5">
        <v>0</v>
      </c>
      <c r="N460" s="5">
        <v>0</v>
      </c>
      <c r="O460" s="5">
        <v>0</v>
      </c>
      <c r="P460" s="5">
        <v>0</v>
      </c>
      <c r="Q460" s="5">
        <v>0</v>
      </c>
      <c r="R460" s="5">
        <v>0</v>
      </c>
      <c r="S460" s="5">
        <v>0</v>
      </c>
      <c r="T460" s="5">
        <v>0</v>
      </c>
      <c r="U460" s="5">
        <v>0</v>
      </c>
      <c r="V460" s="5">
        <v>0</v>
      </c>
      <c r="W460" s="5">
        <v>1</v>
      </c>
      <c r="X460" s="5">
        <v>1</v>
      </c>
      <c r="Y460" s="5">
        <v>0</v>
      </c>
      <c r="AA460">
        <v>2</v>
      </c>
    </row>
    <row r="461" spans="4:27" x14ac:dyDescent="0.2">
      <c r="D461" t="str">
        <f ca="1"/>
        <v>29-Mar</v>
      </c>
      <c r="E461" s="5">
        <v>0</v>
      </c>
      <c r="F461" s="5">
        <v>0</v>
      </c>
      <c r="G461" s="5">
        <v>0</v>
      </c>
      <c r="H461" s="5">
        <v>0</v>
      </c>
      <c r="I461" s="5">
        <v>0</v>
      </c>
      <c r="J461" s="5">
        <v>0</v>
      </c>
      <c r="K461" s="5">
        <v>0</v>
      </c>
      <c r="L461" s="5">
        <v>0</v>
      </c>
      <c r="M461" s="5">
        <v>0</v>
      </c>
      <c r="N461" s="5">
        <v>0</v>
      </c>
      <c r="O461" s="5">
        <v>0</v>
      </c>
      <c r="P461" s="5">
        <v>0</v>
      </c>
      <c r="Q461" s="5">
        <v>0</v>
      </c>
      <c r="R461" s="5">
        <v>0</v>
      </c>
      <c r="S461" s="5">
        <v>0</v>
      </c>
      <c r="T461" s="5">
        <v>0</v>
      </c>
      <c r="U461" s="5">
        <v>0</v>
      </c>
      <c r="V461" s="5">
        <v>0</v>
      </c>
      <c r="W461" s="5">
        <v>1</v>
      </c>
      <c r="X461" s="5">
        <v>1</v>
      </c>
      <c r="Y461" s="5">
        <v>0</v>
      </c>
      <c r="AA461">
        <v>2</v>
      </c>
    </row>
    <row r="462" spans="4:27" x14ac:dyDescent="0.2">
      <c r="D462" t="str">
        <f ca="1"/>
        <v>30-Mar</v>
      </c>
      <c r="E462" s="5">
        <v>0</v>
      </c>
      <c r="F462" s="5">
        <v>0</v>
      </c>
      <c r="G462" s="5">
        <v>0</v>
      </c>
      <c r="H462" s="5">
        <v>0</v>
      </c>
      <c r="I462" s="5">
        <v>0</v>
      </c>
      <c r="J462" s="5">
        <v>0</v>
      </c>
      <c r="K462" s="5">
        <v>0</v>
      </c>
      <c r="L462" s="5">
        <v>0</v>
      </c>
      <c r="M462" s="5">
        <v>0</v>
      </c>
      <c r="N462" s="5">
        <v>0</v>
      </c>
      <c r="O462" s="5">
        <v>0</v>
      </c>
      <c r="P462" s="5">
        <v>0</v>
      </c>
      <c r="Q462" s="5">
        <v>0</v>
      </c>
      <c r="R462" s="5">
        <v>0</v>
      </c>
      <c r="S462" s="5">
        <v>0</v>
      </c>
      <c r="T462" s="5">
        <v>0</v>
      </c>
      <c r="U462" s="5">
        <v>0</v>
      </c>
      <c r="V462" s="5">
        <v>0</v>
      </c>
      <c r="W462" s="5">
        <v>1</v>
      </c>
      <c r="X462" s="5">
        <v>1</v>
      </c>
      <c r="Y462" s="5">
        <v>0</v>
      </c>
      <c r="AA462">
        <v>2</v>
      </c>
    </row>
    <row r="463" spans="4:27" x14ac:dyDescent="0.2">
      <c r="D463" t="str">
        <f ca="1"/>
        <v>31-Mar</v>
      </c>
      <c r="E463" s="5">
        <v>0</v>
      </c>
      <c r="F463" s="5">
        <v>0</v>
      </c>
      <c r="G463" s="5">
        <v>0</v>
      </c>
      <c r="H463" s="5">
        <v>0</v>
      </c>
      <c r="I463" s="5">
        <v>0</v>
      </c>
      <c r="J463" s="5">
        <v>0</v>
      </c>
      <c r="K463" s="5">
        <v>0</v>
      </c>
      <c r="L463" s="5">
        <v>0</v>
      </c>
      <c r="M463" s="5">
        <v>0</v>
      </c>
      <c r="N463" s="5">
        <v>0</v>
      </c>
      <c r="O463" s="5">
        <v>0</v>
      </c>
      <c r="P463" s="5">
        <v>0</v>
      </c>
      <c r="Q463" s="5">
        <v>0</v>
      </c>
      <c r="R463" s="5">
        <v>0</v>
      </c>
      <c r="S463" s="5">
        <v>0</v>
      </c>
      <c r="T463" s="5">
        <v>0</v>
      </c>
      <c r="U463" s="5">
        <v>0</v>
      </c>
      <c r="V463" s="5">
        <v>0</v>
      </c>
      <c r="W463" s="5">
        <v>1</v>
      </c>
      <c r="X463" s="5">
        <v>1</v>
      </c>
      <c r="Y463" s="5">
        <v>0</v>
      </c>
      <c r="AA463">
        <v>2</v>
      </c>
    </row>
    <row r="464" spans="4:27" x14ac:dyDescent="0.2">
      <c r="D464" t="str">
        <f ca="1"/>
        <v>01-Apr</v>
      </c>
      <c r="E464" s="5">
        <v>0</v>
      </c>
      <c r="F464" s="5">
        <v>0</v>
      </c>
      <c r="G464" s="5">
        <v>0</v>
      </c>
      <c r="H464" s="5">
        <v>0</v>
      </c>
      <c r="I464" s="5">
        <v>0</v>
      </c>
      <c r="J464" s="5">
        <v>0</v>
      </c>
      <c r="K464" s="5">
        <v>0</v>
      </c>
      <c r="L464" s="5">
        <v>0</v>
      </c>
      <c r="M464" s="5">
        <v>0</v>
      </c>
      <c r="N464" s="5">
        <v>0</v>
      </c>
      <c r="O464" s="5">
        <v>0</v>
      </c>
      <c r="P464" s="5">
        <v>0</v>
      </c>
      <c r="Q464" s="5">
        <v>0</v>
      </c>
      <c r="R464" s="5">
        <v>0</v>
      </c>
      <c r="S464" s="5">
        <v>0</v>
      </c>
      <c r="T464" s="5">
        <v>0</v>
      </c>
      <c r="U464" s="5">
        <v>0</v>
      </c>
      <c r="V464" s="5">
        <v>0</v>
      </c>
      <c r="W464" s="5">
        <v>1</v>
      </c>
      <c r="X464" s="5">
        <v>1</v>
      </c>
      <c r="Y464" s="5">
        <v>0</v>
      </c>
      <c r="AA464">
        <v>2</v>
      </c>
    </row>
    <row r="465" spans="4:27" x14ac:dyDescent="0.2">
      <c r="D465" t="str">
        <f ca="1"/>
        <v>02-Apr</v>
      </c>
      <c r="E465" s="5">
        <v>0</v>
      </c>
      <c r="F465" s="5">
        <v>0</v>
      </c>
      <c r="G465" s="5">
        <v>0</v>
      </c>
      <c r="H465" s="5">
        <v>0</v>
      </c>
      <c r="I465" s="5">
        <v>0</v>
      </c>
      <c r="J465" s="5">
        <v>0</v>
      </c>
      <c r="K465" s="5">
        <v>0</v>
      </c>
      <c r="L465" s="5">
        <v>0</v>
      </c>
      <c r="M465" s="5">
        <v>0</v>
      </c>
      <c r="N465" s="5">
        <v>0</v>
      </c>
      <c r="O465" s="5">
        <v>0</v>
      </c>
      <c r="P465" s="5">
        <v>0</v>
      </c>
      <c r="Q465" s="5">
        <v>0</v>
      </c>
      <c r="R465" s="5">
        <v>0</v>
      </c>
      <c r="S465" s="5">
        <v>0</v>
      </c>
      <c r="T465" s="5">
        <v>0</v>
      </c>
      <c r="U465" s="5">
        <v>0</v>
      </c>
      <c r="V465" s="5">
        <v>0</v>
      </c>
      <c r="W465" s="5">
        <v>1</v>
      </c>
      <c r="X465" s="5">
        <v>1</v>
      </c>
      <c r="Y465" s="5">
        <v>0</v>
      </c>
      <c r="AA465">
        <v>2</v>
      </c>
    </row>
    <row r="466" spans="4:27" x14ac:dyDescent="0.2">
      <c r="D466" t="str">
        <f ca="1"/>
        <v>03-Apr</v>
      </c>
      <c r="E466" s="5">
        <v>0</v>
      </c>
      <c r="F466" s="5">
        <v>0</v>
      </c>
      <c r="G466" s="5">
        <v>0</v>
      </c>
      <c r="H466" s="5">
        <v>0</v>
      </c>
      <c r="I466" s="5">
        <v>0</v>
      </c>
      <c r="J466" s="5">
        <v>0</v>
      </c>
      <c r="K466" s="5">
        <v>0</v>
      </c>
      <c r="L466" s="5">
        <v>0</v>
      </c>
      <c r="M466" s="5">
        <v>0</v>
      </c>
      <c r="N466" s="5">
        <v>0</v>
      </c>
      <c r="O466" s="5">
        <v>0</v>
      </c>
      <c r="P466" s="5">
        <v>0</v>
      </c>
      <c r="Q466" s="5">
        <v>0</v>
      </c>
      <c r="R466" s="5">
        <v>0</v>
      </c>
      <c r="S466" s="5">
        <v>0</v>
      </c>
      <c r="T466" s="5">
        <v>0</v>
      </c>
      <c r="U466" s="5">
        <v>0</v>
      </c>
      <c r="V466" s="5">
        <v>0</v>
      </c>
      <c r="W466" s="5">
        <v>1</v>
      </c>
      <c r="X466" s="5">
        <v>1</v>
      </c>
      <c r="Y466" s="5">
        <v>0</v>
      </c>
      <c r="AA466">
        <v>2</v>
      </c>
    </row>
    <row r="467" spans="4:27" x14ac:dyDescent="0.2">
      <c r="D467" t="str">
        <f ca="1"/>
        <v>04-Apr</v>
      </c>
      <c r="E467" s="5">
        <v>0</v>
      </c>
      <c r="F467" s="5">
        <v>0</v>
      </c>
      <c r="G467" s="5">
        <v>0</v>
      </c>
      <c r="H467" s="5">
        <v>0</v>
      </c>
      <c r="I467" s="5">
        <v>0</v>
      </c>
      <c r="J467" s="5">
        <v>0</v>
      </c>
      <c r="K467" s="5">
        <v>0</v>
      </c>
      <c r="L467" s="5">
        <v>0</v>
      </c>
      <c r="M467" s="5">
        <v>0</v>
      </c>
      <c r="N467" s="5">
        <v>0</v>
      </c>
      <c r="O467" s="5">
        <v>0</v>
      </c>
      <c r="P467" s="5">
        <v>0</v>
      </c>
      <c r="Q467" s="5">
        <v>0</v>
      </c>
      <c r="R467" s="5">
        <v>0</v>
      </c>
      <c r="S467" s="5">
        <v>0</v>
      </c>
      <c r="T467" s="5">
        <v>0</v>
      </c>
      <c r="U467" s="5">
        <v>0</v>
      </c>
      <c r="V467" s="5">
        <v>0</v>
      </c>
      <c r="W467" s="5">
        <v>1</v>
      </c>
      <c r="X467" s="5">
        <v>1</v>
      </c>
      <c r="Y467" s="5">
        <v>0</v>
      </c>
      <c r="AA467">
        <v>2</v>
      </c>
    </row>
    <row r="468" spans="4:27" x14ac:dyDescent="0.2">
      <c r="D468" t="str">
        <f ca="1"/>
        <v>05-Apr</v>
      </c>
      <c r="E468" s="5">
        <v>0</v>
      </c>
      <c r="F468" s="5">
        <v>0</v>
      </c>
      <c r="G468" s="5">
        <v>0</v>
      </c>
      <c r="H468" s="5">
        <v>0</v>
      </c>
      <c r="I468" s="5">
        <v>0</v>
      </c>
      <c r="J468" s="5">
        <v>0</v>
      </c>
      <c r="K468" s="5">
        <v>0</v>
      </c>
      <c r="L468" s="5">
        <v>0</v>
      </c>
      <c r="M468" s="5">
        <v>0</v>
      </c>
      <c r="N468" s="5">
        <v>0</v>
      </c>
      <c r="O468" s="5">
        <v>0</v>
      </c>
      <c r="P468" s="5">
        <v>0</v>
      </c>
      <c r="Q468" s="5">
        <v>0</v>
      </c>
      <c r="R468" s="5">
        <v>0</v>
      </c>
      <c r="S468" s="5">
        <v>0</v>
      </c>
      <c r="T468" s="5">
        <v>0</v>
      </c>
      <c r="U468" s="5">
        <v>0</v>
      </c>
      <c r="V468" s="5">
        <v>0</v>
      </c>
      <c r="W468" s="5">
        <v>1</v>
      </c>
      <c r="X468" s="5">
        <v>1</v>
      </c>
      <c r="Y468" s="5">
        <v>0</v>
      </c>
      <c r="AA468">
        <v>2</v>
      </c>
    </row>
    <row r="469" spans="4:27" x14ac:dyDescent="0.2">
      <c r="D469" t="str">
        <f ca="1"/>
        <v>06-Apr</v>
      </c>
      <c r="E469" s="5">
        <v>0</v>
      </c>
      <c r="F469" s="5">
        <v>0</v>
      </c>
      <c r="G469" s="5">
        <v>0</v>
      </c>
      <c r="H469" s="5">
        <v>0</v>
      </c>
      <c r="I469" s="5">
        <v>0</v>
      </c>
      <c r="J469" s="5">
        <v>0</v>
      </c>
      <c r="K469" s="5">
        <v>0</v>
      </c>
      <c r="L469" s="5">
        <v>0</v>
      </c>
      <c r="M469" s="5">
        <v>0</v>
      </c>
      <c r="N469" s="5">
        <v>0</v>
      </c>
      <c r="O469" s="5">
        <v>0</v>
      </c>
      <c r="P469" s="5">
        <v>0</v>
      </c>
      <c r="Q469" s="5">
        <v>0</v>
      </c>
      <c r="R469" s="5">
        <v>0</v>
      </c>
      <c r="S469" s="5">
        <v>0</v>
      </c>
      <c r="T469" s="5">
        <v>0</v>
      </c>
      <c r="U469" s="5">
        <v>0</v>
      </c>
      <c r="V469" s="5">
        <v>0</v>
      </c>
      <c r="W469" s="5">
        <v>1</v>
      </c>
      <c r="X469" s="5">
        <v>1</v>
      </c>
      <c r="Y469" s="5">
        <v>0</v>
      </c>
      <c r="AA469">
        <v>2</v>
      </c>
    </row>
    <row r="470" spans="4:27" x14ac:dyDescent="0.2">
      <c r="D470" t="str">
        <f ca="1"/>
        <v>07-Apr</v>
      </c>
      <c r="E470" s="5">
        <v>0</v>
      </c>
      <c r="F470" s="5">
        <v>0</v>
      </c>
      <c r="G470" s="5">
        <v>0</v>
      </c>
      <c r="H470" s="5">
        <v>0</v>
      </c>
      <c r="I470" s="5">
        <v>0</v>
      </c>
      <c r="J470" s="5">
        <v>0</v>
      </c>
      <c r="K470" s="5">
        <v>0</v>
      </c>
      <c r="L470" s="5">
        <v>0</v>
      </c>
      <c r="M470" s="5">
        <v>0</v>
      </c>
      <c r="N470" s="5">
        <v>0</v>
      </c>
      <c r="O470" s="5">
        <v>0</v>
      </c>
      <c r="P470" s="5">
        <v>0</v>
      </c>
      <c r="Q470" s="5">
        <v>0</v>
      </c>
      <c r="R470" s="5">
        <v>0</v>
      </c>
      <c r="S470" s="5">
        <v>0</v>
      </c>
      <c r="T470" s="5">
        <v>0</v>
      </c>
      <c r="U470" s="5">
        <v>0</v>
      </c>
      <c r="V470" s="5">
        <v>0</v>
      </c>
      <c r="W470" s="5">
        <v>1</v>
      </c>
      <c r="X470" s="5">
        <v>1</v>
      </c>
      <c r="Y470" s="5">
        <v>0</v>
      </c>
      <c r="AA470">
        <v>2</v>
      </c>
    </row>
    <row r="471" spans="4:27" x14ac:dyDescent="0.2">
      <c r="D471" t="str">
        <f ca="1"/>
        <v>08-Apr</v>
      </c>
      <c r="E471" s="5">
        <v>0</v>
      </c>
      <c r="F471" s="5">
        <v>0</v>
      </c>
      <c r="G471" s="5">
        <v>0</v>
      </c>
      <c r="H471" s="5">
        <v>0</v>
      </c>
      <c r="I471" s="5">
        <v>0</v>
      </c>
      <c r="J471" s="5">
        <v>0</v>
      </c>
      <c r="K471" s="5">
        <v>0</v>
      </c>
      <c r="L471" s="5">
        <v>0</v>
      </c>
      <c r="M471" s="5">
        <v>0</v>
      </c>
      <c r="N471" s="5">
        <v>0</v>
      </c>
      <c r="O471" s="5">
        <v>0</v>
      </c>
      <c r="P471" s="5">
        <v>0</v>
      </c>
      <c r="Q471" s="5">
        <v>0</v>
      </c>
      <c r="R471" s="5">
        <v>0</v>
      </c>
      <c r="S471" s="5">
        <v>0</v>
      </c>
      <c r="T471" s="5">
        <v>0</v>
      </c>
      <c r="U471" s="5">
        <v>0</v>
      </c>
      <c r="V471" s="5">
        <v>0</v>
      </c>
      <c r="W471" s="5">
        <v>1</v>
      </c>
      <c r="X471" s="5">
        <v>1</v>
      </c>
      <c r="Y471" s="5">
        <v>0</v>
      </c>
      <c r="AA471">
        <v>2</v>
      </c>
    </row>
    <row r="472" spans="4:27" x14ac:dyDescent="0.2">
      <c r="D472" t="str">
        <f ca="1"/>
        <v>09-Apr</v>
      </c>
      <c r="E472" s="5">
        <v>0</v>
      </c>
      <c r="F472" s="5">
        <v>0</v>
      </c>
      <c r="G472" s="5">
        <v>0</v>
      </c>
      <c r="H472" s="5">
        <v>0</v>
      </c>
      <c r="I472" s="5">
        <v>0</v>
      </c>
      <c r="J472" s="5">
        <v>0</v>
      </c>
      <c r="K472" s="5">
        <v>0</v>
      </c>
      <c r="L472" s="5">
        <v>0</v>
      </c>
      <c r="M472" s="5">
        <v>0</v>
      </c>
      <c r="N472" s="5">
        <v>0</v>
      </c>
      <c r="O472" s="5">
        <v>0</v>
      </c>
      <c r="P472" s="5">
        <v>0</v>
      </c>
      <c r="Q472" s="5">
        <v>0</v>
      </c>
      <c r="R472" s="5">
        <v>0</v>
      </c>
      <c r="S472" s="5">
        <v>0</v>
      </c>
      <c r="T472" s="5">
        <v>0</v>
      </c>
      <c r="U472" s="5">
        <v>0</v>
      </c>
      <c r="V472" s="5">
        <v>0</v>
      </c>
      <c r="W472" s="5">
        <v>1</v>
      </c>
      <c r="X472" s="5">
        <v>1</v>
      </c>
      <c r="Y472" s="5">
        <v>0</v>
      </c>
      <c r="AA472">
        <v>2</v>
      </c>
    </row>
    <row r="473" spans="4:27" x14ac:dyDescent="0.2">
      <c r="D473" t="str">
        <f ca="1"/>
        <v>10-Apr</v>
      </c>
      <c r="E473" s="5">
        <v>0</v>
      </c>
      <c r="F473" s="5">
        <v>0</v>
      </c>
      <c r="G473" s="5">
        <v>0</v>
      </c>
      <c r="H473" s="5">
        <v>0</v>
      </c>
      <c r="I473" s="5">
        <v>0</v>
      </c>
      <c r="J473" s="5">
        <v>0</v>
      </c>
      <c r="K473" s="5">
        <v>0</v>
      </c>
      <c r="L473" s="5">
        <v>0</v>
      </c>
      <c r="M473" s="5">
        <v>0</v>
      </c>
      <c r="N473" s="5">
        <v>0</v>
      </c>
      <c r="O473" s="5">
        <v>0</v>
      </c>
      <c r="P473" s="5">
        <v>0</v>
      </c>
      <c r="Q473" s="5">
        <v>0</v>
      </c>
      <c r="R473" s="5">
        <v>0</v>
      </c>
      <c r="S473" s="5">
        <v>0</v>
      </c>
      <c r="T473" s="5">
        <v>0</v>
      </c>
      <c r="U473" s="5">
        <v>0</v>
      </c>
      <c r="V473" s="5">
        <v>0</v>
      </c>
      <c r="W473" s="5">
        <v>1</v>
      </c>
      <c r="X473" s="5">
        <v>1</v>
      </c>
      <c r="Y473" s="5">
        <v>0</v>
      </c>
      <c r="AA473">
        <v>2</v>
      </c>
    </row>
    <row r="474" spans="4:27" x14ac:dyDescent="0.2">
      <c r="D474" t="str">
        <f ca="1"/>
        <v>11-Apr</v>
      </c>
      <c r="E474" s="5">
        <v>0</v>
      </c>
      <c r="F474" s="5">
        <v>0</v>
      </c>
      <c r="G474" s="5">
        <v>0</v>
      </c>
      <c r="H474" s="5">
        <v>0</v>
      </c>
      <c r="I474" s="5">
        <v>0</v>
      </c>
      <c r="J474" s="5">
        <v>0</v>
      </c>
      <c r="K474" s="5">
        <v>0</v>
      </c>
      <c r="L474" s="5">
        <v>0</v>
      </c>
      <c r="M474" s="5">
        <v>0</v>
      </c>
      <c r="N474" s="5">
        <v>0</v>
      </c>
      <c r="O474" s="5">
        <v>0</v>
      </c>
      <c r="P474" s="5">
        <v>0</v>
      </c>
      <c r="Q474" s="5">
        <v>0</v>
      </c>
      <c r="R474" s="5">
        <v>0</v>
      </c>
      <c r="S474" s="5">
        <v>0</v>
      </c>
      <c r="T474" s="5">
        <v>0</v>
      </c>
      <c r="U474" s="5">
        <v>0</v>
      </c>
      <c r="V474" s="5">
        <v>0</v>
      </c>
      <c r="W474" s="5">
        <v>1</v>
      </c>
      <c r="X474" s="5">
        <v>1</v>
      </c>
      <c r="Y474" s="5">
        <v>0</v>
      </c>
      <c r="AA474">
        <v>2</v>
      </c>
    </row>
    <row r="475" spans="4:27" x14ac:dyDescent="0.2">
      <c r="D475" t="str">
        <f ca="1"/>
        <v>12-Apr</v>
      </c>
      <c r="E475" s="5">
        <v>0</v>
      </c>
      <c r="F475" s="5">
        <v>0</v>
      </c>
      <c r="G475" s="5">
        <v>0</v>
      </c>
      <c r="H475" s="5">
        <v>0</v>
      </c>
      <c r="I475" s="5">
        <v>0</v>
      </c>
      <c r="J475" s="5">
        <v>0</v>
      </c>
      <c r="K475" s="5">
        <v>0</v>
      </c>
      <c r="L475" s="5">
        <v>0</v>
      </c>
      <c r="M475" s="5">
        <v>0</v>
      </c>
      <c r="N475" s="5">
        <v>0</v>
      </c>
      <c r="O475" s="5">
        <v>0</v>
      </c>
      <c r="P475" s="5">
        <v>0</v>
      </c>
      <c r="Q475" s="5">
        <v>0</v>
      </c>
      <c r="R475" s="5">
        <v>0</v>
      </c>
      <c r="S475" s="5">
        <v>0</v>
      </c>
      <c r="T475" s="5">
        <v>0</v>
      </c>
      <c r="U475" s="5">
        <v>0</v>
      </c>
      <c r="V475" s="5">
        <v>0</v>
      </c>
      <c r="W475" s="5">
        <v>1</v>
      </c>
      <c r="X475" s="5">
        <v>1</v>
      </c>
      <c r="Y475" s="5">
        <v>0</v>
      </c>
      <c r="AA475">
        <v>2</v>
      </c>
    </row>
    <row r="476" spans="4:27" x14ac:dyDescent="0.2">
      <c r="D476" t="str">
        <f ca="1"/>
        <v>13-Apr</v>
      </c>
      <c r="E476" s="5">
        <v>0</v>
      </c>
      <c r="F476" s="5">
        <v>0</v>
      </c>
      <c r="G476" s="5">
        <v>0</v>
      </c>
      <c r="H476" s="5">
        <v>0</v>
      </c>
      <c r="I476" s="5">
        <v>0</v>
      </c>
      <c r="J476" s="5">
        <v>0</v>
      </c>
      <c r="K476" s="5">
        <v>0</v>
      </c>
      <c r="L476" s="5">
        <v>0</v>
      </c>
      <c r="M476" s="5">
        <v>0</v>
      </c>
      <c r="N476" s="5">
        <v>0</v>
      </c>
      <c r="O476" s="5">
        <v>0</v>
      </c>
      <c r="P476" s="5">
        <v>0</v>
      </c>
      <c r="Q476" s="5">
        <v>0</v>
      </c>
      <c r="R476" s="5">
        <v>0</v>
      </c>
      <c r="S476" s="5">
        <v>0</v>
      </c>
      <c r="T476" s="5">
        <v>0</v>
      </c>
      <c r="U476" s="5">
        <v>0</v>
      </c>
      <c r="V476" s="5">
        <v>0</v>
      </c>
      <c r="W476" s="5">
        <v>1</v>
      </c>
      <c r="X476" s="5">
        <v>1</v>
      </c>
      <c r="Y476" s="5">
        <v>0</v>
      </c>
      <c r="AA476">
        <v>2</v>
      </c>
    </row>
    <row r="477" spans="4:27" x14ac:dyDescent="0.2">
      <c r="D477" t="str">
        <f ca="1"/>
        <v>14-Apr</v>
      </c>
      <c r="E477" s="5">
        <v>0</v>
      </c>
      <c r="F477" s="5">
        <v>0</v>
      </c>
      <c r="G477" s="5">
        <v>0</v>
      </c>
      <c r="H477" s="5">
        <v>0</v>
      </c>
      <c r="I477" s="5">
        <v>0</v>
      </c>
      <c r="J477" s="5">
        <v>0</v>
      </c>
      <c r="K477" s="5">
        <v>0</v>
      </c>
      <c r="L477" s="5">
        <v>0</v>
      </c>
      <c r="M477" s="5">
        <v>0</v>
      </c>
      <c r="N477" s="5">
        <v>0</v>
      </c>
      <c r="O477" s="5">
        <v>0</v>
      </c>
      <c r="P477" s="5">
        <v>0</v>
      </c>
      <c r="Q477" s="5">
        <v>0</v>
      </c>
      <c r="R477" s="5">
        <v>0</v>
      </c>
      <c r="S477" s="5">
        <v>0</v>
      </c>
      <c r="T477" s="5">
        <v>0</v>
      </c>
      <c r="U477" s="5">
        <v>0</v>
      </c>
      <c r="V477" s="5">
        <v>0</v>
      </c>
      <c r="W477" s="5">
        <v>1</v>
      </c>
      <c r="X477" s="5">
        <v>1</v>
      </c>
      <c r="Y477" s="5">
        <v>0</v>
      </c>
      <c r="AA477">
        <v>2</v>
      </c>
    </row>
    <row r="478" spans="4:27" x14ac:dyDescent="0.2">
      <c r="D478" t="str">
        <f ca="1"/>
        <v>15-Apr</v>
      </c>
      <c r="E478" s="5">
        <v>0</v>
      </c>
      <c r="F478" s="5">
        <v>0</v>
      </c>
      <c r="G478" s="5">
        <v>0</v>
      </c>
      <c r="H478" s="5">
        <v>0</v>
      </c>
      <c r="I478" s="5">
        <v>0</v>
      </c>
      <c r="J478" s="5">
        <v>0</v>
      </c>
      <c r="K478" s="5">
        <v>0</v>
      </c>
      <c r="L478" s="5">
        <v>0</v>
      </c>
      <c r="M478" s="5">
        <v>0</v>
      </c>
      <c r="N478" s="5">
        <v>0</v>
      </c>
      <c r="O478" s="5">
        <v>0</v>
      </c>
      <c r="P478" s="5">
        <v>0</v>
      </c>
      <c r="Q478" s="5">
        <v>0</v>
      </c>
      <c r="R478" s="5">
        <v>0</v>
      </c>
      <c r="S478" s="5">
        <v>0</v>
      </c>
      <c r="T478" s="5">
        <v>0</v>
      </c>
      <c r="U478" s="5">
        <v>0</v>
      </c>
      <c r="V478" s="5">
        <v>0</v>
      </c>
      <c r="W478" s="5">
        <v>1</v>
      </c>
      <c r="X478" s="5">
        <v>1</v>
      </c>
      <c r="Y478" s="5">
        <v>0</v>
      </c>
      <c r="AA478">
        <v>2</v>
      </c>
    </row>
    <row r="479" spans="4:27" x14ac:dyDescent="0.2">
      <c r="D479" t="str">
        <f ca="1"/>
        <v>16-Apr</v>
      </c>
      <c r="E479" s="5">
        <v>0</v>
      </c>
      <c r="F479" s="5">
        <v>0</v>
      </c>
      <c r="G479" s="5">
        <v>0</v>
      </c>
      <c r="H479" s="5">
        <v>0</v>
      </c>
      <c r="I479" s="5">
        <v>0</v>
      </c>
      <c r="J479" s="5">
        <v>0</v>
      </c>
      <c r="K479" s="5">
        <v>0</v>
      </c>
      <c r="L479" s="5">
        <v>0</v>
      </c>
      <c r="M479" s="5">
        <v>0</v>
      </c>
      <c r="N479" s="5">
        <v>0</v>
      </c>
      <c r="O479" s="5">
        <v>0</v>
      </c>
      <c r="P479" s="5">
        <v>0</v>
      </c>
      <c r="Q479" s="5">
        <v>0</v>
      </c>
      <c r="R479" s="5">
        <v>0</v>
      </c>
      <c r="S479" s="5">
        <v>0</v>
      </c>
      <c r="T479" s="5">
        <v>0</v>
      </c>
      <c r="U479" s="5">
        <v>0</v>
      </c>
      <c r="V479" s="5">
        <v>0</v>
      </c>
      <c r="W479" s="5">
        <v>1</v>
      </c>
      <c r="X479" s="5">
        <v>1</v>
      </c>
      <c r="Y479" s="5">
        <v>0</v>
      </c>
      <c r="AA479">
        <v>2</v>
      </c>
    </row>
    <row r="480" spans="4:27" x14ac:dyDescent="0.2">
      <c r="D480" t="str">
        <f ca="1"/>
        <v>17-Apr</v>
      </c>
      <c r="E480" s="5">
        <v>0</v>
      </c>
      <c r="F480" s="5">
        <v>0</v>
      </c>
      <c r="G480" s="5">
        <v>0</v>
      </c>
      <c r="H480" s="5">
        <v>0</v>
      </c>
      <c r="I480" s="5">
        <v>0</v>
      </c>
      <c r="J480" s="5">
        <v>0</v>
      </c>
      <c r="K480" s="5">
        <v>0</v>
      </c>
      <c r="L480" s="5">
        <v>0</v>
      </c>
      <c r="M480" s="5">
        <v>0</v>
      </c>
      <c r="N480" s="5">
        <v>0</v>
      </c>
      <c r="O480" s="5">
        <v>0</v>
      </c>
      <c r="P480" s="5">
        <v>0</v>
      </c>
      <c r="Q480" s="5">
        <v>0</v>
      </c>
      <c r="R480" s="5">
        <v>0</v>
      </c>
      <c r="S480" s="5">
        <v>0</v>
      </c>
      <c r="T480" s="5">
        <v>0</v>
      </c>
      <c r="U480" s="5">
        <v>0</v>
      </c>
      <c r="V480" s="5">
        <v>0</v>
      </c>
      <c r="W480" s="5">
        <v>1</v>
      </c>
      <c r="X480" s="5">
        <v>1</v>
      </c>
      <c r="Y480" s="5">
        <v>0</v>
      </c>
      <c r="AA480">
        <v>2</v>
      </c>
    </row>
    <row r="481" spans="4:27" x14ac:dyDescent="0.2">
      <c r="D481" t="str">
        <f ca="1"/>
        <v>18-Apr</v>
      </c>
      <c r="E481" s="5">
        <v>0</v>
      </c>
      <c r="F481" s="5">
        <v>0</v>
      </c>
      <c r="G481" s="5">
        <v>0</v>
      </c>
      <c r="H481" s="5">
        <v>0</v>
      </c>
      <c r="I481" s="5">
        <v>0</v>
      </c>
      <c r="J481" s="5">
        <v>0</v>
      </c>
      <c r="K481" s="5">
        <v>0</v>
      </c>
      <c r="L481" s="5">
        <v>0</v>
      </c>
      <c r="M481" s="5">
        <v>0</v>
      </c>
      <c r="N481" s="5">
        <v>0</v>
      </c>
      <c r="O481" s="5">
        <v>0</v>
      </c>
      <c r="P481" s="5">
        <v>0</v>
      </c>
      <c r="Q481" s="5">
        <v>0</v>
      </c>
      <c r="R481" s="5">
        <v>0</v>
      </c>
      <c r="S481" s="5">
        <v>0</v>
      </c>
      <c r="T481" s="5">
        <v>0</v>
      </c>
      <c r="U481" s="5">
        <v>0</v>
      </c>
      <c r="V481" s="5">
        <v>0</v>
      </c>
      <c r="W481" s="46">
        <v>1</v>
      </c>
      <c r="X481" s="46">
        <v>1</v>
      </c>
      <c r="Y481" s="5">
        <v>0</v>
      </c>
      <c r="AA481">
        <v>2</v>
      </c>
    </row>
    <row r="482" spans="4:27" x14ac:dyDescent="0.2">
      <c r="D482" t="str">
        <f ca="1"/>
        <v>19-Apr</v>
      </c>
      <c r="E482" s="5">
        <v>1</v>
      </c>
      <c r="F482" s="5">
        <v>0</v>
      </c>
      <c r="G482" s="5">
        <v>0</v>
      </c>
      <c r="H482" s="5">
        <v>0</v>
      </c>
      <c r="I482" s="5">
        <v>0</v>
      </c>
      <c r="J482" s="5">
        <v>0</v>
      </c>
      <c r="K482" s="5">
        <v>0</v>
      </c>
      <c r="L482" s="5">
        <v>0</v>
      </c>
      <c r="M482" s="5">
        <v>0</v>
      </c>
      <c r="N482" s="5">
        <v>0</v>
      </c>
      <c r="O482" s="5">
        <v>0</v>
      </c>
      <c r="P482" s="5">
        <v>0</v>
      </c>
      <c r="Q482" s="5">
        <v>0</v>
      </c>
      <c r="R482" s="5">
        <v>0</v>
      </c>
      <c r="S482" s="5">
        <v>0</v>
      </c>
      <c r="T482" s="5">
        <v>0</v>
      </c>
      <c r="U482" s="5">
        <v>0</v>
      </c>
      <c r="V482" s="5">
        <v>0</v>
      </c>
      <c r="W482" s="5">
        <v>1</v>
      </c>
      <c r="X482" s="5">
        <v>1</v>
      </c>
      <c r="Y482" s="5">
        <v>0</v>
      </c>
      <c r="AA482">
        <v>3</v>
      </c>
    </row>
    <row r="483" spans="4:27" x14ac:dyDescent="0.2">
      <c r="D483" t="str">
        <f ca="1"/>
        <v>20-Apr</v>
      </c>
      <c r="E483" s="5">
        <v>0</v>
      </c>
      <c r="F483" s="5">
        <v>0</v>
      </c>
      <c r="G483" s="5">
        <v>0</v>
      </c>
      <c r="H483" s="5">
        <v>0</v>
      </c>
      <c r="I483" s="5">
        <v>0</v>
      </c>
      <c r="J483" s="5">
        <v>0</v>
      </c>
      <c r="K483" s="5">
        <v>0</v>
      </c>
      <c r="L483" s="5">
        <v>0</v>
      </c>
      <c r="M483" s="5">
        <v>0</v>
      </c>
      <c r="N483" s="5">
        <v>0</v>
      </c>
      <c r="O483" s="5">
        <v>0</v>
      </c>
      <c r="P483" s="5">
        <v>0</v>
      </c>
      <c r="Q483" s="5">
        <v>0</v>
      </c>
      <c r="R483" s="5">
        <v>0</v>
      </c>
      <c r="S483" s="5">
        <v>0</v>
      </c>
      <c r="T483" s="5">
        <v>0</v>
      </c>
      <c r="U483" s="5">
        <v>0</v>
      </c>
      <c r="V483" s="5">
        <v>0</v>
      </c>
      <c r="W483" s="5">
        <v>1</v>
      </c>
      <c r="X483" s="5">
        <v>1</v>
      </c>
      <c r="Y483" s="5">
        <v>0</v>
      </c>
      <c r="AA483">
        <v>2</v>
      </c>
    </row>
    <row r="484" spans="4:27" x14ac:dyDescent="0.2">
      <c r="D484" t="str">
        <f ca="1"/>
        <v>21-Apr</v>
      </c>
      <c r="E484" s="5">
        <v>0</v>
      </c>
      <c r="F484" s="5">
        <v>0</v>
      </c>
      <c r="G484" s="5">
        <v>0</v>
      </c>
      <c r="H484" s="5">
        <v>0</v>
      </c>
      <c r="I484" s="5">
        <v>0</v>
      </c>
      <c r="J484" s="5">
        <v>0</v>
      </c>
      <c r="K484" s="5">
        <v>0</v>
      </c>
      <c r="L484" s="5">
        <v>0</v>
      </c>
      <c r="M484" s="5">
        <v>0</v>
      </c>
      <c r="N484" s="5">
        <v>0</v>
      </c>
      <c r="O484" s="5">
        <v>0</v>
      </c>
      <c r="P484" s="5">
        <v>0</v>
      </c>
      <c r="Q484" s="5">
        <v>0</v>
      </c>
      <c r="R484" s="5">
        <v>0</v>
      </c>
      <c r="S484" s="5">
        <v>0</v>
      </c>
      <c r="T484" s="5">
        <v>0</v>
      </c>
      <c r="U484" s="5">
        <v>0</v>
      </c>
      <c r="V484" s="5">
        <v>0</v>
      </c>
      <c r="W484" s="5">
        <v>1</v>
      </c>
      <c r="X484" s="5">
        <v>1</v>
      </c>
      <c r="Y484" s="5">
        <v>0</v>
      </c>
      <c r="AA484">
        <v>2</v>
      </c>
    </row>
    <row r="485" spans="4:27" x14ac:dyDescent="0.2">
      <c r="D485" t="str">
        <f ca="1"/>
        <v>22-Apr</v>
      </c>
      <c r="E485" s="5">
        <v>0</v>
      </c>
      <c r="F485" s="5">
        <v>0</v>
      </c>
      <c r="G485" s="5">
        <v>0</v>
      </c>
      <c r="H485" s="5">
        <v>0</v>
      </c>
      <c r="I485" s="5">
        <v>0</v>
      </c>
      <c r="J485" s="5">
        <v>0</v>
      </c>
      <c r="K485" s="5">
        <v>0</v>
      </c>
      <c r="L485" s="5">
        <v>0</v>
      </c>
      <c r="M485" s="5">
        <v>0</v>
      </c>
      <c r="N485" s="5">
        <v>0</v>
      </c>
      <c r="O485" s="5">
        <v>0</v>
      </c>
      <c r="P485" s="5">
        <v>0</v>
      </c>
      <c r="Q485" s="5">
        <v>0</v>
      </c>
      <c r="R485" s="5">
        <v>0</v>
      </c>
      <c r="S485" s="5">
        <v>0</v>
      </c>
      <c r="T485" s="5">
        <v>0</v>
      </c>
      <c r="U485" s="5">
        <v>0</v>
      </c>
      <c r="V485" s="5">
        <v>0</v>
      </c>
      <c r="W485" s="5">
        <v>1</v>
      </c>
      <c r="X485" s="5">
        <v>1</v>
      </c>
      <c r="Y485" s="5">
        <v>0</v>
      </c>
      <c r="AA485">
        <v>2</v>
      </c>
    </row>
    <row r="486" spans="4:27" x14ac:dyDescent="0.2">
      <c r="D486" t="str">
        <f ca="1"/>
        <v>23-Apr</v>
      </c>
      <c r="E486" s="5">
        <v>0</v>
      </c>
      <c r="F486" s="5">
        <v>0</v>
      </c>
      <c r="G486" s="5">
        <v>0</v>
      </c>
      <c r="H486" s="5">
        <v>0</v>
      </c>
      <c r="I486" s="5">
        <v>0</v>
      </c>
      <c r="J486" s="5">
        <v>0</v>
      </c>
      <c r="K486" s="5">
        <v>0</v>
      </c>
      <c r="L486" s="5">
        <v>0</v>
      </c>
      <c r="M486" s="5">
        <v>0</v>
      </c>
      <c r="N486" s="5">
        <v>0</v>
      </c>
      <c r="O486" s="5">
        <v>0</v>
      </c>
      <c r="P486" s="5">
        <v>0</v>
      </c>
      <c r="Q486" s="5">
        <v>0</v>
      </c>
      <c r="R486" s="5">
        <v>0</v>
      </c>
      <c r="S486" s="5">
        <v>0</v>
      </c>
      <c r="T486" s="5">
        <v>0</v>
      </c>
      <c r="U486" s="5">
        <v>0</v>
      </c>
      <c r="V486" s="5">
        <v>0</v>
      </c>
      <c r="W486" s="5">
        <v>1</v>
      </c>
      <c r="X486" s="5">
        <v>1</v>
      </c>
      <c r="Y486" s="5">
        <v>0</v>
      </c>
      <c r="AA486">
        <v>2</v>
      </c>
    </row>
    <row r="487" spans="4:27" x14ac:dyDescent="0.2">
      <c r="D487" t="str">
        <f ca="1"/>
        <v>24-Apr</v>
      </c>
      <c r="E487" s="5">
        <v>0</v>
      </c>
      <c r="F487" s="5">
        <v>0</v>
      </c>
      <c r="G487" s="5">
        <v>0</v>
      </c>
      <c r="H487" s="5">
        <v>0</v>
      </c>
      <c r="I487" s="5">
        <v>0</v>
      </c>
      <c r="J487" s="5">
        <v>0</v>
      </c>
      <c r="K487" s="5">
        <v>0</v>
      </c>
      <c r="L487" s="5">
        <v>0</v>
      </c>
      <c r="M487" s="5">
        <v>0</v>
      </c>
      <c r="N487" s="5">
        <v>0</v>
      </c>
      <c r="O487" s="5">
        <v>0</v>
      </c>
      <c r="P487" s="5">
        <v>0</v>
      </c>
      <c r="Q487" s="5">
        <v>0</v>
      </c>
      <c r="R487" s="5">
        <v>0</v>
      </c>
      <c r="S487" s="5">
        <v>0</v>
      </c>
      <c r="T487" s="5">
        <v>0</v>
      </c>
      <c r="U487" s="5">
        <v>0</v>
      </c>
      <c r="V487" s="5">
        <v>0</v>
      </c>
      <c r="W487" s="5">
        <v>1</v>
      </c>
      <c r="X487" s="5">
        <v>1</v>
      </c>
      <c r="Y487" s="5">
        <v>0</v>
      </c>
      <c r="AA487">
        <v>2</v>
      </c>
    </row>
    <row r="488" spans="4:27" x14ac:dyDescent="0.2">
      <c r="D488" t="str">
        <f ca="1"/>
        <v>25-Apr</v>
      </c>
      <c r="E488" s="5">
        <v>0</v>
      </c>
      <c r="F488" s="5">
        <v>0</v>
      </c>
      <c r="G488" s="5">
        <v>0</v>
      </c>
      <c r="H488" s="5">
        <v>0</v>
      </c>
      <c r="I488" s="5">
        <v>0</v>
      </c>
      <c r="J488" s="5">
        <v>0</v>
      </c>
      <c r="K488" s="5">
        <v>0</v>
      </c>
      <c r="L488" s="5">
        <v>0</v>
      </c>
      <c r="M488" s="5">
        <v>0</v>
      </c>
      <c r="N488" s="5">
        <v>0</v>
      </c>
      <c r="O488" s="5">
        <v>0</v>
      </c>
      <c r="P488" s="5">
        <v>0</v>
      </c>
      <c r="Q488" s="5">
        <v>0</v>
      </c>
      <c r="R488" s="5">
        <v>0</v>
      </c>
      <c r="S488" s="5">
        <v>0</v>
      </c>
      <c r="T488" s="5">
        <v>0</v>
      </c>
      <c r="U488" s="5">
        <v>0</v>
      </c>
      <c r="V488" s="5">
        <v>0</v>
      </c>
      <c r="W488" s="5">
        <v>1</v>
      </c>
      <c r="X488" s="5">
        <v>1</v>
      </c>
      <c r="Y488" s="5">
        <v>0</v>
      </c>
      <c r="AA488">
        <v>2</v>
      </c>
    </row>
    <row r="489" spans="4:27" x14ac:dyDescent="0.2">
      <c r="D489" t="str">
        <f ca="1"/>
        <v>26-Apr</v>
      </c>
      <c r="E489" s="5">
        <v>0</v>
      </c>
      <c r="F489" s="5">
        <v>0</v>
      </c>
      <c r="G489" s="5">
        <v>0</v>
      </c>
      <c r="H489" s="5">
        <v>0</v>
      </c>
      <c r="I489" s="5">
        <v>0</v>
      </c>
      <c r="J489" s="5">
        <v>0</v>
      </c>
      <c r="K489" s="5">
        <v>0</v>
      </c>
      <c r="L489" s="5">
        <v>0</v>
      </c>
      <c r="M489" s="5">
        <v>0</v>
      </c>
      <c r="N489" s="5">
        <v>0</v>
      </c>
      <c r="O489" s="5">
        <v>0</v>
      </c>
      <c r="P489" s="5">
        <v>0</v>
      </c>
      <c r="Q489" s="5">
        <v>0</v>
      </c>
      <c r="R489" s="5">
        <v>0</v>
      </c>
      <c r="S489" s="5">
        <v>0</v>
      </c>
      <c r="T489" s="5">
        <v>0</v>
      </c>
      <c r="U489" s="5">
        <v>0</v>
      </c>
      <c r="V489" s="5">
        <v>0</v>
      </c>
      <c r="W489" s="5">
        <v>1</v>
      </c>
      <c r="X489" s="5">
        <v>1</v>
      </c>
      <c r="Y489" s="5">
        <v>0</v>
      </c>
      <c r="AA489">
        <v>2</v>
      </c>
    </row>
    <row r="490" spans="4:27" x14ac:dyDescent="0.2">
      <c r="D490" t="str">
        <f ca="1"/>
        <v>27-Apr</v>
      </c>
      <c r="E490" s="5">
        <v>0</v>
      </c>
      <c r="F490" s="5">
        <v>0</v>
      </c>
      <c r="G490" s="5">
        <v>0</v>
      </c>
      <c r="H490" s="5">
        <v>0</v>
      </c>
      <c r="I490" s="5">
        <v>0</v>
      </c>
      <c r="J490" s="5">
        <v>0</v>
      </c>
      <c r="K490" s="5">
        <v>0</v>
      </c>
      <c r="L490" s="5">
        <v>0</v>
      </c>
      <c r="M490" s="5">
        <v>0</v>
      </c>
      <c r="N490" s="5">
        <v>0</v>
      </c>
      <c r="O490" s="5">
        <v>0</v>
      </c>
      <c r="P490" s="5">
        <v>0</v>
      </c>
      <c r="Q490" s="5">
        <v>0</v>
      </c>
      <c r="R490" s="5">
        <v>0</v>
      </c>
      <c r="S490" s="5">
        <v>0</v>
      </c>
      <c r="T490" s="5">
        <v>0</v>
      </c>
      <c r="U490" s="5">
        <v>0</v>
      </c>
      <c r="V490" s="5">
        <v>0</v>
      </c>
      <c r="W490" s="5">
        <v>1</v>
      </c>
      <c r="X490" s="5">
        <v>1</v>
      </c>
      <c r="Y490" s="5">
        <v>0</v>
      </c>
      <c r="AA490">
        <v>2</v>
      </c>
    </row>
    <row r="491" spans="4:27" x14ac:dyDescent="0.2">
      <c r="D491" t="str">
        <f ca="1"/>
        <v>28-Apr</v>
      </c>
      <c r="E491" s="5">
        <v>0</v>
      </c>
      <c r="F491" s="5">
        <v>0</v>
      </c>
      <c r="G491" s="5">
        <v>0</v>
      </c>
      <c r="H491" s="5">
        <v>0</v>
      </c>
      <c r="I491" s="5">
        <v>0</v>
      </c>
      <c r="J491" s="5">
        <v>0</v>
      </c>
      <c r="K491" s="5">
        <v>0</v>
      </c>
      <c r="L491" s="5">
        <v>0</v>
      </c>
      <c r="M491" s="5">
        <v>0</v>
      </c>
      <c r="N491" s="5">
        <v>0</v>
      </c>
      <c r="O491" s="5">
        <v>0</v>
      </c>
      <c r="P491" s="5">
        <v>0</v>
      </c>
      <c r="Q491" s="5">
        <v>0</v>
      </c>
      <c r="R491" s="5">
        <v>0</v>
      </c>
      <c r="S491" s="5">
        <v>0</v>
      </c>
      <c r="T491" s="5">
        <v>0</v>
      </c>
      <c r="U491" s="5">
        <v>0</v>
      </c>
      <c r="V491" s="5">
        <v>0</v>
      </c>
      <c r="W491" s="5">
        <v>1</v>
      </c>
      <c r="X491" s="5">
        <v>1</v>
      </c>
      <c r="Y491" s="5">
        <v>0</v>
      </c>
      <c r="AA491">
        <v>2</v>
      </c>
    </row>
    <row r="492" spans="4:27" x14ac:dyDescent="0.2">
      <c r="D492" t="str">
        <f ca="1"/>
        <v>29-Apr</v>
      </c>
      <c r="E492" s="5">
        <v>0</v>
      </c>
      <c r="F492" s="5">
        <v>0</v>
      </c>
      <c r="G492" s="5">
        <v>0</v>
      </c>
      <c r="H492" s="5">
        <v>0</v>
      </c>
      <c r="I492" s="5">
        <v>0</v>
      </c>
      <c r="J492" s="5">
        <v>0</v>
      </c>
      <c r="K492" s="5">
        <v>0</v>
      </c>
      <c r="L492" s="5">
        <v>0</v>
      </c>
      <c r="M492" s="5">
        <v>0</v>
      </c>
      <c r="N492" s="5">
        <v>0</v>
      </c>
      <c r="O492" s="5">
        <v>0</v>
      </c>
      <c r="P492" s="5">
        <v>0</v>
      </c>
      <c r="Q492" s="5">
        <v>0</v>
      </c>
      <c r="R492" s="5">
        <v>0</v>
      </c>
      <c r="S492" s="5">
        <v>0</v>
      </c>
      <c r="T492" s="5">
        <v>0</v>
      </c>
      <c r="U492" s="5">
        <v>0</v>
      </c>
      <c r="V492" s="5">
        <v>0</v>
      </c>
      <c r="W492" s="5">
        <v>1</v>
      </c>
      <c r="X492" s="5">
        <v>1</v>
      </c>
      <c r="Y492" s="5">
        <v>0</v>
      </c>
      <c r="AA492">
        <v>2</v>
      </c>
    </row>
    <row r="493" spans="4:27" x14ac:dyDescent="0.2">
      <c r="D493" t="str">
        <f ca="1"/>
        <v>30-Apr</v>
      </c>
      <c r="E493" s="5">
        <v>0</v>
      </c>
      <c r="F493" s="5">
        <v>0</v>
      </c>
      <c r="G493" s="5">
        <v>0</v>
      </c>
      <c r="H493" s="5">
        <v>0</v>
      </c>
      <c r="I493" s="5">
        <v>0</v>
      </c>
      <c r="J493" s="5">
        <v>0</v>
      </c>
      <c r="K493" s="5">
        <v>0</v>
      </c>
      <c r="L493" s="5">
        <v>0</v>
      </c>
      <c r="M493" s="5">
        <v>0</v>
      </c>
      <c r="N493" s="5">
        <v>0</v>
      </c>
      <c r="O493" s="5">
        <v>0</v>
      </c>
      <c r="P493" s="5">
        <v>0</v>
      </c>
      <c r="Q493" s="5">
        <v>0</v>
      </c>
      <c r="R493" s="5">
        <v>0</v>
      </c>
      <c r="S493" s="5">
        <v>0</v>
      </c>
      <c r="T493" s="5">
        <v>0</v>
      </c>
      <c r="U493" s="5">
        <v>0</v>
      </c>
      <c r="V493" s="5">
        <v>0</v>
      </c>
      <c r="W493" s="5">
        <v>1</v>
      </c>
      <c r="X493" s="5">
        <v>1</v>
      </c>
      <c r="Y493" s="5">
        <v>0</v>
      </c>
      <c r="AA493">
        <v>2</v>
      </c>
    </row>
    <row r="494" spans="4:27" x14ac:dyDescent="0.2">
      <c r="D494" t="str">
        <f ca="1"/>
        <v>01-May</v>
      </c>
      <c r="E494" s="5">
        <v>0</v>
      </c>
      <c r="F494" s="5">
        <v>0</v>
      </c>
      <c r="G494" s="5">
        <v>0</v>
      </c>
      <c r="H494" s="5">
        <v>0</v>
      </c>
      <c r="I494" s="5">
        <v>0</v>
      </c>
      <c r="J494" s="5">
        <v>0</v>
      </c>
      <c r="K494" s="5">
        <v>0</v>
      </c>
      <c r="L494" s="5">
        <v>0</v>
      </c>
      <c r="M494" s="5">
        <v>0</v>
      </c>
      <c r="N494" s="5">
        <v>0</v>
      </c>
      <c r="O494" s="5">
        <v>0</v>
      </c>
      <c r="P494" s="5">
        <v>0</v>
      </c>
      <c r="Q494" s="5">
        <v>0</v>
      </c>
      <c r="R494" s="5">
        <v>0</v>
      </c>
      <c r="S494" s="5">
        <v>0</v>
      </c>
      <c r="T494" s="5">
        <v>0</v>
      </c>
      <c r="U494" s="5">
        <v>0</v>
      </c>
      <c r="V494" s="5">
        <v>0</v>
      </c>
      <c r="W494" s="5">
        <v>1</v>
      </c>
      <c r="X494" s="5">
        <v>1</v>
      </c>
      <c r="Y494" s="5">
        <v>0</v>
      </c>
      <c r="AA494">
        <v>2</v>
      </c>
    </row>
    <row r="495" spans="4:27" x14ac:dyDescent="0.2">
      <c r="D495" t="str">
        <f ca="1"/>
        <v>02-May</v>
      </c>
      <c r="E495" s="5">
        <v>0</v>
      </c>
      <c r="F495" s="5">
        <v>0</v>
      </c>
      <c r="G495" s="5">
        <v>0</v>
      </c>
      <c r="H495" s="5">
        <v>0</v>
      </c>
      <c r="I495" s="5">
        <v>0</v>
      </c>
      <c r="J495" s="5">
        <v>0</v>
      </c>
      <c r="K495" s="5">
        <v>0</v>
      </c>
      <c r="L495" s="5">
        <v>0</v>
      </c>
      <c r="M495" s="5">
        <v>0</v>
      </c>
      <c r="N495" s="5">
        <v>0</v>
      </c>
      <c r="O495" s="5">
        <v>0</v>
      </c>
      <c r="P495" s="5">
        <v>0</v>
      </c>
      <c r="Q495" s="5">
        <v>0</v>
      </c>
      <c r="R495" s="5">
        <v>0</v>
      </c>
      <c r="S495" s="5">
        <v>0</v>
      </c>
      <c r="T495" s="5">
        <v>0</v>
      </c>
      <c r="U495" s="5">
        <v>0</v>
      </c>
      <c r="V495" s="5">
        <v>0</v>
      </c>
      <c r="W495" s="5">
        <v>1</v>
      </c>
      <c r="X495" s="5">
        <v>1</v>
      </c>
      <c r="Y495" s="5">
        <v>0</v>
      </c>
      <c r="AA495">
        <v>2</v>
      </c>
    </row>
    <row r="496" spans="4:27" x14ac:dyDescent="0.2">
      <c r="D496" t="str">
        <f ca="1"/>
        <v>03-May</v>
      </c>
      <c r="E496" s="5">
        <v>0</v>
      </c>
      <c r="F496" s="5">
        <v>0</v>
      </c>
      <c r="G496" s="5">
        <v>0</v>
      </c>
      <c r="H496" s="5">
        <v>0</v>
      </c>
      <c r="I496" s="5">
        <v>0</v>
      </c>
      <c r="J496" s="5">
        <v>0</v>
      </c>
      <c r="K496" s="5">
        <v>0</v>
      </c>
      <c r="L496" s="5">
        <v>0</v>
      </c>
      <c r="M496" s="5">
        <v>0</v>
      </c>
      <c r="N496" s="5">
        <v>0</v>
      </c>
      <c r="O496" s="5">
        <v>0</v>
      </c>
      <c r="P496" s="5">
        <v>0</v>
      </c>
      <c r="Q496" s="5">
        <v>0</v>
      </c>
      <c r="R496" s="5">
        <v>0</v>
      </c>
      <c r="S496" s="5">
        <v>0</v>
      </c>
      <c r="T496" s="5">
        <v>0</v>
      </c>
      <c r="U496" s="5">
        <v>0</v>
      </c>
      <c r="V496" s="5">
        <v>0</v>
      </c>
      <c r="W496" s="5">
        <v>1</v>
      </c>
      <c r="X496" s="5">
        <v>1</v>
      </c>
      <c r="Y496" s="5">
        <v>0</v>
      </c>
      <c r="AA496">
        <v>2</v>
      </c>
    </row>
    <row r="497" spans="4:27" x14ac:dyDescent="0.2">
      <c r="D497" t="str">
        <f ca="1"/>
        <v>04-May</v>
      </c>
      <c r="E497" s="5">
        <v>0</v>
      </c>
      <c r="F497" s="5">
        <v>0</v>
      </c>
      <c r="G497" s="5">
        <v>0</v>
      </c>
      <c r="H497" s="5">
        <v>0</v>
      </c>
      <c r="I497" s="5">
        <v>0</v>
      </c>
      <c r="J497" s="5">
        <v>0</v>
      </c>
      <c r="K497" s="5">
        <v>0</v>
      </c>
      <c r="L497" s="5">
        <v>0</v>
      </c>
      <c r="M497" s="5">
        <v>0</v>
      </c>
      <c r="N497" s="5">
        <v>0</v>
      </c>
      <c r="O497" s="5">
        <v>0</v>
      </c>
      <c r="P497" s="5">
        <v>0</v>
      </c>
      <c r="Q497" s="5">
        <v>0</v>
      </c>
      <c r="R497" s="5">
        <v>0</v>
      </c>
      <c r="S497" s="5">
        <v>0</v>
      </c>
      <c r="T497" s="5">
        <v>0</v>
      </c>
      <c r="U497" s="5">
        <v>0</v>
      </c>
      <c r="V497" s="5">
        <v>0</v>
      </c>
      <c r="W497" s="5">
        <v>1</v>
      </c>
      <c r="X497" s="5">
        <v>1</v>
      </c>
      <c r="Y497" s="5">
        <v>0</v>
      </c>
      <c r="AA497">
        <v>2</v>
      </c>
    </row>
    <row r="498" spans="4:27" x14ac:dyDescent="0.2">
      <c r="D498" t="str">
        <f ca="1"/>
        <v>05-May</v>
      </c>
      <c r="E498" s="5">
        <v>0</v>
      </c>
      <c r="F498" s="5">
        <v>0</v>
      </c>
      <c r="G498" s="5">
        <v>0</v>
      </c>
      <c r="H498" s="5">
        <v>0</v>
      </c>
      <c r="I498" s="5">
        <v>0</v>
      </c>
      <c r="J498" s="5">
        <v>0</v>
      </c>
      <c r="K498" s="5">
        <v>0</v>
      </c>
      <c r="L498" s="5">
        <v>0</v>
      </c>
      <c r="M498" s="5">
        <v>0</v>
      </c>
      <c r="N498" s="5">
        <v>0</v>
      </c>
      <c r="O498" s="5">
        <v>0</v>
      </c>
      <c r="P498" s="5">
        <v>0</v>
      </c>
      <c r="Q498" s="5">
        <v>0</v>
      </c>
      <c r="R498" s="5">
        <v>0</v>
      </c>
      <c r="S498" s="5">
        <v>0</v>
      </c>
      <c r="T498" s="5">
        <v>0</v>
      </c>
      <c r="U498" s="5">
        <v>0</v>
      </c>
      <c r="V498" s="5">
        <v>0</v>
      </c>
      <c r="W498" s="5">
        <v>1</v>
      </c>
      <c r="X498" s="5">
        <v>1</v>
      </c>
      <c r="Y498" s="5">
        <v>0</v>
      </c>
      <c r="AA498">
        <v>2</v>
      </c>
    </row>
    <row r="499" spans="4:27" x14ac:dyDescent="0.2">
      <c r="D499" t="str">
        <f ca="1"/>
        <v>06-May</v>
      </c>
      <c r="E499" s="5">
        <v>0</v>
      </c>
      <c r="F499" s="5">
        <v>0</v>
      </c>
      <c r="G499" s="5">
        <v>0</v>
      </c>
      <c r="H499" s="5">
        <v>0</v>
      </c>
      <c r="I499" s="5">
        <v>0</v>
      </c>
      <c r="J499" s="5">
        <v>0</v>
      </c>
      <c r="K499" s="5">
        <v>0</v>
      </c>
      <c r="L499" s="5">
        <v>0</v>
      </c>
      <c r="M499" s="5">
        <v>0</v>
      </c>
      <c r="N499" s="5">
        <v>0</v>
      </c>
      <c r="O499" s="5">
        <v>0</v>
      </c>
      <c r="P499" s="5">
        <v>0</v>
      </c>
      <c r="Q499" s="5">
        <v>0</v>
      </c>
      <c r="R499" s="5">
        <v>0</v>
      </c>
      <c r="S499" s="5">
        <v>0</v>
      </c>
      <c r="T499" s="5">
        <v>0</v>
      </c>
      <c r="U499" s="5">
        <v>0</v>
      </c>
      <c r="V499" s="5">
        <v>0</v>
      </c>
      <c r="W499" s="5">
        <v>1</v>
      </c>
      <c r="X499" s="5">
        <v>1</v>
      </c>
      <c r="Y499" s="5">
        <v>0</v>
      </c>
      <c r="AA499">
        <v>2</v>
      </c>
    </row>
    <row r="500" spans="4:27" x14ac:dyDescent="0.2">
      <c r="D500" t="str">
        <f ca="1"/>
        <v>07-May</v>
      </c>
      <c r="E500" s="5">
        <v>0</v>
      </c>
      <c r="F500" s="5">
        <v>0</v>
      </c>
      <c r="G500" s="5">
        <v>0</v>
      </c>
      <c r="H500" s="5">
        <v>0</v>
      </c>
      <c r="I500" s="5">
        <v>0</v>
      </c>
      <c r="J500" s="5">
        <v>0</v>
      </c>
      <c r="K500" s="5">
        <v>0</v>
      </c>
      <c r="L500" s="5">
        <v>0</v>
      </c>
      <c r="M500" s="5">
        <v>0</v>
      </c>
      <c r="N500" s="5">
        <v>0</v>
      </c>
      <c r="O500" s="5">
        <v>0</v>
      </c>
      <c r="P500" s="5">
        <v>0</v>
      </c>
      <c r="Q500" s="5">
        <v>0</v>
      </c>
      <c r="R500" s="5">
        <v>0</v>
      </c>
      <c r="S500" s="5">
        <v>0</v>
      </c>
      <c r="T500" s="5">
        <v>0</v>
      </c>
      <c r="U500" s="5">
        <v>0</v>
      </c>
      <c r="V500" s="5">
        <v>0</v>
      </c>
      <c r="W500" s="5">
        <v>1</v>
      </c>
      <c r="X500" s="5">
        <v>1</v>
      </c>
      <c r="Y500" s="5">
        <v>0</v>
      </c>
      <c r="AA500">
        <v>2</v>
      </c>
    </row>
    <row r="501" spans="4:27" x14ac:dyDescent="0.2">
      <c r="D501" t="str">
        <f ca="1"/>
        <v>08-May</v>
      </c>
      <c r="E501" s="5">
        <v>0</v>
      </c>
      <c r="F501" s="5">
        <v>0</v>
      </c>
      <c r="G501" s="5">
        <v>0</v>
      </c>
      <c r="H501" s="5">
        <v>0</v>
      </c>
      <c r="I501" s="5">
        <v>0</v>
      </c>
      <c r="J501" s="5">
        <v>0</v>
      </c>
      <c r="K501" s="5">
        <v>0</v>
      </c>
      <c r="L501" s="5">
        <v>0</v>
      </c>
      <c r="M501" s="5">
        <v>0</v>
      </c>
      <c r="N501" s="5">
        <v>0</v>
      </c>
      <c r="O501" s="5">
        <v>0</v>
      </c>
      <c r="P501" s="5">
        <v>0</v>
      </c>
      <c r="Q501" s="5">
        <v>0</v>
      </c>
      <c r="R501" s="5">
        <v>0</v>
      </c>
      <c r="S501" s="5">
        <v>0</v>
      </c>
      <c r="T501" s="5">
        <v>0</v>
      </c>
      <c r="U501" s="5">
        <v>0</v>
      </c>
      <c r="V501" s="5">
        <v>0</v>
      </c>
      <c r="W501" s="5">
        <v>1</v>
      </c>
      <c r="X501" s="5">
        <v>1</v>
      </c>
      <c r="Y501" s="5">
        <v>0</v>
      </c>
      <c r="AA501">
        <v>2</v>
      </c>
    </row>
    <row r="502" spans="4:27" x14ac:dyDescent="0.2">
      <c r="D502" t="str">
        <f ca="1"/>
        <v>09-May</v>
      </c>
      <c r="E502" s="5">
        <v>0</v>
      </c>
      <c r="F502" s="5">
        <v>0</v>
      </c>
      <c r="G502" s="5">
        <v>0</v>
      </c>
      <c r="H502" s="5">
        <v>0</v>
      </c>
      <c r="I502" s="5">
        <v>0</v>
      </c>
      <c r="J502" s="5">
        <v>0</v>
      </c>
      <c r="K502" s="5">
        <v>0</v>
      </c>
      <c r="L502" s="5">
        <v>0</v>
      </c>
      <c r="M502" s="5">
        <v>0</v>
      </c>
      <c r="N502" s="5">
        <v>0</v>
      </c>
      <c r="O502" s="5">
        <v>0</v>
      </c>
      <c r="P502" s="5">
        <v>0</v>
      </c>
      <c r="Q502" s="5">
        <v>0</v>
      </c>
      <c r="R502" s="5">
        <v>0</v>
      </c>
      <c r="S502" s="5">
        <v>0</v>
      </c>
      <c r="T502" s="5">
        <v>0</v>
      </c>
      <c r="U502" s="5">
        <v>0</v>
      </c>
      <c r="V502" s="5">
        <v>0</v>
      </c>
      <c r="W502" s="5">
        <v>1</v>
      </c>
      <c r="X502" s="5">
        <v>1</v>
      </c>
      <c r="Y502" s="5">
        <v>0</v>
      </c>
      <c r="AA502">
        <v>2</v>
      </c>
    </row>
    <row r="503" spans="4:27" x14ac:dyDescent="0.2">
      <c r="D503" t="str">
        <f ca="1"/>
        <v>10-May</v>
      </c>
      <c r="E503" s="5">
        <v>0</v>
      </c>
      <c r="F503" s="5">
        <v>0</v>
      </c>
      <c r="G503" s="5">
        <v>0</v>
      </c>
      <c r="H503" s="5">
        <v>0</v>
      </c>
      <c r="I503" s="5">
        <v>0</v>
      </c>
      <c r="J503" s="5">
        <v>0</v>
      </c>
      <c r="K503" s="5">
        <v>0</v>
      </c>
      <c r="L503" s="5">
        <v>0</v>
      </c>
      <c r="M503" s="5">
        <v>0</v>
      </c>
      <c r="N503" s="5">
        <v>0</v>
      </c>
      <c r="O503" s="5">
        <v>0</v>
      </c>
      <c r="P503" s="5">
        <v>0</v>
      </c>
      <c r="Q503" s="5">
        <v>0</v>
      </c>
      <c r="R503" s="5">
        <v>0</v>
      </c>
      <c r="S503" s="5">
        <v>0</v>
      </c>
      <c r="T503" s="5">
        <v>0</v>
      </c>
      <c r="U503" s="5">
        <v>0</v>
      </c>
      <c r="V503" s="5">
        <v>0</v>
      </c>
      <c r="W503" s="5">
        <v>1</v>
      </c>
      <c r="X503" s="5">
        <v>1</v>
      </c>
      <c r="Y503" s="5">
        <v>0</v>
      </c>
      <c r="AA503">
        <v>2</v>
      </c>
    </row>
    <row r="504" spans="4:27" x14ac:dyDescent="0.2">
      <c r="D504" t="str">
        <f ca="1"/>
        <v>11-May</v>
      </c>
      <c r="AA504">
        <v>0</v>
      </c>
    </row>
    <row r="505" spans="4:27" x14ac:dyDescent="0.2">
      <c r="D505" t="str">
        <f ca="1"/>
        <v>12-May</v>
      </c>
      <c r="AA505">
        <v>0</v>
      </c>
    </row>
  </sheetData>
  <conditionalFormatting sqref="D9:Y339">
    <cfRule type="expression" dxfId="61" priority="1">
      <formula>MOD(ROW(D9)-ROW($D$8),2)</formula>
    </cfRule>
  </conditionalFormatting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AACAD1-0C6D-4372-B5C7-D521C08198A1}">
  <sheetPr codeName="Sheet25"/>
  <dimension ref="A1:I54"/>
  <sheetViews>
    <sheetView topLeftCell="A20" workbookViewId="0">
      <selection activeCell="G49" sqref="G49"/>
    </sheetView>
  </sheetViews>
  <sheetFormatPr defaultRowHeight="12.75" x14ac:dyDescent="0.2"/>
  <cols>
    <col min="2" max="2" width="9.140625" customWidth="1"/>
    <col min="3" max="3" width="10.42578125" customWidth="1"/>
  </cols>
  <sheetData>
    <row r="1" spans="1:9" x14ac:dyDescent="0.2">
      <c r="A1" t="s">
        <v>2379</v>
      </c>
    </row>
    <row r="3" spans="1:9" x14ac:dyDescent="0.2">
      <c r="A3" s="28" t="s">
        <v>129</v>
      </c>
    </row>
    <row r="4" spans="1:9" x14ac:dyDescent="0.2">
      <c r="A4" s="28"/>
    </row>
    <row r="5" spans="1:9" ht="15" x14ac:dyDescent="0.25">
      <c r="A5" s="61" t="s">
        <v>2380</v>
      </c>
      <c r="D5" t="s">
        <v>2382</v>
      </c>
    </row>
    <row r="7" spans="1:9" x14ac:dyDescent="0.2">
      <c r="B7" t="s">
        <v>2378</v>
      </c>
    </row>
    <row r="8" spans="1:9" x14ac:dyDescent="0.2">
      <c r="B8">
        <v>-27</v>
      </c>
      <c r="E8" cm="1">
        <f t="array" ref="E8:E28">_xlfn.TOCOL(_xlfn.HSTACK(B8:B22,_xlfn.IFS(B8:B22&gt;0,"")),2)</f>
        <v>-27</v>
      </c>
      <c r="H8" cm="1">
        <f t="array" ref="H8:I22">_xlfn.HSTACK(B8:B22,_xlfn.IFS(B8:B22&gt;0,""))</f>
        <v>-27</v>
      </c>
      <c r="I8" t="e">
        <v>#N/A</v>
      </c>
    </row>
    <row r="9" spans="1:9" x14ac:dyDescent="0.2">
      <c r="B9">
        <v>-41</v>
      </c>
      <c r="E9">
        <v>-41</v>
      </c>
      <c r="H9">
        <v>-41</v>
      </c>
      <c r="I9" t="e">
        <v>#N/A</v>
      </c>
    </row>
    <row r="10" spans="1:9" x14ac:dyDescent="0.2">
      <c r="B10">
        <v>71</v>
      </c>
      <c r="E10">
        <v>71</v>
      </c>
      <c r="H10">
        <v>71</v>
      </c>
      <c r="I10" t="str">
        <v/>
      </c>
    </row>
    <row r="11" spans="1:9" x14ac:dyDescent="0.2">
      <c r="B11" s="68">
        <v>98</v>
      </c>
      <c r="E11" t="str">
        <v/>
      </c>
      <c r="H11">
        <v>98</v>
      </c>
      <c r="I11" t="str">
        <v/>
      </c>
    </row>
    <row r="12" spans="1:9" x14ac:dyDescent="0.2">
      <c r="B12">
        <v>56</v>
      </c>
      <c r="E12">
        <v>98</v>
      </c>
      <c r="H12">
        <v>56</v>
      </c>
      <c r="I12" t="str">
        <v/>
      </c>
    </row>
    <row r="13" spans="1:9" x14ac:dyDescent="0.2">
      <c r="B13">
        <v>-2</v>
      </c>
      <c r="E13" t="str">
        <v/>
      </c>
      <c r="H13">
        <v>-2</v>
      </c>
      <c r="I13" t="e">
        <v>#N/A</v>
      </c>
    </row>
    <row r="14" spans="1:9" x14ac:dyDescent="0.2">
      <c r="B14">
        <v>-61</v>
      </c>
      <c r="E14">
        <v>56</v>
      </c>
      <c r="H14">
        <v>-61</v>
      </c>
      <c r="I14" t="e">
        <v>#N/A</v>
      </c>
    </row>
    <row r="15" spans="1:9" x14ac:dyDescent="0.2">
      <c r="B15">
        <v>-85</v>
      </c>
      <c r="E15" t="str">
        <v/>
      </c>
      <c r="H15">
        <v>-85</v>
      </c>
      <c r="I15" t="e">
        <v>#N/A</v>
      </c>
    </row>
    <row r="16" spans="1:9" x14ac:dyDescent="0.2">
      <c r="B16">
        <v>48</v>
      </c>
      <c r="E16">
        <v>-2</v>
      </c>
      <c r="H16">
        <v>48</v>
      </c>
      <c r="I16" t="str">
        <v/>
      </c>
    </row>
    <row r="17" spans="1:9" x14ac:dyDescent="0.2">
      <c r="B17">
        <v>73</v>
      </c>
      <c r="E17">
        <v>-61</v>
      </c>
      <c r="H17">
        <v>73</v>
      </c>
      <c r="I17" t="str">
        <v/>
      </c>
    </row>
    <row r="18" spans="1:9" x14ac:dyDescent="0.2">
      <c r="B18">
        <v>-51</v>
      </c>
      <c r="E18">
        <v>-85</v>
      </c>
      <c r="H18">
        <v>-51</v>
      </c>
      <c r="I18" t="e">
        <v>#N/A</v>
      </c>
    </row>
    <row r="19" spans="1:9" x14ac:dyDescent="0.2">
      <c r="B19">
        <v>-100</v>
      </c>
      <c r="E19">
        <v>48</v>
      </c>
      <c r="H19">
        <v>-100</v>
      </c>
      <c r="I19" t="e">
        <v>#N/A</v>
      </c>
    </row>
    <row r="20" spans="1:9" x14ac:dyDescent="0.2">
      <c r="B20">
        <v>43</v>
      </c>
      <c r="E20" t="str">
        <v/>
      </c>
      <c r="H20">
        <v>43</v>
      </c>
      <c r="I20" t="str">
        <v/>
      </c>
    </row>
    <row r="21" spans="1:9" x14ac:dyDescent="0.2">
      <c r="B21">
        <v>-47</v>
      </c>
      <c r="E21">
        <v>73</v>
      </c>
      <c r="H21">
        <v>-47</v>
      </c>
      <c r="I21" t="e">
        <v>#N/A</v>
      </c>
    </row>
    <row r="22" spans="1:9" x14ac:dyDescent="0.2">
      <c r="B22">
        <v>-63</v>
      </c>
      <c r="E22" t="str">
        <v/>
      </c>
      <c r="H22">
        <v>-63</v>
      </c>
      <c r="I22" t="e">
        <v>#N/A</v>
      </c>
    </row>
    <row r="23" spans="1:9" x14ac:dyDescent="0.2">
      <c r="E23">
        <v>-51</v>
      </c>
    </row>
    <row r="24" spans="1:9" x14ac:dyDescent="0.2">
      <c r="E24">
        <v>-100</v>
      </c>
    </row>
    <row r="25" spans="1:9" x14ac:dyDescent="0.2">
      <c r="E25">
        <v>43</v>
      </c>
    </row>
    <row r="26" spans="1:9" x14ac:dyDescent="0.2">
      <c r="E26" t="str">
        <v/>
      </c>
    </row>
    <row r="27" spans="1:9" x14ac:dyDescent="0.2">
      <c r="E27">
        <v>-47</v>
      </c>
    </row>
    <row r="28" spans="1:9" x14ac:dyDescent="0.2">
      <c r="E28">
        <v>-63</v>
      </c>
    </row>
    <row r="31" spans="1:9" ht="15" x14ac:dyDescent="0.25">
      <c r="A31" s="61" t="s">
        <v>2381</v>
      </c>
    </row>
    <row r="33" spans="2:2" x14ac:dyDescent="0.2">
      <c r="B33" t="str" cm="1">
        <f t="array" ref="B33:B54">_xlfn.REDUCE( _tSales[[#Headers], [Amount]], _tSales[Amount], _xlfn.LAMBDA(_xlpm.acc,_xlpm.b, _xlfn.VSTACK( _xlpm.acc, IF( _xlpm.b &gt; 0, _xlfn.EXPAND( _xlpm.b, 2, , "" ), _xlpm.b ) ) ) )</f>
        <v>Amount</v>
      </c>
    </row>
    <row r="34" spans="2:2" x14ac:dyDescent="0.2">
      <c r="B34">
        <v>-27</v>
      </c>
    </row>
    <row r="35" spans="2:2" x14ac:dyDescent="0.2">
      <c r="B35">
        <v>-41</v>
      </c>
    </row>
    <row r="36" spans="2:2" x14ac:dyDescent="0.2">
      <c r="B36">
        <v>71</v>
      </c>
    </row>
    <row r="37" spans="2:2" x14ac:dyDescent="0.2">
      <c r="B37" t="str">
        <v/>
      </c>
    </row>
    <row r="38" spans="2:2" x14ac:dyDescent="0.2">
      <c r="B38">
        <v>98</v>
      </c>
    </row>
    <row r="39" spans="2:2" x14ac:dyDescent="0.2">
      <c r="B39" t="str">
        <v/>
      </c>
    </row>
    <row r="40" spans="2:2" x14ac:dyDescent="0.2">
      <c r="B40">
        <v>56</v>
      </c>
    </row>
    <row r="41" spans="2:2" x14ac:dyDescent="0.2">
      <c r="B41" t="str">
        <v/>
      </c>
    </row>
    <row r="42" spans="2:2" x14ac:dyDescent="0.2">
      <c r="B42">
        <v>-2</v>
      </c>
    </row>
    <row r="43" spans="2:2" x14ac:dyDescent="0.2">
      <c r="B43">
        <v>-61</v>
      </c>
    </row>
    <row r="44" spans="2:2" x14ac:dyDescent="0.2">
      <c r="B44">
        <v>-85</v>
      </c>
    </row>
    <row r="45" spans="2:2" x14ac:dyDescent="0.2">
      <c r="B45">
        <v>48</v>
      </c>
    </row>
    <row r="46" spans="2:2" x14ac:dyDescent="0.2">
      <c r="B46" t="str">
        <v/>
      </c>
    </row>
    <row r="47" spans="2:2" x14ac:dyDescent="0.2">
      <c r="B47">
        <v>73</v>
      </c>
    </row>
    <row r="48" spans="2:2" x14ac:dyDescent="0.2">
      <c r="B48" t="str">
        <v/>
      </c>
    </row>
    <row r="49" spans="2:2" x14ac:dyDescent="0.2">
      <c r="B49">
        <v>-51</v>
      </c>
    </row>
    <row r="50" spans="2:2" x14ac:dyDescent="0.2">
      <c r="B50">
        <v>-100</v>
      </c>
    </row>
    <row r="51" spans="2:2" x14ac:dyDescent="0.2">
      <c r="B51">
        <v>43</v>
      </c>
    </row>
    <row r="52" spans="2:2" x14ac:dyDescent="0.2">
      <c r="B52" t="str">
        <v/>
      </c>
    </row>
    <row r="53" spans="2:2" x14ac:dyDescent="0.2">
      <c r="B53">
        <v>-47</v>
      </c>
    </row>
    <row r="54" spans="2:2" x14ac:dyDescent="0.2">
      <c r="B54">
        <v>-63</v>
      </c>
    </row>
  </sheetData>
  <hyperlinks>
    <hyperlink ref="A3" r:id="rId1" xr:uid="{03D29432-870B-4243-8C8E-F99B9EF5EA50}"/>
  </hyperlinks>
  <pageMargins left="0.7" right="0.7" top="0.75" bottom="0.75" header="0.3" footer="0.3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599D26-3D06-4EB1-B9FC-445A98344635}">
  <sheetPr codeName="Sheet6"/>
  <dimension ref="A5:K370"/>
  <sheetViews>
    <sheetView topLeftCell="B1" workbookViewId="0">
      <selection activeCell="G3" sqref="G3"/>
    </sheetView>
  </sheetViews>
  <sheetFormatPr defaultRowHeight="12.75" x14ac:dyDescent="0.2"/>
  <cols>
    <col min="1" max="1" width="12.42578125" bestFit="1" customWidth="1"/>
    <col min="2" max="2" width="15.7109375" customWidth="1"/>
    <col min="3" max="3" width="14.5703125" customWidth="1"/>
    <col min="4" max="4" width="18" customWidth="1"/>
    <col min="5" max="5" width="19.140625" customWidth="1"/>
  </cols>
  <sheetData>
    <row r="5" spans="1:11" ht="15" x14ac:dyDescent="0.25">
      <c r="A5" s="59" t="s">
        <v>927</v>
      </c>
      <c r="B5" s="60" t="s">
        <v>928</v>
      </c>
      <c r="C5" s="60" t="s">
        <v>929</v>
      </c>
      <c r="D5" s="60" t="s">
        <v>930</v>
      </c>
      <c r="E5" s="60" t="s">
        <v>931</v>
      </c>
      <c r="G5" t="e" cm="1" vm="1">
        <f t="array" ref="G5">_xlfn._xlws.PY(0,1,SalesData[[#All],[Coral Coast]:[Sapphire Range]])</f>
        <v>#VALUE!</v>
      </c>
    </row>
    <row r="6" spans="1:11" ht="15" x14ac:dyDescent="0.25">
      <c r="A6" s="57">
        <v>46023</v>
      </c>
      <c r="B6" s="58">
        <v>23071</v>
      </c>
      <c r="C6" s="58">
        <v>18171</v>
      </c>
      <c r="D6" s="58">
        <v>24995</v>
      </c>
      <c r="E6" s="58">
        <v>31845</v>
      </c>
      <c r="G6" t="str" cm="1">
        <f t="array" ref="G6:K14">_xlfn._xlws.PY(1,0,G5)</f>
        <v/>
      </c>
      <c r="H6" t="str">
        <v>Coral Coast</v>
      </c>
      <c r="I6" t="str">
        <v>Red Desert</v>
      </c>
      <c r="J6" t="str">
        <v>Silver Plains</v>
      </c>
      <c r="K6" t="str">
        <v>Sapphire Range</v>
      </c>
    </row>
    <row r="7" spans="1:11" ht="15" x14ac:dyDescent="0.25">
      <c r="A7" s="57">
        <v>46024</v>
      </c>
      <c r="B7" s="58">
        <v>23488</v>
      </c>
      <c r="C7" s="58">
        <v>17751</v>
      </c>
      <c r="D7" s="58">
        <v>22843</v>
      </c>
      <c r="E7" s="58">
        <v>26617</v>
      </c>
      <c r="G7" t="str">
        <v>count</v>
      </c>
      <c r="H7">
        <v>365</v>
      </c>
      <c r="I7">
        <v>365</v>
      </c>
      <c r="J7">
        <v>365</v>
      </c>
      <c r="K7">
        <v>365</v>
      </c>
    </row>
    <row r="8" spans="1:11" ht="15" x14ac:dyDescent="0.25">
      <c r="A8" s="57">
        <v>46025</v>
      </c>
      <c r="B8" s="58">
        <v>22324</v>
      </c>
      <c r="C8" s="58">
        <v>18038</v>
      </c>
      <c r="D8" s="58">
        <v>22630</v>
      </c>
      <c r="E8" s="58">
        <v>27286</v>
      </c>
      <c r="G8" t="str">
        <v>mean</v>
      </c>
      <c r="H8">
        <v>21983.827397260273</v>
      </c>
      <c r="I8">
        <v>18100.827397260273</v>
      </c>
      <c r="J8">
        <v>20050.273972602739</v>
      </c>
      <c r="K8">
        <v>25167.441095890412</v>
      </c>
    </row>
    <row r="9" spans="1:11" ht="15" x14ac:dyDescent="0.25">
      <c r="A9" s="57">
        <v>46026</v>
      </c>
      <c r="B9" s="58">
        <v>21352</v>
      </c>
      <c r="C9" s="58">
        <v>17247</v>
      </c>
      <c r="D9" s="58">
        <v>21602</v>
      </c>
      <c r="E9" s="58">
        <v>29856</v>
      </c>
      <c r="G9" t="str">
        <v>std</v>
      </c>
      <c r="H9">
        <v>3801.721390806179</v>
      </c>
      <c r="I9">
        <v>805.88522095718963</v>
      </c>
      <c r="J9">
        <v>3074.4395140954884</v>
      </c>
      <c r="K9">
        <v>5489.569427555758</v>
      </c>
    </row>
    <row r="10" spans="1:11" ht="15" x14ac:dyDescent="0.25">
      <c r="A10" s="57">
        <v>46027</v>
      </c>
      <c r="B10" s="58">
        <v>23872</v>
      </c>
      <c r="C10" s="58">
        <v>18909</v>
      </c>
      <c r="D10" s="58">
        <v>21901</v>
      </c>
      <c r="E10" s="58">
        <v>31196</v>
      </c>
      <c r="G10" t="str">
        <v>min</v>
      </c>
      <c r="H10">
        <v>15108</v>
      </c>
      <c r="I10">
        <v>16528</v>
      </c>
      <c r="J10">
        <v>13672</v>
      </c>
      <c r="K10">
        <v>14080</v>
      </c>
    </row>
    <row r="11" spans="1:11" ht="15" x14ac:dyDescent="0.25">
      <c r="A11" s="57">
        <v>46028</v>
      </c>
      <c r="B11" s="58">
        <v>24826</v>
      </c>
      <c r="C11" s="58">
        <v>18040</v>
      </c>
      <c r="D11" s="58">
        <v>24742</v>
      </c>
      <c r="E11" s="58">
        <v>30137</v>
      </c>
      <c r="G11" t="str">
        <v>25%</v>
      </c>
      <c r="H11">
        <v>18316</v>
      </c>
      <c r="I11">
        <v>17454</v>
      </c>
      <c r="J11">
        <v>17681</v>
      </c>
      <c r="K11">
        <v>20563</v>
      </c>
    </row>
    <row r="12" spans="1:11" ht="15" x14ac:dyDescent="0.25">
      <c r="A12" s="57">
        <v>46029</v>
      </c>
      <c r="B12" s="58">
        <v>21841</v>
      </c>
      <c r="C12" s="58">
        <v>16837</v>
      </c>
      <c r="D12" s="58">
        <v>23906</v>
      </c>
      <c r="E12" s="58">
        <v>30694</v>
      </c>
      <c r="G12" t="str">
        <v>50%</v>
      </c>
      <c r="H12">
        <v>22299</v>
      </c>
      <c r="I12">
        <v>18046</v>
      </c>
      <c r="J12">
        <v>20150</v>
      </c>
      <c r="K12">
        <v>25141</v>
      </c>
    </row>
    <row r="13" spans="1:11" ht="15" x14ac:dyDescent="0.25">
      <c r="A13" s="57">
        <v>46030</v>
      </c>
      <c r="B13" s="58">
        <v>24017</v>
      </c>
      <c r="C13" s="58">
        <v>18662</v>
      </c>
      <c r="D13" s="58">
        <v>26203</v>
      </c>
      <c r="E13" s="58">
        <v>27327</v>
      </c>
      <c r="G13" t="str">
        <v>75%</v>
      </c>
      <c r="H13">
        <v>25515</v>
      </c>
      <c r="I13">
        <v>18815</v>
      </c>
      <c r="J13">
        <v>22510</v>
      </c>
      <c r="K13">
        <v>29640</v>
      </c>
    </row>
    <row r="14" spans="1:11" ht="15" x14ac:dyDescent="0.25">
      <c r="A14" s="57">
        <v>46031</v>
      </c>
      <c r="B14" s="58">
        <v>22854</v>
      </c>
      <c r="C14" s="58">
        <v>17770</v>
      </c>
      <c r="D14" s="58">
        <v>22356</v>
      </c>
      <c r="E14" s="58">
        <v>25933</v>
      </c>
      <c r="G14" t="str">
        <v>max</v>
      </c>
      <c r="H14">
        <v>28811</v>
      </c>
      <c r="I14">
        <v>19499</v>
      </c>
      <c r="J14">
        <v>26438</v>
      </c>
      <c r="K14">
        <v>35816</v>
      </c>
    </row>
    <row r="15" spans="1:11" ht="16.5" x14ac:dyDescent="0.3">
      <c r="A15" s="56">
        <v>46032</v>
      </c>
      <c r="B15" s="58">
        <v>25040</v>
      </c>
      <c r="C15" s="58">
        <v>18805</v>
      </c>
      <c r="D15" s="58">
        <v>24428</v>
      </c>
      <c r="E15" s="58">
        <v>26028</v>
      </c>
    </row>
    <row r="16" spans="1:11" ht="16.5" x14ac:dyDescent="0.3">
      <c r="A16" s="56">
        <v>46033</v>
      </c>
      <c r="B16" s="58">
        <v>22664</v>
      </c>
      <c r="C16" s="58">
        <v>19462</v>
      </c>
      <c r="D16" s="58">
        <v>24875</v>
      </c>
      <c r="E16" s="58">
        <v>30669</v>
      </c>
      <c r="G16" t="str" cm="1">
        <f t="array" ref="G16:J17">_xlfn._xlws.PY(2,0,G5)</f>
        <v>Coral Coast</v>
      </c>
      <c r="H16" t="str">
        <v>Red Desert</v>
      </c>
      <c r="I16" t="str">
        <v>Silver Plains</v>
      </c>
      <c r="J16" t="str">
        <v>Sapphire Range</v>
      </c>
    </row>
    <row r="17" spans="1:10" ht="16.5" x14ac:dyDescent="0.3">
      <c r="A17" s="56">
        <v>46034</v>
      </c>
      <c r="B17" s="58">
        <v>22614</v>
      </c>
      <c r="C17" s="58">
        <v>17772</v>
      </c>
      <c r="D17" s="58">
        <v>23037</v>
      </c>
      <c r="E17" s="58">
        <v>32630</v>
      </c>
      <c r="G17">
        <v>8024097</v>
      </c>
      <c r="H17">
        <v>6606802</v>
      </c>
      <c r="I17">
        <v>7318350</v>
      </c>
      <c r="J17">
        <v>9186116</v>
      </c>
    </row>
    <row r="18" spans="1:10" ht="16.5" x14ac:dyDescent="0.3">
      <c r="A18" s="56">
        <v>46035</v>
      </c>
      <c r="B18" s="58">
        <v>24041</v>
      </c>
      <c r="C18" s="58">
        <v>16974</v>
      </c>
      <c r="D18" s="58">
        <v>22296</v>
      </c>
      <c r="E18" s="58">
        <v>31467</v>
      </c>
    </row>
    <row r="19" spans="1:10" ht="16.5" x14ac:dyDescent="0.3">
      <c r="A19" s="56">
        <v>46036</v>
      </c>
      <c r="B19" s="58">
        <v>21789</v>
      </c>
      <c r="C19" s="58">
        <v>19123</v>
      </c>
      <c r="D19" s="58">
        <v>25996</v>
      </c>
      <c r="E19" s="58">
        <v>32757</v>
      </c>
    </row>
    <row r="20" spans="1:10" ht="16.5" x14ac:dyDescent="0.3">
      <c r="A20" s="56">
        <v>46037</v>
      </c>
      <c r="B20" s="58">
        <v>23745</v>
      </c>
      <c r="C20" s="58">
        <v>18303</v>
      </c>
      <c r="D20" s="58">
        <v>23447</v>
      </c>
      <c r="E20" s="58">
        <v>29029</v>
      </c>
    </row>
    <row r="21" spans="1:10" ht="16.5" x14ac:dyDescent="0.3">
      <c r="A21" s="56">
        <v>46038</v>
      </c>
      <c r="B21" s="58">
        <v>24990</v>
      </c>
      <c r="C21" s="58">
        <v>18765</v>
      </c>
      <c r="D21" s="58">
        <v>22898</v>
      </c>
      <c r="E21" s="58">
        <v>33269</v>
      </c>
    </row>
    <row r="22" spans="1:10" ht="16.5" x14ac:dyDescent="0.3">
      <c r="A22" s="56">
        <v>46039</v>
      </c>
      <c r="B22" s="58">
        <v>24627</v>
      </c>
      <c r="C22" s="58">
        <v>19179</v>
      </c>
      <c r="D22" s="58">
        <v>23010</v>
      </c>
      <c r="E22" s="58">
        <v>34287</v>
      </c>
    </row>
    <row r="23" spans="1:10" ht="16.5" x14ac:dyDescent="0.3">
      <c r="A23" s="56">
        <v>46040</v>
      </c>
      <c r="B23" s="58">
        <v>23376</v>
      </c>
      <c r="C23" s="58">
        <v>18297</v>
      </c>
      <c r="D23" s="58">
        <v>23847</v>
      </c>
      <c r="E23" s="58">
        <v>29918</v>
      </c>
    </row>
    <row r="24" spans="1:10" ht="16.5" x14ac:dyDescent="0.3">
      <c r="A24" s="56">
        <v>46041</v>
      </c>
      <c r="B24" s="58">
        <v>25739</v>
      </c>
      <c r="C24" s="58">
        <v>18623</v>
      </c>
      <c r="D24" s="58">
        <v>21517</v>
      </c>
      <c r="E24" s="58">
        <v>27343</v>
      </c>
    </row>
    <row r="25" spans="1:10" ht="16.5" x14ac:dyDescent="0.3">
      <c r="A25" s="56">
        <v>46042</v>
      </c>
      <c r="B25" s="58">
        <v>25822</v>
      </c>
      <c r="C25" s="58">
        <v>18226</v>
      </c>
      <c r="D25" s="58">
        <v>22430</v>
      </c>
      <c r="E25" s="58">
        <v>27585</v>
      </c>
    </row>
    <row r="26" spans="1:10" ht="16.5" x14ac:dyDescent="0.3">
      <c r="A26" s="56">
        <v>46043</v>
      </c>
      <c r="B26" s="58">
        <v>22562</v>
      </c>
      <c r="C26" s="58">
        <v>18210</v>
      </c>
      <c r="D26" s="58">
        <v>22489</v>
      </c>
      <c r="E26" s="58">
        <v>32710</v>
      </c>
    </row>
    <row r="27" spans="1:10" ht="16.5" x14ac:dyDescent="0.3">
      <c r="A27" s="56">
        <v>46044</v>
      </c>
      <c r="B27" s="58">
        <v>22834</v>
      </c>
      <c r="C27" s="58">
        <v>19353</v>
      </c>
      <c r="D27" s="58">
        <v>25593</v>
      </c>
      <c r="E27" s="58">
        <v>32501</v>
      </c>
    </row>
    <row r="28" spans="1:10" ht="16.5" x14ac:dyDescent="0.3">
      <c r="A28" s="56">
        <v>46045</v>
      </c>
      <c r="B28" s="58">
        <v>24244</v>
      </c>
      <c r="C28" s="58">
        <v>17076</v>
      </c>
      <c r="D28" s="58">
        <v>25582</v>
      </c>
      <c r="E28" s="58">
        <v>31951</v>
      </c>
    </row>
    <row r="29" spans="1:10" ht="16.5" x14ac:dyDescent="0.3">
      <c r="A29" s="56">
        <v>46046</v>
      </c>
      <c r="B29" s="58">
        <v>25655</v>
      </c>
      <c r="C29" s="58">
        <v>16790</v>
      </c>
      <c r="D29" s="58">
        <v>22554</v>
      </c>
      <c r="E29" s="58">
        <v>33526</v>
      </c>
    </row>
    <row r="30" spans="1:10" ht="16.5" x14ac:dyDescent="0.3">
      <c r="A30" s="56">
        <v>46047</v>
      </c>
      <c r="B30" s="58">
        <v>25115</v>
      </c>
      <c r="C30" s="58">
        <v>17367</v>
      </c>
      <c r="D30" s="58">
        <v>22733</v>
      </c>
      <c r="E30" s="58">
        <v>28686</v>
      </c>
    </row>
    <row r="31" spans="1:10" ht="16.5" x14ac:dyDescent="0.3">
      <c r="A31" s="56">
        <v>46048</v>
      </c>
      <c r="B31" s="58">
        <v>24174</v>
      </c>
      <c r="C31" s="58">
        <v>17800</v>
      </c>
      <c r="D31" s="58">
        <v>21923</v>
      </c>
      <c r="E31" s="58">
        <v>32371</v>
      </c>
    </row>
    <row r="32" spans="1:10" ht="16.5" x14ac:dyDescent="0.3">
      <c r="A32" s="56">
        <v>46049</v>
      </c>
      <c r="B32" s="58">
        <v>25864</v>
      </c>
      <c r="C32" s="58">
        <v>17796</v>
      </c>
      <c r="D32" s="58">
        <v>22705</v>
      </c>
      <c r="E32" s="58">
        <v>31115</v>
      </c>
    </row>
    <row r="33" spans="1:5" ht="16.5" x14ac:dyDescent="0.3">
      <c r="A33" s="56">
        <v>46050</v>
      </c>
      <c r="B33" s="58">
        <v>23843</v>
      </c>
      <c r="C33" s="58">
        <v>18914</v>
      </c>
      <c r="D33" s="58">
        <v>23672</v>
      </c>
      <c r="E33" s="58">
        <v>31758</v>
      </c>
    </row>
    <row r="34" spans="1:5" ht="16.5" x14ac:dyDescent="0.3">
      <c r="A34" s="56">
        <v>46051</v>
      </c>
      <c r="B34" s="58">
        <v>25515</v>
      </c>
      <c r="C34" s="58">
        <v>17317</v>
      </c>
      <c r="D34" s="58">
        <v>21557</v>
      </c>
      <c r="E34" s="58">
        <v>29003</v>
      </c>
    </row>
    <row r="35" spans="1:5" ht="16.5" x14ac:dyDescent="0.3">
      <c r="A35" s="56">
        <v>46052</v>
      </c>
      <c r="B35" s="58">
        <v>25717</v>
      </c>
      <c r="C35" s="58">
        <v>17018</v>
      </c>
      <c r="D35" s="58">
        <v>23619</v>
      </c>
      <c r="E35" s="58">
        <v>32806</v>
      </c>
    </row>
    <row r="36" spans="1:5" ht="16.5" x14ac:dyDescent="0.3">
      <c r="A36" s="56">
        <v>46053</v>
      </c>
      <c r="B36" s="58">
        <v>25004</v>
      </c>
      <c r="C36" s="58">
        <v>17811</v>
      </c>
      <c r="D36" s="58">
        <v>22065</v>
      </c>
      <c r="E36" s="58">
        <v>29151</v>
      </c>
    </row>
    <row r="37" spans="1:5" ht="16.5" x14ac:dyDescent="0.3">
      <c r="A37" s="56">
        <v>46054</v>
      </c>
      <c r="B37" s="58">
        <v>23974</v>
      </c>
      <c r="C37" s="58">
        <v>19189</v>
      </c>
      <c r="D37" s="58">
        <v>22703</v>
      </c>
      <c r="E37" s="58">
        <v>33558</v>
      </c>
    </row>
    <row r="38" spans="1:5" ht="16.5" x14ac:dyDescent="0.3">
      <c r="A38" s="56">
        <v>46055</v>
      </c>
      <c r="B38" s="58">
        <v>25296</v>
      </c>
      <c r="C38" s="58">
        <v>18230</v>
      </c>
      <c r="D38" s="58">
        <v>22510</v>
      </c>
      <c r="E38" s="58">
        <v>35462</v>
      </c>
    </row>
    <row r="39" spans="1:5" ht="16.5" x14ac:dyDescent="0.3">
      <c r="A39" s="56">
        <v>46056</v>
      </c>
      <c r="B39" s="58">
        <v>23820</v>
      </c>
      <c r="C39" s="58">
        <v>17394</v>
      </c>
      <c r="D39" s="58">
        <v>24732</v>
      </c>
      <c r="E39" s="58">
        <v>30851</v>
      </c>
    </row>
    <row r="40" spans="1:5" ht="16.5" x14ac:dyDescent="0.3">
      <c r="A40" s="56">
        <v>46057</v>
      </c>
      <c r="B40" s="58">
        <v>24269</v>
      </c>
      <c r="C40" s="58">
        <v>18548</v>
      </c>
      <c r="D40" s="58">
        <v>25231</v>
      </c>
      <c r="E40" s="58">
        <v>33867</v>
      </c>
    </row>
    <row r="41" spans="1:5" ht="16.5" x14ac:dyDescent="0.3">
      <c r="A41" s="56">
        <v>46058</v>
      </c>
      <c r="B41" s="58">
        <v>24366</v>
      </c>
      <c r="C41" s="58">
        <v>19142</v>
      </c>
      <c r="D41" s="58">
        <v>21792</v>
      </c>
      <c r="E41" s="58">
        <v>35167</v>
      </c>
    </row>
    <row r="42" spans="1:5" ht="16.5" x14ac:dyDescent="0.3">
      <c r="A42" s="56">
        <v>46059</v>
      </c>
      <c r="B42" s="58">
        <v>26716</v>
      </c>
      <c r="C42" s="58">
        <v>18356</v>
      </c>
      <c r="D42" s="58">
        <v>20776</v>
      </c>
      <c r="E42" s="58">
        <v>35007</v>
      </c>
    </row>
    <row r="43" spans="1:5" ht="16.5" x14ac:dyDescent="0.3">
      <c r="A43" s="56">
        <v>46060</v>
      </c>
      <c r="B43" s="58">
        <v>25465</v>
      </c>
      <c r="C43" s="58">
        <v>17785</v>
      </c>
      <c r="D43" s="58">
        <v>21760</v>
      </c>
      <c r="E43" s="58">
        <v>33491</v>
      </c>
    </row>
    <row r="44" spans="1:5" ht="16.5" x14ac:dyDescent="0.3">
      <c r="A44" s="56">
        <v>46061</v>
      </c>
      <c r="B44" s="58">
        <v>24229</v>
      </c>
      <c r="C44" s="58">
        <v>17786</v>
      </c>
      <c r="D44" s="58">
        <v>23711</v>
      </c>
      <c r="E44" s="58">
        <v>34238</v>
      </c>
    </row>
    <row r="45" spans="1:5" ht="16.5" x14ac:dyDescent="0.3">
      <c r="A45" s="56">
        <v>46062</v>
      </c>
      <c r="B45" s="58">
        <v>26029</v>
      </c>
      <c r="C45" s="58">
        <v>19199</v>
      </c>
      <c r="D45" s="58">
        <v>25145</v>
      </c>
      <c r="E45" s="58">
        <v>28938</v>
      </c>
    </row>
    <row r="46" spans="1:5" ht="16.5" x14ac:dyDescent="0.3">
      <c r="A46" s="56">
        <v>46063</v>
      </c>
      <c r="B46" s="58">
        <v>25543</v>
      </c>
      <c r="C46" s="58">
        <v>17511</v>
      </c>
      <c r="D46" s="58">
        <v>20597</v>
      </c>
      <c r="E46" s="58">
        <v>29745</v>
      </c>
    </row>
    <row r="47" spans="1:5" ht="16.5" x14ac:dyDescent="0.3">
      <c r="A47" s="56">
        <v>46064</v>
      </c>
      <c r="B47" s="58">
        <v>26578</v>
      </c>
      <c r="C47" s="58">
        <v>19052</v>
      </c>
      <c r="D47" s="58">
        <v>20497</v>
      </c>
      <c r="E47" s="58">
        <v>30894</v>
      </c>
    </row>
    <row r="48" spans="1:5" ht="16.5" x14ac:dyDescent="0.3">
      <c r="A48" s="56">
        <v>46065</v>
      </c>
      <c r="B48" s="58">
        <v>25876</v>
      </c>
      <c r="C48" s="58">
        <v>17615</v>
      </c>
      <c r="D48" s="58">
        <v>22465</v>
      </c>
      <c r="E48" s="58">
        <v>34093</v>
      </c>
    </row>
    <row r="49" spans="1:5" ht="16.5" x14ac:dyDescent="0.3">
      <c r="A49" s="56">
        <v>46066</v>
      </c>
      <c r="B49" s="58">
        <v>26358</v>
      </c>
      <c r="C49" s="58">
        <v>18487</v>
      </c>
      <c r="D49" s="58">
        <v>22406</v>
      </c>
      <c r="E49" s="58">
        <v>32982</v>
      </c>
    </row>
    <row r="50" spans="1:5" ht="16.5" x14ac:dyDescent="0.3">
      <c r="A50" s="56">
        <v>46067</v>
      </c>
      <c r="B50" s="58">
        <v>24190</v>
      </c>
      <c r="C50" s="58">
        <v>18923</v>
      </c>
      <c r="D50" s="58">
        <v>20315</v>
      </c>
      <c r="E50" s="58">
        <v>35629</v>
      </c>
    </row>
    <row r="51" spans="1:5" ht="16.5" x14ac:dyDescent="0.3">
      <c r="A51" s="56">
        <v>46068</v>
      </c>
      <c r="B51" s="58">
        <v>27426</v>
      </c>
      <c r="C51" s="58">
        <v>17246</v>
      </c>
      <c r="D51" s="58">
        <v>20492</v>
      </c>
      <c r="E51" s="58">
        <v>31373</v>
      </c>
    </row>
    <row r="52" spans="1:5" ht="16.5" x14ac:dyDescent="0.3">
      <c r="A52" s="56">
        <v>46069</v>
      </c>
      <c r="B52" s="58">
        <v>25781</v>
      </c>
      <c r="C52" s="58">
        <v>18149</v>
      </c>
      <c r="D52" s="58">
        <v>20454</v>
      </c>
      <c r="E52" s="58">
        <v>32306</v>
      </c>
    </row>
    <row r="53" spans="1:5" ht="16.5" x14ac:dyDescent="0.3">
      <c r="A53" s="56">
        <v>46070</v>
      </c>
      <c r="B53" s="58">
        <v>24816</v>
      </c>
      <c r="C53" s="58">
        <v>18147</v>
      </c>
      <c r="D53" s="58">
        <v>20221</v>
      </c>
      <c r="E53" s="58">
        <v>33910</v>
      </c>
    </row>
    <row r="54" spans="1:5" ht="16.5" x14ac:dyDescent="0.3">
      <c r="A54" s="56">
        <v>46071</v>
      </c>
      <c r="B54" s="58">
        <v>25584</v>
      </c>
      <c r="C54" s="58">
        <v>16858</v>
      </c>
      <c r="D54" s="58">
        <v>20623</v>
      </c>
      <c r="E54" s="58">
        <v>29150</v>
      </c>
    </row>
    <row r="55" spans="1:5" ht="16.5" x14ac:dyDescent="0.3">
      <c r="A55" s="56">
        <v>46072</v>
      </c>
      <c r="B55" s="58">
        <v>25099</v>
      </c>
      <c r="C55" s="58">
        <v>19020</v>
      </c>
      <c r="D55" s="58">
        <v>23161</v>
      </c>
      <c r="E55" s="58">
        <v>31980</v>
      </c>
    </row>
    <row r="56" spans="1:5" ht="16.5" x14ac:dyDescent="0.3">
      <c r="A56" s="56">
        <v>46073</v>
      </c>
      <c r="B56" s="58">
        <v>27629</v>
      </c>
      <c r="C56" s="58">
        <v>19049</v>
      </c>
      <c r="D56" s="58">
        <v>19981</v>
      </c>
      <c r="E56" s="58">
        <v>32260</v>
      </c>
    </row>
    <row r="57" spans="1:5" ht="16.5" x14ac:dyDescent="0.3">
      <c r="A57" s="56">
        <v>46074</v>
      </c>
      <c r="B57" s="58">
        <v>25011</v>
      </c>
      <c r="C57" s="58">
        <v>17304</v>
      </c>
      <c r="D57" s="58">
        <v>21949</v>
      </c>
      <c r="E57" s="58">
        <v>31848</v>
      </c>
    </row>
    <row r="58" spans="1:5" ht="16.5" x14ac:dyDescent="0.3">
      <c r="A58" s="56">
        <v>46075</v>
      </c>
      <c r="B58" s="58">
        <v>26951</v>
      </c>
      <c r="C58" s="58">
        <v>17491</v>
      </c>
      <c r="D58" s="58">
        <v>19941</v>
      </c>
      <c r="E58" s="58">
        <v>30753</v>
      </c>
    </row>
    <row r="59" spans="1:5" ht="16.5" x14ac:dyDescent="0.3">
      <c r="A59" s="56">
        <v>46076</v>
      </c>
      <c r="B59" s="58">
        <v>25524</v>
      </c>
      <c r="C59" s="58">
        <v>18616</v>
      </c>
      <c r="D59" s="58">
        <v>21283</v>
      </c>
      <c r="E59" s="58">
        <v>33690</v>
      </c>
    </row>
    <row r="60" spans="1:5" ht="16.5" x14ac:dyDescent="0.3">
      <c r="A60" s="56">
        <v>46077</v>
      </c>
      <c r="B60" s="58">
        <v>25505</v>
      </c>
      <c r="C60" s="58">
        <v>18436</v>
      </c>
      <c r="D60" s="58">
        <v>23159</v>
      </c>
      <c r="E60" s="58">
        <v>31010</v>
      </c>
    </row>
    <row r="61" spans="1:5" ht="16.5" x14ac:dyDescent="0.3">
      <c r="A61" s="56">
        <v>46078</v>
      </c>
      <c r="B61" s="58">
        <v>26950</v>
      </c>
      <c r="C61" s="58">
        <v>17304</v>
      </c>
      <c r="D61" s="58">
        <v>23768</v>
      </c>
      <c r="E61" s="58">
        <v>33314</v>
      </c>
    </row>
    <row r="62" spans="1:5" ht="16.5" x14ac:dyDescent="0.3">
      <c r="A62" s="56">
        <v>46079</v>
      </c>
      <c r="B62" s="58">
        <v>28114</v>
      </c>
      <c r="C62" s="58">
        <v>17538</v>
      </c>
      <c r="D62" s="58">
        <v>21346</v>
      </c>
      <c r="E62" s="58">
        <v>29152</v>
      </c>
    </row>
    <row r="63" spans="1:5" ht="16.5" x14ac:dyDescent="0.3">
      <c r="A63" s="56">
        <v>46080</v>
      </c>
      <c r="B63" s="58">
        <v>26769</v>
      </c>
      <c r="C63" s="58">
        <v>19152</v>
      </c>
      <c r="D63" s="58">
        <v>24117</v>
      </c>
      <c r="E63" s="58">
        <v>33471</v>
      </c>
    </row>
    <row r="64" spans="1:5" ht="16.5" x14ac:dyDescent="0.3">
      <c r="A64" s="56">
        <v>46081</v>
      </c>
      <c r="B64" s="58">
        <v>28050</v>
      </c>
      <c r="C64" s="58">
        <v>18337</v>
      </c>
      <c r="D64" s="58">
        <v>23889</v>
      </c>
      <c r="E64" s="58">
        <v>32489</v>
      </c>
    </row>
    <row r="65" spans="1:5" ht="16.5" x14ac:dyDescent="0.3">
      <c r="A65" s="56">
        <v>46082</v>
      </c>
      <c r="B65" s="58">
        <v>26958</v>
      </c>
      <c r="C65" s="58">
        <v>19371</v>
      </c>
      <c r="D65" s="58">
        <v>19297</v>
      </c>
      <c r="E65" s="58">
        <v>32694</v>
      </c>
    </row>
    <row r="66" spans="1:5" ht="16.5" x14ac:dyDescent="0.3">
      <c r="A66" s="56">
        <v>46083</v>
      </c>
      <c r="B66" s="58">
        <v>24895</v>
      </c>
      <c r="C66" s="58">
        <v>17774</v>
      </c>
      <c r="D66" s="58">
        <v>21084</v>
      </c>
      <c r="E66" s="58">
        <v>31136</v>
      </c>
    </row>
    <row r="67" spans="1:5" ht="16.5" x14ac:dyDescent="0.3">
      <c r="A67" s="56">
        <v>46084</v>
      </c>
      <c r="B67" s="58">
        <v>25712</v>
      </c>
      <c r="C67" s="58">
        <v>18005</v>
      </c>
      <c r="D67" s="58">
        <v>22322</v>
      </c>
      <c r="E67" s="58">
        <v>28124</v>
      </c>
    </row>
    <row r="68" spans="1:5" ht="16.5" x14ac:dyDescent="0.3">
      <c r="A68" s="56">
        <v>46085</v>
      </c>
      <c r="B68" s="58">
        <v>26448</v>
      </c>
      <c r="C68" s="58">
        <v>19213</v>
      </c>
      <c r="D68" s="58">
        <v>20249</v>
      </c>
      <c r="E68" s="58">
        <v>29373</v>
      </c>
    </row>
    <row r="69" spans="1:5" ht="16.5" x14ac:dyDescent="0.3">
      <c r="A69" s="56">
        <v>46086</v>
      </c>
      <c r="B69" s="58">
        <v>27239</v>
      </c>
      <c r="C69" s="58">
        <v>17308</v>
      </c>
      <c r="D69" s="58">
        <v>19889</v>
      </c>
      <c r="E69" s="58">
        <v>34730</v>
      </c>
    </row>
    <row r="70" spans="1:5" ht="16.5" x14ac:dyDescent="0.3">
      <c r="A70" s="56">
        <v>46087</v>
      </c>
      <c r="B70" s="58">
        <v>27683</v>
      </c>
      <c r="C70" s="58">
        <v>18321</v>
      </c>
      <c r="D70" s="58">
        <v>22593</v>
      </c>
      <c r="E70" s="58">
        <v>33248</v>
      </c>
    </row>
    <row r="71" spans="1:5" ht="16.5" x14ac:dyDescent="0.3">
      <c r="A71" s="56">
        <v>46088</v>
      </c>
      <c r="B71" s="58">
        <v>28018</v>
      </c>
      <c r="C71" s="58">
        <v>17475</v>
      </c>
      <c r="D71" s="58">
        <v>22148</v>
      </c>
      <c r="E71" s="58">
        <v>33161</v>
      </c>
    </row>
    <row r="72" spans="1:5" ht="16.5" x14ac:dyDescent="0.3">
      <c r="A72" s="56">
        <v>46089</v>
      </c>
      <c r="B72" s="58">
        <v>25639</v>
      </c>
      <c r="C72" s="58">
        <v>17852</v>
      </c>
      <c r="D72" s="58">
        <v>19908</v>
      </c>
      <c r="E72" s="58">
        <v>32036</v>
      </c>
    </row>
    <row r="73" spans="1:5" ht="16.5" x14ac:dyDescent="0.3">
      <c r="A73" s="56">
        <v>46090</v>
      </c>
      <c r="B73" s="58">
        <v>25527</v>
      </c>
      <c r="C73" s="58">
        <v>19361</v>
      </c>
      <c r="D73" s="58">
        <v>23253</v>
      </c>
      <c r="E73" s="58">
        <v>35816</v>
      </c>
    </row>
    <row r="74" spans="1:5" ht="16.5" x14ac:dyDescent="0.3">
      <c r="A74" s="56">
        <v>46091</v>
      </c>
      <c r="B74" s="58">
        <v>26228</v>
      </c>
      <c r="C74" s="58">
        <v>17184</v>
      </c>
      <c r="D74" s="58">
        <v>22901</v>
      </c>
      <c r="E74" s="58">
        <v>33177</v>
      </c>
    </row>
    <row r="75" spans="1:5" ht="16.5" x14ac:dyDescent="0.3">
      <c r="A75" s="56">
        <v>46092</v>
      </c>
      <c r="B75" s="58">
        <v>28335</v>
      </c>
      <c r="C75" s="58">
        <v>17560</v>
      </c>
      <c r="D75" s="58">
        <v>23416</v>
      </c>
      <c r="E75" s="58">
        <v>28930</v>
      </c>
    </row>
    <row r="76" spans="1:5" ht="16.5" x14ac:dyDescent="0.3">
      <c r="A76" s="56">
        <v>46093</v>
      </c>
      <c r="B76" s="58">
        <v>27504</v>
      </c>
      <c r="C76" s="58">
        <v>16559</v>
      </c>
      <c r="D76" s="58">
        <v>19645</v>
      </c>
      <c r="E76" s="58">
        <v>29677</v>
      </c>
    </row>
    <row r="77" spans="1:5" ht="16.5" x14ac:dyDescent="0.3">
      <c r="A77" s="56">
        <v>46094</v>
      </c>
      <c r="B77" s="58">
        <v>25391</v>
      </c>
      <c r="C77" s="58">
        <v>18531</v>
      </c>
      <c r="D77" s="58">
        <v>22148</v>
      </c>
      <c r="E77" s="58">
        <v>34376</v>
      </c>
    </row>
    <row r="78" spans="1:5" ht="16.5" x14ac:dyDescent="0.3">
      <c r="A78" s="56">
        <v>46095</v>
      </c>
      <c r="B78" s="58">
        <v>26144</v>
      </c>
      <c r="C78" s="58">
        <v>18367</v>
      </c>
      <c r="D78" s="58">
        <v>21789</v>
      </c>
      <c r="E78" s="58">
        <v>28886</v>
      </c>
    </row>
    <row r="79" spans="1:5" ht="16.5" x14ac:dyDescent="0.3">
      <c r="A79" s="56">
        <v>46096</v>
      </c>
      <c r="B79" s="58">
        <v>25264</v>
      </c>
      <c r="C79" s="58">
        <v>18919</v>
      </c>
      <c r="D79" s="58">
        <v>19919</v>
      </c>
      <c r="E79" s="58">
        <v>31863</v>
      </c>
    </row>
    <row r="80" spans="1:5" ht="16.5" x14ac:dyDescent="0.3">
      <c r="A80" s="56">
        <v>46097</v>
      </c>
      <c r="B80" s="58">
        <v>28241</v>
      </c>
      <c r="C80" s="58">
        <v>18886</v>
      </c>
      <c r="D80" s="58">
        <v>20245</v>
      </c>
      <c r="E80" s="58">
        <v>34662</v>
      </c>
    </row>
    <row r="81" spans="1:5" ht="16.5" x14ac:dyDescent="0.3">
      <c r="A81" s="56">
        <v>46098</v>
      </c>
      <c r="B81" s="58">
        <v>28134</v>
      </c>
      <c r="C81" s="58">
        <v>18043</v>
      </c>
      <c r="D81" s="58">
        <v>19625</v>
      </c>
      <c r="E81" s="58">
        <v>32118</v>
      </c>
    </row>
    <row r="82" spans="1:5" ht="16.5" x14ac:dyDescent="0.3">
      <c r="A82" s="56">
        <v>46099</v>
      </c>
      <c r="B82" s="58">
        <v>27017</v>
      </c>
      <c r="C82" s="58">
        <v>16569</v>
      </c>
      <c r="D82" s="58">
        <v>22570</v>
      </c>
      <c r="E82" s="58">
        <v>31057</v>
      </c>
    </row>
    <row r="83" spans="1:5" ht="16.5" x14ac:dyDescent="0.3">
      <c r="A83" s="56">
        <v>46100</v>
      </c>
      <c r="B83" s="58">
        <v>25555</v>
      </c>
      <c r="C83" s="58">
        <v>16695</v>
      </c>
      <c r="D83" s="58">
        <v>19290</v>
      </c>
      <c r="E83" s="58">
        <v>35452</v>
      </c>
    </row>
    <row r="84" spans="1:5" ht="16.5" x14ac:dyDescent="0.3">
      <c r="A84" s="56">
        <v>46101</v>
      </c>
      <c r="B84" s="58">
        <v>28811</v>
      </c>
      <c r="C84" s="58">
        <v>17571</v>
      </c>
      <c r="D84" s="58">
        <v>20203</v>
      </c>
      <c r="E84" s="58">
        <v>29810</v>
      </c>
    </row>
    <row r="85" spans="1:5" ht="16.5" x14ac:dyDescent="0.3">
      <c r="A85" s="56">
        <v>46102</v>
      </c>
      <c r="B85" s="58">
        <v>27576</v>
      </c>
      <c r="C85" s="58">
        <v>18979</v>
      </c>
      <c r="D85" s="58">
        <v>19424</v>
      </c>
      <c r="E85" s="58">
        <v>32172</v>
      </c>
    </row>
    <row r="86" spans="1:5" ht="16.5" x14ac:dyDescent="0.3">
      <c r="A86" s="56">
        <v>46103</v>
      </c>
      <c r="B86" s="58">
        <v>28462</v>
      </c>
      <c r="C86" s="58">
        <v>18475</v>
      </c>
      <c r="D86" s="58">
        <v>20867</v>
      </c>
      <c r="E86" s="58">
        <v>28494</v>
      </c>
    </row>
    <row r="87" spans="1:5" ht="16.5" x14ac:dyDescent="0.3">
      <c r="A87" s="56">
        <v>46104</v>
      </c>
      <c r="B87" s="58">
        <v>26555</v>
      </c>
      <c r="C87" s="58">
        <v>18687</v>
      </c>
      <c r="D87" s="58">
        <v>21299</v>
      </c>
      <c r="E87" s="58">
        <v>30254</v>
      </c>
    </row>
    <row r="88" spans="1:5" ht="16.5" x14ac:dyDescent="0.3">
      <c r="A88" s="56">
        <v>46105</v>
      </c>
      <c r="B88" s="58">
        <v>26006</v>
      </c>
      <c r="C88" s="58">
        <v>19075</v>
      </c>
      <c r="D88" s="58">
        <v>18098</v>
      </c>
      <c r="E88" s="58">
        <v>32321</v>
      </c>
    </row>
    <row r="89" spans="1:5" ht="16.5" x14ac:dyDescent="0.3">
      <c r="A89" s="56">
        <v>46106</v>
      </c>
      <c r="B89" s="58">
        <v>26857</v>
      </c>
      <c r="C89" s="58">
        <v>17749</v>
      </c>
      <c r="D89" s="58">
        <v>18010</v>
      </c>
      <c r="E89" s="58">
        <v>27894</v>
      </c>
    </row>
    <row r="90" spans="1:5" ht="16.5" x14ac:dyDescent="0.3">
      <c r="A90" s="56">
        <v>46107</v>
      </c>
      <c r="B90" s="58">
        <v>26789</v>
      </c>
      <c r="C90" s="58">
        <v>17548</v>
      </c>
      <c r="D90" s="58">
        <v>17951</v>
      </c>
      <c r="E90" s="58">
        <v>31288</v>
      </c>
    </row>
    <row r="91" spans="1:5" ht="16.5" x14ac:dyDescent="0.3">
      <c r="A91" s="56">
        <v>46108</v>
      </c>
      <c r="B91" s="58">
        <v>25034</v>
      </c>
      <c r="C91" s="58">
        <v>17255</v>
      </c>
      <c r="D91" s="58">
        <v>18579</v>
      </c>
      <c r="E91" s="58">
        <v>27305</v>
      </c>
    </row>
    <row r="92" spans="1:5" ht="16.5" x14ac:dyDescent="0.3">
      <c r="A92" s="56">
        <v>46109</v>
      </c>
      <c r="B92" s="58">
        <v>26450</v>
      </c>
      <c r="C92" s="58">
        <v>18930</v>
      </c>
      <c r="D92" s="58">
        <v>19913</v>
      </c>
      <c r="E92" s="58">
        <v>31397</v>
      </c>
    </row>
    <row r="93" spans="1:5" ht="16.5" x14ac:dyDescent="0.3">
      <c r="A93" s="56">
        <v>46110</v>
      </c>
      <c r="B93" s="58">
        <v>26395</v>
      </c>
      <c r="C93" s="58">
        <v>19190</v>
      </c>
      <c r="D93" s="58">
        <v>20071</v>
      </c>
      <c r="E93" s="58">
        <v>29626</v>
      </c>
    </row>
    <row r="94" spans="1:5" ht="16.5" x14ac:dyDescent="0.3">
      <c r="A94" s="56">
        <v>46111</v>
      </c>
      <c r="B94" s="58">
        <v>26256</v>
      </c>
      <c r="C94" s="58">
        <v>18779</v>
      </c>
      <c r="D94" s="58">
        <v>20599</v>
      </c>
      <c r="E94" s="58">
        <v>33349</v>
      </c>
    </row>
    <row r="95" spans="1:5" ht="16.5" x14ac:dyDescent="0.3">
      <c r="A95" s="56">
        <v>46112</v>
      </c>
      <c r="B95" s="58">
        <v>28123</v>
      </c>
      <c r="C95" s="58">
        <v>16911</v>
      </c>
      <c r="D95" s="58">
        <v>19658</v>
      </c>
      <c r="E95" s="58">
        <v>31803</v>
      </c>
    </row>
    <row r="96" spans="1:5" ht="16.5" x14ac:dyDescent="0.3">
      <c r="A96" s="56">
        <v>46113</v>
      </c>
      <c r="B96" s="58">
        <v>28433</v>
      </c>
      <c r="C96" s="58">
        <v>17826</v>
      </c>
      <c r="D96" s="58">
        <v>18610</v>
      </c>
      <c r="E96" s="58">
        <v>33335</v>
      </c>
    </row>
    <row r="97" spans="1:5" ht="16.5" x14ac:dyDescent="0.3">
      <c r="A97" s="56">
        <v>46114</v>
      </c>
      <c r="B97" s="58">
        <v>27280</v>
      </c>
      <c r="C97" s="58">
        <v>17643</v>
      </c>
      <c r="D97" s="58">
        <v>19708</v>
      </c>
      <c r="E97" s="58">
        <v>28940</v>
      </c>
    </row>
    <row r="98" spans="1:5" ht="16.5" x14ac:dyDescent="0.3">
      <c r="A98" s="56">
        <v>46115</v>
      </c>
      <c r="B98" s="58">
        <v>26369</v>
      </c>
      <c r="C98" s="58">
        <v>18541</v>
      </c>
      <c r="D98" s="58">
        <v>18020</v>
      </c>
      <c r="E98" s="58">
        <v>32972</v>
      </c>
    </row>
    <row r="99" spans="1:5" ht="16.5" x14ac:dyDescent="0.3">
      <c r="A99" s="56">
        <v>46116</v>
      </c>
      <c r="B99" s="58">
        <v>26054</v>
      </c>
      <c r="C99" s="58">
        <v>16812</v>
      </c>
      <c r="D99" s="58">
        <v>20215</v>
      </c>
      <c r="E99" s="58">
        <v>31951</v>
      </c>
    </row>
    <row r="100" spans="1:5" ht="16.5" x14ac:dyDescent="0.3">
      <c r="A100" s="56">
        <v>46117</v>
      </c>
      <c r="B100" s="58">
        <v>25042</v>
      </c>
      <c r="C100" s="58">
        <v>18561</v>
      </c>
      <c r="D100" s="58">
        <v>17755</v>
      </c>
      <c r="E100" s="58">
        <v>33716</v>
      </c>
    </row>
    <row r="101" spans="1:5" ht="16.5" x14ac:dyDescent="0.3">
      <c r="A101" s="56">
        <v>46118</v>
      </c>
      <c r="B101" s="58">
        <v>28741</v>
      </c>
      <c r="C101" s="58">
        <v>17284</v>
      </c>
      <c r="D101" s="58">
        <v>19905</v>
      </c>
      <c r="E101" s="58">
        <v>32036</v>
      </c>
    </row>
    <row r="102" spans="1:5" ht="16.5" x14ac:dyDescent="0.3">
      <c r="A102" s="56">
        <v>46119</v>
      </c>
      <c r="B102" s="58">
        <v>25720</v>
      </c>
      <c r="C102" s="58">
        <v>17899</v>
      </c>
      <c r="D102" s="58">
        <v>17225</v>
      </c>
      <c r="E102" s="58">
        <v>30505</v>
      </c>
    </row>
    <row r="103" spans="1:5" ht="16.5" x14ac:dyDescent="0.3">
      <c r="A103" s="56">
        <v>46120</v>
      </c>
      <c r="B103" s="58">
        <v>26290</v>
      </c>
      <c r="C103" s="58">
        <v>17839</v>
      </c>
      <c r="D103" s="58">
        <v>18220</v>
      </c>
      <c r="E103" s="58">
        <v>27016</v>
      </c>
    </row>
    <row r="104" spans="1:5" ht="16.5" x14ac:dyDescent="0.3">
      <c r="A104" s="56">
        <v>46121</v>
      </c>
      <c r="B104" s="58">
        <v>28738</v>
      </c>
      <c r="C104" s="58">
        <v>18626</v>
      </c>
      <c r="D104" s="58">
        <v>20150</v>
      </c>
      <c r="E104" s="58">
        <v>28934</v>
      </c>
    </row>
    <row r="105" spans="1:5" ht="16.5" x14ac:dyDescent="0.3">
      <c r="A105" s="56">
        <v>46122</v>
      </c>
      <c r="B105" s="58">
        <v>26158</v>
      </c>
      <c r="C105" s="58">
        <v>18091</v>
      </c>
      <c r="D105" s="58">
        <v>19337</v>
      </c>
      <c r="E105" s="58">
        <v>32151</v>
      </c>
    </row>
    <row r="106" spans="1:5" ht="16.5" x14ac:dyDescent="0.3">
      <c r="A106" s="56">
        <v>46123</v>
      </c>
      <c r="B106" s="58">
        <v>27155</v>
      </c>
      <c r="C106" s="58">
        <v>19070</v>
      </c>
      <c r="D106" s="58">
        <v>20630</v>
      </c>
      <c r="E106" s="58">
        <v>29689</v>
      </c>
    </row>
    <row r="107" spans="1:5" ht="16.5" x14ac:dyDescent="0.3">
      <c r="A107" s="56">
        <v>46124</v>
      </c>
      <c r="B107" s="58">
        <v>26956</v>
      </c>
      <c r="C107" s="58">
        <v>17178</v>
      </c>
      <c r="D107" s="58">
        <v>19279</v>
      </c>
      <c r="E107" s="58">
        <v>27041</v>
      </c>
    </row>
    <row r="108" spans="1:5" ht="16.5" x14ac:dyDescent="0.3">
      <c r="A108" s="56">
        <v>46125</v>
      </c>
      <c r="B108" s="58">
        <v>26610</v>
      </c>
      <c r="C108" s="58">
        <v>19266</v>
      </c>
      <c r="D108" s="58">
        <v>21283</v>
      </c>
      <c r="E108" s="58">
        <v>32842</v>
      </c>
    </row>
    <row r="109" spans="1:5" ht="16.5" x14ac:dyDescent="0.3">
      <c r="A109" s="56">
        <v>46126</v>
      </c>
      <c r="B109" s="58">
        <v>28533</v>
      </c>
      <c r="C109" s="58">
        <v>17352</v>
      </c>
      <c r="D109" s="58">
        <v>20735</v>
      </c>
      <c r="E109" s="58">
        <v>26433</v>
      </c>
    </row>
    <row r="110" spans="1:5" ht="16.5" x14ac:dyDescent="0.3">
      <c r="A110" s="56">
        <v>46127</v>
      </c>
      <c r="B110" s="58">
        <v>27853</v>
      </c>
      <c r="C110" s="58">
        <v>19013</v>
      </c>
      <c r="D110" s="58">
        <v>19696</v>
      </c>
      <c r="E110" s="58">
        <v>31642</v>
      </c>
    </row>
    <row r="111" spans="1:5" ht="16.5" x14ac:dyDescent="0.3">
      <c r="A111" s="56">
        <v>46128</v>
      </c>
      <c r="B111" s="58">
        <v>28105</v>
      </c>
      <c r="C111" s="58">
        <v>17871</v>
      </c>
      <c r="D111" s="58">
        <v>20030</v>
      </c>
      <c r="E111" s="58">
        <v>30989</v>
      </c>
    </row>
    <row r="112" spans="1:5" ht="16.5" x14ac:dyDescent="0.3">
      <c r="A112" s="56">
        <v>46129</v>
      </c>
      <c r="B112" s="58">
        <v>25131</v>
      </c>
      <c r="C112" s="58">
        <v>19347</v>
      </c>
      <c r="D112" s="58">
        <v>18002</v>
      </c>
      <c r="E112" s="58">
        <v>26640</v>
      </c>
    </row>
    <row r="113" spans="1:5" ht="16.5" x14ac:dyDescent="0.3">
      <c r="A113" s="56">
        <v>46130</v>
      </c>
      <c r="B113" s="58">
        <v>28616</v>
      </c>
      <c r="C113" s="58">
        <v>17801</v>
      </c>
      <c r="D113" s="58">
        <v>16888</v>
      </c>
      <c r="E113" s="58">
        <v>33073</v>
      </c>
    </row>
    <row r="114" spans="1:5" ht="16.5" x14ac:dyDescent="0.3">
      <c r="A114" s="56">
        <v>46131</v>
      </c>
      <c r="B114" s="58">
        <v>26098</v>
      </c>
      <c r="C114" s="58">
        <v>17307</v>
      </c>
      <c r="D114" s="58">
        <v>17024</v>
      </c>
      <c r="E114" s="58">
        <v>31034</v>
      </c>
    </row>
    <row r="115" spans="1:5" ht="16.5" x14ac:dyDescent="0.3">
      <c r="A115" s="56">
        <v>46132</v>
      </c>
      <c r="B115" s="58">
        <v>26082</v>
      </c>
      <c r="C115" s="58">
        <v>17234</v>
      </c>
      <c r="D115" s="58">
        <v>20391</v>
      </c>
      <c r="E115" s="58">
        <v>28763</v>
      </c>
    </row>
    <row r="116" spans="1:5" ht="16.5" x14ac:dyDescent="0.3">
      <c r="A116" s="56">
        <v>46133</v>
      </c>
      <c r="B116" s="58">
        <v>28246</v>
      </c>
      <c r="C116" s="58">
        <v>17611</v>
      </c>
      <c r="D116" s="58">
        <v>20151</v>
      </c>
      <c r="E116" s="58">
        <v>30320</v>
      </c>
    </row>
    <row r="117" spans="1:5" ht="16.5" x14ac:dyDescent="0.3">
      <c r="A117" s="56">
        <v>46134</v>
      </c>
      <c r="B117" s="58">
        <v>25293</v>
      </c>
      <c r="C117" s="58">
        <v>19386</v>
      </c>
      <c r="D117" s="58">
        <v>15870</v>
      </c>
      <c r="E117" s="58">
        <v>32316</v>
      </c>
    </row>
    <row r="118" spans="1:5" ht="16.5" x14ac:dyDescent="0.3">
      <c r="A118" s="56">
        <v>46135</v>
      </c>
      <c r="B118" s="58">
        <v>27870</v>
      </c>
      <c r="C118" s="58">
        <v>16548</v>
      </c>
      <c r="D118" s="58">
        <v>16690</v>
      </c>
      <c r="E118" s="58">
        <v>28956</v>
      </c>
    </row>
    <row r="119" spans="1:5" ht="16.5" x14ac:dyDescent="0.3">
      <c r="A119" s="56">
        <v>46136</v>
      </c>
      <c r="B119" s="58">
        <v>25769</v>
      </c>
      <c r="C119" s="58">
        <v>17363</v>
      </c>
      <c r="D119" s="58">
        <v>18049</v>
      </c>
      <c r="E119" s="58">
        <v>32611</v>
      </c>
    </row>
    <row r="120" spans="1:5" ht="16.5" x14ac:dyDescent="0.3">
      <c r="A120" s="56">
        <v>46137</v>
      </c>
      <c r="B120" s="58">
        <v>24518</v>
      </c>
      <c r="C120" s="58">
        <v>19491</v>
      </c>
      <c r="D120" s="58">
        <v>16525</v>
      </c>
      <c r="E120" s="58">
        <v>29294</v>
      </c>
    </row>
    <row r="121" spans="1:5" ht="16.5" x14ac:dyDescent="0.3">
      <c r="A121" s="56">
        <v>46138</v>
      </c>
      <c r="B121" s="58">
        <v>27482</v>
      </c>
      <c r="C121" s="58">
        <v>18163</v>
      </c>
      <c r="D121" s="58">
        <v>16460</v>
      </c>
      <c r="E121" s="58">
        <v>31428</v>
      </c>
    </row>
    <row r="122" spans="1:5" ht="16.5" x14ac:dyDescent="0.3">
      <c r="A122" s="56">
        <v>46139</v>
      </c>
      <c r="B122" s="58">
        <v>26010</v>
      </c>
      <c r="C122" s="58">
        <v>18129</v>
      </c>
      <c r="D122" s="58">
        <v>16709</v>
      </c>
      <c r="E122" s="58">
        <v>24978</v>
      </c>
    </row>
    <row r="123" spans="1:5" ht="16.5" x14ac:dyDescent="0.3">
      <c r="A123" s="56">
        <v>46140</v>
      </c>
      <c r="B123" s="58">
        <v>26334</v>
      </c>
      <c r="C123" s="58">
        <v>17959</v>
      </c>
      <c r="D123" s="58">
        <v>16811</v>
      </c>
      <c r="E123" s="58">
        <v>28614</v>
      </c>
    </row>
    <row r="124" spans="1:5" ht="16.5" x14ac:dyDescent="0.3">
      <c r="A124" s="56">
        <v>46141</v>
      </c>
      <c r="B124" s="58">
        <v>26825</v>
      </c>
      <c r="C124" s="58">
        <v>18745</v>
      </c>
      <c r="D124" s="58">
        <v>20152</v>
      </c>
      <c r="E124" s="58">
        <v>28240</v>
      </c>
    </row>
    <row r="125" spans="1:5" ht="16.5" x14ac:dyDescent="0.3">
      <c r="A125" s="56">
        <v>46142</v>
      </c>
      <c r="B125" s="58">
        <v>25371</v>
      </c>
      <c r="C125" s="58">
        <v>18803</v>
      </c>
      <c r="D125" s="58">
        <v>19785</v>
      </c>
      <c r="E125" s="58">
        <v>31048</v>
      </c>
    </row>
    <row r="126" spans="1:5" ht="16.5" x14ac:dyDescent="0.3">
      <c r="A126" s="56">
        <v>46143</v>
      </c>
      <c r="B126" s="58">
        <v>27855</v>
      </c>
      <c r="C126" s="58">
        <v>18664</v>
      </c>
      <c r="D126" s="58">
        <v>19826</v>
      </c>
      <c r="E126" s="58">
        <v>24583</v>
      </c>
    </row>
    <row r="127" spans="1:5" ht="16.5" x14ac:dyDescent="0.3">
      <c r="A127" s="56">
        <v>46144</v>
      </c>
      <c r="B127" s="58">
        <v>26354</v>
      </c>
      <c r="C127" s="58">
        <v>17312</v>
      </c>
      <c r="D127" s="58">
        <v>19019</v>
      </c>
      <c r="E127" s="58">
        <v>25566</v>
      </c>
    </row>
    <row r="128" spans="1:5" ht="16.5" x14ac:dyDescent="0.3">
      <c r="A128" s="56">
        <v>46145</v>
      </c>
      <c r="B128" s="58">
        <v>26884</v>
      </c>
      <c r="C128" s="58">
        <v>19103</v>
      </c>
      <c r="D128" s="58">
        <v>15861</v>
      </c>
      <c r="E128" s="58">
        <v>25205</v>
      </c>
    </row>
    <row r="129" spans="1:5" ht="16.5" x14ac:dyDescent="0.3">
      <c r="A129" s="56">
        <v>46146</v>
      </c>
      <c r="B129" s="58">
        <v>25862</v>
      </c>
      <c r="C129" s="58">
        <v>17666</v>
      </c>
      <c r="D129" s="58">
        <v>15994</v>
      </c>
      <c r="E129" s="58">
        <v>29215</v>
      </c>
    </row>
    <row r="130" spans="1:5" ht="16.5" x14ac:dyDescent="0.3">
      <c r="A130" s="56">
        <v>46147</v>
      </c>
      <c r="B130" s="58">
        <v>26073</v>
      </c>
      <c r="C130" s="58">
        <v>18535</v>
      </c>
      <c r="D130" s="58">
        <v>17333</v>
      </c>
      <c r="E130" s="58">
        <v>30739</v>
      </c>
    </row>
    <row r="131" spans="1:5" ht="16.5" x14ac:dyDescent="0.3">
      <c r="A131" s="56">
        <v>46148</v>
      </c>
      <c r="B131" s="58">
        <v>26042</v>
      </c>
      <c r="C131" s="58">
        <v>17427</v>
      </c>
      <c r="D131" s="58">
        <v>19330</v>
      </c>
      <c r="E131" s="58">
        <v>25297</v>
      </c>
    </row>
    <row r="132" spans="1:5" ht="16.5" x14ac:dyDescent="0.3">
      <c r="A132" s="56">
        <v>46149</v>
      </c>
      <c r="B132" s="58">
        <v>25958</v>
      </c>
      <c r="C132" s="58">
        <v>18255</v>
      </c>
      <c r="D132" s="58">
        <v>16188</v>
      </c>
      <c r="E132" s="58">
        <v>26717</v>
      </c>
    </row>
    <row r="133" spans="1:5" ht="16.5" x14ac:dyDescent="0.3">
      <c r="A133" s="56">
        <v>46150</v>
      </c>
      <c r="B133" s="58">
        <v>26361</v>
      </c>
      <c r="C133" s="58">
        <v>18261</v>
      </c>
      <c r="D133" s="58">
        <v>19327</v>
      </c>
      <c r="E133" s="58">
        <v>27530</v>
      </c>
    </row>
    <row r="134" spans="1:5" ht="16.5" x14ac:dyDescent="0.3">
      <c r="A134" s="56">
        <v>46151</v>
      </c>
      <c r="B134" s="58">
        <v>27336</v>
      </c>
      <c r="C134" s="58">
        <v>18429</v>
      </c>
      <c r="D134" s="58">
        <v>19517</v>
      </c>
      <c r="E134" s="58">
        <v>27598</v>
      </c>
    </row>
    <row r="135" spans="1:5" ht="16.5" x14ac:dyDescent="0.3">
      <c r="A135" s="56">
        <v>46152</v>
      </c>
      <c r="B135" s="58">
        <v>24816</v>
      </c>
      <c r="C135" s="58">
        <v>19163</v>
      </c>
      <c r="D135" s="58">
        <v>19730</v>
      </c>
      <c r="E135" s="58">
        <v>30172</v>
      </c>
    </row>
    <row r="136" spans="1:5" ht="16.5" x14ac:dyDescent="0.3">
      <c r="A136" s="56">
        <v>46153</v>
      </c>
      <c r="B136" s="58">
        <v>26576</v>
      </c>
      <c r="C136" s="58">
        <v>16813</v>
      </c>
      <c r="D136" s="58">
        <v>17223</v>
      </c>
      <c r="E136" s="58">
        <v>28951</v>
      </c>
    </row>
    <row r="137" spans="1:5" ht="16.5" x14ac:dyDescent="0.3">
      <c r="A137" s="56">
        <v>46154</v>
      </c>
      <c r="B137" s="58">
        <v>26934</v>
      </c>
      <c r="C137" s="58">
        <v>19070</v>
      </c>
      <c r="D137" s="58">
        <v>17442</v>
      </c>
      <c r="E137" s="58">
        <v>26102</v>
      </c>
    </row>
    <row r="138" spans="1:5" ht="16.5" x14ac:dyDescent="0.3">
      <c r="A138" s="56">
        <v>46155</v>
      </c>
      <c r="B138" s="58">
        <v>26252</v>
      </c>
      <c r="C138" s="58">
        <v>19261</v>
      </c>
      <c r="D138" s="58">
        <v>17045</v>
      </c>
      <c r="E138" s="58">
        <v>27186</v>
      </c>
    </row>
    <row r="139" spans="1:5" ht="16.5" x14ac:dyDescent="0.3">
      <c r="A139" s="56">
        <v>46156</v>
      </c>
      <c r="B139" s="58">
        <v>25697</v>
      </c>
      <c r="C139" s="58">
        <v>17756</v>
      </c>
      <c r="D139" s="58">
        <v>16800</v>
      </c>
      <c r="E139" s="58">
        <v>26608</v>
      </c>
    </row>
    <row r="140" spans="1:5" ht="16.5" x14ac:dyDescent="0.3">
      <c r="A140" s="56">
        <v>46157</v>
      </c>
      <c r="B140" s="58">
        <v>24211</v>
      </c>
      <c r="C140" s="58">
        <v>18655</v>
      </c>
      <c r="D140" s="58">
        <v>15843</v>
      </c>
      <c r="E140" s="58">
        <v>23532</v>
      </c>
    </row>
    <row r="141" spans="1:5" ht="16.5" x14ac:dyDescent="0.3">
      <c r="A141" s="56">
        <v>46158</v>
      </c>
      <c r="B141" s="58">
        <v>24245</v>
      </c>
      <c r="C141" s="58">
        <v>17432</v>
      </c>
      <c r="D141" s="58">
        <v>14533</v>
      </c>
      <c r="E141" s="58">
        <v>26807</v>
      </c>
    </row>
    <row r="142" spans="1:5" ht="16.5" x14ac:dyDescent="0.3">
      <c r="A142" s="56">
        <v>46159</v>
      </c>
      <c r="B142" s="58">
        <v>24593</v>
      </c>
      <c r="C142" s="58">
        <v>18274</v>
      </c>
      <c r="D142" s="58">
        <v>15837</v>
      </c>
      <c r="E142" s="58">
        <v>27422</v>
      </c>
    </row>
    <row r="143" spans="1:5" ht="16.5" x14ac:dyDescent="0.3">
      <c r="A143" s="56">
        <v>46160</v>
      </c>
      <c r="B143" s="58">
        <v>24035</v>
      </c>
      <c r="C143" s="58">
        <v>17856</v>
      </c>
      <c r="D143" s="58">
        <v>14791</v>
      </c>
      <c r="E143" s="58">
        <v>29250</v>
      </c>
    </row>
    <row r="144" spans="1:5" ht="16.5" x14ac:dyDescent="0.3">
      <c r="A144" s="56">
        <v>46161</v>
      </c>
      <c r="B144" s="58">
        <v>23411</v>
      </c>
      <c r="C144" s="58">
        <v>17996</v>
      </c>
      <c r="D144" s="58">
        <v>16153</v>
      </c>
      <c r="E144" s="58">
        <v>22194</v>
      </c>
    </row>
    <row r="145" spans="1:5" ht="16.5" x14ac:dyDescent="0.3">
      <c r="A145" s="56">
        <v>46162</v>
      </c>
      <c r="B145" s="58">
        <v>26570</v>
      </c>
      <c r="C145" s="58">
        <v>17306</v>
      </c>
      <c r="D145" s="58">
        <v>18986</v>
      </c>
      <c r="E145" s="58">
        <v>25636</v>
      </c>
    </row>
    <row r="146" spans="1:5" ht="16.5" x14ac:dyDescent="0.3">
      <c r="A146" s="56">
        <v>46163</v>
      </c>
      <c r="B146" s="58">
        <v>25606</v>
      </c>
      <c r="C146" s="58">
        <v>19293</v>
      </c>
      <c r="D146" s="58">
        <v>17597</v>
      </c>
      <c r="E146" s="58">
        <v>27077</v>
      </c>
    </row>
    <row r="147" spans="1:5" ht="16.5" x14ac:dyDescent="0.3">
      <c r="A147" s="56">
        <v>46164</v>
      </c>
      <c r="B147" s="58">
        <v>23804</v>
      </c>
      <c r="C147" s="58">
        <v>19290</v>
      </c>
      <c r="D147" s="58">
        <v>18274</v>
      </c>
      <c r="E147" s="58">
        <v>28788</v>
      </c>
    </row>
    <row r="148" spans="1:5" ht="16.5" x14ac:dyDescent="0.3">
      <c r="A148" s="56">
        <v>46165</v>
      </c>
      <c r="B148" s="58">
        <v>23625</v>
      </c>
      <c r="C148" s="58">
        <v>19080</v>
      </c>
      <c r="D148" s="58">
        <v>14565</v>
      </c>
      <c r="E148" s="58">
        <v>26402</v>
      </c>
    </row>
    <row r="149" spans="1:5" ht="16.5" x14ac:dyDescent="0.3">
      <c r="A149" s="56">
        <v>46166</v>
      </c>
      <c r="B149" s="58">
        <v>25402</v>
      </c>
      <c r="C149" s="58">
        <v>18154</v>
      </c>
      <c r="D149" s="58">
        <v>14704</v>
      </c>
      <c r="E149" s="58">
        <v>22720</v>
      </c>
    </row>
    <row r="150" spans="1:5" ht="16.5" x14ac:dyDescent="0.3">
      <c r="A150" s="56">
        <v>46167</v>
      </c>
      <c r="B150" s="58">
        <v>26252</v>
      </c>
      <c r="C150" s="58">
        <v>18698</v>
      </c>
      <c r="D150" s="58">
        <v>16627</v>
      </c>
      <c r="E150" s="58">
        <v>27768</v>
      </c>
    </row>
    <row r="151" spans="1:5" ht="16.5" x14ac:dyDescent="0.3">
      <c r="A151" s="56">
        <v>46168</v>
      </c>
      <c r="B151" s="58">
        <v>24169</v>
      </c>
      <c r="C151" s="58">
        <v>17370</v>
      </c>
      <c r="D151" s="58">
        <v>14474</v>
      </c>
      <c r="E151" s="58">
        <v>24312</v>
      </c>
    </row>
    <row r="152" spans="1:5" ht="16.5" x14ac:dyDescent="0.3">
      <c r="A152" s="56">
        <v>46169</v>
      </c>
      <c r="B152" s="58">
        <v>25100</v>
      </c>
      <c r="C152" s="58">
        <v>19252</v>
      </c>
      <c r="D152" s="58">
        <v>18708</v>
      </c>
      <c r="E152" s="58">
        <v>21126</v>
      </c>
    </row>
    <row r="153" spans="1:5" ht="16.5" x14ac:dyDescent="0.3">
      <c r="A153" s="56">
        <v>46170</v>
      </c>
      <c r="B153" s="58">
        <v>25655</v>
      </c>
      <c r="C153" s="58">
        <v>17726</v>
      </c>
      <c r="D153" s="58">
        <v>18024</v>
      </c>
      <c r="E153" s="58">
        <v>26047</v>
      </c>
    </row>
    <row r="154" spans="1:5" ht="16.5" x14ac:dyDescent="0.3">
      <c r="A154" s="56">
        <v>46171</v>
      </c>
      <c r="B154" s="58">
        <v>23357</v>
      </c>
      <c r="C154" s="58">
        <v>17534</v>
      </c>
      <c r="D154" s="58">
        <v>16195</v>
      </c>
      <c r="E154" s="58">
        <v>22436</v>
      </c>
    </row>
    <row r="155" spans="1:5" ht="16.5" x14ac:dyDescent="0.3">
      <c r="A155" s="56">
        <v>46172</v>
      </c>
      <c r="B155" s="58">
        <v>25616</v>
      </c>
      <c r="C155" s="58">
        <v>19169</v>
      </c>
      <c r="D155" s="58">
        <v>16785</v>
      </c>
      <c r="E155" s="58">
        <v>27829</v>
      </c>
    </row>
    <row r="156" spans="1:5" ht="16.5" x14ac:dyDescent="0.3">
      <c r="A156" s="56">
        <v>46173</v>
      </c>
      <c r="B156" s="58">
        <v>24535</v>
      </c>
      <c r="C156" s="58">
        <v>17357</v>
      </c>
      <c r="D156" s="58">
        <v>17681</v>
      </c>
      <c r="E156" s="58">
        <v>27295</v>
      </c>
    </row>
    <row r="157" spans="1:5" ht="16.5" x14ac:dyDescent="0.3">
      <c r="A157" s="56">
        <v>46174</v>
      </c>
      <c r="B157" s="58">
        <v>23787</v>
      </c>
      <c r="C157" s="58">
        <v>19172</v>
      </c>
      <c r="D157" s="58">
        <v>18434</v>
      </c>
      <c r="E157" s="58">
        <v>25248</v>
      </c>
    </row>
    <row r="158" spans="1:5" ht="16.5" x14ac:dyDescent="0.3">
      <c r="A158" s="56">
        <v>46175</v>
      </c>
      <c r="B158" s="58">
        <v>24083</v>
      </c>
      <c r="C158" s="58">
        <v>16686</v>
      </c>
      <c r="D158" s="58">
        <v>17748</v>
      </c>
      <c r="E158" s="58">
        <v>23693</v>
      </c>
    </row>
    <row r="159" spans="1:5" ht="16.5" x14ac:dyDescent="0.3">
      <c r="A159" s="56">
        <v>46176</v>
      </c>
      <c r="B159" s="58">
        <v>22880</v>
      </c>
      <c r="C159" s="58">
        <v>18901</v>
      </c>
      <c r="D159" s="58">
        <v>14809</v>
      </c>
      <c r="E159" s="58">
        <v>26736</v>
      </c>
    </row>
    <row r="160" spans="1:5" ht="16.5" x14ac:dyDescent="0.3">
      <c r="A160" s="56">
        <v>46177</v>
      </c>
      <c r="B160" s="58">
        <v>24887</v>
      </c>
      <c r="C160" s="58">
        <v>17945</v>
      </c>
      <c r="D160" s="58">
        <v>15455</v>
      </c>
      <c r="E160" s="58">
        <v>22822</v>
      </c>
    </row>
    <row r="161" spans="1:5" ht="16.5" x14ac:dyDescent="0.3">
      <c r="A161" s="56">
        <v>46178</v>
      </c>
      <c r="B161" s="58">
        <v>23338</v>
      </c>
      <c r="C161" s="58">
        <v>17100</v>
      </c>
      <c r="D161" s="58">
        <v>18523</v>
      </c>
      <c r="E161" s="58">
        <v>24600</v>
      </c>
    </row>
    <row r="162" spans="1:5" ht="16.5" x14ac:dyDescent="0.3">
      <c r="A162" s="56">
        <v>46179</v>
      </c>
      <c r="B162" s="58">
        <v>23798</v>
      </c>
      <c r="C162" s="58">
        <v>18342</v>
      </c>
      <c r="D162" s="58">
        <v>14492</v>
      </c>
      <c r="E162" s="58">
        <v>20298</v>
      </c>
    </row>
    <row r="163" spans="1:5" ht="16.5" x14ac:dyDescent="0.3">
      <c r="A163" s="56">
        <v>46180</v>
      </c>
      <c r="B163" s="58">
        <v>24722</v>
      </c>
      <c r="C163" s="58">
        <v>18641</v>
      </c>
      <c r="D163" s="58">
        <v>14572</v>
      </c>
      <c r="E163" s="58">
        <v>23995</v>
      </c>
    </row>
    <row r="164" spans="1:5" ht="16.5" x14ac:dyDescent="0.3">
      <c r="A164" s="56">
        <v>46181</v>
      </c>
      <c r="B164" s="58">
        <v>23272</v>
      </c>
      <c r="C164" s="58">
        <v>17743</v>
      </c>
      <c r="D164" s="58">
        <v>13975</v>
      </c>
      <c r="E164" s="58">
        <v>25777</v>
      </c>
    </row>
    <row r="165" spans="1:5" ht="16.5" x14ac:dyDescent="0.3">
      <c r="A165" s="56">
        <v>46182</v>
      </c>
      <c r="B165" s="58">
        <v>23786</v>
      </c>
      <c r="C165" s="58">
        <v>18919</v>
      </c>
      <c r="D165" s="58">
        <v>17721</v>
      </c>
      <c r="E165" s="58">
        <v>20553</v>
      </c>
    </row>
    <row r="166" spans="1:5" ht="16.5" x14ac:dyDescent="0.3">
      <c r="A166" s="56">
        <v>46183</v>
      </c>
      <c r="B166" s="58">
        <v>22984</v>
      </c>
      <c r="C166" s="58">
        <v>18464</v>
      </c>
      <c r="D166" s="58">
        <v>16182</v>
      </c>
      <c r="E166" s="58">
        <v>26443</v>
      </c>
    </row>
    <row r="167" spans="1:5" ht="16.5" x14ac:dyDescent="0.3">
      <c r="A167" s="56">
        <v>46184</v>
      </c>
      <c r="B167" s="58">
        <v>24528</v>
      </c>
      <c r="C167" s="58">
        <v>18726</v>
      </c>
      <c r="D167" s="58">
        <v>14971</v>
      </c>
      <c r="E167" s="58">
        <v>24582</v>
      </c>
    </row>
    <row r="168" spans="1:5" ht="16.5" x14ac:dyDescent="0.3">
      <c r="A168" s="56">
        <v>46185</v>
      </c>
      <c r="B168" s="58">
        <v>22919</v>
      </c>
      <c r="C168" s="58">
        <v>17916</v>
      </c>
      <c r="D168" s="58">
        <v>16525</v>
      </c>
      <c r="E168" s="58">
        <v>24822</v>
      </c>
    </row>
    <row r="169" spans="1:5" ht="16.5" x14ac:dyDescent="0.3">
      <c r="A169" s="56">
        <v>46186</v>
      </c>
      <c r="B169" s="58">
        <v>22559</v>
      </c>
      <c r="C169" s="58">
        <v>17247</v>
      </c>
      <c r="D169" s="58">
        <v>16068</v>
      </c>
      <c r="E169" s="58">
        <v>23662</v>
      </c>
    </row>
    <row r="170" spans="1:5" ht="16.5" x14ac:dyDescent="0.3">
      <c r="A170" s="56">
        <v>46187</v>
      </c>
      <c r="B170" s="58">
        <v>23731</v>
      </c>
      <c r="C170" s="58">
        <v>19216</v>
      </c>
      <c r="D170" s="58">
        <v>16486</v>
      </c>
      <c r="E170" s="58">
        <v>26455</v>
      </c>
    </row>
    <row r="171" spans="1:5" ht="16.5" x14ac:dyDescent="0.3">
      <c r="A171" s="56">
        <v>46188</v>
      </c>
      <c r="B171" s="58">
        <v>24223</v>
      </c>
      <c r="C171" s="58">
        <v>18495</v>
      </c>
      <c r="D171" s="58">
        <v>16733</v>
      </c>
      <c r="E171" s="58">
        <v>26168</v>
      </c>
    </row>
    <row r="172" spans="1:5" ht="16.5" x14ac:dyDescent="0.3">
      <c r="A172" s="56">
        <v>46189</v>
      </c>
      <c r="B172" s="58">
        <v>23679</v>
      </c>
      <c r="C172" s="58">
        <v>16652</v>
      </c>
      <c r="D172" s="58">
        <v>17648</v>
      </c>
      <c r="E172" s="58">
        <v>25141</v>
      </c>
    </row>
    <row r="173" spans="1:5" ht="16.5" x14ac:dyDescent="0.3">
      <c r="A173" s="56">
        <v>46190</v>
      </c>
      <c r="B173" s="58">
        <v>22299</v>
      </c>
      <c r="C173" s="58">
        <v>18884</v>
      </c>
      <c r="D173" s="58">
        <v>15623</v>
      </c>
      <c r="E173" s="58">
        <v>19898</v>
      </c>
    </row>
    <row r="174" spans="1:5" ht="16.5" x14ac:dyDescent="0.3">
      <c r="A174" s="56">
        <v>46191</v>
      </c>
      <c r="B174" s="58">
        <v>22406</v>
      </c>
      <c r="C174" s="58">
        <v>18282</v>
      </c>
      <c r="D174" s="58">
        <v>15634</v>
      </c>
      <c r="E174" s="58">
        <v>18844</v>
      </c>
    </row>
    <row r="175" spans="1:5" ht="16.5" x14ac:dyDescent="0.3">
      <c r="A175" s="56">
        <v>46192</v>
      </c>
      <c r="B175" s="58">
        <v>21377</v>
      </c>
      <c r="C175" s="58">
        <v>16698</v>
      </c>
      <c r="D175" s="58">
        <v>16816</v>
      </c>
      <c r="E175" s="58">
        <v>24894</v>
      </c>
    </row>
    <row r="176" spans="1:5" ht="16.5" x14ac:dyDescent="0.3">
      <c r="A176" s="56">
        <v>46193</v>
      </c>
      <c r="B176" s="58">
        <v>21147</v>
      </c>
      <c r="C176" s="58">
        <v>16923</v>
      </c>
      <c r="D176" s="58">
        <v>14160</v>
      </c>
      <c r="E176" s="58">
        <v>20420</v>
      </c>
    </row>
    <row r="177" spans="1:5" ht="16.5" x14ac:dyDescent="0.3">
      <c r="A177" s="56">
        <v>46194</v>
      </c>
      <c r="B177" s="58">
        <v>22888</v>
      </c>
      <c r="C177" s="58">
        <v>17237</v>
      </c>
      <c r="D177" s="58">
        <v>15048</v>
      </c>
      <c r="E177" s="58">
        <v>22362</v>
      </c>
    </row>
    <row r="178" spans="1:5" ht="16.5" x14ac:dyDescent="0.3">
      <c r="A178" s="56">
        <v>46195</v>
      </c>
      <c r="B178" s="58">
        <v>22412</v>
      </c>
      <c r="C178" s="58">
        <v>18733</v>
      </c>
      <c r="D178" s="58">
        <v>17812</v>
      </c>
      <c r="E178" s="58">
        <v>24384</v>
      </c>
    </row>
    <row r="179" spans="1:5" ht="16.5" x14ac:dyDescent="0.3">
      <c r="A179" s="56">
        <v>46196</v>
      </c>
      <c r="B179" s="58">
        <v>23161</v>
      </c>
      <c r="C179" s="58">
        <v>18335</v>
      </c>
      <c r="D179" s="58">
        <v>14899</v>
      </c>
      <c r="E179" s="58">
        <v>19165</v>
      </c>
    </row>
    <row r="180" spans="1:5" ht="16.5" x14ac:dyDescent="0.3">
      <c r="A180" s="56">
        <v>46197</v>
      </c>
      <c r="B180" s="58">
        <v>23389</v>
      </c>
      <c r="C180" s="58">
        <v>18201</v>
      </c>
      <c r="D180" s="58">
        <v>13813</v>
      </c>
      <c r="E180" s="58">
        <v>22685</v>
      </c>
    </row>
    <row r="181" spans="1:5" ht="16.5" x14ac:dyDescent="0.3">
      <c r="A181" s="56">
        <v>46198</v>
      </c>
      <c r="B181" s="58">
        <v>21493</v>
      </c>
      <c r="C181" s="58">
        <v>17192</v>
      </c>
      <c r="D181" s="58">
        <v>14637</v>
      </c>
      <c r="E181" s="58">
        <v>24827</v>
      </c>
    </row>
    <row r="182" spans="1:5" ht="16.5" x14ac:dyDescent="0.3">
      <c r="A182" s="56">
        <v>46199</v>
      </c>
      <c r="B182" s="58">
        <v>20313</v>
      </c>
      <c r="C182" s="58">
        <v>19281</v>
      </c>
      <c r="D182" s="58">
        <v>17209</v>
      </c>
      <c r="E182" s="58">
        <v>17542</v>
      </c>
    </row>
    <row r="183" spans="1:5" ht="16.5" x14ac:dyDescent="0.3">
      <c r="A183" s="56">
        <v>46200</v>
      </c>
      <c r="B183" s="58">
        <v>22742</v>
      </c>
      <c r="C183" s="58">
        <v>17454</v>
      </c>
      <c r="D183" s="58">
        <v>16144</v>
      </c>
      <c r="E183" s="58">
        <v>20547</v>
      </c>
    </row>
    <row r="184" spans="1:5" ht="16.5" x14ac:dyDescent="0.3">
      <c r="A184" s="56">
        <v>46201</v>
      </c>
      <c r="B184" s="58">
        <v>20089</v>
      </c>
      <c r="C184" s="58">
        <v>18916</v>
      </c>
      <c r="D184" s="58">
        <v>15436</v>
      </c>
      <c r="E184" s="58">
        <v>23348</v>
      </c>
    </row>
    <row r="185" spans="1:5" ht="16.5" x14ac:dyDescent="0.3">
      <c r="A185" s="56">
        <v>46202</v>
      </c>
      <c r="B185" s="58">
        <v>23163</v>
      </c>
      <c r="C185" s="58">
        <v>18345</v>
      </c>
      <c r="D185" s="58">
        <v>16193</v>
      </c>
      <c r="E185" s="58">
        <v>24369</v>
      </c>
    </row>
    <row r="186" spans="1:5" ht="16.5" x14ac:dyDescent="0.3">
      <c r="A186" s="56">
        <v>46203</v>
      </c>
      <c r="B186" s="58">
        <v>21661</v>
      </c>
      <c r="C186" s="58">
        <v>16644</v>
      </c>
      <c r="D186" s="58">
        <v>17514</v>
      </c>
      <c r="E186" s="58">
        <v>21255</v>
      </c>
    </row>
    <row r="187" spans="1:5" ht="16.5" x14ac:dyDescent="0.3">
      <c r="A187" s="56">
        <v>46204</v>
      </c>
      <c r="B187" s="58">
        <v>23280</v>
      </c>
      <c r="C187" s="58">
        <v>18824</v>
      </c>
      <c r="D187" s="58">
        <v>14457</v>
      </c>
      <c r="E187" s="58">
        <v>18790</v>
      </c>
    </row>
    <row r="188" spans="1:5" ht="16.5" x14ac:dyDescent="0.3">
      <c r="A188" s="56">
        <v>46205</v>
      </c>
      <c r="B188" s="58">
        <v>21265</v>
      </c>
      <c r="C188" s="58">
        <v>17317</v>
      </c>
      <c r="D188" s="58">
        <v>17342</v>
      </c>
      <c r="E188" s="58">
        <v>20843</v>
      </c>
    </row>
    <row r="189" spans="1:5" ht="16.5" x14ac:dyDescent="0.3">
      <c r="A189" s="56">
        <v>46206</v>
      </c>
      <c r="B189" s="58">
        <v>23052</v>
      </c>
      <c r="C189" s="58">
        <v>17324</v>
      </c>
      <c r="D189" s="58">
        <v>15480</v>
      </c>
      <c r="E189" s="58">
        <v>20388</v>
      </c>
    </row>
    <row r="190" spans="1:5" ht="16.5" x14ac:dyDescent="0.3">
      <c r="A190" s="56">
        <v>46207</v>
      </c>
      <c r="B190" s="58">
        <v>22668</v>
      </c>
      <c r="C190" s="58">
        <v>18797</v>
      </c>
      <c r="D190" s="58">
        <v>17720</v>
      </c>
      <c r="E190" s="58">
        <v>17171</v>
      </c>
    </row>
    <row r="191" spans="1:5" ht="16.5" x14ac:dyDescent="0.3">
      <c r="A191" s="56">
        <v>46208</v>
      </c>
      <c r="B191" s="58">
        <v>23169</v>
      </c>
      <c r="C191" s="58">
        <v>17328</v>
      </c>
      <c r="D191" s="58">
        <v>15348</v>
      </c>
      <c r="E191" s="58">
        <v>16649</v>
      </c>
    </row>
    <row r="192" spans="1:5" ht="16.5" x14ac:dyDescent="0.3">
      <c r="A192" s="56">
        <v>46209</v>
      </c>
      <c r="B192" s="58">
        <v>21041</v>
      </c>
      <c r="C192" s="58">
        <v>17123</v>
      </c>
      <c r="D192" s="58">
        <v>18519</v>
      </c>
      <c r="E192" s="58">
        <v>23921</v>
      </c>
    </row>
    <row r="193" spans="1:5" ht="16.5" x14ac:dyDescent="0.3">
      <c r="A193" s="56">
        <v>46210</v>
      </c>
      <c r="B193" s="58">
        <v>22301</v>
      </c>
      <c r="C193" s="58">
        <v>18987</v>
      </c>
      <c r="D193" s="58">
        <v>17202</v>
      </c>
      <c r="E193" s="58">
        <v>20752</v>
      </c>
    </row>
    <row r="194" spans="1:5" ht="16.5" x14ac:dyDescent="0.3">
      <c r="A194" s="56">
        <v>46211</v>
      </c>
      <c r="B194" s="58">
        <v>20119</v>
      </c>
      <c r="C194" s="58">
        <v>18751</v>
      </c>
      <c r="D194" s="58">
        <v>15637</v>
      </c>
      <c r="E194" s="58">
        <v>23755</v>
      </c>
    </row>
    <row r="195" spans="1:5" ht="16.5" x14ac:dyDescent="0.3">
      <c r="A195" s="56">
        <v>46212</v>
      </c>
      <c r="B195" s="58">
        <v>21496</v>
      </c>
      <c r="C195" s="58">
        <v>17841</v>
      </c>
      <c r="D195" s="58">
        <v>17060</v>
      </c>
      <c r="E195" s="58">
        <v>21489</v>
      </c>
    </row>
    <row r="196" spans="1:5" ht="16.5" x14ac:dyDescent="0.3">
      <c r="A196" s="56">
        <v>46213</v>
      </c>
      <c r="B196" s="58">
        <v>22722</v>
      </c>
      <c r="C196" s="58">
        <v>18038</v>
      </c>
      <c r="D196" s="58">
        <v>14934</v>
      </c>
      <c r="E196" s="58">
        <v>21256</v>
      </c>
    </row>
    <row r="197" spans="1:5" ht="16.5" x14ac:dyDescent="0.3">
      <c r="A197" s="56">
        <v>46214</v>
      </c>
      <c r="B197" s="58">
        <v>19554</v>
      </c>
      <c r="C197" s="58">
        <v>18033</v>
      </c>
      <c r="D197" s="58">
        <v>16362</v>
      </c>
      <c r="E197" s="58">
        <v>23136</v>
      </c>
    </row>
    <row r="198" spans="1:5" ht="16.5" x14ac:dyDescent="0.3">
      <c r="A198" s="56">
        <v>46215</v>
      </c>
      <c r="B198" s="58">
        <v>18638</v>
      </c>
      <c r="C198" s="58">
        <v>19111</v>
      </c>
      <c r="D198" s="58">
        <v>17793</v>
      </c>
      <c r="E198" s="58">
        <v>19137</v>
      </c>
    </row>
    <row r="199" spans="1:5" ht="16.5" x14ac:dyDescent="0.3">
      <c r="A199" s="56">
        <v>46216</v>
      </c>
      <c r="B199" s="58">
        <v>20281</v>
      </c>
      <c r="C199" s="58">
        <v>18409</v>
      </c>
      <c r="D199" s="58">
        <v>13672</v>
      </c>
      <c r="E199" s="58">
        <v>20014</v>
      </c>
    </row>
    <row r="200" spans="1:5" ht="16.5" x14ac:dyDescent="0.3">
      <c r="A200" s="56">
        <v>46217</v>
      </c>
      <c r="B200" s="58">
        <v>19259</v>
      </c>
      <c r="C200" s="58">
        <v>19026</v>
      </c>
      <c r="D200" s="58">
        <v>18067</v>
      </c>
      <c r="E200" s="58">
        <v>19978</v>
      </c>
    </row>
    <row r="201" spans="1:5" ht="16.5" x14ac:dyDescent="0.3">
      <c r="A201" s="56">
        <v>46218</v>
      </c>
      <c r="B201" s="58">
        <v>18850</v>
      </c>
      <c r="C201" s="58">
        <v>16739</v>
      </c>
      <c r="D201" s="58">
        <v>15934</v>
      </c>
      <c r="E201" s="58">
        <v>15737</v>
      </c>
    </row>
    <row r="202" spans="1:5" ht="16.5" x14ac:dyDescent="0.3">
      <c r="A202" s="56">
        <v>46219</v>
      </c>
      <c r="B202" s="58">
        <v>18915</v>
      </c>
      <c r="C202" s="58">
        <v>18408</v>
      </c>
      <c r="D202" s="58">
        <v>16506</v>
      </c>
      <c r="E202" s="58">
        <v>15746</v>
      </c>
    </row>
    <row r="203" spans="1:5" ht="16.5" x14ac:dyDescent="0.3">
      <c r="A203" s="56">
        <v>46220</v>
      </c>
      <c r="B203" s="58">
        <v>20141</v>
      </c>
      <c r="C203" s="58">
        <v>17384</v>
      </c>
      <c r="D203" s="58">
        <v>14742</v>
      </c>
      <c r="E203" s="58">
        <v>15762</v>
      </c>
    </row>
    <row r="204" spans="1:5" ht="16.5" x14ac:dyDescent="0.3">
      <c r="A204" s="56">
        <v>46221</v>
      </c>
      <c r="B204" s="58">
        <v>21204</v>
      </c>
      <c r="C204" s="58">
        <v>18694</v>
      </c>
      <c r="D204" s="58">
        <v>13897</v>
      </c>
      <c r="E204" s="58">
        <v>18838</v>
      </c>
    </row>
    <row r="205" spans="1:5" ht="16.5" x14ac:dyDescent="0.3">
      <c r="A205" s="56">
        <v>46222</v>
      </c>
      <c r="B205" s="58">
        <v>20299</v>
      </c>
      <c r="C205" s="58">
        <v>18207</v>
      </c>
      <c r="D205" s="58">
        <v>15297</v>
      </c>
      <c r="E205" s="58">
        <v>21607</v>
      </c>
    </row>
    <row r="206" spans="1:5" ht="16.5" x14ac:dyDescent="0.3">
      <c r="A206" s="56">
        <v>46223</v>
      </c>
      <c r="B206" s="58">
        <v>19871</v>
      </c>
      <c r="C206" s="58">
        <v>16995</v>
      </c>
      <c r="D206" s="58">
        <v>18685</v>
      </c>
      <c r="E206" s="58">
        <v>17707</v>
      </c>
    </row>
    <row r="207" spans="1:5" ht="16.5" x14ac:dyDescent="0.3">
      <c r="A207" s="56">
        <v>46224</v>
      </c>
      <c r="B207" s="58">
        <v>20018</v>
      </c>
      <c r="C207" s="58">
        <v>17474</v>
      </c>
      <c r="D207" s="58">
        <v>15295</v>
      </c>
      <c r="E207" s="58">
        <v>22337</v>
      </c>
    </row>
    <row r="208" spans="1:5" ht="16.5" x14ac:dyDescent="0.3">
      <c r="A208" s="56">
        <v>46225</v>
      </c>
      <c r="B208" s="58">
        <v>20271</v>
      </c>
      <c r="C208" s="58">
        <v>18184</v>
      </c>
      <c r="D208" s="58">
        <v>17317</v>
      </c>
      <c r="E208" s="58">
        <v>19036</v>
      </c>
    </row>
    <row r="209" spans="1:5" ht="16.5" x14ac:dyDescent="0.3">
      <c r="A209" s="56">
        <v>46226</v>
      </c>
      <c r="B209" s="58">
        <v>21559</v>
      </c>
      <c r="C209" s="58">
        <v>17709</v>
      </c>
      <c r="D209" s="58">
        <v>18810</v>
      </c>
      <c r="E209" s="58">
        <v>20546</v>
      </c>
    </row>
    <row r="210" spans="1:5" ht="16.5" x14ac:dyDescent="0.3">
      <c r="A210" s="56">
        <v>46227</v>
      </c>
      <c r="B210" s="58">
        <v>20398</v>
      </c>
      <c r="C210" s="58">
        <v>18921</v>
      </c>
      <c r="D210" s="58">
        <v>16823</v>
      </c>
      <c r="E210" s="58">
        <v>19727</v>
      </c>
    </row>
    <row r="211" spans="1:5" ht="16.5" x14ac:dyDescent="0.3">
      <c r="A211" s="56">
        <v>46228</v>
      </c>
      <c r="B211" s="58">
        <v>21166</v>
      </c>
      <c r="C211" s="58">
        <v>17642</v>
      </c>
      <c r="D211" s="58">
        <v>17656</v>
      </c>
      <c r="E211" s="58">
        <v>19602</v>
      </c>
    </row>
    <row r="212" spans="1:5" ht="16.5" x14ac:dyDescent="0.3">
      <c r="A212" s="56">
        <v>46229</v>
      </c>
      <c r="B212" s="58">
        <v>18268</v>
      </c>
      <c r="C212" s="58">
        <v>18469</v>
      </c>
      <c r="D212" s="58">
        <v>17378</v>
      </c>
      <c r="E212" s="58">
        <v>17279</v>
      </c>
    </row>
    <row r="213" spans="1:5" ht="16.5" x14ac:dyDescent="0.3">
      <c r="A213" s="56">
        <v>46230</v>
      </c>
      <c r="B213" s="58">
        <v>18884</v>
      </c>
      <c r="C213" s="58">
        <v>18387</v>
      </c>
      <c r="D213" s="58">
        <v>17591</v>
      </c>
      <c r="E213" s="58">
        <v>22746</v>
      </c>
    </row>
    <row r="214" spans="1:5" ht="16.5" x14ac:dyDescent="0.3">
      <c r="A214" s="56">
        <v>46231</v>
      </c>
      <c r="B214" s="58">
        <v>17511</v>
      </c>
      <c r="C214" s="58">
        <v>17549</v>
      </c>
      <c r="D214" s="58">
        <v>15080</v>
      </c>
      <c r="E214" s="58">
        <v>21938</v>
      </c>
    </row>
    <row r="215" spans="1:5" ht="16.5" x14ac:dyDescent="0.3">
      <c r="A215" s="56">
        <v>46232</v>
      </c>
      <c r="B215" s="58">
        <v>21225</v>
      </c>
      <c r="C215" s="58">
        <v>17397</v>
      </c>
      <c r="D215" s="58">
        <v>18538</v>
      </c>
      <c r="E215" s="58">
        <v>15015</v>
      </c>
    </row>
    <row r="216" spans="1:5" ht="16.5" x14ac:dyDescent="0.3">
      <c r="A216" s="56">
        <v>46233</v>
      </c>
      <c r="B216" s="58">
        <v>18283</v>
      </c>
      <c r="C216" s="58">
        <v>19458</v>
      </c>
      <c r="D216" s="58">
        <v>17810</v>
      </c>
      <c r="E216" s="58">
        <v>21755</v>
      </c>
    </row>
    <row r="217" spans="1:5" ht="16.5" x14ac:dyDescent="0.3">
      <c r="A217" s="56">
        <v>46234</v>
      </c>
      <c r="B217" s="58">
        <v>17728</v>
      </c>
      <c r="C217" s="58">
        <v>17174</v>
      </c>
      <c r="D217" s="58">
        <v>18041</v>
      </c>
      <c r="E217" s="58">
        <v>16467</v>
      </c>
    </row>
    <row r="218" spans="1:5" ht="16.5" x14ac:dyDescent="0.3">
      <c r="A218" s="56">
        <v>46235</v>
      </c>
      <c r="B218" s="58">
        <v>17646</v>
      </c>
      <c r="C218" s="58">
        <v>18729</v>
      </c>
      <c r="D218" s="58">
        <v>18360</v>
      </c>
      <c r="E218" s="58">
        <v>19399</v>
      </c>
    </row>
    <row r="219" spans="1:5" ht="16.5" x14ac:dyDescent="0.3">
      <c r="A219" s="56">
        <v>46236</v>
      </c>
      <c r="B219" s="58">
        <v>17267</v>
      </c>
      <c r="C219" s="58">
        <v>16528</v>
      </c>
      <c r="D219" s="58">
        <v>14660</v>
      </c>
      <c r="E219" s="58">
        <v>16781</v>
      </c>
    </row>
    <row r="220" spans="1:5" ht="16.5" x14ac:dyDescent="0.3">
      <c r="A220" s="56">
        <v>46237</v>
      </c>
      <c r="B220" s="58">
        <v>19104</v>
      </c>
      <c r="C220" s="58">
        <v>19462</v>
      </c>
      <c r="D220" s="58">
        <v>15380</v>
      </c>
      <c r="E220" s="58">
        <v>18889</v>
      </c>
    </row>
    <row r="221" spans="1:5" ht="16.5" x14ac:dyDescent="0.3">
      <c r="A221" s="56">
        <v>46238</v>
      </c>
      <c r="B221" s="58">
        <v>17125</v>
      </c>
      <c r="C221" s="58">
        <v>16585</v>
      </c>
      <c r="D221" s="58">
        <v>15696</v>
      </c>
      <c r="E221" s="58">
        <v>16630</v>
      </c>
    </row>
    <row r="222" spans="1:5" ht="16.5" x14ac:dyDescent="0.3">
      <c r="A222" s="56">
        <v>46239</v>
      </c>
      <c r="B222" s="58">
        <v>17535</v>
      </c>
      <c r="C222" s="58">
        <v>17077</v>
      </c>
      <c r="D222" s="58">
        <v>15034</v>
      </c>
      <c r="E222" s="58">
        <v>19283</v>
      </c>
    </row>
    <row r="223" spans="1:5" ht="16.5" x14ac:dyDescent="0.3">
      <c r="A223" s="56">
        <v>46240</v>
      </c>
      <c r="B223" s="58">
        <v>17120</v>
      </c>
      <c r="C223" s="58">
        <v>17221</v>
      </c>
      <c r="D223" s="58">
        <v>19386</v>
      </c>
      <c r="E223" s="58">
        <v>17140</v>
      </c>
    </row>
    <row r="224" spans="1:5" ht="16.5" x14ac:dyDescent="0.3">
      <c r="A224" s="56">
        <v>46241</v>
      </c>
      <c r="B224" s="58">
        <v>16684</v>
      </c>
      <c r="C224" s="58">
        <v>19239</v>
      </c>
      <c r="D224" s="58">
        <v>15415</v>
      </c>
      <c r="E224" s="58">
        <v>17562</v>
      </c>
    </row>
    <row r="225" spans="1:5" ht="16.5" x14ac:dyDescent="0.3">
      <c r="A225" s="56">
        <v>46242</v>
      </c>
      <c r="B225" s="58">
        <v>17908</v>
      </c>
      <c r="C225" s="58">
        <v>17841</v>
      </c>
      <c r="D225" s="58">
        <v>17662</v>
      </c>
      <c r="E225" s="58">
        <v>14342</v>
      </c>
    </row>
    <row r="226" spans="1:5" ht="16.5" x14ac:dyDescent="0.3">
      <c r="A226" s="56">
        <v>46243</v>
      </c>
      <c r="B226" s="58">
        <v>19825</v>
      </c>
      <c r="C226" s="58">
        <v>18773</v>
      </c>
      <c r="D226" s="58">
        <v>19213</v>
      </c>
      <c r="E226" s="58">
        <v>14371</v>
      </c>
    </row>
    <row r="227" spans="1:5" ht="16.5" x14ac:dyDescent="0.3">
      <c r="A227" s="56">
        <v>46244</v>
      </c>
      <c r="B227" s="58">
        <v>16979</v>
      </c>
      <c r="C227" s="58">
        <v>17217</v>
      </c>
      <c r="D227" s="58">
        <v>19072</v>
      </c>
      <c r="E227" s="58">
        <v>19096</v>
      </c>
    </row>
    <row r="228" spans="1:5" ht="16.5" x14ac:dyDescent="0.3">
      <c r="A228" s="56">
        <v>46245</v>
      </c>
      <c r="B228" s="58">
        <v>17121</v>
      </c>
      <c r="C228" s="58">
        <v>18906</v>
      </c>
      <c r="D228" s="58">
        <v>19209</v>
      </c>
      <c r="E228" s="58">
        <v>20297</v>
      </c>
    </row>
    <row r="229" spans="1:5" ht="16.5" x14ac:dyDescent="0.3">
      <c r="A229" s="56">
        <v>46246</v>
      </c>
      <c r="B229" s="58">
        <v>20034</v>
      </c>
      <c r="C229" s="58">
        <v>17405</v>
      </c>
      <c r="D229" s="58">
        <v>18921</v>
      </c>
      <c r="E229" s="58">
        <v>16996</v>
      </c>
    </row>
    <row r="230" spans="1:5" ht="16.5" x14ac:dyDescent="0.3">
      <c r="A230" s="56">
        <v>46247</v>
      </c>
      <c r="B230" s="58">
        <v>19368</v>
      </c>
      <c r="C230" s="58">
        <v>18139</v>
      </c>
      <c r="D230" s="58">
        <v>14848</v>
      </c>
      <c r="E230" s="58">
        <v>21758</v>
      </c>
    </row>
    <row r="231" spans="1:5" ht="16.5" x14ac:dyDescent="0.3">
      <c r="A231" s="56">
        <v>46248</v>
      </c>
      <c r="B231" s="58">
        <v>20201</v>
      </c>
      <c r="C231" s="58">
        <v>19098</v>
      </c>
      <c r="D231" s="58">
        <v>16845</v>
      </c>
      <c r="E231" s="58">
        <v>21091</v>
      </c>
    </row>
    <row r="232" spans="1:5" ht="16.5" x14ac:dyDescent="0.3">
      <c r="A232" s="56">
        <v>46249</v>
      </c>
      <c r="B232" s="58">
        <v>18576</v>
      </c>
      <c r="C232" s="58">
        <v>17974</v>
      </c>
      <c r="D232" s="58">
        <v>17978</v>
      </c>
      <c r="E232" s="58">
        <v>17255</v>
      </c>
    </row>
    <row r="233" spans="1:5" ht="16.5" x14ac:dyDescent="0.3">
      <c r="A233" s="56">
        <v>46250</v>
      </c>
      <c r="B233" s="58">
        <v>17689</v>
      </c>
      <c r="C233" s="58">
        <v>17853</v>
      </c>
      <c r="D233" s="58">
        <v>18949</v>
      </c>
      <c r="E233" s="58">
        <v>15028</v>
      </c>
    </row>
    <row r="234" spans="1:5" ht="16.5" x14ac:dyDescent="0.3">
      <c r="A234" s="56">
        <v>46251</v>
      </c>
      <c r="B234" s="58">
        <v>17010</v>
      </c>
      <c r="C234" s="58">
        <v>18815</v>
      </c>
      <c r="D234" s="58">
        <v>18886</v>
      </c>
      <c r="E234" s="58">
        <v>15162</v>
      </c>
    </row>
    <row r="235" spans="1:5" ht="16.5" x14ac:dyDescent="0.3">
      <c r="A235" s="56">
        <v>46252</v>
      </c>
      <c r="B235" s="58">
        <v>16037</v>
      </c>
      <c r="C235" s="58">
        <v>18196</v>
      </c>
      <c r="D235" s="58">
        <v>16117</v>
      </c>
      <c r="E235" s="58">
        <v>22055</v>
      </c>
    </row>
    <row r="236" spans="1:5" ht="16.5" x14ac:dyDescent="0.3">
      <c r="A236" s="56">
        <v>46253</v>
      </c>
      <c r="B236" s="58">
        <v>17201</v>
      </c>
      <c r="C236" s="58">
        <v>19204</v>
      </c>
      <c r="D236" s="58">
        <v>16616</v>
      </c>
      <c r="E236" s="58">
        <v>16434</v>
      </c>
    </row>
    <row r="237" spans="1:5" ht="16.5" x14ac:dyDescent="0.3">
      <c r="A237" s="56">
        <v>46254</v>
      </c>
      <c r="B237" s="58">
        <v>17003</v>
      </c>
      <c r="C237" s="58">
        <v>17579</v>
      </c>
      <c r="D237" s="58">
        <v>19455</v>
      </c>
      <c r="E237" s="58">
        <v>17884</v>
      </c>
    </row>
    <row r="238" spans="1:5" ht="16.5" x14ac:dyDescent="0.3">
      <c r="A238" s="56">
        <v>46255</v>
      </c>
      <c r="B238" s="58">
        <v>15980</v>
      </c>
      <c r="C238" s="58">
        <v>18811</v>
      </c>
      <c r="D238" s="58">
        <v>18174</v>
      </c>
      <c r="E238" s="58">
        <v>18396</v>
      </c>
    </row>
    <row r="239" spans="1:5" ht="16.5" x14ac:dyDescent="0.3">
      <c r="A239" s="56">
        <v>46256</v>
      </c>
      <c r="B239" s="58">
        <v>18243</v>
      </c>
      <c r="C239" s="58">
        <v>16670</v>
      </c>
      <c r="D239" s="58">
        <v>19436</v>
      </c>
      <c r="E239" s="58">
        <v>19195</v>
      </c>
    </row>
    <row r="240" spans="1:5" ht="16.5" x14ac:dyDescent="0.3">
      <c r="A240" s="56">
        <v>46257</v>
      </c>
      <c r="B240" s="58">
        <v>17915</v>
      </c>
      <c r="C240" s="58">
        <v>18014</v>
      </c>
      <c r="D240" s="58">
        <v>19770</v>
      </c>
      <c r="E240" s="58">
        <v>14080</v>
      </c>
    </row>
    <row r="241" spans="1:5" ht="16.5" x14ac:dyDescent="0.3">
      <c r="A241" s="56">
        <v>46258</v>
      </c>
      <c r="B241" s="58">
        <v>19426</v>
      </c>
      <c r="C241" s="58">
        <v>18843</v>
      </c>
      <c r="D241" s="58">
        <v>17766</v>
      </c>
      <c r="E241" s="58">
        <v>18058</v>
      </c>
    </row>
    <row r="242" spans="1:5" ht="16.5" x14ac:dyDescent="0.3">
      <c r="A242" s="56">
        <v>46259</v>
      </c>
      <c r="B242" s="58">
        <v>16536</v>
      </c>
      <c r="C242" s="58">
        <v>18832</v>
      </c>
      <c r="D242" s="58">
        <v>19533</v>
      </c>
      <c r="E242" s="58">
        <v>17623</v>
      </c>
    </row>
    <row r="243" spans="1:5" ht="16.5" x14ac:dyDescent="0.3">
      <c r="A243" s="56">
        <v>46260</v>
      </c>
      <c r="B243" s="58">
        <v>18853</v>
      </c>
      <c r="C243" s="58">
        <v>17965</v>
      </c>
      <c r="D243" s="58">
        <v>16257</v>
      </c>
      <c r="E243" s="58">
        <v>14781</v>
      </c>
    </row>
    <row r="244" spans="1:5" ht="16.5" x14ac:dyDescent="0.3">
      <c r="A244" s="56">
        <v>46261</v>
      </c>
      <c r="B244" s="58">
        <v>16708</v>
      </c>
      <c r="C244" s="58">
        <v>17942</v>
      </c>
      <c r="D244" s="58">
        <v>18864</v>
      </c>
      <c r="E244" s="58">
        <v>21498</v>
      </c>
    </row>
    <row r="245" spans="1:5" ht="16.5" x14ac:dyDescent="0.3">
      <c r="A245" s="56">
        <v>46262</v>
      </c>
      <c r="B245" s="58">
        <v>17032</v>
      </c>
      <c r="C245" s="58">
        <v>17549</v>
      </c>
      <c r="D245" s="58">
        <v>18535</v>
      </c>
      <c r="E245" s="58">
        <v>16493</v>
      </c>
    </row>
    <row r="246" spans="1:5" ht="16.5" x14ac:dyDescent="0.3">
      <c r="A246" s="56">
        <v>46263</v>
      </c>
      <c r="B246" s="58">
        <v>17804</v>
      </c>
      <c r="C246" s="58">
        <v>17772</v>
      </c>
      <c r="D246" s="58">
        <v>18171</v>
      </c>
      <c r="E246" s="58">
        <v>15278</v>
      </c>
    </row>
    <row r="247" spans="1:5" ht="16.5" x14ac:dyDescent="0.3">
      <c r="A247" s="56">
        <v>46264</v>
      </c>
      <c r="B247" s="58">
        <v>18684</v>
      </c>
      <c r="C247" s="58">
        <v>17750</v>
      </c>
      <c r="D247" s="58">
        <v>20377</v>
      </c>
      <c r="E247" s="58">
        <v>20376</v>
      </c>
    </row>
    <row r="248" spans="1:5" ht="16.5" x14ac:dyDescent="0.3">
      <c r="A248" s="56">
        <v>46265</v>
      </c>
      <c r="B248" s="58">
        <v>17682</v>
      </c>
      <c r="C248" s="58">
        <v>16977</v>
      </c>
      <c r="D248" s="58">
        <v>20067</v>
      </c>
      <c r="E248" s="58">
        <v>17625</v>
      </c>
    </row>
    <row r="249" spans="1:5" ht="16.5" x14ac:dyDescent="0.3">
      <c r="A249" s="56">
        <v>46266</v>
      </c>
      <c r="B249" s="58">
        <v>17626</v>
      </c>
      <c r="C249" s="58">
        <v>17340</v>
      </c>
      <c r="D249" s="58">
        <v>17723</v>
      </c>
      <c r="E249" s="58">
        <v>16160</v>
      </c>
    </row>
    <row r="250" spans="1:5" ht="16.5" x14ac:dyDescent="0.3">
      <c r="A250" s="56">
        <v>46267</v>
      </c>
      <c r="B250" s="58">
        <v>17154</v>
      </c>
      <c r="C250" s="58">
        <v>19499</v>
      </c>
      <c r="D250" s="58">
        <v>17444</v>
      </c>
      <c r="E250" s="58">
        <v>15622</v>
      </c>
    </row>
    <row r="251" spans="1:5" ht="16.5" x14ac:dyDescent="0.3">
      <c r="A251" s="56">
        <v>46268</v>
      </c>
      <c r="B251" s="58">
        <v>16281</v>
      </c>
      <c r="C251" s="58">
        <v>18010</v>
      </c>
      <c r="D251" s="58">
        <v>16928</v>
      </c>
      <c r="E251" s="58">
        <v>19701</v>
      </c>
    </row>
    <row r="252" spans="1:5" ht="16.5" x14ac:dyDescent="0.3">
      <c r="A252" s="56">
        <v>46269</v>
      </c>
      <c r="B252" s="58">
        <v>17083</v>
      </c>
      <c r="C252" s="58">
        <v>18834</v>
      </c>
      <c r="D252" s="58">
        <v>19970</v>
      </c>
      <c r="E252" s="58">
        <v>18245</v>
      </c>
    </row>
    <row r="253" spans="1:5" ht="16.5" x14ac:dyDescent="0.3">
      <c r="A253" s="56">
        <v>46270</v>
      </c>
      <c r="B253" s="58">
        <v>17323</v>
      </c>
      <c r="C253" s="58">
        <v>18620</v>
      </c>
      <c r="D253" s="58">
        <v>17617</v>
      </c>
      <c r="E253" s="58">
        <v>19290</v>
      </c>
    </row>
    <row r="254" spans="1:5" ht="16.5" x14ac:dyDescent="0.3">
      <c r="A254" s="56">
        <v>46271</v>
      </c>
      <c r="B254" s="58">
        <v>16366</v>
      </c>
      <c r="C254" s="58">
        <v>19040</v>
      </c>
      <c r="D254" s="58">
        <v>19693</v>
      </c>
      <c r="E254" s="58">
        <v>21171</v>
      </c>
    </row>
    <row r="255" spans="1:5" ht="16.5" x14ac:dyDescent="0.3">
      <c r="A255" s="56">
        <v>46272</v>
      </c>
      <c r="B255" s="58">
        <v>16024</v>
      </c>
      <c r="C255" s="58">
        <v>17183</v>
      </c>
      <c r="D255" s="58">
        <v>21059</v>
      </c>
      <c r="E255" s="58">
        <v>18625</v>
      </c>
    </row>
    <row r="256" spans="1:5" ht="16.5" x14ac:dyDescent="0.3">
      <c r="A256" s="56">
        <v>46273</v>
      </c>
      <c r="B256" s="58">
        <v>15748</v>
      </c>
      <c r="C256" s="58">
        <v>17133</v>
      </c>
      <c r="D256" s="58">
        <v>20102</v>
      </c>
      <c r="E256" s="58">
        <v>18470</v>
      </c>
    </row>
    <row r="257" spans="1:5" ht="16.5" x14ac:dyDescent="0.3">
      <c r="A257" s="56">
        <v>46274</v>
      </c>
      <c r="B257" s="58">
        <v>16154</v>
      </c>
      <c r="C257" s="58">
        <v>19323</v>
      </c>
      <c r="D257" s="58">
        <v>21049</v>
      </c>
      <c r="E257" s="58">
        <v>18805</v>
      </c>
    </row>
    <row r="258" spans="1:5" ht="16.5" x14ac:dyDescent="0.3">
      <c r="A258" s="56">
        <v>46275</v>
      </c>
      <c r="B258" s="58">
        <v>15925</v>
      </c>
      <c r="C258" s="58">
        <v>18715</v>
      </c>
      <c r="D258" s="58">
        <v>19611</v>
      </c>
      <c r="E258" s="58">
        <v>20563</v>
      </c>
    </row>
    <row r="259" spans="1:5" ht="16.5" x14ac:dyDescent="0.3">
      <c r="A259" s="56">
        <v>46276</v>
      </c>
      <c r="B259" s="58">
        <v>18162</v>
      </c>
      <c r="C259" s="58">
        <v>18882</v>
      </c>
      <c r="D259" s="58">
        <v>20802</v>
      </c>
      <c r="E259" s="58">
        <v>18365</v>
      </c>
    </row>
    <row r="260" spans="1:5" ht="16.5" x14ac:dyDescent="0.3">
      <c r="A260" s="56">
        <v>46277</v>
      </c>
      <c r="B260" s="58">
        <v>15797</v>
      </c>
      <c r="C260" s="58">
        <v>16758</v>
      </c>
      <c r="D260" s="58">
        <v>21444</v>
      </c>
      <c r="E260" s="58">
        <v>18154</v>
      </c>
    </row>
    <row r="261" spans="1:5" ht="16.5" x14ac:dyDescent="0.3">
      <c r="A261" s="56">
        <v>46278</v>
      </c>
      <c r="B261" s="58">
        <v>16659</v>
      </c>
      <c r="C261" s="58">
        <v>18264</v>
      </c>
      <c r="D261" s="58">
        <v>20413</v>
      </c>
      <c r="E261" s="58">
        <v>16679</v>
      </c>
    </row>
    <row r="262" spans="1:5" ht="16.5" x14ac:dyDescent="0.3">
      <c r="A262" s="56">
        <v>46279</v>
      </c>
      <c r="B262" s="58">
        <v>17706</v>
      </c>
      <c r="C262" s="58">
        <v>16658</v>
      </c>
      <c r="D262" s="58">
        <v>19052</v>
      </c>
      <c r="E262" s="58">
        <v>22186</v>
      </c>
    </row>
    <row r="263" spans="1:5" ht="16.5" x14ac:dyDescent="0.3">
      <c r="A263" s="56">
        <v>46280</v>
      </c>
      <c r="B263" s="58">
        <v>18981</v>
      </c>
      <c r="C263" s="58">
        <v>17508</v>
      </c>
      <c r="D263" s="58">
        <v>20612</v>
      </c>
      <c r="E263" s="58">
        <v>21553</v>
      </c>
    </row>
    <row r="264" spans="1:5" ht="16.5" x14ac:dyDescent="0.3">
      <c r="A264" s="56">
        <v>46281</v>
      </c>
      <c r="B264" s="58">
        <v>17636</v>
      </c>
      <c r="C264" s="58">
        <v>18894</v>
      </c>
      <c r="D264" s="58">
        <v>18639</v>
      </c>
      <c r="E264" s="58">
        <v>19801</v>
      </c>
    </row>
    <row r="265" spans="1:5" ht="16.5" x14ac:dyDescent="0.3">
      <c r="A265" s="56">
        <v>46282</v>
      </c>
      <c r="B265" s="58">
        <v>17383</v>
      </c>
      <c r="C265" s="58">
        <v>17498</v>
      </c>
      <c r="D265" s="58">
        <v>20459</v>
      </c>
      <c r="E265" s="58">
        <v>14854</v>
      </c>
    </row>
    <row r="266" spans="1:5" ht="16.5" x14ac:dyDescent="0.3">
      <c r="A266" s="56">
        <v>46283</v>
      </c>
      <c r="B266" s="58">
        <v>18472</v>
      </c>
      <c r="C266" s="58">
        <v>17555</v>
      </c>
      <c r="D266" s="58">
        <v>21349</v>
      </c>
      <c r="E266" s="58">
        <v>19035</v>
      </c>
    </row>
    <row r="267" spans="1:5" ht="16.5" x14ac:dyDescent="0.3">
      <c r="A267" s="56">
        <v>46284</v>
      </c>
      <c r="B267" s="58">
        <v>17202</v>
      </c>
      <c r="C267" s="58">
        <v>17842</v>
      </c>
      <c r="D267" s="58">
        <v>18765</v>
      </c>
      <c r="E267" s="58">
        <v>22341</v>
      </c>
    </row>
    <row r="268" spans="1:5" ht="16.5" x14ac:dyDescent="0.3">
      <c r="A268" s="56">
        <v>46285</v>
      </c>
      <c r="B268" s="58">
        <v>16874</v>
      </c>
      <c r="C268" s="58">
        <v>19275</v>
      </c>
      <c r="D268" s="58">
        <v>21418</v>
      </c>
      <c r="E268" s="58">
        <v>18555</v>
      </c>
    </row>
    <row r="269" spans="1:5" ht="16.5" x14ac:dyDescent="0.3">
      <c r="A269" s="56">
        <v>46286</v>
      </c>
      <c r="B269" s="58">
        <v>16151</v>
      </c>
      <c r="C269" s="58">
        <v>17131</v>
      </c>
      <c r="D269" s="58">
        <v>20831</v>
      </c>
      <c r="E269" s="58">
        <v>14832</v>
      </c>
    </row>
    <row r="270" spans="1:5" ht="16.5" x14ac:dyDescent="0.3">
      <c r="A270" s="56">
        <v>46287</v>
      </c>
      <c r="B270" s="58">
        <v>16582</v>
      </c>
      <c r="C270" s="58">
        <v>19413</v>
      </c>
      <c r="D270" s="58">
        <v>18648</v>
      </c>
      <c r="E270" s="58">
        <v>20855</v>
      </c>
    </row>
    <row r="271" spans="1:5" ht="16.5" x14ac:dyDescent="0.3">
      <c r="A271" s="56">
        <v>46288</v>
      </c>
      <c r="B271" s="58">
        <v>18208</v>
      </c>
      <c r="C271" s="58">
        <v>18148</v>
      </c>
      <c r="D271" s="58">
        <v>17545</v>
      </c>
      <c r="E271" s="58">
        <v>20851</v>
      </c>
    </row>
    <row r="272" spans="1:5" ht="16.5" x14ac:dyDescent="0.3">
      <c r="A272" s="56">
        <v>46289</v>
      </c>
      <c r="B272" s="58">
        <v>15837</v>
      </c>
      <c r="C272" s="58">
        <v>17991</v>
      </c>
      <c r="D272" s="58">
        <v>21251</v>
      </c>
      <c r="E272" s="58">
        <v>19963</v>
      </c>
    </row>
    <row r="273" spans="1:5" ht="16.5" x14ac:dyDescent="0.3">
      <c r="A273" s="56">
        <v>46290</v>
      </c>
      <c r="B273" s="58">
        <v>18721</v>
      </c>
      <c r="C273" s="58">
        <v>17503</v>
      </c>
      <c r="D273" s="58">
        <v>21340</v>
      </c>
      <c r="E273" s="58">
        <v>17587</v>
      </c>
    </row>
    <row r="274" spans="1:5" ht="16.5" x14ac:dyDescent="0.3">
      <c r="A274" s="56">
        <v>46291</v>
      </c>
      <c r="B274" s="58">
        <v>15933</v>
      </c>
      <c r="C274" s="58">
        <v>18658</v>
      </c>
      <c r="D274" s="58">
        <v>20984</v>
      </c>
      <c r="E274" s="58">
        <v>17734</v>
      </c>
    </row>
    <row r="275" spans="1:5" ht="16.5" x14ac:dyDescent="0.3">
      <c r="A275" s="56">
        <v>46292</v>
      </c>
      <c r="B275" s="58">
        <v>16889</v>
      </c>
      <c r="C275" s="58">
        <v>19191</v>
      </c>
      <c r="D275" s="58">
        <v>20805</v>
      </c>
      <c r="E275" s="58">
        <v>17224</v>
      </c>
    </row>
    <row r="276" spans="1:5" ht="16.5" x14ac:dyDescent="0.3">
      <c r="A276" s="56">
        <v>46293</v>
      </c>
      <c r="B276" s="58">
        <v>16969</v>
      </c>
      <c r="C276" s="58">
        <v>19384</v>
      </c>
      <c r="D276" s="58">
        <v>17882</v>
      </c>
      <c r="E276" s="58">
        <v>16105</v>
      </c>
    </row>
    <row r="277" spans="1:5" ht="16.5" x14ac:dyDescent="0.3">
      <c r="A277" s="56">
        <v>46294</v>
      </c>
      <c r="B277" s="58">
        <v>17744</v>
      </c>
      <c r="C277" s="58">
        <v>17085</v>
      </c>
      <c r="D277" s="58">
        <v>20354</v>
      </c>
      <c r="E277" s="58">
        <v>21946</v>
      </c>
    </row>
    <row r="278" spans="1:5" ht="16.5" x14ac:dyDescent="0.3">
      <c r="A278" s="56">
        <v>46295</v>
      </c>
      <c r="B278" s="58">
        <v>17339</v>
      </c>
      <c r="C278" s="58">
        <v>18525</v>
      </c>
      <c r="D278" s="58">
        <v>22226</v>
      </c>
      <c r="E278" s="58">
        <v>20647</v>
      </c>
    </row>
    <row r="279" spans="1:5" ht="16.5" x14ac:dyDescent="0.3">
      <c r="A279" s="56">
        <v>46296</v>
      </c>
      <c r="B279" s="58">
        <v>18427</v>
      </c>
      <c r="C279" s="58">
        <v>17499</v>
      </c>
      <c r="D279" s="58">
        <v>18088</v>
      </c>
      <c r="E279" s="58">
        <v>21256</v>
      </c>
    </row>
    <row r="280" spans="1:5" ht="16.5" x14ac:dyDescent="0.3">
      <c r="A280" s="56">
        <v>46297</v>
      </c>
      <c r="B280" s="58">
        <v>17258</v>
      </c>
      <c r="C280" s="58">
        <v>17696</v>
      </c>
      <c r="D280" s="58">
        <v>18066</v>
      </c>
      <c r="E280" s="58">
        <v>18044</v>
      </c>
    </row>
    <row r="281" spans="1:5" ht="16.5" x14ac:dyDescent="0.3">
      <c r="A281" s="56">
        <v>46298</v>
      </c>
      <c r="B281" s="58">
        <v>15361</v>
      </c>
      <c r="C281" s="58">
        <v>17790</v>
      </c>
      <c r="D281" s="58">
        <v>22478</v>
      </c>
      <c r="E281" s="58">
        <v>16995</v>
      </c>
    </row>
    <row r="282" spans="1:5" ht="16.5" x14ac:dyDescent="0.3">
      <c r="A282" s="56">
        <v>46299</v>
      </c>
      <c r="B282" s="58">
        <v>15862</v>
      </c>
      <c r="C282" s="58">
        <v>18226</v>
      </c>
      <c r="D282" s="58">
        <v>19347</v>
      </c>
      <c r="E282" s="58">
        <v>22758</v>
      </c>
    </row>
    <row r="283" spans="1:5" ht="16.5" x14ac:dyDescent="0.3">
      <c r="A283" s="56">
        <v>46300</v>
      </c>
      <c r="B283" s="58">
        <v>15108</v>
      </c>
      <c r="C283" s="58">
        <v>16659</v>
      </c>
      <c r="D283" s="58">
        <v>21921</v>
      </c>
      <c r="E283" s="58">
        <v>18926</v>
      </c>
    </row>
    <row r="284" spans="1:5" ht="16.5" x14ac:dyDescent="0.3">
      <c r="A284" s="56">
        <v>46301</v>
      </c>
      <c r="B284" s="58">
        <v>15631</v>
      </c>
      <c r="C284" s="58">
        <v>19321</v>
      </c>
      <c r="D284" s="58">
        <v>20347</v>
      </c>
      <c r="E284" s="58">
        <v>18402</v>
      </c>
    </row>
    <row r="285" spans="1:5" ht="16.5" x14ac:dyDescent="0.3">
      <c r="A285" s="56">
        <v>46302</v>
      </c>
      <c r="B285" s="58">
        <v>17180</v>
      </c>
      <c r="C285" s="58">
        <v>17017</v>
      </c>
      <c r="D285" s="58">
        <v>22365</v>
      </c>
      <c r="E285" s="58">
        <v>22105</v>
      </c>
    </row>
    <row r="286" spans="1:5" ht="16.5" x14ac:dyDescent="0.3">
      <c r="A286" s="56">
        <v>46303</v>
      </c>
      <c r="B286" s="58">
        <v>15942</v>
      </c>
      <c r="C286" s="58">
        <v>18898</v>
      </c>
      <c r="D286" s="58">
        <v>21487</v>
      </c>
      <c r="E286" s="58">
        <v>21872</v>
      </c>
    </row>
    <row r="287" spans="1:5" ht="16.5" x14ac:dyDescent="0.3">
      <c r="A287" s="56">
        <v>46304</v>
      </c>
      <c r="B287" s="58">
        <v>16263</v>
      </c>
      <c r="C287" s="58">
        <v>18732</v>
      </c>
      <c r="D287" s="58">
        <v>22505</v>
      </c>
      <c r="E287" s="58">
        <v>19371</v>
      </c>
    </row>
    <row r="288" spans="1:5" ht="16.5" x14ac:dyDescent="0.3">
      <c r="A288" s="56">
        <v>46305</v>
      </c>
      <c r="B288" s="58">
        <v>15930</v>
      </c>
      <c r="C288" s="58">
        <v>17369</v>
      </c>
      <c r="D288" s="58">
        <v>19498</v>
      </c>
      <c r="E288" s="58">
        <v>19592</v>
      </c>
    </row>
    <row r="289" spans="1:5" ht="16.5" x14ac:dyDescent="0.3">
      <c r="A289" s="56">
        <v>46306</v>
      </c>
      <c r="B289" s="58">
        <v>17447</v>
      </c>
      <c r="C289" s="58">
        <v>17957</v>
      </c>
      <c r="D289" s="58">
        <v>18697</v>
      </c>
      <c r="E289" s="58">
        <v>23657</v>
      </c>
    </row>
    <row r="290" spans="1:5" ht="16.5" x14ac:dyDescent="0.3">
      <c r="A290" s="56">
        <v>46307</v>
      </c>
      <c r="B290" s="58">
        <v>16711</v>
      </c>
      <c r="C290" s="58">
        <v>18925</v>
      </c>
      <c r="D290" s="58">
        <v>20140</v>
      </c>
      <c r="E290" s="58">
        <v>20660</v>
      </c>
    </row>
    <row r="291" spans="1:5" ht="16.5" x14ac:dyDescent="0.3">
      <c r="A291" s="56">
        <v>46308</v>
      </c>
      <c r="B291" s="58">
        <v>18539</v>
      </c>
      <c r="C291" s="58">
        <v>16586</v>
      </c>
      <c r="D291" s="58">
        <v>21824</v>
      </c>
      <c r="E291" s="58">
        <v>18067</v>
      </c>
    </row>
    <row r="292" spans="1:5" ht="16.5" x14ac:dyDescent="0.3">
      <c r="A292" s="56">
        <v>46309</v>
      </c>
      <c r="B292" s="58">
        <v>16032</v>
      </c>
      <c r="C292" s="58">
        <v>18046</v>
      </c>
      <c r="D292" s="58">
        <v>21590</v>
      </c>
      <c r="E292" s="58">
        <v>19217</v>
      </c>
    </row>
    <row r="293" spans="1:5" ht="16.5" x14ac:dyDescent="0.3">
      <c r="A293" s="56">
        <v>46310</v>
      </c>
      <c r="B293" s="58">
        <v>17047</v>
      </c>
      <c r="C293" s="58">
        <v>16607</v>
      </c>
      <c r="D293" s="58">
        <v>19987</v>
      </c>
      <c r="E293" s="58">
        <v>18986</v>
      </c>
    </row>
    <row r="294" spans="1:5" ht="16.5" x14ac:dyDescent="0.3">
      <c r="A294" s="56">
        <v>46311</v>
      </c>
      <c r="B294" s="58">
        <v>16384</v>
      </c>
      <c r="C294" s="58">
        <v>17738</v>
      </c>
      <c r="D294" s="58">
        <v>22003</v>
      </c>
      <c r="E294" s="58">
        <v>19561</v>
      </c>
    </row>
    <row r="295" spans="1:5" ht="16.5" x14ac:dyDescent="0.3">
      <c r="A295" s="56">
        <v>46312</v>
      </c>
      <c r="B295" s="58">
        <v>18988</v>
      </c>
      <c r="C295" s="58">
        <v>17680</v>
      </c>
      <c r="D295" s="58">
        <v>23821</v>
      </c>
      <c r="E295" s="58">
        <v>22792</v>
      </c>
    </row>
    <row r="296" spans="1:5" ht="16.5" x14ac:dyDescent="0.3">
      <c r="A296" s="56">
        <v>46313</v>
      </c>
      <c r="B296" s="58">
        <v>18066</v>
      </c>
      <c r="C296" s="58">
        <v>17622</v>
      </c>
      <c r="D296" s="58">
        <v>21393</v>
      </c>
      <c r="E296" s="58">
        <v>21171</v>
      </c>
    </row>
    <row r="297" spans="1:5" ht="16.5" x14ac:dyDescent="0.3">
      <c r="A297" s="56">
        <v>46314</v>
      </c>
      <c r="B297" s="58">
        <v>17529</v>
      </c>
      <c r="C297" s="58">
        <v>18010</v>
      </c>
      <c r="D297" s="58">
        <v>20255</v>
      </c>
      <c r="E297" s="58">
        <v>21212</v>
      </c>
    </row>
    <row r="298" spans="1:5" ht="16.5" x14ac:dyDescent="0.3">
      <c r="A298" s="56">
        <v>46315</v>
      </c>
      <c r="B298" s="58">
        <v>17951</v>
      </c>
      <c r="C298" s="58">
        <v>17873</v>
      </c>
      <c r="D298" s="58">
        <v>23918</v>
      </c>
      <c r="E298" s="58">
        <v>18869</v>
      </c>
    </row>
    <row r="299" spans="1:5" ht="16.5" x14ac:dyDescent="0.3">
      <c r="A299" s="56">
        <v>46316</v>
      </c>
      <c r="B299" s="58">
        <v>18184</v>
      </c>
      <c r="C299" s="58">
        <v>17896</v>
      </c>
      <c r="D299" s="58">
        <v>21685</v>
      </c>
      <c r="E299" s="58">
        <v>21192</v>
      </c>
    </row>
    <row r="300" spans="1:5" ht="16.5" x14ac:dyDescent="0.3">
      <c r="A300" s="56">
        <v>46317</v>
      </c>
      <c r="B300" s="58">
        <v>18813</v>
      </c>
      <c r="C300" s="58">
        <v>16739</v>
      </c>
      <c r="D300" s="58">
        <v>21446</v>
      </c>
      <c r="E300" s="58">
        <v>24279</v>
      </c>
    </row>
    <row r="301" spans="1:5" ht="16.5" x14ac:dyDescent="0.3">
      <c r="A301" s="56">
        <v>46318</v>
      </c>
      <c r="B301" s="58">
        <v>16303</v>
      </c>
      <c r="C301" s="58">
        <v>18331</v>
      </c>
      <c r="D301" s="58">
        <v>23743</v>
      </c>
      <c r="E301" s="58">
        <v>24246</v>
      </c>
    </row>
    <row r="302" spans="1:5" ht="16.5" x14ac:dyDescent="0.3">
      <c r="A302" s="56">
        <v>46319</v>
      </c>
      <c r="B302" s="58">
        <v>17037</v>
      </c>
      <c r="C302" s="58">
        <v>18834</v>
      </c>
      <c r="D302" s="58">
        <v>22911</v>
      </c>
      <c r="E302" s="58">
        <v>19979</v>
      </c>
    </row>
    <row r="303" spans="1:5" ht="16.5" x14ac:dyDescent="0.3">
      <c r="A303" s="56">
        <v>46320</v>
      </c>
      <c r="B303" s="58">
        <v>16032</v>
      </c>
      <c r="C303" s="58">
        <v>17395</v>
      </c>
      <c r="D303" s="58">
        <v>22836</v>
      </c>
      <c r="E303" s="58">
        <v>19266</v>
      </c>
    </row>
    <row r="304" spans="1:5" ht="16.5" x14ac:dyDescent="0.3">
      <c r="A304" s="56">
        <v>46321</v>
      </c>
      <c r="B304" s="58">
        <v>16010</v>
      </c>
      <c r="C304" s="58">
        <v>17649</v>
      </c>
      <c r="D304" s="58">
        <v>24367</v>
      </c>
      <c r="E304" s="58">
        <v>20763</v>
      </c>
    </row>
    <row r="305" spans="1:5" ht="16.5" x14ac:dyDescent="0.3">
      <c r="A305" s="56">
        <v>46322</v>
      </c>
      <c r="B305" s="58">
        <v>17900</v>
      </c>
      <c r="C305" s="58">
        <v>17916</v>
      </c>
      <c r="D305" s="58">
        <v>23614</v>
      </c>
      <c r="E305" s="58">
        <v>25170</v>
      </c>
    </row>
    <row r="306" spans="1:5" ht="16.5" x14ac:dyDescent="0.3">
      <c r="A306" s="56">
        <v>46323</v>
      </c>
      <c r="B306" s="58">
        <v>18355</v>
      </c>
      <c r="C306" s="58">
        <v>19355</v>
      </c>
      <c r="D306" s="58">
        <v>21192</v>
      </c>
      <c r="E306" s="58">
        <v>22778</v>
      </c>
    </row>
    <row r="307" spans="1:5" ht="16.5" x14ac:dyDescent="0.3">
      <c r="A307" s="56">
        <v>46324</v>
      </c>
      <c r="B307" s="58">
        <v>17758</v>
      </c>
      <c r="C307" s="58">
        <v>17660</v>
      </c>
      <c r="D307" s="58">
        <v>23577</v>
      </c>
      <c r="E307" s="58">
        <v>18886</v>
      </c>
    </row>
    <row r="308" spans="1:5" ht="16.5" x14ac:dyDescent="0.3">
      <c r="A308" s="56">
        <v>46325</v>
      </c>
      <c r="B308" s="58">
        <v>18007</v>
      </c>
      <c r="C308" s="58">
        <v>19255</v>
      </c>
      <c r="D308" s="58">
        <v>21529</v>
      </c>
      <c r="E308" s="58">
        <v>24765</v>
      </c>
    </row>
    <row r="309" spans="1:5" ht="16.5" x14ac:dyDescent="0.3">
      <c r="A309" s="56">
        <v>46326</v>
      </c>
      <c r="B309" s="58">
        <v>19009</v>
      </c>
      <c r="C309" s="58">
        <v>18550</v>
      </c>
      <c r="D309" s="58">
        <v>24098</v>
      </c>
      <c r="E309" s="58">
        <v>20473</v>
      </c>
    </row>
    <row r="310" spans="1:5" ht="16.5" x14ac:dyDescent="0.3">
      <c r="A310" s="56">
        <v>46327</v>
      </c>
      <c r="B310" s="58">
        <v>17521</v>
      </c>
      <c r="C310" s="58">
        <v>18213</v>
      </c>
      <c r="D310" s="58">
        <v>24278</v>
      </c>
      <c r="E310" s="58">
        <v>19693</v>
      </c>
    </row>
    <row r="311" spans="1:5" ht="16.5" x14ac:dyDescent="0.3">
      <c r="A311" s="56">
        <v>46328</v>
      </c>
      <c r="B311" s="58">
        <v>17896</v>
      </c>
      <c r="C311" s="58">
        <v>16818</v>
      </c>
      <c r="D311" s="58">
        <v>23545</v>
      </c>
      <c r="E311" s="58">
        <v>23771</v>
      </c>
    </row>
    <row r="312" spans="1:5" ht="16.5" x14ac:dyDescent="0.3">
      <c r="A312" s="56">
        <v>46329</v>
      </c>
      <c r="B312" s="58">
        <v>18901</v>
      </c>
      <c r="C312" s="58">
        <v>16604</v>
      </c>
      <c r="D312" s="58">
        <v>24287</v>
      </c>
      <c r="E312" s="58">
        <v>24075</v>
      </c>
    </row>
    <row r="313" spans="1:5" ht="16.5" x14ac:dyDescent="0.3">
      <c r="A313" s="56">
        <v>46330</v>
      </c>
      <c r="B313" s="58">
        <v>17252</v>
      </c>
      <c r="C313" s="58">
        <v>17795</v>
      </c>
      <c r="D313" s="58">
        <v>22579</v>
      </c>
      <c r="E313" s="58">
        <v>24668</v>
      </c>
    </row>
    <row r="314" spans="1:5" ht="16.5" x14ac:dyDescent="0.3">
      <c r="A314" s="56">
        <v>46331</v>
      </c>
      <c r="B314" s="58">
        <v>20077</v>
      </c>
      <c r="C314" s="58">
        <v>19249</v>
      </c>
      <c r="D314" s="58">
        <v>24088</v>
      </c>
      <c r="E314" s="58">
        <v>21829</v>
      </c>
    </row>
    <row r="315" spans="1:5" ht="16.5" x14ac:dyDescent="0.3">
      <c r="A315" s="56">
        <v>46332</v>
      </c>
      <c r="B315" s="58">
        <v>19303</v>
      </c>
      <c r="C315" s="58">
        <v>17972</v>
      </c>
      <c r="D315" s="58">
        <v>21920</v>
      </c>
      <c r="E315" s="58">
        <v>23082</v>
      </c>
    </row>
    <row r="316" spans="1:5" ht="16.5" x14ac:dyDescent="0.3">
      <c r="A316" s="56">
        <v>46333</v>
      </c>
      <c r="B316" s="58">
        <v>17340</v>
      </c>
      <c r="C316" s="58">
        <v>17576</v>
      </c>
      <c r="D316" s="58">
        <v>20157</v>
      </c>
      <c r="E316" s="58">
        <v>23286</v>
      </c>
    </row>
    <row r="317" spans="1:5" ht="16.5" x14ac:dyDescent="0.3">
      <c r="A317" s="56">
        <v>46334</v>
      </c>
      <c r="B317" s="58">
        <v>16605</v>
      </c>
      <c r="C317" s="58">
        <v>16778</v>
      </c>
      <c r="D317" s="58">
        <v>21123</v>
      </c>
      <c r="E317" s="58">
        <v>24252</v>
      </c>
    </row>
    <row r="318" spans="1:5" ht="16.5" x14ac:dyDescent="0.3">
      <c r="A318" s="56">
        <v>46335</v>
      </c>
      <c r="B318" s="58">
        <v>20227</v>
      </c>
      <c r="C318" s="58">
        <v>18793</v>
      </c>
      <c r="D318" s="58">
        <v>22454</v>
      </c>
      <c r="E318" s="58">
        <v>25817</v>
      </c>
    </row>
    <row r="319" spans="1:5" ht="16.5" x14ac:dyDescent="0.3">
      <c r="A319" s="56">
        <v>46336</v>
      </c>
      <c r="B319" s="58">
        <v>18222</v>
      </c>
      <c r="C319" s="58">
        <v>19276</v>
      </c>
      <c r="D319" s="58">
        <v>20536</v>
      </c>
      <c r="E319" s="58">
        <v>20699</v>
      </c>
    </row>
    <row r="320" spans="1:5" ht="16.5" x14ac:dyDescent="0.3">
      <c r="A320" s="56">
        <v>46337</v>
      </c>
      <c r="B320" s="58">
        <v>17743</v>
      </c>
      <c r="C320" s="58">
        <v>18089</v>
      </c>
      <c r="D320" s="58">
        <v>22767</v>
      </c>
      <c r="E320" s="58">
        <v>23198</v>
      </c>
    </row>
    <row r="321" spans="1:5" ht="16.5" x14ac:dyDescent="0.3">
      <c r="A321" s="56">
        <v>46338</v>
      </c>
      <c r="B321" s="58">
        <v>19145</v>
      </c>
      <c r="C321" s="58">
        <v>19287</v>
      </c>
      <c r="D321" s="58">
        <v>22902</v>
      </c>
      <c r="E321" s="58">
        <v>23880</v>
      </c>
    </row>
    <row r="322" spans="1:5" ht="16.5" x14ac:dyDescent="0.3">
      <c r="A322" s="56">
        <v>46339</v>
      </c>
      <c r="B322" s="58">
        <v>20369</v>
      </c>
      <c r="C322" s="58">
        <v>18869</v>
      </c>
      <c r="D322" s="58">
        <v>24320</v>
      </c>
      <c r="E322" s="58">
        <v>26221</v>
      </c>
    </row>
    <row r="323" spans="1:5" ht="16.5" x14ac:dyDescent="0.3">
      <c r="A323" s="56">
        <v>46340</v>
      </c>
      <c r="B323" s="58">
        <v>20301</v>
      </c>
      <c r="C323" s="58">
        <v>19094</v>
      </c>
      <c r="D323" s="58">
        <v>22555</v>
      </c>
      <c r="E323" s="58">
        <v>26372</v>
      </c>
    </row>
    <row r="324" spans="1:5" ht="16.5" x14ac:dyDescent="0.3">
      <c r="A324" s="56">
        <v>46341</v>
      </c>
      <c r="B324" s="58">
        <v>17276</v>
      </c>
      <c r="C324" s="58">
        <v>19177</v>
      </c>
      <c r="D324" s="58">
        <v>21176</v>
      </c>
      <c r="E324" s="58">
        <v>23298</v>
      </c>
    </row>
    <row r="325" spans="1:5" ht="16.5" x14ac:dyDescent="0.3">
      <c r="A325" s="56">
        <v>46342</v>
      </c>
      <c r="B325" s="58">
        <v>18950</v>
      </c>
      <c r="C325" s="58">
        <v>16682</v>
      </c>
      <c r="D325" s="58">
        <v>23768</v>
      </c>
      <c r="E325" s="58">
        <v>24614</v>
      </c>
    </row>
    <row r="326" spans="1:5" ht="16.5" x14ac:dyDescent="0.3">
      <c r="A326" s="56">
        <v>46343</v>
      </c>
      <c r="B326" s="58">
        <v>18187</v>
      </c>
      <c r="C326" s="58">
        <v>18329</v>
      </c>
      <c r="D326" s="58">
        <v>20859</v>
      </c>
      <c r="E326" s="58">
        <v>22601</v>
      </c>
    </row>
    <row r="327" spans="1:5" ht="16.5" x14ac:dyDescent="0.3">
      <c r="A327" s="56">
        <v>46344</v>
      </c>
      <c r="B327" s="58">
        <v>18316</v>
      </c>
      <c r="C327" s="58">
        <v>19054</v>
      </c>
      <c r="D327" s="58">
        <v>21383</v>
      </c>
      <c r="E327" s="58">
        <v>21548</v>
      </c>
    </row>
    <row r="328" spans="1:5" ht="16.5" x14ac:dyDescent="0.3">
      <c r="A328" s="56">
        <v>46345</v>
      </c>
      <c r="B328" s="58">
        <v>20264</v>
      </c>
      <c r="C328" s="58">
        <v>17025</v>
      </c>
      <c r="D328" s="58">
        <v>23878</v>
      </c>
      <c r="E328" s="58">
        <v>25302</v>
      </c>
    </row>
    <row r="329" spans="1:5" ht="16.5" x14ac:dyDescent="0.3">
      <c r="A329" s="56">
        <v>46346</v>
      </c>
      <c r="B329" s="58">
        <v>19816</v>
      </c>
      <c r="C329" s="58">
        <v>19332</v>
      </c>
      <c r="D329" s="58">
        <v>23426</v>
      </c>
      <c r="E329" s="58">
        <v>24638</v>
      </c>
    </row>
    <row r="330" spans="1:5" ht="16.5" x14ac:dyDescent="0.3">
      <c r="A330" s="56">
        <v>46347</v>
      </c>
      <c r="B330" s="58">
        <v>18125</v>
      </c>
      <c r="C330" s="58">
        <v>18881</v>
      </c>
      <c r="D330" s="58">
        <v>23736</v>
      </c>
      <c r="E330" s="58">
        <v>24372</v>
      </c>
    </row>
    <row r="331" spans="1:5" ht="16.5" x14ac:dyDescent="0.3">
      <c r="A331" s="56">
        <v>46348</v>
      </c>
      <c r="B331" s="58">
        <v>18926</v>
      </c>
      <c r="C331" s="58">
        <v>17305</v>
      </c>
      <c r="D331" s="58">
        <v>23506</v>
      </c>
      <c r="E331" s="58">
        <v>22524</v>
      </c>
    </row>
    <row r="332" spans="1:5" ht="16.5" x14ac:dyDescent="0.3">
      <c r="A332" s="56">
        <v>46349</v>
      </c>
      <c r="B332" s="58">
        <v>17982</v>
      </c>
      <c r="C332" s="58">
        <v>16724</v>
      </c>
      <c r="D332" s="58">
        <v>20893</v>
      </c>
      <c r="E332" s="58">
        <v>24394</v>
      </c>
    </row>
    <row r="333" spans="1:5" ht="16.5" x14ac:dyDescent="0.3">
      <c r="A333" s="56">
        <v>46350</v>
      </c>
      <c r="B333" s="58">
        <v>19613</v>
      </c>
      <c r="C333" s="58">
        <v>18243</v>
      </c>
      <c r="D333" s="58">
        <v>22745</v>
      </c>
      <c r="E333" s="58">
        <v>23636</v>
      </c>
    </row>
    <row r="334" spans="1:5" ht="16.5" x14ac:dyDescent="0.3">
      <c r="A334" s="56">
        <v>46351</v>
      </c>
      <c r="B334" s="58">
        <v>19684</v>
      </c>
      <c r="C334" s="58">
        <v>17388</v>
      </c>
      <c r="D334" s="58">
        <v>22612</v>
      </c>
      <c r="E334" s="58">
        <v>25779</v>
      </c>
    </row>
    <row r="335" spans="1:5" ht="16.5" x14ac:dyDescent="0.3">
      <c r="A335" s="56">
        <v>46352</v>
      </c>
      <c r="B335" s="58">
        <v>17930</v>
      </c>
      <c r="C335" s="58">
        <v>17585</v>
      </c>
      <c r="D335" s="58">
        <v>22569</v>
      </c>
      <c r="E335" s="58">
        <v>26655</v>
      </c>
    </row>
    <row r="336" spans="1:5" ht="16.5" x14ac:dyDescent="0.3">
      <c r="A336" s="56">
        <v>46353</v>
      </c>
      <c r="B336" s="58">
        <v>17971</v>
      </c>
      <c r="C336" s="58">
        <v>18801</v>
      </c>
      <c r="D336" s="58">
        <v>23713</v>
      </c>
      <c r="E336" s="58">
        <v>22446</v>
      </c>
    </row>
    <row r="337" spans="1:5" ht="16.5" x14ac:dyDescent="0.3">
      <c r="A337" s="56">
        <v>46354</v>
      </c>
      <c r="B337" s="58">
        <v>21669</v>
      </c>
      <c r="C337" s="58">
        <v>18047</v>
      </c>
      <c r="D337" s="58">
        <v>23938</v>
      </c>
      <c r="E337" s="58">
        <v>27853</v>
      </c>
    </row>
    <row r="338" spans="1:5" ht="16.5" x14ac:dyDescent="0.3">
      <c r="A338" s="56">
        <v>46355</v>
      </c>
      <c r="B338" s="58">
        <v>19476</v>
      </c>
      <c r="C338" s="58">
        <v>17744</v>
      </c>
      <c r="D338" s="58">
        <v>25666</v>
      </c>
      <c r="E338" s="58">
        <v>22230</v>
      </c>
    </row>
    <row r="339" spans="1:5" ht="16.5" x14ac:dyDescent="0.3">
      <c r="A339" s="56">
        <v>46356</v>
      </c>
      <c r="B339" s="58">
        <v>19085</v>
      </c>
      <c r="C339" s="58">
        <v>17531</v>
      </c>
      <c r="D339" s="58">
        <v>23676</v>
      </c>
      <c r="E339" s="58">
        <v>25826</v>
      </c>
    </row>
    <row r="340" spans="1:5" ht="16.5" x14ac:dyDescent="0.3">
      <c r="A340" s="56">
        <v>46357</v>
      </c>
      <c r="B340" s="58">
        <v>19740</v>
      </c>
      <c r="C340" s="58">
        <v>19470</v>
      </c>
      <c r="D340" s="58">
        <v>23071</v>
      </c>
      <c r="E340" s="58">
        <v>27943</v>
      </c>
    </row>
    <row r="341" spans="1:5" ht="16.5" x14ac:dyDescent="0.3">
      <c r="A341" s="56">
        <v>46358</v>
      </c>
      <c r="B341" s="58">
        <v>19266</v>
      </c>
      <c r="C341" s="58">
        <v>16653</v>
      </c>
      <c r="D341" s="58">
        <v>21520</v>
      </c>
      <c r="E341" s="58">
        <v>23639</v>
      </c>
    </row>
    <row r="342" spans="1:5" ht="16.5" x14ac:dyDescent="0.3">
      <c r="A342" s="56">
        <v>46359</v>
      </c>
      <c r="B342" s="58">
        <v>20674</v>
      </c>
      <c r="C342" s="58">
        <v>16961</v>
      </c>
      <c r="D342" s="58">
        <v>25291</v>
      </c>
      <c r="E342" s="58">
        <v>29640</v>
      </c>
    </row>
    <row r="343" spans="1:5" ht="16.5" x14ac:dyDescent="0.3">
      <c r="A343" s="56">
        <v>46360</v>
      </c>
      <c r="B343" s="58">
        <v>19631</v>
      </c>
      <c r="C343" s="58">
        <v>18797</v>
      </c>
      <c r="D343" s="58">
        <v>25785</v>
      </c>
      <c r="E343" s="58">
        <v>28111</v>
      </c>
    </row>
    <row r="344" spans="1:5" ht="16.5" x14ac:dyDescent="0.3">
      <c r="A344" s="56">
        <v>46361</v>
      </c>
      <c r="B344" s="58">
        <v>20429</v>
      </c>
      <c r="C344" s="58">
        <v>17519</v>
      </c>
      <c r="D344" s="58">
        <v>23982</v>
      </c>
      <c r="E344" s="58">
        <v>22941</v>
      </c>
    </row>
    <row r="345" spans="1:5" ht="16.5" x14ac:dyDescent="0.3">
      <c r="A345" s="56">
        <v>46362</v>
      </c>
      <c r="B345" s="58">
        <v>22209</v>
      </c>
      <c r="C345" s="58">
        <v>17097</v>
      </c>
      <c r="D345" s="58">
        <v>23019</v>
      </c>
      <c r="E345" s="58">
        <v>24660</v>
      </c>
    </row>
    <row r="346" spans="1:5" ht="16.5" x14ac:dyDescent="0.3">
      <c r="A346" s="56">
        <v>46363</v>
      </c>
      <c r="B346" s="58">
        <v>21797</v>
      </c>
      <c r="C346" s="58">
        <v>18780</v>
      </c>
      <c r="D346" s="58">
        <v>21408</v>
      </c>
      <c r="E346" s="58">
        <v>25484</v>
      </c>
    </row>
    <row r="347" spans="1:5" ht="16.5" x14ac:dyDescent="0.3">
      <c r="A347" s="56">
        <v>46364</v>
      </c>
      <c r="B347" s="58">
        <v>22283</v>
      </c>
      <c r="C347" s="58">
        <v>17342</v>
      </c>
      <c r="D347" s="58">
        <v>22867</v>
      </c>
      <c r="E347" s="58">
        <v>28350</v>
      </c>
    </row>
    <row r="348" spans="1:5" ht="16.5" x14ac:dyDescent="0.3">
      <c r="A348" s="56">
        <v>46365</v>
      </c>
      <c r="B348" s="58">
        <v>21312</v>
      </c>
      <c r="C348" s="58">
        <v>17144</v>
      </c>
      <c r="D348" s="58">
        <v>23693</v>
      </c>
      <c r="E348" s="58">
        <v>25296</v>
      </c>
    </row>
    <row r="349" spans="1:5" ht="16.5" x14ac:dyDescent="0.3">
      <c r="A349" s="56">
        <v>46366</v>
      </c>
      <c r="B349" s="58">
        <v>21836</v>
      </c>
      <c r="C349" s="58">
        <v>18983</v>
      </c>
      <c r="D349" s="58">
        <v>21353</v>
      </c>
      <c r="E349" s="58">
        <v>24047</v>
      </c>
    </row>
    <row r="350" spans="1:5" ht="16.5" x14ac:dyDescent="0.3">
      <c r="A350" s="56">
        <v>46367</v>
      </c>
      <c r="B350" s="58">
        <v>19432</v>
      </c>
      <c r="C350" s="58">
        <v>19215</v>
      </c>
      <c r="D350" s="58">
        <v>24784</v>
      </c>
      <c r="E350" s="58">
        <v>29348</v>
      </c>
    </row>
    <row r="351" spans="1:5" ht="16.5" x14ac:dyDescent="0.3">
      <c r="A351" s="56">
        <v>46368</v>
      </c>
      <c r="B351" s="58">
        <v>21831</v>
      </c>
      <c r="C351" s="58">
        <v>17925</v>
      </c>
      <c r="D351" s="58">
        <v>22770</v>
      </c>
      <c r="E351" s="58">
        <v>29029</v>
      </c>
    </row>
    <row r="352" spans="1:5" ht="16.5" x14ac:dyDescent="0.3">
      <c r="A352" s="56">
        <v>46369</v>
      </c>
      <c r="B352" s="58">
        <v>21074</v>
      </c>
      <c r="C352" s="58">
        <v>16754</v>
      </c>
      <c r="D352" s="58">
        <v>25802</v>
      </c>
      <c r="E352" s="58">
        <v>24388</v>
      </c>
    </row>
    <row r="353" spans="1:5" ht="16.5" x14ac:dyDescent="0.3">
      <c r="A353" s="56">
        <v>46370</v>
      </c>
      <c r="B353" s="58">
        <v>20913</v>
      </c>
      <c r="C353" s="58">
        <v>18414</v>
      </c>
      <c r="D353" s="58">
        <v>25723</v>
      </c>
      <c r="E353" s="58">
        <v>25661</v>
      </c>
    </row>
    <row r="354" spans="1:5" ht="16.5" x14ac:dyDescent="0.3">
      <c r="A354" s="56">
        <v>46371</v>
      </c>
      <c r="B354" s="58">
        <v>19579</v>
      </c>
      <c r="C354" s="58">
        <v>17371</v>
      </c>
      <c r="D354" s="58">
        <v>23640</v>
      </c>
      <c r="E354" s="58">
        <v>26512</v>
      </c>
    </row>
    <row r="355" spans="1:5" ht="16.5" x14ac:dyDescent="0.3">
      <c r="A355" s="56">
        <v>46372</v>
      </c>
      <c r="B355" s="58">
        <v>22993</v>
      </c>
      <c r="C355" s="58">
        <v>18942</v>
      </c>
      <c r="D355" s="58">
        <v>24656</v>
      </c>
      <c r="E355" s="58">
        <v>29555</v>
      </c>
    </row>
    <row r="356" spans="1:5" ht="16.5" x14ac:dyDescent="0.3">
      <c r="A356" s="56">
        <v>46373</v>
      </c>
      <c r="B356" s="58">
        <v>20612</v>
      </c>
      <c r="C356" s="58">
        <v>17567</v>
      </c>
      <c r="D356" s="58">
        <v>26172</v>
      </c>
      <c r="E356" s="58">
        <v>24001</v>
      </c>
    </row>
    <row r="357" spans="1:5" ht="16.5" x14ac:dyDescent="0.3">
      <c r="A357" s="56">
        <v>46374</v>
      </c>
      <c r="B357" s="58">
        <v>21344</v>
      </c>
      <c r="C357" s="58">
        <v>19050</v>
      </c>
      <c r="D357" s="58">
        <v>22064</v>
      </c>
      <c r="E357" s="58">
        <v>29040</v>
      </c>
    </row>
    <row r="358" spans="1:5" ht="16.5" x14ac:dyDescent="0.3">
      <c r="A358" s="56">
        <v>46375</v>
      </c>
      <c r="B358" s="58">
        <v>19948</v>
      </c>
      <c r="C358" s="58">
        <v>17903</v>
      </c>
      <c r="D358" s="58">
        <v>25903</v>
      </c>
      <c r="E358" s="58">
        <v>29211</v>
      </c>
    </row>
    <row r="359" spans="1:5" ht="16.5" x14ac:dyDescent="0.3">
      <c r="A359" s="56">
        <v>46376</v>
      </c>
      <c r="B359" s="58">
        <v>19888</v>
      </c>
      <c r="C359" s="58">
        <v>17326</v>
      </c>
      <c r="D359" s="58">
        <v>23123</v>
      </c>
      <c r="E359" s="58">
        <v>25444</v>
      </c>
    </row>
    <row r="360" spans="1:5" ht="16.5" x14ac:dyDescent="0.3">
      <c r="A360" s="56">
        <v>46377</v>
      </c>
      <c r="B360" s="58">
        <v>23155</v>
      </c>
      <c r="C360" s="58">
        <v>18528</v>
      </c>
      <c r="D360" s="58">
        <v>22417</v>
      </c>
      <c r="E360" s="58">
        <v>29937</v>
      </c>
    </row>
    <row r="361" spans="1:5" ht="16.5" x14ac:dyDescent="0.3">
      <c r="A361" s="56">
        <v>46378</v>
      </c>
      <c r="B361" s="58">
        <v>22908</v>
      </c>
      <c r="C361" s="58">
        <v>17772</v>
      </c>
      <c r="D361" s="58">
        <v>26438</v>
      </c>
      <c r="E361" s="58">
        <v>29336</v>
      </c>
    </row>
    <row r="362" spans="1:5" ht="16.5" x14ac:dyDescent="0.3">
      <c r="A362" s="56">
        <v>46379</v>
      </c>
      <c r="B362" s="58">
        <v>20044</v>
      </c>
      <c r="C362" s="58">
        <v>17984</v>
      </c>
      <c r="D362" s="58">
        <v>25276</v>
      </c>
      <c r="E362" s="58">
        <v>27510</v>
      </c>
    </row>
    <row r="363" spans="1:5" ht="16.5" x14ac:dyDescent="0.3">
      <c r="A363" s="56">
        <v>46380</v>
      </c>
      <c r="B363" s="58">
        <v>21490</v>
      </c>
      <c r="C363" s="58">
        <v>18507</v>
      </c>
      <c r="D363" s="58">
        <v>21848</v>
      </c>
      <c r="E363" s="58">
        <v>27509</v>
      </c>
    </row>
    <row r="364" spans="1:5" ht="16.5" x14ac:dyDescent="0.3">
      <c r="A364" s="56">
        <v>46381</v>
      </c>
      <c r="B364" s="58">
        <v>21475</v>
      </c>
      <c r="C364" s="58">
        <v>18621</v>
      </c>
      <c r="D364" s="58">
        <v>22815</v>
      </c>
      <c r="E364" s="58">
        <v>25915</v>
      </c>
    </row>
    <row r="365" spans="1:5" ht="16.5" x14ac:dyDescent="0.3">
      <c r="A365" s="56">
        <v>46382</v>
      </c>
      <c r="B365" s="58">
        <v>20319</v>
      </c>
      <c r="C365" s="58">
        <v>18600</v>
      </c>
      <c r="D365" s="58">
        <v>26361</v>
      </c>
      <c r="E365" s="58">
        <v>25016</v>
      </c>
    </row>
    <row r="366" spans="1:5" ht="16.5" x14ac:dyDescent="0.3">
      <c r="A366" s="56">
        <v>46383</v>
      </c>
      <c r="B366" s="58">
        <v>20539</v>
      </c>
      <c r="C366" s="58">
        <v>18305</v>
      </c>
      <c r="D366" s="58">
        <v>25162</v>
      </c>
      <c r="E366" s="58">
        <v>28921</v>
      </c>
    </row>
    <row r="367" spans="1:5" ht="16.5" x14ac:dyDescent="0.3">
      <c r="A367" s="56">
        <v>46384</v>
      </c>
      <c r="B367" s="58">
        <v>20645</v>
      </c>
      <c r="C367" s="58">
        <v>18937</v>
      </c>
      <c r="D367" s="58">
        <v>24152</v>
      </c>
      <c r="E367" s="58">
        <v>30549</v>
      </c>
    </row>
    <row r="368" spans="1:5" ht="16.5" x14ac:dyDescent="0.3">
      <c r="A368" s="56">
        <v>46385</v>
      </c>
      <c r="B368" s="58">
        <v>22218</v>
      </c>
      <c r="C368" s="58">
        <v>19192</v>
      </c>
      <c r="D368" s="58">
        <v>22647</v>
      </c>
      <c r="E368" s="58">
        <v>29220</v>
      </c>
    </row>
    <row r="369" spans="1:5" ht="16.5" x14ac:dyDescent="0.3">
      <c r="A369" s="56">
        <v>46386</v>
      </c>
      <c r="B369" s="58">
        <v>23741</v>
      </c>
      <c r="C369" s="58">
        <v>17699</v>
      </c>
      <c r="D369" s="58">
        <v>25499</v>
      </c>
      <c r="E369" s="58">
        <v>31373</v>
      </c>
    </row>
    <row r="370" spans="1:5" ht="16.5" x14ac:dyDescent="0.3">
      <c r="A370" s="56">
        <v>46387</v>
      </c>
      <c r="B370" s="58">
        <v>24508</v>
      </c>
      <c r="C370" s="58">
        <v>19208</v>
      </c>
      <c r="D370" s="58">
        <v>26231</v>
      </c>
      <c r="E370" s="58">
        <v>29302</v>
      </c>
    </row>
  </sheetData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C8B051-9182-4887-91FB-41137EB9D585}">
  <sheetPr codeName="Sheet5"/>
  <dimension ref="A1:M1102"/>
  <sheetViews>
    <sheetView topLeftCell="A4" workbookViewId="0">
      <selection activeCell="J22" sqref="J22"/>
    </sheetView>
  </sheetViews>
  <sheetFormatPr defaultRowHeight="12.75" x14ac:dyDescent="0.2"/>
  <cols>
    <col min="3" max="3" width="11.140625" customWidth="1"/>
    <col min="6" max="6" width="11.28515625" bestFit="1" customWidth="1"/>
    <col min="7" max="7" width="9.28515625" bestFit="1" customWidth="1"/>
  </cols>
  <sheetData>
    <row r="1" spans="1:13" x14ac:dyDescent="0.2">
      <c r="A1" t="s">
        <v>602</v>
      </c>
      <c r="B1" t="s">
        <v>1069</v>
      </c>
      <c r="C1" t="s">
        <v>603</v>
      </c>
      <c r="E1" t="s">
        <v>127</v>
      </c>
      <c r="F1" s="28" t="s">
        <v>129</v>
      </c>
    </row>
    <row r="2" spans="1:13" x14ac:dyDescent="0.2">
      <c r="A2" t="s">
        <v>1070</v>
      </c>
      <c r="B2" t="s">
        <v>1071</v>
      </c>
      <c r="C2" t="s">
        <v>1072</v>
      </c>
      <c r="L2">
        <f>99^2-1</f>
        <v>9800</v>
      </c>
    </row>
    <row r="3" spans="1:13" x14ac:dyDescent="0.2">
      <c r="A3" t="s">
        <v>1073</v>
      </c>
      <c r="B3" t="s">
        <v>1074</v>
      </c>
      <c r="C3" t="s">
        <v>1075</v>
      </c>
    </row>
    <row r="4" spans="1:13" x14ac:dyDescent="0.2">
      <c r="A4" t="s">
        <v>1076</v>
      </c>
      <c r="B4" t="s">
        <v>1077</v>
      </c>
      <c r="C4" t="s">
        <v>1078</v>
      </c>
    </row>
    <row r="5" spans="1:13" ht="15" x14ac:dyDescent="0.25">
      <c r="A5" t="s">
        <v>1079</v>
      </c>
      <c r="B5" t="s">
        <v>1080</v>
      </c>
      <c r="C5" t="s">
        <v>1081</v>
      </c>
      <c r="E5" s="61" t="s">
        <v>2374</v>
      </c>
    </row>
    <row r="6" spans="1:13" x14ac:dyDescent="0.2">
      <c r="A6" t="s">
        <v>1082</v>
      </c>
      <c r="B6" t="s">
        <v>1083</v>
      </c>
      <c r="C6" t="s">
        <v>1084</v>
      </c>
      <c r="L6" s="62" t="s">
        <v>603</v>
      </c>
      <c r="M6" s="63" t="s">
        <v>2376</v>
      </c>
    </row>
    <row r="7" spans="1:13" x14ac:dyDescent="0.2">
      <c r="A7" t="s">
        <v>1085</v>
      </c>
      <c r="B7" t="s">
        <v>1086</v>
      </c>
      <c r="C7" t="s">
        <v>1084</v>
      </c>
      <c r="F7" t="str" cm="1">
        <f t="array" ref="F7:F15">_xlfn.UNIQUE(_xlfn.TEXTSPLIT(_xlfn.TEXTJOIN("/",FALSE,Table11[Position]),,"/"))</f>
        <v>OF</v>
      </c>
      <c r="G7" cm="1">
        <f t="array" ref="G7:G15">COUNTIFS(Table11[Position],"*"&amp;_xlfn.ANCHORARRAY(F7)&amp;"*")</f>
        <v>294</v>
      </c>
      <c r="I7" t="str" cm="1">
        <f t="array" ref="I7:J15">_xlfn.HSTACK(_xlfn.ANCHORARRAY(F7),_xlfn.ANCHORARRAY(G7))</f>
        <v>OF</v>
      </c>
      <c r="J7">
        <v>294</v>
      </c>
      <c r="L7" s="66" t="str" cm="1">
        <f t="array" ref="L7:M15">_xlfn._xlws.SORT(_xlfn.ANCHORARRAY(I7),2,-1)</f>
        <v>OF</v>
      </c>
      <c r="M7" s="64">
        <v>294</v>
      </c>
    </row>
    <row r="8" spans="1:13" x14ac:dyDescent="0.2">
      <c r="A8" t="s">
        <v>1087</v>
      </c>
      <c r="B8" t="s">
        <v>1088</v>
      </c>
      <c r="C8" t="s">
        <v>1078</v>
      </c>
      <c r="F8" t="str">
        <v>DH</v>
      </c>
      <c r="G8">
        <v>134</v>
      </c>
      <c r="I8" t="str">
        <v>DH</v>
      </c>
      <c r="J8">
        <v>134</v>
      </c>
      <c r="L8" s="67" t="str">
        <v>SP</v>
      </c>
      <c r="M8" s="65">
        <v>227</v>
      </c>
    </row>
    <row r="9" spans="1:13" x14ac:dyDescent="0.2">
      <c r="A9" t="s">
        <v>1089</v>
      </c>
      <c r="B9" t="s">
        <v>1090</v>
      </c>
      <c r="C9" t="s">
        <v>1091</v>
      </c>
      <c r="F9" t="str">
        <v>C</v>
      </c>
      <c r="G9">
        <v>106</v>
      </c>
      <c r="I9" t="str">
        <v>C</v>
      </c>
      <c r="J9">
        <v>106</v>
      </c>
      <c r="L9" s="66" t="str">
        <v>RP</v>
      </c>
      <c r="M9" s="64">
        <v>222</v>
      </c>
    </row>
    <row r="10" spans="1:13" x14ac:dyDescent="0.2">
      <c r="A10" t="s">
        <v>1092</v>
      </c>
      <c r="B10" t="s">
        <v>1093</v>
      </c>
      <c r="C10" t="s">
        <v>1084</v>
      </c>
      <c r="F10" t="str">
        <v>SP</v>
      </c>
      <c r="G10">
        <v>227</v>
      </c>
      <c r="I10" t="str">
        <v>SP</v>
      </c>
      <c r="J10">
        <v>227</v>
      </c>
      <c r="L10" s="67" t="str">
        <v>DH</v>
      </c>
      <c r="M10" s="65">
        <v>134</v>
      </c>
    </row>
    <row r="11" spans="1:13" x14ac:dyDescent="0.2">
      <c r="A11" t="s">
        <v>1094</v>
      </c>
      <c r="B11" t="s">
        <v>1095</v>
      </c>
      <c r="C11" t="s">
        <v>1008</v>
      </c>
      <c r="F11" t="str">
        <v>3B</v>
      </c>
      <c r="G11">
        <v>127</v>
      </c>
      <c r="I11" t="str">
        <v>3B</v>
      </c>
      <c r="J11">
        <v>127</v>
      </c>
      <c r="L11" s="66" t="str">
        <v>3B</v>
      </c>
      <c r="M11" s="64">
        <v>127</v>
      </c>
    </row>
    <row r="12" spans="1:13" x14ac:dyDescent="0.2">
      <c r="A12" t="s">
        <v>1096</v>
      </c>
      <c r="B12" t="s">
        <v>1097</v>
      </c>
      <c r="C12" t="s">
        <v>1072</v>
      </c>
      <c r="F12" t="str">
        <v>SS</v>
      </c>
      <c r="G12">
        <v>85</v>
      </c>
      <c r="I12" t="str">
        <v>SS</v>
      </c>
      <c r="J12">
        <v>85</v>
      </c>
      <c r="L12" s="67" t="str">
        <v>2B</v>
      </c>
      <c r="M12" s="65">
        <v>125</v>
      </c>
    </row>
    <row r="13" spans="1:13" x14ac:dyDescent="0.2">
      <c r="A13" t="s">
        <v>1098</v>
      </c>
      <c r="B13" t="s">
        <v>1080</v>
      </c>
      <c r="C13" t="s">
        <v>1008</v>
      </c>
      <c r="F13" t="str">
        <v>1B</v>
      </c>
      <c r="G13">
        <v>114</v>
      </c>
      <c r="I13" t="str">
        <v>1B</v>
      </c>
      <c r="J13">
        <v>114</v>
      </c>
      <c r="L13" s="66" t="str">
        <v>1B</v>
      </c>
      <c r="M13" s="64">
        <v>114</v>
      </c>
    </row>
    <row r="14" spans="1:13" x14ac:dyDescent="0.2">
      <c r="A14" t="s">
        <v>1099</v>
      </c>
      <c r="B14" t="s">
        <v>1074</v>
      </c>
      <c r="C14" t="s">
        <v>1081</v>
      </c>
      <c r="F14" t="str">
        <v>2B</v>
      </c>
      <c r="G14">
        <v>125</v>
      </c>
      <c r="I14" t="str">
        <v>2B</v>
      </c>
      <c r="J14">
        <v>125</v>
      </c>
      <c r="L14" s="67" t="str">
        <v>C</v>
      </c>
      <c r="M14" s="65">
        <v>106</v>
      </c>
    </row>
    <row r="15" spans="1:13" x14ac:dyDescent="0.2">
      <c r="A15" t="s">
        <v>1100</v>
      </c>
      <c r="B15" t="s">
        <v>1074</v>
      </c>
      <c r="C15" t="s">
        <v>1084</v>
      </c>
      <c r="F15" t="str">
        <v>RP</v>
      </c>
      <c r="G15">
        <v>222</v>
      </c>
      <c r="I15" t="str">
        <v>RP</v>
      </c>
      <c r="J15">
        <v>222</v>
      </c>
      <c r="L15" s="66" t="str">
        <v>SS</v>
      </c>
      <c r="M15" s="64">
        <v>85</v>
      </c>
    </row>
    <row r="16" spans="1:13" x14ac:dyDescent="0.2">
      <c r="A16" t="s">
        <v>1101</v>
      </c>
      <c r="B16" t="s">
        <v>1102</v>
      </c>
      <c r="C16" t="s">
        <v>1008</v>
      </c>
    </row>
    <row r="17" spans="1:7" x14ac:dyDescent="0.2">
      <c r="A17" t="s">
        <v>1103</v>
      </c>
      <c r="B17" t="s">
        <v>1102</v>
      </c>
      <c r="C17" t="s">
        <v>1081</v>
      </c>
    </row>
    <row r="18" spans="1:7" ht="15" x14ac:dyDescent="0.25">
      <c r="A18" t="s">
        <v>1104</v>
      </c>
      <c r="B18" t="s">
        <v>1105</v>
      </c>
      <c r="C18" t="s">
        <v>1106</v>
      </c>
      <c r="E18" s="61" t="s">
        <v>2375</v>
      </c>
    </row>
    <row r="19" spans="1:7" x14ac:dyDescent="0.2">
      <c r="A19" t="s">
        <v>1107</v>
      </c>
      <c r="B19" t="s">
        <v>1108</v>
      </c>
      <c r="C19" t="s">
        <v>1084</v>
      </c>
    </row>
    <row r="20" spans="1:7" x14ac:dyDescent="0.2">
      <c r="A20" t="s">
        <v>1109</v>
      </c>
      <c r="B20" t="s">
        <v>1088</v>
      </c>
      <c r="C20" t="s">
        <v>1084</v>
      </c>
      <c r="F20" t="s">
        <v>603</v>
      </c>
      <c r="G20" t="s">
        <v>2376</v>
      </c>
    </row>
    <row r="21" spans="1:7" x14ac:dyDescent="0.2">
      <c r="A21" t="s">
        <v>1110</v>
      </c>
      <c r="B21" t="s">
        <v>1111</v>
      </c>
      <c r="C21" t="s">
        <v>1084</v>
      </c>
      <c r="F21" t="s">
        <v>1081</v>
      </c>
      <c r="G21">
        <v>294</v>
      </c>
    </row>
    <row r="22" spans="1:7" x14ac:dyDescent="0.2">
      <c r="A22" t="s">
        <v>1112</v>
      </c>
      <c r="B22" t="s">
        <v>1077</v>
      </c>
      <c r="C22" t="s">
        <v>1084</v>
      </c>
      <c r="F22" t="s">
        <v>1084</v>
      </c>
      <c r="G22">
        <v>227</v>
      </c>
    </row>
    <row r="23" spans="1:7" x14ac:dyDescent="0.2">
      <c r="A23" t="s">
        <v>1113</v>
      </c>
      <c r="B23" t="s">
        <v>1114</v>
      </c>
      <c r="C23" t="s">
        <v>1084</v>
      </c>
      <c r="F23" t="s">
        <v>1192</v>
      </c>
      <c r="G23">
        <v>222</v>
      </c>
    </row>
    <row r="24" spans="1:7" x14ac:dyDescent="0.2">
      <c r="A24" t="s">
        <v>1115</v>
      </c>
      <c r="B24" t="s">
        <v>1116</v>
      </c>
      <c r="C24" t="s">
        <v>1075</v>
      </c>
      <c r="F24" t="s">
        <v>1078</v>
      </c>
      <c r="G24">
        <v>134</v>
      </c>
    </row>
    <row r="25" spans="1:7" x14ac:dyDescent="0.2">
      <c r="A25" t="s">
        <v>1117</v>
      </c>
      <c r="B25" t="s">
        <v>1071</v>
      </c>
      <c r="C25" t="s">
        <v>1084</v>
      </c>
      <c r="F25" t="s">
        <v>1106</v>
      </c>
      <c r="G25">
        <v>127</v>
      </c>
    </row>
    <row r="26" spans="1:7" x14ac:dyDescent="0.2">
      <c r="A26" t="s">
        <v>1118</v>
      </c>
      <c r="B26" t="s">
        <v>1080</v>
      </c>
      <c r="C26" t="s">
        <v>1119</v>
      </c>
      <c r="F26" t="s">
        <v>1140</v>
      </c>
      <c r="G26">
        <v>125</v>
      </c>
    </row>
    <row r="27" spans="1:7" x14ac:dyDescent="0.2">
      <c r="A27" t="s">
        <v>1120</v>
      </c>
      <c r="B27" t="s">
        <v>1071</v>
      </c>
      <c r="C27" t="s">
        <v>1084</v>
      </c>
      <c r="F27" t="s">
        <v>1119</v>
      </c>
      <c r="G27">
        <v>114</v>
      </c>
    </row>
    <row r="28" spans="1:7" x14ac:dyDescent="0.2">
      <c r="A28" t="s">
        <v>1121</v>
      </c>
      <c r="B28" t="s">
        <v>1122</v>
      </c>
      <c r="C28" t="s">
        <v>1008</v>
      </c>
      <c r="F28" t="s">
        <v>542</v>
      </c>
      <c r="G28">
        <v>106</v>
      </c>
    </row>
    <row r="29" spans="1:7" x14ac:dyDescent="0.2">
      <c r="A29" t="s">
        <v>1123</v>
      </c>
      <c r="B29" t="s">
        <v>1088</v>
      </c>
      <c r="C29" t="s">
        <v>1008</v>
      </c>
      <c r="F29" t="s">
        <v>1008</v>
      </c>
      <c r="G29">
        <v>85</v>
      </c>
    </row>
    <row r="30" spans="1:7" x14ac:dyDescent="0.2">
      <c r="A30" t="s">
        <v>1124</v>
      </c>
      <c r="B30" t="s">
        <v>1125</v>
      </c>
      <c r="C30" t="s">
        <v>1081</v>
      </c>
    </row>
    <row r="31" spans="1:7" ht="15" x14ac:dyDescent="0.25">
      <c r="A31" t="s">
        <v>1126</v>
      </c>
      <c r="B31" t="s">
        <v>1127</v>
      </c>
      <c r="C31" t="s">
        <v>1081</v>
      </c>
      <c r="E31" s="61" t="s">
        <v>2377</v>
      </c>
    </row>
    <row r="32" spans="1:7" x14ac:dyDescent="0.2">
      <c r="A32" t="s">
        <v>1128</v>
      </c>
      <c r="B32" t="s">
        <v>1129</v>
      </c>
      <c r="C32" t="s">
        <v>1081</v>
      </c>
    </row>
    <row r="33" spans="1:6" x14ac:dyDescent="0.2">
      <c r="A33" t="s">
        <v>1130</v>
      </c>
      <c r="B33" t="s">
        <v>1131</v>
      </c>
      <c r="C33" t="s">
        <v>1132</v>
      </c>
      <c r="E33" s="62" t="str" cm="1">
        <f t="array" ref="E33:F42">_xlfn._xlws.PY(3,0,Table11[#All])</f>
        <v>Position</v>
      </c>
      <c r="F33" s="63" t="str">
        <v>Name</v>
      </c>
    </row>
    <row r="34" spans="1:6" x14ac:dyDescent="0.2">
      <c r="A34" t="s">
        <v>1133</v>
      </c>
      <c r="B34" t="s">
        <v>1114</v>
      </c>
      <c r="C34" t="s">
        <v>1084</v>
      </c>
      <c r="E34" s="66" t="str">
        <v>OF</v>
      </c>
      <c r="F34" s="64">
        <v>294</v>
      </c>
    </row>
    <row r="35" spans="1:6" x14ac:dyDescent="0.2">
      <c r="A35" t="s">
        <v>1134</v>
      </c>
      <c r="B35" t="s">
        <v>1086</v>
      </c>
      <c r="C35" t="s">
        <v>1008</v>
      </c>
      <c r="E35" s="67" t="str">
        <v>SP</v>
      </c>
      <c r="F35" s="65">
        <v>227</v>
      </c>
    </row>
    <row r="36" spans="1:6" x14ac:dyDescent="0.2">
      <c r="A36" t="s">
        <v>1135</v>
      </c>
      <c r="B36" t="s">
        <v>1125</v>
      </c>
      <c r="C36" t="s">
        <v>1084</v>
      </c>
      <c r="E36" s="66" t="str">
        <v>RP</v>
      </c>
      <c r="F36" s="64">
        <v>222</v>
      </c>
    </row>
    <row r="37" spans="1:6" x14ac:dyDescent="0.2">
      <c r="A37" t="s">
        <v>1136</v>
      </c>
      <c r="B37" t="s">
        <v>1137</v>
      </c>
      <c r="C37" t="s">
        <v>542</v>
      </c>
      <c r="E37" s="67" t="str">
        <v>DH</v>
      </c>
      <c r="F37" s="65">
        <v>134</v>
      </c>
    </row>
    <row r="38" spans="1:6" x14ac:dyDescent="0.2">
      <c r="A38" t="s">
        <v>1138</v>
      </c>
      <c r="B38" t="s">
        <v>1088</v>
      </c>
      <c r="C38" t="s">
        <v>1084</v>
      </c>
      <c r="E38" s="66" t="str">
        <v>3B</v>
      </c>
      <c r="F38" s="64">
        <v>127</v>
      </c>
    </row>
    <row r="39" spans="1:6" x14ac:dyDescent="0.2">
      <c r="A39" t="s">
        <v>1139</v>
      </c>
      <c r="B39" t="s">
        <v>1111</v>
      </c>
      <c r="C39" t="s">
        <v>1140</v>
      </c>
      <c r="E39" s="67" t="str">
        <v>2B</v>
      </c>
      <c r="F39" s="65">
        <v>125</v>
      </c>
    </row>
    <row r="40" spans="1:6" x14ac:dyDescent="0.2">
      <c r="A40" t="s">
        <v>1141</v>
      </c>
      <c r="B40" t="s">
        <v>1071</v>
      </c>
      <c r="C40" t="s">
        <v>1081</v>
      </c>
      <c r="E40" s="66" t="str">
        <v>1B</v>
      </c>
      <c r="F40" s="64">
        <v>114</v>
      </c>
    </row>
    <row r="41" spans="1:6" x14ac:dyDescent="0.2">
      <c r="A41" t="s">
        <v>1142</v>
      </c>
      <c r="B41" t="s">
        <v>1131</v>
      </c>
      <c r="C41" t="s">
        <v>1106</v>
      </c>
      <c r="E41" s="67" t="str">
        <v>C</v>
      </c>
      <c r="F41" s="65">
        <v>106</v>
      </c>
    </row>
    <row r="42" spans="1:6" x14ac:dyDescent="0.2">
      <c r="A42" t="s">
        <v>1143</v>
      </c>
      <c r="B42" t="s">
        <v>1125</v>
      </c>
      <c r="C42" t="s">
        <v>1106</v>
      </c>
      <c r="E42" s="66" t="str">
        <v>SS</v>
      </c>
      <c r="F42" s="64">
        <v>85</v>
      </c>
    </row>
    <row r="43" spans="1:6" x14ac:dyDescent="0.2">
      <c r="A43" t="s">
        <v>1144</v>
      </c>
      <c r="B43" t="s">
        <v>1111</v>
      </c>
      <c r="C43" t="s">
        <v>1078</v>
      </c>
    </row>
    <row r="44" spans="1:6" x14ac:dyDescent="0.2">
      <c r="A44" t="s">
        <v>1145</v>
      </c>
      <c r="B44" t="s">
        <v>1137</v>
      </c>
      <c r="C44" t="s">
        <v>1119</v>
      </c>
    </row>
    <row r="45" spans="1:6" x14ac:dyDescent="0.2">
      <c r="A45" t="s">
        <v>1146</v>
      </c>
      <c r="B45" t="s">
        <v>1111</v>
      </c>
      <c r="C45" t="s">
        <v>1075</v>
      </c>
    </row>
    <row r="46" spans="1:6" x14ac:dyDescent="0.2">
      <c r="A46" t="s">
        <v>1147</v>
      </c>
      <c r="B46" t="s">
        <v>1083</v>
      </c>
      <c r="C46" t="s">
        <v>1072</v>
      </c>
    </row>
    <row r="47" spans="1:6" x14ac:dyDescent="0.2">
      <c r="A47" t="s">
        <v>1148</v>
      </c>
      <c r="B47" t="s">
        <v>1149</v>
      </c>
      <c r="C47" t="s">
        <v>1132</v>
      </c>
    </row>
    <row r="48" spans="1:6" x14ac:dyDescent="0.2">
      <c r="A48" t="s">
        <v>1150</v>
      </c>
      <c r="B48" t="s">
        <v>1097</v>
      </c>
      <c r="C48" t="s">
        <v>1132</v>
      </c>
    </row>
    <row r="49" spans="1:3" x14ac:dyDescent="0.2">
      <c r="A49" t="s">
        <v>1151</v>
      </c>
      <c r="B49" t="s">
        <v>1152</v>
      </c>
      <c r="C49" t="s">
        <v>1072</v>
      </c>
    </row>
    <row r="50" spans="1:3" x14ac:dyDescent="0.2">
      <c r="A50" t="s">
        <v>1153</v>
      </c>
      <c r="B50" t="s">
        <v>1097</v>
      </c>
      <c r="C50" t="s">
        <v>1008</v>
      </c>
    </row>
    <row r="51" spans="1:3" x14ac:dyDescent="0.2">
      <c r="A51" t="s">
        <v>1154</v>
      </c>
      <c r="B51" t="s">
        <v>1155</v>
      </c>
      <c r="C51" t="s">
        <v>1119</v>
      </c>
    </row>
    <row r="52" spans="1:3" x14ac:dyDescent="0.2">
      <c r="A52" t="s">
        <v>1156</v>
      </c>
      <c r="B52" t="s">
        <v>1157</v>
      </c>
      <c r="C52" t="s">
        <v>1084</v>
      </c>
    </row>
    <row r="53" spans="1:3" x14ac:dyDescent="0.2">
      <c r="A53" t="s">
        <v>1158</v>
      </c>
      <c r="B53" t="s">
        <v>1129</v>
      </c>
      <c r="C53" t="s">
        <v>1084</v>
      </c>
    </row>
    <row r="54" spans="1:3" x14ac:dyDescent="0.2">
      <c r="A54" t="s">
        <v>1159</v>
      </c>
      <c r="B54" t="s">
        <v>1077</v>
      </c>
      <c r="C54" t="s">
        <v>1119</v>
      </c>
    </row>
    <row r="55" spans="1:3" x14ac:dyDescent="0.2">
      <c r="A55" t="s">
        <v>1160</v>
      </c>
      <c r="B55" t="s">
        <v>1071</v>
      </c>
      <c r="C55" t="s">
        <v>1161</v>
      </c>
    </row>
    <row r="56" spans="1:3" x14ac:dyDescent="0.2">
      <c r="A56" t="s">
        <v>1162</v>
      </c>
      <c r="B56" t="s">
        <v>1127</v>
      </c>
      <c r="C56" t="s">
        <v>1081</v>
      </c>
    </row>
    <row r="57" spans="1:3" x14ac:dyDescent="0.2">
      <c r="A57" t="s">
        <v>1163</v>
      </c>
      <c r="B57" t="s">
        <v>1074</v>
      </c>
      <c r="C57" t="s">
        <v>1081</v>
      </c>
    </row>
    <row r="58" spans="1:3" x14ac:dyDescent="0.2">
      <c r="A58" t="s">
        <v>1164</v>
      </c>
      <c r="B58" t="s">
        <v>1127</v>
      </c>
      <c r="C58" t="s">
        <v>1140</v>
      </c>
    </row>
    <row r="59" spans="1:3" x14ac:dyDescent="0.2">
      <c r="A59" t="s">
        <v>1165</v>
      </c>
      <c r="B59" t="s">
        <v>1111</v>
      </c>
      <c r="C59" t="s">
        <v>1081</v>
      </c>
    </row>
    <row r="60" spans="1:3" x14ac:dyDescent="0.2">
      <c r="A60" t="s">
        <v>1166</v>
      </c>
      <c r="B60" t="s">
        <v>1105</v>
      </c>
      <c r="C60" t="s">
        <v>1132</v>
      </c>
    </row>
    <row r="61" spans="1:3" x14ac:dyDescent="0.2">
      <c r="A61" t="s">
        <v>1167</v>
      </c>
      <c r="B61" t="s">
        <v>1137</v>
      </c>
      <c r="C61" t="s">
        <v>1072</v>
      </c>
    </row>
    <row r="62" spans="1:3" x14ac:dyDescent="0.2">
      <c r="A62" t="s">
        <v>1168</v>
      </c>
      <c r="B62" t="s">
        <v>1095</v>
      </c>
      <c r="C62" t="s">
        <v>1106</v>
      </c>
    </row>
    <row r="63" spans="1:3" x14ac:dyDescent="0.2">
      <c r="A63" t="s">
        <v>1169</v>
      </c>
      <c r="B63" t="s">
        <v>1157</v>
      </c>
      <c r="C63" t="s">
        <v>1008</v>
      </c>
    </row>
    <row r="64" spans="1:3" x14ac:dyDescent="0.2">
      <c r="A64" t="s">
        <v>1170</v>
      </c>
      <c r="B64" t="s">
        <v>1071</v>
      </c>
      <c r="C64" t="s">
        <v>1171</v>
      </c>
    </row>
    <row r="65" spans="1:3" x14ac:dyDescent="0.2">
      <c r="A65" t="s">
        <v>1172</v>
      </c>
      <c r="B65" t="s">
        <v>1095</v>
      </c>
      <c r="C65" t="s">
        <v>1132</v>
      </c>
    </row>
    <row r="66" spans="1:3" x14ac:dyDescent="0.2">
      <c r="A66" t="s">
        <v>1173</v>
      </c>
      <c r="B66" t="s">
        <v>1077</v>
      </c>
      <c r="C66" t="s">
        <v>1081</v>
      </c>
    </row>
    <row r="67" spans="1:3" x14ac:dyDescent="0.2">
      <c r="A67" t="s">
        <v>1174</v>
      </c>
      <c r="B67" t="s">
        <v>1095</v>
      </c>
      <c r="C67" t="s">
        <v>1171</v>
      </c>
    </row>
    <row r="68" spans="1:3" x14ac:dyDescent="0.2">
      <c r="A68" t="s">
        <v>1175</v>
      </c>
      <c r="B68" t="s">
        <v>1080</v>
      </c>
      <c r="C68" t="s">
        <v>1081</v>
      </c>
    </row>
    <row r="69" spans="1:3" x14ac:dyDescent="0.2">
      <c r="A69" t="s">
        <v>1176</v>
      </c>
      <c r="B69" t="s">
        <v>1137</v>
      </c>
      <c r="C69" t="s">
        <v>1177</v>
      </c>
    </row>
    <row r="70" spans="1:3" x14ac:dyDescent="0.2">
      <c r="A70" t="s">
        <v>1178</v>
      </c>
      <c r="B70" t="s">
        <v>1127</v>
      </c>
      <c r="C70" t="s">
        <v>1084</v>
      </c>
    </row>
    <row r="71" spans="1:3" x14ac:dyDescent="0.2">
      <c r="A71" t="s">
        <v>1179</v>
      </c>
      <c r="B71" t="s">
        <v>1105</v>
      </c>
      <c r="C71" t="s">
        <v>1084</v>
      </c>
    </row>
    <row r="72" spans="1:3" x14ac:dyDescent="0.2">
      <c r="A72" t="s">
        <v>1180</v>
      </c>
      <c r="B72" t="s">
        <v>1077</v>
      </c>
      <c r="C72" t="s">
        <v>542</v>
      </c>
    </row>
    <row r="73" spans="1:3" x14ac:dyDescent="0.2">
      <c r="A73" t="s">
        <v>1181</v>
      </c>
      <c r="B73" t="s">
        <v>1155</v>
      </c>
      <c r="C73" t="s">
        <v>542</v>
      </c>
    </row>
    <row r="74" spans="1:3" x14ac:dyDescent="0.2">
      <c r="A74" t="s">
        <v>1182</v>
      </c>
      <c r="B74" t="s">
        <v>1183</v>
      </c>
      <c r="C74" t="s">
        <v>1084</v>
      </c>
    </row>
    <row r="75" spans="1:3" x14ac:dyDescent="0.2">
      <c r="A75" t="s">
        <v>1184</v>
      </c>
      <c r="B75" t="s">
        <v>1102</v>
      </c>
      <c r="C75" t="s">
        <v>1185</v>
      </c>
    </row>
    <row r="76" spans="1:3" x14ac:dyDescent="0.2">
      <c r="A76" t="s">
        <v>1186</v>
      </c>
      <c r="B76" t="s">
        <v>1187</v>
      </c>
      <c r="C76" t="s">
        <v>1075</v>
      </c>
    </row>
    <row r="77" spans="1:3" x14ac:dyDescent="0.2">
      <c r="A77" t="s">
        <v>1188</v>
      </c>
      <c r="B77" t="s">
        <v>1086</v>
      </c>
      <c r="C77" t="s">
        <v>1081</v>
      </c>
    </row>
    <row r="78" spans="1:3" x14ac:dyDescent="0.2">
      <c r="A78" t="s">
        <v>1189</v>
      </c>
      <c r="B78" t="s">
        <v>1127</v>
      </c>
      <c r="C78" t="s">
        <v>1119</v>
      </c>
    </row>
    <row r="79" spans="1:3" x14ac:dyDescent="0.2">
      <c r="A79" t="s">
        <v>1190</v>
      </c>
      <c r="B79" t="s">
        <v>1152</v>
      </c>
      <c r="C79" t="s">
        <v>1008</v>
      </c>
    </row>
    <row r="80" spans="1:3" x14ac:dyDescent="0.2">
      <c r="A80" t="s">
        <v>1191</v>
      </c>
      <c r="B80" t="s">
        <v>1086</v>
      </c>
      <c r="C80" t="s">
        <v>1192</v>
      </c>
    </row>
    <row r="81" spans="1:3" x14ac:dyDescent="0.2">
      <c r="A81" t="s">
        <v>1193</v>
      </c>
      <c r="B81" t="s">
        <v>1194</v>
      </c>
      <c r="C81" t="s">
        <v>1008</v>
      </c>
    </row>
    <row r="82" spans="1:3" x14ac:dyDescent="0.2">
      <c r="A82" t="s">
        <v>1195</v>
      </c>
      <c r="B82" t="s">
        <v>1155</v>
      </c>
      <c r="C82" t="s">
        <v>1084</v>
      </c>
    </row>
    <row r="83" spans="1:3" x14ac:dyDescent="0.2">
      <c r="A83" t="s">
        <v>1196</v>
      </c>
      <c r="B83" t="s">
        <v>1127</v>
      </c>
      <c r="C83" t="s">
        <v>1072</v>
      </c>
    </row>
    <row r="84" spans="1:3" x14ac:dyDescent="0.2">
      <c r="A84" t="s">
        <v>1197</v>
      </c>
      <c r="B84" t="s">
        <v>1194</v>
      </c>
      <c r="C84" t="s">
        <v>1081</v>
      </c>
    </row>
    <row r="85" spans="1:3" x14ac:dyDescent="0.2">
      <c r="A85" t="s">
        <v>1198</v>
      </c>
      <c r="B85" t="s">
        <v>1108</v>
      </c>
      <c r="C85" t="s">
        <v>1008</v>
      </c>
    </row>
    <row r="86" spans="1:3" x14ac:dyDescent="0.2">
      <c r="A86" t="s">
        <v>1199</v>
      </c>
      <c r="B86" t="s">
        <v>1122</v>
      </c>
      <c r="C86" t="s">
        <v>1084</v>
      </c>
    </row>
    <row r="87" spans="1:3" x14ac:dyDescent="0.2">
      <c r="A87" t="s">
        <v>1200</v>
      </c>
      <c r="B87" t="s">
        <v>1108</v>
      </c>
      <c r="C87" t="s">
        <v>1201</v>
      </c>
    </row>
    <row r="88" spans="1:3" x14ac:dyDescent="0.2">
      <c r="A88" t="s">
        <v>1202</v>
      </c>
      <c r="B88" t="s">
        <v>1097</v>
      </c>
      <c r="C88" t="s">
        <v>1084</v>
      </c>
    </row>
    <row r="89" spans="1:3" x14ac:dyDescent="0.2">
      <c r="A89" t="s">
        <v>1203</v>
      </c>
      <c r="B89" t="s">
        <v>1097</v>
      </c>
      <c r="C89" t="s">
        <v>542</v>
      </c>
    </row>
    <row r="90" spans="1:3" x14ac:dyDescent="0.2">
      <c r="A90" t="s">
        <v>1204</v>
      </c>
      <c r="B90" t="s">
        <v>1077</v>
      </c>
      <c r="C90" t="s">
        <v>1008</v>
      </c>
    </row>
    <row r="91" spans="1:3" x14ac:dyDescent="0.2">
      <c r="A91" t="s">
        <v>1205</v>
      </c>
      <c r="B91" t="s">
        <v>1105</v>
      </c>
      <c r="C91" t="s">
        <v>1140</v>
      </c>
    </row>
    <row r="92" spans="1:3" x14ac:dyDescent="0.2">
      <c r="A92" t="s">
        <v>1206</v>
      </c>
      <c r="B92" t="s">
        <v>1127</v>
      </c>
      <c r="C92" t="s">
        <v>1008</v>
      </c>
    </row>
    <row r="93" spans="1:3" x14ac:dyDescent="0.2">
      <c r="A93" t="s">
        <v>1207</v>
      </c>
      <c r="B93" t="s">
        <v>1122</v>
      </c>
      <c r="C93" t="s">
        <v>1084</v>
      </c>
    </row>
    <row r="94" spans="1:3" x14ac:dyDescent="0.2">
      <c r="A94" t="s">
        <v>1208</v>
      </c>
      <c r="B94" t="s">
        <v>1080</v>
      </c>
      <c r="C94" t="s">
        <v>1192</v>
      </c>
    </row>
    <row r="95" spans="1:3" x14ac:dyDescent="0.2">
      <c r="A95" t="s">
        <v>1209</v>
      </c>
      <c r="B95" t="s">
        <v>1183</v>
      </c>
      <c r="C95" t="s">
        <v>1008</v>
      </c>
    </row>
    <row r="96" spans="1:3" x14ac:dyDescent="0.2">
      <c r="A96" t="s">
        <v>1210</v>
      </c>
      <c r="B96" t="s">
        <v>1127</v>
      </c>
      <c r="C96" t="s">
        <v>1084</v>
      </c>
    </row>
    <row r="97" spans="1:3" x14ac:dyDescent="0.2">
      <c r="A97" t="s">
        <v>1211</v>
      </c>
      <c r="B97" t="s">
        <v>1212</v>
      </c>
      <c r="C97" t="s">
        <v>1081</v>
      </c>
    </row>
    <row r="98" spans="1:3" x14ac:dyDescent="0.2">
      <c r="A98" t="s">
        <v>1213</v>
      </c>
      <c r="B98" t="s">
        <v>1214</v>
      </c>
      <c r="C98" t="s">
        <v>1084</v>
      </c>
    </row>
    <row r="99" spans="1:3" x14ac:dyDescent="0.2">
      <c r="A99" t="s">
        <v>1215</v>
      </c>
      <c r="B99" t="s">
        <v>1108</v>
      </c>
      <c r="C99" t="s">
        <v>1075</v>
      </c>
    </row>
    <row r="100" spans="1:3" x14ac:dyDescent="0.2">
      <c r="A100" t="s">
        <v>1216</v>
      </c>
      <c r="B100" t="s">
        <v>1111</v>
      </c>
      <c r="C100" t="s">
        <v>1081</v>
      </c>
    </row>
    <row r="101" spans="1:3" x14ac:dyDescent="0.2">
      <c r="A101" t="s">
        <v>1217</v>
      </c>
      <c r="B101" t="s">
        <v>1194</v>
      </c>
      <c r="C101" t="s">
        <v>1081</v>
      </c>
    </row>
    <row r="102" spans="1:3" x14ac:dyDescent="0.2">
      <c r="A102" t="s">
        <v>1218</v>
      </c>
      <c r="B102" t="s">
        <v>1088</v>
      </c>
      <c r="C102" t="s">
        <v>1119</v>
      </c>
    </row>
    <row r="103" spans="1:3" x14ac:dyDescent="0.2">
      <c r="A103" t="s">
        <v>1219</v>
      </c>
      <c r="B103" t="s">
        <v>1122</v>
      </c>
      <c r="C103" t="s">
        <v>1084</v>
      </c>
    </row>
    <row r="104" spans="1:3" x14ac:dyDescent="0.2">
      <c r="A104" t="s">
        <v>1220</v>
      </c>
      <c r="B104" t="s">
        <v>1088</v>
      </c>
      <c r="C104" t="s">
        <v>1084</v>
      </c>
    </row>
    <row r="105" spans="1:3" x14ac:dyDescent="0.2">
      <c r="A105" t="s">
        <v>1221</v>
      </c>
      <c r="B105" t="s">
        <v>1074</v>
      </c>
      <c r="C105" t="s">
        <v>1084</v>
      </c>
    </row>
    <row r="106" spans="1:3" x14ac:dyDescent="0.2">
      <c r="A106" t="s">
        <v>1222</v>
      </c>
      <c r="B106" t="s">
        <v>1090</v>
      </c>
      <c r="C106" t="s">
        <v>1084</v>
      </c>
    </row>
    <row r="107" spans="1:3" x14ac:dyDescent="0.2">
      <c r="A107" t="s">
        <v>1223</v>
      </c>
      <c r="B107" t="s">
        <v>1071</v>
      </c>
      <c r="C107" t="s">
        <v>1081</v>
      </c>
    </row>
    <row r="108" spans="1:3" x14ac:dyDescent="0.2">
      <c r="A108" t="s">
        <v>1224</v>
      </c>
      <c r="B108" t="s">
        <v>1187</v>
      </c>
      <c r="C108" t="s">
        <v>1081</v>
      </c>
    </row>
    <row r="109" spans="1:3" x14ac:dyDescent="0.2">
      <c r="A109" t="s">
        <v>1225</v>
      </c>
      <c r="B109" t="s">
        <v>1155</v>
      </c>
      <c r="C109" t="s">
        <v>1084</v>
      </c>
    </row>
    <row r="110" spans="1:3" x14ac:dyDescent="0.2">
      <c r="A110" t="s">
        <v>1226</v>
      </c>
      <c r="B110" t="s">
        <v>1095</v>
      </c>
      <c r="C110" t="s">
        <v>1084</v>
      </c>
    </row>
    <row r="111" spans="1:3" x14ac:dyDescent="0.2">
      <c r="A111" t="s">
        <v>1227</v>
      </c>
      <c r="B111" t="s">
        <v>1088</v>
      </c>
      <c r="C111" t="s">
        <v>1084</v>
      </c>
    </row>
    <row r="112" spans="1:3" x14ac:dyDescent="0.2">
      <c r="A112" t="s">
        <v>1228</v>
      </c>
      <c r="B112" t="s">
        <v>1083</v>
      </c>
      <c r="C112" t="s">
        <v>542</v>
      </c>
    </row>
    <row r="113" spans="1:3" x14ac:dyDescent="0.2">
      <c r="A113" t="s">
        <v>1229</v>
      </c>
      <c r="B113" t="s">
        <v>1074</v>
      </c>
      <c r="C113" t="s">
        <v>1185</v>
      </c>
    </row>
    <row r="114" spans="1:3" x14ac:dyDescent="0.2">
      <c r="A114" t="s">
        <v>1230</v>
      </c>
      <c r="B114" t="s">
        <v>1090</v>
      </c>
      <c r="C114" t="s">
        <v>1081</v>
      </c>
    </row>
    <row r="115" spans="1:3" x14ac:dyDescent="0.2">
      <c r="A115" t="s">
        <v>1231</v>
      </c>
      <c r="B115" t="s">
        <v>1232</v>
      </c>
      <c r="C115" t="s">
        <v>1192</v>
      </c>
    </row>
    <row r="116" spans="1:3" x14ac:dyDescent="0.2">
      <c r="A116" t="s">
        <v>1233</v>
      </c>
      <c r="B116" t="s">
        <v>1074</v>
      </c>
      <c r="C116" t="s">
        <v>1192</v>
      </c>
    </row>
    <row r="117" spans="1:3" x14ac:dyDescent="0.2">
      <c r="A117" t="s">
        <v>1234</v>
      </c>
      <c r="B117" t="s">
        <v>1095</v>
      </c>
      <c r="C117" t="s">
        <v>1084</v>
      </c>
    </row>
    <row r="118" spans="1:3" x14ac:dyDescent="0.2">
      <c r="A118" t="s">
        <v>1235</v>
      </c>
      <c r="B118" t="s">
        <v>1127</v>
      </c>
      <c r="C118" t="s">
        <v>1084</v>
      </c>
    </row>
    <row r="119" spans="1:3" x14ac:dyDescent="0.2">
      <c r="A119" t="s">
        <v>1236</v>
      </c>
      <c r="B119" t="s">
        <v>1127</v>
      </c>
      <c r="C119" t="s">
        <v>1081</v>
      </c>
    </row>
    <row r="120" spans="1:3" x14ac:dyDescent="0.2">
      <c r="A120" t="s">
        <v>1237</v>
      </c>
      <c r="B120" t="s">
        <v>1125</v>
      </c>
      <c r="C120" t="s">
        <v>1192</v>
      </c>
    </row>
    <row r="121" spans="1:3" x14ac:dyDescent="0.2">
      <c r="A121" t="s">
        <v>1238</v>
      </c>
      <c r="B121" t="s">
        <v>1086</v>
      </c>
      <c r="C121" t="s">
        <v>1239</v>
      </c>
    </row>
    <row r="122" spans="1:3" x14ac:dyDescent="0.2">
      <c r="A122" t="s">
        <v>1240</v>
      </c>
      <c r="B122" t="s">
        <v>1071</v>
      </c>
      <c r="C122" t="s">
        <v>542</v>
      </c>
    </row>
    <row r="123" spans="1:3" x14ac:dyDescent="0.2">
      <c r="A123" t="s">
        <v>1241</v>
      </c>
      <c r="B123" t="s">
        <v>1088</v>
      </c>
      <c r="C123" t="s">
        <v>542</v>
      </c>
    </row>
    <row r="124" spans="1:3" x14ac:dyDescent="0.2">
      <c r="A124" t="s">
        <v>1242</v>
      </c>
      <c r="B124" t="s">
        <v>1108</v>
      </c>
      <c r="C124" t="s">
        <v>1192</v>
      </c>
    </row>
    <row r="125" spans="1:3" x14ac:dyDescent="0.2">
      <c r="A125" t="s">
        <v>1243</v>
      </c>
      <c r="B125" t="s">
        <v>1155</v>
      </c>
      <c r="C125" t="s">
        <v>1081</v>
      </c>
    </row>
    <row r="126" spans="1:3" x14ac:dyDescent="0.2">
      <c r="A126" t="s">
        <v>1244</v>
      </c>
      <c r="B126" t="s">
        <v>1183</v>
      </c>
      <c r="C126" t="s">
        <v>1081</v>
      </c>
    </row>
    <row r="127" spans="1:3" x14ac:dyDescent="0.2">
      <c r="A127" t="s">
        <v>1245</v>
      </c>
      <c r="B127" t="s">
        <v>1083</v>
      </c>
      <c r="C127" t="s">
        <v>1119</v>
      </c>
    </row>
    <row r="128" spans="1:3" x14ac:dyDescent="0.2">
      <c r="A128" t="s">
        <v>1246</v>
      </c>
      <c r="B128" t="s">
        <v>1102</v>
      </c>
      <c r="C128" t="s">
        <v>1084</v>
      </c>
    </row>
    <row r="129" spans="1:3" x14ac:dyDescent="0.2">
      <c r="A129" t="s">
        <v>1247</v>
      </c>
      <c r="B129" t="s">
        <v>1114</v>
      </c>
      <c r="C129" t="s">
        <v>1081</v>
      </c>
    </row>
    <row r="130" spans="1:3" x14ac:dyDescent="0.2">
      <c r="A130" t="s">
        <v>1248</v>
      </c>
      <c r="B130" t="s">
        <v>1137</v>
      </c>
      <c r="C130" t="s">
        <v>1081</v>
      </c>
    </row>
    <row r="131" spans="1:3" x14ac:dyDescent="0.2">
      <c r="A131" t="s">
        <v>1249</v>
      </c>
      <c r="B131" t="s">
        <v>1077</v>
      </c>
      <c r="C131" t="s">
        <v>1081</v>
      </c>
    </row>
    <row r="132" spans="1:3" x14ac:dyDescent="0.2">
      <c r="A132" t="s">
        <v>1250</v>
      </c>
      <c r="B132" t="s">
        <v>1137</v>
      </c>
      <c r="C132" t="s">
        <v>1008</v>
      </c>
    </row>
    <row r="133" spans="1:3" x14ac:dyDescent="0.2">
      <c r="A133" t="s">
        <v>1251</v>
      </c>
      <c r="B133" t="s">
        <v>1116</v>
      </c>
      <c r="C133" t="s">
        <v>1081</v>
      </c>
    </row>
    <row r="134" spans="1:3" x14ac:dyDescent="0.2">
      <c r="A134" t="s">
        <v>1252</v>
      </c>
      <c r="B134" t="s">
        <v>1111</v>
      </c>
      <c r="C134" t="s">
        <v>1084</v>
      </c>
    </row>
    <row r="135" spans="1:3" x14ac:dyDescent="0.2">
      <c r="A135" t="s">
        <v>1253</v>
      </c>
      <c r="B135" t="s">
        <v>1125</v>
      </c>
      <c r="C135" t="s">
        <v>1192</v>
      </c>
    </row>
    <row r="136" spans="1:3" x14ac:dyDescent="0.2">
      <c r="A136" t="s">
        <v>1254</v>
      </c>
      <c r="B136" t="s">
        <v>1074</v>
      </c>
      <c r="C136" t="s">
        <v>1084</v>
      </c>
    </row>
    <row r="137" spans="1:3" x14ac:dyDescent="0.2">
      <c r="A137" t="s">
        <v>1255</v>
      </c>
      <c r="B137" t="s">
        <v>1108</v>
      </c>
      <c r="C137" t="s">
        <v>1084</v>
      </c>
    </row>
    <row r="138" spans="1:3" x14ac:dyDescent="0.2">
      <c r="A138" t="s">
        <v>1256</v>
      </c>
      <c r="B138" t="s">
        <v>1127</v>
      </c>
      <c r="C138" t="s">
        <v>1084</v>
      </c>
    </row>
    <row r="139" spans="1:3" x14ac:dyDescent="0.2">
      <c r="A139" t="s">
        <v>1257</v>
      </c>
      <c r="B139" t="s">
        <v>1183</v>
      </c>
      <c r="C139" t="s">
        <v>1084</v>
      </c>
    </row>
    <row r="140" spans="1:3" x14ac:dyDescent="0.2">
      <c r="A140" t="s">
        <v>1258</v>
      </c>
      <c r="B140" t="s">
        <v>1097</v>
      </c>
      <c r="C140" t="s">
        <v>1084</v>
      </c>
    </row>
    <row r="141" spans="1:3" x14ac:dyDescent="0.2">
      <c r="A141" t="s">
        <v>1259</v>
      </c>
      <c r="B141" t="s">
        <v>1088</v>
      </c>
      <c r="C141" t="s">
        <v>1140</v>
      </c>
    </row>
    <row r="142" spans="1:3" x14ac:dyDescent="0.2">
      <c r="A142" t="s">
        <v>1260</v>
      </c>
      <c r="B142" t="s">
        <v>1077</v>
      </c>
      <c r="C142" t="s">
        <v>1084</v>
      </c>
    </row>
    <row r="143" spans="1:3" x14ac:dyDescent="0.2">
      <c r="A143" t="s">
        <v>1261</v>
      </c>
      <c r="B143" t="s">
        <v>1095</v>
      </c>
      <c r="C143" t="s">
        <v>1192</v>
      </c>
    </row>
    <row r="144" spans="1:3" x14ac:dyDescent="0.2">
      <c r="A144" t="s">
        <v>1262</v>
      </c>
      <c r="B144" t="s">
        <v>1105</v>
      </c>
      <c r="C144" t="s">
        <v>1084</v>
      </c>
    </row>
    <row r="145" spans="1:3" x14ac:dyDescent="0.2">
      <c r="A145" t="s">
        <v>1263</v>
      </c>
      <c r="B145" t="s">
        <v>1111</v>
      </c>
      <c r="C145" t="s">
        <v>1084</v>
      </c>
    </row>
    <row r="146" spans="1:3" x14ac:dyDescent="0.2">
      <c r="A146" t="s">
        <v>1264</v>
      </c>
      <c r="B146" t="s">
        <v>1187</v>
      </c>
      <c r="C146" t="s">
        <v>1265</v>
      </c>
    </row>
    <row r="147" spans="1:3" x14ac:dyDescent="0.2">
      <c r="A147" t="s">
        <v>1266</v>
      </c>
      <c r="B147" t="s">
        <v>1267</v>
      </c>
      <c r="C147" t="s">
        <v>1192</v>
      </c>
    </row>
    <row r="148" spans="1:3" x14ac:dyDescent="0.2">
      <c r="A148" t="s">
        <v>1268</v>
      </c>
      <c r="B148" t="s">
        <v>1269</v>
      </c>
      <c r="C148" t="s">
        <v>1119</v>
      </c>
    </row>
    <row r="149" spans="1:3" x14ac:dyDescent="0.2">
      <c r="A149" t="s">
        <v>1270</v>
      </c>
      <c r="B149" t="s">
        <v>1269</v>
      </c>
      <c r="C149" t="s">
        <v>1271</v>
      </c>
    </row>
    <row r="150" spans="1:3" x14ac:dyDescent="0.2">
      <c r="A150" t="s">
        <v>1272</v>
      </c>
      <c r="B150" t="s">
        <v>1125</v>
      </c>
      <c r="C150" t="s">
        <v>1132</v>
      </c>
    </row>
    <row r="151" spans="1:3" x14ac:dyDescent="0.2">
      <c r="A151" t="s">
        <v>1273</v>
      </c>
      <c r="B151" t="s">
        <v>1155</v>
      </c>
      <c r="C151" t="s">
        <v>1081</v>
      </c>
    </row>
    <row r="152" spans="1:3" x14ac:dyDescent="0.2">
      <c r="A152" t="s">
        <v>1274</v>
      </c>
      <c r="B152" t="s">
        <v>1108</v>
      </c>
      <c r="C152" t="s">
        <v>1119</v>
      </c>
    </row>
    <row r="153" spans="1:3" x14ac:dyDescent="0.2">
      <c r="A153" t="s">
        <v>1275</v>
      </c>
      <c r="B153" t="s">
        <v>1083</v>
      </c>
      <c r="C153" t="s">
        <v>1140</v>
      </c>
    </row>
    <row r="154" spans="1:3" x14ac:dyDescent="0.2">
      <c r="A154" t="s">
        <v>1276</v>
      </c>
      <c r="B154" t="s">
        <v>1127</v>
      </c>
      <c r="C154" t="s">
        <v>542</v>
      </c>
    </row>
    <row r="155" spans="1:3" x14ac:dyDescent="0.2">
      <c r="A155" t="s">
        <v>1277</v>
      </c>
      <c r="B155" t="s">
        <v>1269</v>
      </c>
      <c r="C155" t="s">
        <v>1084</v>
      </c>
    </row>
    <row r="156" spans="1:3" x14ac:dyDescent="0.2">
      <c r="A156" t="s">
        <v>1278</v>
      </c>
      <c r="B156" t="s">
        <v>1279</v>
      </c>
      <c r="C156" t="s">
        <v>1084</v>
      </c>
    </row>
    <row r="157" spans="1:3" x14ac:dyDescent="0.2">
      <c r="A157" t="s">
        <v>1280</v>
      </c>
      <c r="B157" t="s">
        <v>1090</v>
      </c>
      <c r="C157" t="s">
        <v>1192</v>
      </c>
    </row>
    <row r="158" spans="1:3" x14ac:dyDescent="0.2">
      <c r="A158" t="s">
        <v>1281</v>
      </c>
      <c r="B158" t="s">
        <v>1187</v>
      </c>
      <c r="C158" t="s">
        <v>1265</v>
      </c>
    </row>
    <row r="159" spans="1:3" x14ac:dyDescent="0.2">
      <c r="A159" t="s">
        <v>1282</v>
      </c>
      <c r="B159" t="s">
        <v>1122</v>
      </c>
      <c r="C159" t="s">
        <v>1084</v>
      </c>
    </row>
    <row r="160" spans="1:3" x14ac:dyDescent="0.2">
      <c r="A160" t="s">
        <v>1283</v>
      </c>
      <c r="B160" t="s">
        <v>1114</v>
      </c>
      <c r="C160" t="s">
        <v>1084</v>
      </c>
    </row>
    <row r="161" spans="1:3" x14ac:dyDescent="0.2">
      <c r="A161" t="s">
        <v>1284</v>
      </c>
      <c r="B161" t="s">
        <v>1212</v>
      </c>
      <c r="C161" t="s">
        <v>1271</v>
      </c>
    </row>
    <row r="162" spans="1:3" x14ac:dyDescent="0.2">
      <c r="A162" t="s">
        <v>1285</v>
      </c>
      <c r="B162" t="s">
        <v>1083</v>
      </c>
      <c r="C162" t="s">
        <v>1084</v>
      </c>
    </row>
    <row r="163" spans="1:3" x14ac:dyDescent="0.2">
      <c r="A163" t="s">
        <v>1286</v>
      </c>
      <c r="B163" t="s">
        <v>1122</v>
      </c>
      <c r="C163" t="s">
        <v>1081</v>
      </c>
    </row>
    <row r="164" spans="1:3" x14ac:dyDescent="0.2">
      <c r="A164" t="s">
        <v>1287</v>
      </c>
      <c r="B164" t="s">
        <v>1155</v>
      </c>
      <c r="C164" t="s">
        <v>1140</v>
      </c>
    </row>
    <row r="165" spans="1:3" x14ac:dyDescent="0.2">
      <c r="A165" t="s">
        <v>1288</v>
      </c>
      <c r="B165" t="s">
        <v>1086</v>
      </c>
      <c r="C165" t="s">
        <v>1084</v>
      </c>
    </row>
    <row r="166" spans="1:3" x14ac:dyDescent="0.2">
      <c r="A166" t="s">
        <v>1289</v>
      </c>
      <c r="B166" t="s">
        <v>1269</v>
      </c>
      <c r="C166" t="s">
        <v>1078</v>
      </c>
    </row>
    <row r="167" spans="1:3" x14ac:dyDescent="0.2">
      <c r="A167" t="s">
        <v>1290</v>
      </c>
      <c r="B167" t="s">
        <v>1291</v>
      </c>
      <c r="C167" t="s">
        <v>1292</v>
      </c>
    </row>
    <row r="168" spans="1:3" x14ac:dyDescent="0.2">
      <c r="A168" t="s">
        <v>1293</v>
      </c>
      <c r="B168" t="s">
        <v>1152</v>
      </c>
      <c r="C168" t="s">
        <v>1140</v>
      </c>
    </row>
    <row r="169" spans="1:3" x14ac:dyDescent="0.2">
      <c r="A169" t="s">
        <v>1294</v>
      </c>
      <c r="B169" t="s">
        <v>1194</v>
      </c>
      <c r="C169" t="s">
        <v>1192</v>
      </c>
    </row>
    <row r="170" spans="1:3" x14ac:dyDescent="0.2">
      <c r="A170" t="s">
        <v>1295</v>
      </c>
      <c r="B170" t="s">
        <v>1122</v>
      </c>
      <c r="C170" t="s">
        <v>1192</v>
      </c>
    </row>
    <row r="171" spans="1:3" x14ac:dyDescent="0.2">
      <c r="A171" t="s">
        <v>1296</v>
      </c>
      <c r="B171" t="s">
        <v>1077</v>
      </c>
      <c r="C171" t="s">
        <v>1084</v>
      </c>
    </row>
    <row r="172" spans="1:3" x14ac:dyDescent="0.2">
      <c r="A172" t="s">
        <v>1297</v>
      </c>
      <c r="B172" t="s">
        <v>1105</v>
      </c>
      <c r="C172" t="s">
        <v>1081</v>
      </c>
    </row>
    <row r="173" spans="1:3" x14ac:dyDescent="0.2">
      <c r="A173" t="s">
        <v>1298</v>
      </c>
      <c r="B173" t="s">
        <v>1232</v>
      </c>
      <c r="C173" t="s">
        <v>1081</v>
      </c>
    </row>
    <row r="174" spans="1:3" x14ac:dyDescent="0.2">
      <c r="A174" t="s">
        <v>1299</v>
      </c>
      <c r="B174" t="s">
        <v>1187</v>
      </c>
      <c r="C174" t="s">
        <v>1084</v>
      </c>
    </row>
    <row r="175" spans="1:3" x14ac:dyDescent="0.2">
      <c r="A175" t="s">
        <v>1300</v>
      </c>
      <c r="B175" t="s">
        <v>1093</v>
      </c>
      <c r="C175" t="s">
        <v>1081</v>
      </c>
    </row>
    <row r="176" spans="1:3" x14ac:dyDescent="0.2">
      <c r="A176" t="s">
        <v>1301</v>
      </c>
      <c r="B176" t="s">
        <v>1086</v>
      </c>
      <c r="C176" t="s">
        <v>542</v>
      </c>
    </row>
    <row r="177" spans="1:3" x14ac:dyDescent="0.2">
      <c r="A177" t="s">
        <v>1302</v>
      </c>
      <c r="B177" t="s">
        <v>1111</v>
      </c>
      <c r="C177" t="s">
        <v>1192</v>
      </c>
    </row>
    <row r="178" spans="1:3" x14ac:dyDescent="0.2">
      <c r="A178" t="s">
        <v>1303</v>
      </c>
      <c r="B178" t="s">
        <v>1116</v>
      </c>
      <c r="C178" t="s">
        <v>1081</v>
      </c>
    </row>
    <row r="179" spans="1:3" x14ac:dyDescent="0.2">
      <c r="A179" t="s">
        <v>1304</v>
      </c>
      <c r="B179" t="s">
        <v>1129</v>
      </c>
      <c r="C179" t="s">
        <v>1075</v>
      </c>
    </row>
    <row r="180" spans="1:3" x14ac:dyDescent="0.2">
      <c r="A180" t="s">
        <v>1305</v>
      </c>
      <c r="B180" t="s">
        <v>1102</v>
      </c>
      <c r="C180" t="s">
        <v>542</v>
      </c>
    </row>
    <row r="181" spans="1:3" x14ac:dyDescent="0.2">
      <c r="A181" t="s">
        <v>1306</v>
      </c>
      <c r="B181" t="s">
        <v>1080</v>
      </c>
      <c r="C181" t="s">
        <v>1084</v>
      </c>
    </row>
    <row r="182" spans="1:3" x14ac:dyDescent="0.2">
      <c r="A182" t="s">
        <v>1307</v>
      </c>
      <c r="B182" t="s">
        <v>1102</v>
      </c>
      <c r="C182" t="s">
        <v>1081</v>
      </c>
    </row>
    <row r="183" spans="1:3" x14ac:dyDescent="0.2">
      <c r="A183" t="s">
        <v>1308</v>
      </c>
      <c r="B183" t="s">
        <v>1097</v>
      </c>
      <c r="C183" t="s">
        <v>1309</v>
      </c>
    </row>
    <row r="184" spans="1:3" x14ac:dyDescent="0.2">
      <c r="A184" t="s">
        <v>1310</v>
      </c>
      <c r="B184" t="s">
        <v>1088</v>
      </c>
      <c r="C184" t="s">
        <v>1081</v>
      </c>
    </row>
    <row r="185" spans="1:3" x14ac:dyDescent="0.2">
      <c r="A185" t="s">
        <v>1311</v>
      </c>
      <c r="B185" t="s">
        <v>1097</v>
      </c>
      <c r="C185" t="s">
        <v>1192</v>
      </c>
    </row>
    <row r="186" spans="1:3" x14ac:dyDescent="0.2">
      <c r="A186" t="s">
        <v>1312</v>
      </c>
      <c r="B186" t="s">
        <v>1077</v>
      </c>
      <c r="C186" t="s">
        <v>1084</v>
      </c>
    </row>
    <row r="187" spans="1:3" x14ac:dyDescent="0.2">
      <c r="A187" t="s">
        <v>1313</v>
      </c>
      <c r="B187" t="s">
        <v>1105</v>
      </c>
      <c r="C187" t="s">
        <v>1119</v>
      </c>
    </row>
    <row r="188" spans="1:3" x14ac:dyDescent="0.2">
      <c r="A188" t="s">
        <v>1314</v>
      </c>
      <c r="B188" t="s">
        <v>1083</v>
      </c>
      <c r="C188" t="s">
        <v>1072</v>
      </c>
    </row>
    <row r="189" spans="1:3" x14ac:dyDescent="0.2">
      <c r="A189" t="s">
        <v>1315</v>
      </c>
      <c r="B189" t="s">
        <v>1074</v>
      </c>
      <c r="C189" t="s">
        <v>1084</v>
      </c>
    </row>
    <row r="190" spans="1:3" x14ac:dyDescent="0.2">
      <c r="A190" t="s">
        <v>1316</v>
      </c>
      <c r="B190" t="s">
        <v>1125</v>
      </c>
      <c r="C190" t="s">
        <v>1008</v>
      </c>
    </row>
    <row r="191" spans="1:3" x14ac:dyDescent="0.2">
      <c r="A191" t="s">
        <v>1317</v>
      </c>
      <c r="B191" t="s">
        <v>1129</v>
      </c>
      <c r="C191" t="s">
        <v>1084</v>
      </c>
    </row>
    <row r="192" spans="1:3" x14ac:dyDescent="0.2">
      <c r="A192" t="s">
        <v>1318</v>
      </c>
      <c r="B192" t="s">
        <v>1077</v>
      </c>
      <c r="C192" t="s">
        <v>1084</v>
      </c>
    </row>
    <row r="193" spans="1:3" x14ac:dyDescent="0.2">
      <c r="A193" t="s">
        <v>1319</v>
      </c>
      <c r="B193" t="s">
        <v>1093</v>
      </c>
      <c r="C193" t="s">
        <v>1192</v>
      </c>
    </row>
    <row r="194" spans="1:3" x14ac:dyDescent="0.2">
      <c r="A194" t="s">
        <v>1320</v>
      </c>
      <c r="B194" t="s">
        <v>1155</v>
      </c>
      <c r="C194" t="s">
        <v>1192</v>
      </c>
    </row>
    <row r="195" spans="1:3" x14ac:dyDescent="0.2">
      <c r="A195" t="s">
        <v>1321</v>
      </c>
      <c r="B195" t="s">
        <v>1187</v>
      </c>
      <c r="C195" t="s">
        <v>1084</v>
      </c>
    </row>
    <row r="196" spans="1:3" x14ac:dyDescent="0.2">
      <c r="A196" t="s">
        <v>1322</v>
      </c>
      <c r="B196" t="s">
        <v>1122</v>
      </c>
      <c r="C196" t="s">
        <v>1119</v>
      </c>
    </row>
    <row r="197" spans="1:3" x14ac:dyDescent="0.2">
      <c r="A197" t="s">
        <v>1323</v>
      </c>
      <c r="B197" t="s">
        <v>1083</v>
      </c>
      <c r="C197" t="s">
        <v>1324</v>
      </c>
    </row>
    <row r="198" spans="1:3" x14ac:dyDescent="0.2">
      <c r="A198" t="s">
        <v>1325</v>
      </c>
      <c r="B198" t="s">
        <v>1114</v>
      </c>
      <c r="C198" t="s">
        <v>1192</v>
      </c>
    </row>
    <row r="199" spans="1:3" x14ac:dyDescent="0.2">
      <c r="A199" t="s">
        <v>1326</v>
      </c>
      <c r="B199" t="s">
        <v>1327</v>
      </c>
      <c r="C199" t="s">
        <v>1192</v>
      </c>
    </row>
    <row r="200" spans="1:3" x14ac:dyDescent="0.2">
      <c r="A200" t="s">
        <v>1328</v>
      </c>
      <c r="B200" t="s">
        <v>1086</v>
      </c>
      <c r="C200" t="s">
        <v>1106</v>
      </c>
    </row>
    <row r="201" spans="1:3" x14ac:dyDescent="0.2">
      <c r="A201" t="s">
        <v>1329</v>
      </c>
      <c r="B201" t="s">
        <v>1086</v>
      </c>
      <c r="C201" t="s">
        <v>1084</v>
      </c>
    </row>
    <row r="202" spans="1:3" x14ac:dyDescent="0.2">
      <c r="A202" t="s">
        <v>1330</v>
      </c>
      <c r="B202" t="s">
        <v>1157</v>
      </c>
      <c r="C202" t="s">
        <v>1140</v>
      </c>
    </row>
    <row r="203" spans="1:3" x14ac:dyDescent="0.2">
      <c r="A203" t="s">
        <v>1331</v>
      </c>
      <c r="B203" t="s">
        <v>1183</v>
      </c>
      <c r="C203" t="s">
        <v>1106</v>
      </c>
    </row>
    <row r="204" spans="1:3" x14ac:dyDescent="0.2">
      <c r="A204" t="s">
        <v>1332</v>
      </c>
      <c r="B204" t="s">
        <v>1080</v>
      </c>
      <c r="C204" t="s">
        <v>1084</v>
      </c>
    </row>
    <row r="205" spans="1:3" x14ac:dyDescent="0.2">
      <c r="A205" t="s">
        <v>1333</v>
      </c>
      <c r="B205" t="s">
        <v>1194</v>
      </c>
      <c r="C205" t="s">
        <v>1072</v>
      </c>
    </row>
    <row r="206" spans="1:3" x14ac:dyDescent="0.2">
      <c r="A206" t="s">
        <v>1334</v>
      </c>
      <c r="B206" t="s">
        <v>1122</v>
      </c>
      <c r="C206" t="s">
        <v>1072</v>
      </c>
    </row>
    <row r="207" spans="1:3" x14ac:dyDescent="0.2">
      <c r="A207" t="s">
        <v>1335</v>
      </c>
      <c r="B207" t="s">
        <v>1336</v>
      </c>
      <c r="C207" t="s">
        <v>1337</v>
      </c>
    </row>
    <row r="208" spans="1:3" x14ac:dyDescent="0.2">
      <c r="A208" t="s">
        <v>1338</v>
      </c>
      <c r="B208" t="s">
        <v>1097</v>
      </c>
      <c r="C208" t="s">
        <v>1339</v>
      </c>
    </row>
    <row r="209" spans="1:3" x14ac:dyDescent="0.2">
      <c r="A209" t="s">
        <v>1340</v>
      </c>
      <c r="B209" t="s">
        <v>1187</v>
      </c>
      <c r="C209" t="s">
        <v>1192</v>
      </c>
    </row>
    <row r="210" spans="1:3" x14ac:dyDescent="0.2">
      <c r="A210" t="s">
        <v>1341</v>
      </c>
      <c r="B210" t="s">
        <v>1074</v>
      </c>
      <c r="C210" t="s">
        <v>1008</v>
      </c>
    </row>
    <row r="211" spans="1:3" x14ac:dyDescent="0.2">
      <c r="A211" t="s">
        <v>1342</v>
      </c>
      <c r="B211" t="s">
        <v>1291</v>
      </c>
      <c r="C211" t="s">
        <v>1084</v>
      </c>
    </row>
    <row r="212" spans="1:3" x14ac:dyDescent="0.2">
      <c r="A212" t="s">
        <v>1343</v>
      </c>
      <c r="B212" t="s">
        <v>1086</v>
      </c>
      <c r="C212" t="s">
        <v>1081</v>
      </c>
    </row>
    <row r="213" spans="1:3" x14ac:dyDescent="0.2">
      <c r="A213" t="s">
        <v>1344</v>
      </c>
      <c r="B213" t="s">
        <v>1183</v>
      </c>
      <c r="C213" t="s">
        <v>1081</v>
      </c>
    </row>
    <row r="214" spans="1:3" x14ac:dyDescent="0.2">
      <c r="A214" t="s">
        <v>1345</v>
      </c>
      <c r="B214" t="s">
        <v>1077</v>
      </c>
      <c r="C214" t="s">
        <v>1084</v>
      </c>
    </row>
    <row r="215" spans="1:3" x14ac:dyDescent="0.2">
      <c r="A215" t="s">
        <v>1346</v>
      </c>
      <c r="B215" t="s">
        <v>1080</v>
      </c>
      <c r="C215" t="s">
        <v>1084</v>
      </c>
    </row>
    <row r="216" spans="1:3" x14ac:dyDescent="0.2">
      <c r="A216" t="s">
        <v>1347</v>
      </c>
      <c r="B216" t="s">
        <v>1291</v>
      </c>
      <c r="C216" t="s">
        <v>1081</v>
      </c>
    </row>
    <row r="217" spans="1:3" x14ac:dyDescent="0.2">
      <c r="A217" t="s">
        <v>1348</v>
      </c>
      <c r="B217" t="s">
        <v>1114</v>
      </c>
      <c r="C217" t="s">
        <v>1084</v>
      </c>
    </row>
    <row r="218" spans="1:3" x14ac:dyDescent="0.2">
      <c r="A218" t="s">
        <v>1349</v>
      </c>
      <c r="B218" t="s">
        <v>1108</v>
      </c>
      <c r="C218" t="s">
        <v>1075</v>
      </c>
    </row>
    <row r="219" spans="1:3" x14ac:dyDescent="0.2">
      <c r="A219" t="s">
        <v>1350</v>
      </c>
      <c r="B219" t="s">
        <v>1083</v>
      </c>
      <c r="C219" t="s">
        <v>1084</v>
      </c>
    </row>
    <row r="220" spans="1:3" x14ac:dyDescent="0.2">
      <c r="A220" t="s">
        <v>1351</v>
      </c>
      <c r="B220" t="s">
        <v>1105</v>
      </c>
      <c r="C220" t="s">
        <v>1192</v>
      </c>
    </row>
    <row r="221" spans="1:3" x14ac:dyDescent="0.2">
      <c r="A221" t="s">
        <v>1352</v>
      </c>
      <c r="B221" t="s">
        <v>1090</v>
      </c>
      <c r="C221" t="s">
        <v>1084</v>
      </c>
    </row>
    <row r="222" spans="1:3" x14ac:dyDescent="0.2">
      <c r="A222" t="s">
        <v>1353</v>
      </c>
      <c r="B222" t="s">
        <v>1137</v>
      </c>
      <c r="C222" t="s">
        <v>1084</v>
      </c>
    </row>
    <row r="223" spans="1:3" x14ac:dyDescent="0.2">
      <c r="A223" t="s">
        <v>1354</v>
      </c>
      <c r="B223" t="s">
        <v>1114</v>
      </c>
      <c r="C223" t="s">
        <v>1081</v>
      </c>
    </row>
    <row r="224" spans="1:3" x14ac:dyDescent="0.2">
      <c r="A224" t="s">
        <v>1355</v>
      </c>
      <c r="B224" t="s">
        <v>1090</v>
      </c>
      <c r="C224" t="s">
        <v>1084</v>
      </c>
    </row>
    <row r="225" spans="1:3" x14ac:dyDescent="0.2">
      <c r="A225" t="s">
        <v>1356</v>
      </c>
      <c r="B225" t="s">
        <v>1127</v>
      </c>
      <c r="C225" t="s">
        <v>1084</v>
      </c>
    </row>
    <row r="226" spans="1:3" x14ac:dyDescent="0.2">
      <c r="A226" t="s">
        <v>1357</v>
      </c>
      <c r="B226" t="s">
        <v>1114</v>
      </c>
      <c r="C226" t="s">
        <v>1008</v>
      </c>
    </row>
    <row r="227" spans="1:3" x14ac:dyDescent="0.2">
      <c r="A227" t="s">
        <v>1358</v>
      </c>
      <c r="B227" t="s">
        <v>1071</v>
      </c>
      <c r="C227" t="s">
        <v>1081</v>
      </c>
    </row>
    <row r="228" spans="1:3" x14ac:dyDescent="0.2">
      <c r="A228" t="s">
        <v>1359</v>
      </c>
      <c r="B228" t="s">
        <v>1093</v>
      </c>
      <c r="C228" t="s">
        <v>1072</v>
      </c>
    </row>
    <row r="229" spans="1:3" x14ac:dyDescent="0.2">
      <c r="A229" t="s">
        <v>1360</v>
      </c>
      <c r="B229" t="s">
        <v>1155</v>
      </c>
      <c r="C229" t="s">
        <v>1084</v>
      </c>
    </row>
    <row r="230" spans="1:3" x14ac:dyDescent="0.2">
      <c r="A230" t="s">
        <v>1361</v>
      </c>
      <c r="B230" t="s">
        <v>1125</v>
      </c>
      <c r="C230" t="s">
        <v>1081</v>
      </c>
    </row>
    <row r="231" spans="1:3" x14ac:dyDescent="0.2">
      <c r="A231" t="s">
        <v>1362</v>
      </c>
      <c r="B231" t="s">
        <v>1125</v>
      </c>
      <c r="C231" t="s">
        <v>1072</v>
      </c>
    </row>
    <row r="232" spans="1:3" x14ac:dyDescent="0.2">
      <c r="A232" t="s">
        <v>1363</v>
      </c>
      <c r="B232" t="s">
        <v>1111</v>
      </c>
      <c r="C232" t="s">
        <v>1106</v>
      </c>
    </row>
    <row r="233" spans="1:3" x14ac:dyDescent="0.2">
      <c r="A233" t="s">
        <v>1364</v>
      </c>
      <c r="B233" t="s">
        <v>1157</v>
      </c>
      <c r="C233" t="s">
        <v>1084</v>
      </c>
    </row>
    <row r="234" spans="1:3" x14ac:dyDescent="0.2">
      <c r="A234" t="s">
        <v>1365</v>
      </c>
      <c r="B234" t="s">
        <v>1269</v>
      </c>
      <c r="C234" t="s">
        <v>1140</v>
      </c>
    </row>
    <row r="235" spans="1:3" x14ac:dyDescent="0.2">
      <c r="A235" t="s">
        <v>1366</v>
      </c>
      <c r="B235" t="s">
        <v>1095</v>
      </c>
      <c r="C235" t="s">
        <v>1084</v>
      </c>
    </row>
    <row r="236" spans="1:3" x14ac:dyDescent="0.2">
      <c r="A236" t="s">
        <v>1367</v>
      </c>
      <c r="B236" t="s">
        <v>1122</v>
      </c>
      <c r="C236" t="s">
        <v>542</v>
      </c>
    </row>
    <row r="237" spans="1:3" x14ac:dyDescent="0.2">
      <c r="A237" t="s">
        <v>1368</v>
      </c>
      <c r="B237" t="s">
        <v>1111</v>
      </c>
      <c r="C237" t="s">
        <v>1192</v>
      </c>
    </row>
    <row r="238" spans="1:3" x14ac:dyDescent="0.2">
      <c r="A238" t="s">
        <v>1369</v>
      </c>
      <c r="B238" t="s">
        <v>1071</v>
      </c>
      <c r="C238" t="s">
        <v>1084</v>
      </c>
    </row>
    <row r="239" spans="1:3" x14ac:dyDescent="0.2">
      <c r="A239" t="s">
        <v>1370</v>
      </c>
      <c r="B239" t="s">
        <v>1071</v>
      </c>
      <c r="C239" t="s">
        <v>1084</v>
      </c>
    </row>
    <row r="240" spans="1:3" x14ac:dyDescent="0.2">
      <c r="A240" t="s">
        <v>1371</v>
      </c>
      <c r="B240" t="s">
        <v>1071</v>
      </c>
      <c r="C240" t="s">
        <v>1008</v>
      </c>
    </row>
    <row r="241" spans="1:3" x14ac:dyDescent="0.2">
      <c r="A241" t="s">
        <v>1372</v>
      </c>
      <c r="B241" t="s">
        <v>1373</v>
      </c>
      <c r="C241" t="s">
        <v>1084</v>
      </c>
    </row>
    <row r="242" spans="1:3" x14ac:dyDescent="0.2">
      <c r="A242" t="s">
        <v>1374</v>
      </c>
      <c r="B242" t="s">
        <v>1291</v>
      </c>
      <c r="C242" t="s">
        <v>542</v>
      </c>
    </row>
    <row r="243" spans="1:3" x14ac:dyDescent="0.2">
      <c r="A243" t="s">
        <v>1375</v>
      </c>
      <c r="B243" t="s">
        <v>1291</v>
      </c>
      <c r="C243" t="s">
        <v>1376</v>
      </c>
    </row>
    <row r="244" spans="1:3" x14ac:dyDescent="0.2">
      <c r="A244" t="s">
        <v>1377</v>
      </c>
      <c r="B244" t="s">
        <v>1111</v>
      </c>
      <c r="C244" t="s">
        <v>1081</v>
      </c>
    </row>
    <row r="245" spans="1:3" x14ac:dyDescent="0.2">
      <c r="A245" t="s">
        <v>1378</v>
      </c>
      <c r="B245" t="s">
        <v>1083</v>
      </c>
      <c r="C245" t="s">
        <v>1192</v>
      </c>
    </row>
    <row r="246" spans="1:3" x14ac:dyDescent="0.2">
      <c r="A246" t="s">
        <v>1379</v>
      </c>
      <c r="B246" t="s">
        <v>1071</v>
      </c>
      <c r="C246" t="s">
        <v>1119</v>
      </c>
    </row>
    <row r="247" spans="1:3" x14ac:dyDescent="0.2">
      <c r="A247" t="s">
        <v>1380</v>
      </c>
      <c r="B247" t="s">
        <v>1097</v>
      </c>
      <c r="C247" t="s">
        <v>1084</v>
      </c>
    </row>
    <row r="248" spans="1:3" x14ac:dyDescent="0.2">
      <c r="A248" t="s">
        <v>1381</v>
      </c>
      <c r="B248" t="s">
        <v>1088</v>
      </c>
      <c r="C248" t="s">
        <v>1106</v>
      </c>
    </row>
    <row r="249" spans="1:3" x14ac:dyDescent="0.2">
      <c r="A249" t="s">
        <v>1382</v>
      </c>
      <c r="B249" t="s">
        <v>1114</v>
      </c>
      <c r="C249" t="s">
        <v>1075</v>
      </c>
    </row>
    <row r="250" spans="1:3" x14ac:dyDescent="0.2">
      <c r="A250" t="s">
        <v>1383</v>
      </c>
      <c r="B250" t="s">
        <v>1384</v>
      </c>
      <c r="C250" t="s">
        <v>1081</v>
      </c>
    </row>
    <row r="251" spans="1:3" x14ac:dyDescent="0.2">
      <c r="A251" t="s">
        <v>1385</v>
      </c>
      <c r="B251" t="s">
        <v>1093</v>
      </c>
      <c r="C251" t="s">
        <v>1386</v>
      </c>
    </row>
    <row r="252" spans="1:3" x14ac:dyDescent="0.2">
      <c r="A252" t="s">
        <v>1387</v>
      </c>
      <c r="B252" t="s">
        <v>1102</v>
      </c>
      <c r="C252" t="s">
        <v>1084</v>
      </c>
    </row>
    <row r="253" spans="1:3" x14ac:dyDescent="0.2">
      <c r="A253" t="s">
        <v>1388</v>
      </c>
      <c r="B253" t="s">
        <v>1105</v>
      </c>
      <c r="C253" t="s">
        <v>1081</v>
      </c>
    </row>
    <row r="254" spans="1:3" x14ac:dyDescent="0.2">
      <c r="A254" t="s">
        <v>1389</v>
      </c>
      <c r="B254" t="s">
        <v>1086</v>
      </c>
      <c r="C254" t="s">
        <v>1192</v>
      </c>
    </row>
    <row r="255" spans="1:3" x14ac:dyDescent="0.2">
      <c r="A255" t="s">
        <v>1390</v>
      </c>
      <c r="B255" t="s">
        <v>1071</v>
      </c>
      <c r="C255" t="s">
        <v>1072</v>
      </c>
    </row>
    <row r="256" spans="1:3" x14ac:dyDescent="0.2">
      <c r="A256" t="s">
        <v>1391</v>
      </c>
      <c r="B256" t="s">
        <v>1125</v>
      </c>
      <c r="C256" t="s">
        <v>1084</v>
      </c>
    </row>
    <row r="257" spans="1:3" x14ac:dyDescent="0.2">
      <c r="A257" t="s">
        <v>1392</v>
      </c>
      <c r="B257" t="s">
        <v>1129</v>
      </c>
      <c r="C257" t="s">
        <v>1072</v>
      </c>
    </row>
    <row r="258" spans="1:3" x14ac:dyDescent="0.2">
      <c r="A258" t="s">
        <v>1393</v>
      </c>
      <c r="B258" t="s">
        <v>1137</v>
      </c>
      <c r="C258" t="s">
        <v>1084</v>
      </c>
    </row>
    <row r="259" spans="1:3" x14ac:dyDescent="0.2">
      <c r="A259" t="s">
        <v>1394</v>
      </c>
      <c r="B259" t="s">
        <v>1395</v>
      </c>
      <c r="C259" t="s">
        <v>1084</v>
      </c>
    </row>
    <row r="260" spans="1:3" x14ac:dyDescent="0.2">
      <c r="A260" t="s">
        <v>1396</v>
      </c>
      <c r="B260" t="s">
        <v>1397</v>
      </c>
      <c r="C260" t="s">
        <v>1398</v>
      </c>
    </row>
    <row r="261" spans="1:3" x14ac:dyDescent="0.2">
      <c r="A261" t="s">
        <v>1399</v>
      </c>
      <c r="B261" t="s">
        <v>1400</v>
      </c>
      <c r="C261" t="s">
        <v>1119</v>
      </c>
    </row>
    <row r="262" spans="1:3" x14ac:dyDescent="0.2">
      <c r="A262" t="s">
        <v>1401</v>
      </c>
      <c r="B262" t="s">
        <v>1116</v>
      </c>
      <c r="C262" t="s">
        <v>1081</v>
      </c>
    </row>
    <row r="263" spans="1:3" x14ac:dyDescent="0.2">
      <c r="A263" t="s">
        <v>1402</v>
      </c>
      <c r="B263" t="s">
        <v>1083</v>
      </c>
      <c r="C263" t="s">
        <v>1084</v>
      </c>
    </row>
    <row r="264" spans="1:3" x14ac:dyDescent="0.2">
      <c r="A264" t="s">
        <v>1403</v>
      </c>
      <c r="B264" t="s">
        <v>1194</v>
      </c>
      <c r="C264" t="s">
        <v>1119</v>
      </c>
    </row>
    <row r="265" spans="1:3" x14ac:dyDescent="0.2">
      <c r="A265" t="s">
        <v>1404</v>
      </c>
      <c r="B265" t="s">
        <v>1187</v>
      </c>
      <c r="C265" t="s">
        <v>1171</v>
      </c>
    </row>
    <row r="266" spans="1:3" x14ac:dyDescent="0.2">
      <c r="A266" t="s">
        <v>1076</v>
      </c>
      <c r="B266" t="s">
        <v>1077</v>
      </c>
      <c r="C266" t="s">
        <v>1084</v>
      </c>
    </row>
    <row r="267" spans="1:3" x14ac:dyDescent="0.2">
      <c r="A267" t="s">
        <v>1405</v>
      </c>
      <c r="B267" t="s">
        <v>1086</v>
      </c>
      <c r="C267" t="s">
        <v>1292</v>
      </c>
    </row>
    <row r="268" spans="1:3" x14ac:dyDescent="0.2">
      <c r="A268" t="s">
        <v>1406</v>
      </c>
      <c r="B268" t="s">
        <v>1122</v>
      </c>
      <c r="C268" t="s">
        <v>1140</v>
      </c>
    </row>
    <row r="269" spans="1:3" x14ac:dyDescent="0.2">
      <c r="A269" t="s">
        <v>1407</v>
      </c>
      <c r="B269" t="s">
        <v>1080</v>
      </c>
      <c r="C269" t="s">
        <v>1161</v>
      </c>
    </row>
    <row r="270" spans="1:3" x14ac:dyDescent="0.2">
      <c r="A270" t="s">
        <v>1408</v>
      </c>
      <c r="B270" t="s">
        <v>1114</v>
      </c>
      <c r="C270" t="s">
        <v>1140</v>
      </c>
    </row>
    <row r="271" spans="1:3" x14ac:dyDescent="0.2">
      <c r="A271" t="s">
        <v>1409</v>
      </c>
      <c r="B271" t="s">
        <v>1077</v>
      </c>
      <c r="C271" t="s">
        <v>1106</v>
      </c>
    </row>
    <row r="272" spans="1:3" x14ac:dyDescent="0.2">
      <c r="A272" t="s">
        <v>1410</v>
      </c>
      <c r="B272" t="s">
        <v>1088</v>
      </c>
      <c r="C272" t="s">
        <v>1081</v>
      </c>
    </row>
    <row r="273" spans="1:3" x14ac:dyDescent="0.2">
      <c r="A273" t="s">
        <v>1411</v>
      </c>
      <c r="B273" t="s">
        <v>1183</v>
      </c>
      <c r="C273" t="s">
        <v>542</v>
      </c>
    </row>
    <row r="274" spans="1:3" x14ac:dyDescent="0.2">
      <c r="A274" t="s">
        <v>1412</v>
      </c>
      <c r="B274" t="s">
        <v>1269</v>
      </c>
      <c r="C274" t="s">
        <v>1008</v>
      </c>
    </row>
    <row r="275" spans="1:3" x14ac:dyDescent="0.2">
      <c r="A275" t="s">
        <v>1413</v>
      </c>
      <c r="B275" t="s">
        <v>1090</v>
      </c>
      <c r="C275" t="s">
        <v>1132</v>
      </c>
    </row>
    <row r="276" spans="1:3" x14ac:dyDescent="0.2">
      <c r="A276" t="s">
        <v>1414</v>
      </c>
      <c r="B276" t="s">
        <v>1111</v>
      </c>
      <c r="C276" t="s">
        <v>1084</v>
      </c>
    </row>
    <row r="277" spans="1:3" x14ac:dyDescent="0.2">
      <c r="A277" t="s">
        <v>1415</v>
      </c>
      <c r="B277" t="s">
        <v>1127</v>
      </c>
      <c r="C277" t="s">
        <v>1192</v>
      </c>
    </row>
    <row r="278" spans="1:3" x14ac:dyDescent="0.2">
      <c r="A278" t="s">
        <v>1416</v>
      </c>
      <c r="B278" t="s">
        <v>1097</v>
      </c>
      <c r="C278" t="s">
        <v>1084</v>
      </c>
    </row>
    <row r="279" spans="1:3" x14ac:dyDescent="0.2">
      <c r="A279" t="s">
        <v>1417</v>
      </c>
      <c r="B279" t="s">
        <v>1125</v>
      </c>
      <c r="C279" t="s">
        <v>1192</v>
      </c>
    </row>
    <row r="280" spans="1:3" x14ac:dyDescent="0.2">
      <c r="A280" t="s">
        <v>1418</v>
      </c>
      <c r="B280" t="s">
        <v>1105</v>
      </c>
      <c r="C280" t="s">
        <v>1386</v>
      </c>
    </row>
    <row r="281" spans="1:3" x14ac:dyDescent="0.2">
      <c r="A281" t="s">
        <v>1419</v>
      </c>
      <c r="B281" t="s">
        <v>1114</v>
      </c>
      <c r="C281" t="s">
        <v>1084</v>
      </c>
    </row>
    <row r="282" spans="1:3" x14ac:dyDescent="0.2">
      <c r="A282" t="s">
        <v>1420</v>
      </c>
      <c r="B282" t="s">
        <v>1291</v>
      </c>
      <c r="C282" t="s">
        <v>1072</v>
      </c>
    </row>
    <row r="283" spans="1:3" x14ac:dyDescent="0.2">
      <c r="A283" t="s">
        <v>1421</v>
      </c>
      <c r="B283" t="s">
        <v>1137</v>
      </c>
      <c r="C283" t="s">
        <v>1084</v>
      </c>
    </row>
    <row r="284" spans="1:3" x14ac:dyDescent="0.2">
      <c r="A284" t="s">
        <v>1422</v>
      </c>
      <c r="B284" t="s">
        <v>1108</v>
      </c>
      <c r="C284" t="s">
        <v>1084</v>
      </c>
    </row>
    <row r="285" spans="1:3" x14ac:dyDescent="0.2">
      <c r="A285" t="s">
        <v>1423</v>
      </c>
      <c r="B285" t="s">
        <v>1187</v>
      </c>
      <c r="C285" t="s">
        <v>1084</v>
      </c>
    </row>
    <row r="286" spans="1:3" x14ac:dyDescent="0.2">
      <c r="A286" t="s">
        <v>1424</v>
      </c>
      <c r="B286" t="s">
        <v>1152</v>
      </c>
      <c r="C286" t="s">
        <v>1081</v>
      </c>
    </row>
    <row r="287" spans="1:3" x14ac:dyDescent="0.2">
      <c r="A287" t="s">
        <v>1425</v>
      </c>
      <c r="B287" t="s">
        <v>1269</v>
      </c>
      <c r="C287" t="s">
        <v>542</v>
      </c>
    </row>
    <row r="288" spans="1:3" x14ac:dyDescent="0.2">
      <c r="A288" t="s">
        <v>1426</v>
      </c>
      <c r="B288" t="s">
        <v>1269</v>
      </c>
      <c r="C288" t="s">
        <v>1192</v>
      </c>
    </row>
    <row r="289" spans="1:3" x14ac:dyDescent="0.2">
      <c r="A289" t="s">
        <v>1427</v>
      </c>
      <c r="B289" t="s">
        <v>1428</v>
      </c>
      <c r="C289" t="s">
        <v>1192</v>
      </c>
    </row>
    <row r="290" spans="1:3" x14ac:dyDescent="0.2">
      <c r="A290" t="s">
        <v>1429</v>
      </c>
      <c r="B290" t="s">
        <v>1129</v>
      </c>
      <c r="C290" t="s">
        <v>1084</v>
      </c>
    </row>
    <row r="291" spans="1:3" x14ac:dyDescent="0.2">
      <c r="A291" t="s">
        <v>1430</v>
      </c>
      <c r="B291" t="s">
        <v>1097</v>
      </c>
      <c r="C291" t="s">
        <v>1081</v>
      </c>
    </row>
    <row r="292" spans="1:3" x14ac:dyDescent="0.2">
      <c r="A292" t="s">
        <v>1431</v>
      </c>
      <c r="B292" t="s">
        <v>1108</v>
      </c>
      <c r="C292" t="s">
        <v>1192</v>
      </c>
    </row>
    <row r="293" spans="1:3" x14ac:dyDescent="0.2">
      <c r="A293" t="s">
        <v>1432</v>
      </c>
      <c r="B293" t="s">
        <v>1433</v>
      </c>
      <c r="C293" t="s">
        <v>1084</v>
      </c>
    </row>
    <row r="294" spans="1:3" x14ac:dyDescent="0.2">
      <c r="A294" t="s">
        <v>1434</v>
      </c>
      <c r="B294" t="s">
        <v>1194</v>
      </c>
      <c r="C294" t="s">
        <v>542</v>
      </c>
    </row>
    <row r="295" spans="1:3" x14ac:dyDescent="0.2">
      <c r="A295" t="s">
        <v>1435</v>
      </c>
      <c r="B295" t="s">
        <v>1122</v>
      </c>
      <c r="C295" t="s">
        <v>1084</v>
      </c>
    </row>
    <row r="296" spans="1:3" x14ac:dyDescent="0.2">
      <c r="A296" t="s">
        <v>1436</v>
      </c>
      <c r="B296" t="s">
        <v>1080</v>
      </c>
      <c r="C296" t="s">
        <v>542</v>
      </c>
    </row>
    <row r="297" spans="1:3" x14ac:dyDescent="0.2">
      <c r="A297" t="s">
        <v>1437</v>
      </c>
      <c r="B297" t="s">
        <v>1090</v>
      </c>
      <c r="C297" t="s">
        <v>1084</v>
      </c>
    </row>
    <row r="298" spans="1:3" x14ac:dyDescent="0.2">
      <c r="A298" t="s">
        <v>1438</v>
      </c>
      <c r="B298" t="s">
        <v>1155</v>
      </c>
      <c r="C298" t="s">
        <v>1078</v>
      </c>
    </row>
    <row r="299" spans="1:3" x14ac:dyDescent="0.2">
      <c r="A299" t="s">
        <v>1439</v>
      </c>
      <c r="B299" t="s">
        <v>1111</v>
      </c>
      <c r="C299" t="s">
        <v>1084</v>
      </c>
    </row>
    <row r="300" spans="1:3" x14ac:dyDescent="0.2">
      <c r="A300" t="s">
        <v>1440</v>
      </c>
      <c r="B300" t="s">
        <v>1074</v>
      </c>
      <c r="C300" t="s">
        <v>1192</v>
      </c>
    </row>
    <row r="301" spans="1:3" x14ac:dyDescent="0.2">
      <c r="A301" t="s">
        <v>1441</v>
      </c>
      <c r="B301" t="s">
        <v>1090</v>
      </c>
      <c r="C301" t="s">
        <v>1192</v>
      </c>
    </row>
    <row r="302" spans="1:3" x14ac:dyDescent="0.2">
      <c r="A302" t="s">
        <v>1442</v>
      </c>
      <c r="B302" t="s">
        <v>1111</v>
      </c>
      <c r="C302" t="s">
        <v>1084</v>
      </c>
    </row>
    <row r="303" spans="1:3" x14ac:dyDescent="0.2">
      <c r="A303" t="s">
        <v>1443</v>
      </c>
      <c r="B303" t="s">
        <v>1183</v>
      </c>
      <c r="C303" t="s">
        <v>1192</v>
      </c>
    </row>
    <row r="304" spans="1:3" x14ac:dyDescent="0.2">
      <c r="A304" t="s">
        <v>1444</v>
      </c>
      <c r="B304" t="s">
        <v>1090</v>
      </c>
      <c r="C304" t="s">
        <v>542</v>
      </c>
    </row>
    <row r="305" spans="1:3" x14ac:dyDescent="0.2">
      <c r="A305" t="s">
        <v>1445</v>
      </c>
      <c r="B305" t="s">
        <v>1074</v>
      </c>
      <c r="C305" t="s">
        <v>1192</v>
      </c>
    </row>
    <row r="306" spans="1:3" x14ac:dyDescent="0.2">
      <c r="A306" t="s">
        <v>1446</v>
      </c>
      <c r="B306" t="s">
        <v>1447</v>
      </c>
      <c r="C306" t="s">
        <v>1081</v>
      </c>
    </row>
    <row r="307" spans="1:3" x14ac:dyDescent="0.2">
      <c r="A307" t="s">
        <v>1448</v>
      </c>
      <c r="B307" t="s">
        <v>1291</v>
      </c>
      <c r="C307" t="s">
        <v>1075</v>
      </c>
    </row>
    <row r="308" spans="1:3" x14ac:dyDescent="0.2">
      <c r="A308" t="s">
        <v>1449</v>
      </c>
      <c r="B308" t="s">
        <v>1093</v>
      </c>
      <c r="C308" t="s">
        <v>1084</v>
      </c>
    </row>
    <row r="309" spans="1:3" x14ac:dyDescent="0.2">
      <c r="A309" t="s">
        <v>1450</v>
      </c>
      <c r="B309" t="s">
        <v>1155</v>
      </c>
      <c r="C309" t="s">
        <v>1106</v>
      </c>
    </row>
    <row r="310" spans="1:3" x14ac:dyDescent="0.2">
      <c r="A310" t="s">
        <v>1451</v>
      </c>
      <c r="B310" t="s">
        <v>1122</v>
      </c>
      <c r="C310" t="s">
        <v>1339</v>
      </c>
    </row>
    <row r="311" spans="1:3" x14ac:dyDescent="0.2">
      <c r="A311" t="s">
        <v>1452</v>
      </c>
      <c r="B311" t="s">
        <v>1083</v>
      </c>
      <c r="C311" t="s">
        <v>1324</v>
      </c>
    </row>
    <row r="312" spans="1:3" x14ac:dyDescent="0.2">
      <c r="A312" t="s">
        <v>1453</v>
      </c>
      <c r="B312" t="s">
        <v>1105</v>
      </c>
      <c r="C312" t="s">
        <v>1192</v>
      </c>
    </row>
    <row r="313" spans="1:3" x14ac:dyDescent="0.2">
      <c r="A313" t="s">
        <v>1454</v>
      </c>
      <c r="B313" t="s">
        <v>1455</v>
      </c>
      <c r="C313" t="s">
        <v>1192</v>
      </c>
    </row>
    <row r="314" spans="1:3" x14ac:dyDescent="0.2">
      <c r="A314" t="s">
        <v>1456</v>
      </c>
      <c r="B314" t="s">
        <v>1108</v>
      </c>
      <c r="C314" t="s">
        <v>1106</v>
      </c>
    </row>
    <row r="315" spans="1:3" x14ac:dyDescent="0.2">
      <c r="A315" t="s">
        <v>1457</v>
      </c>
      <c r="B315" t="s">
        <v>1080</v>
      </c>
      <c r="C315" t="s">
        <v>1084</v>
      </c>
    </row>
    <row r="316" spans="1:3" x14ac:dyDescent="0.2">
      <c r="A316" t="s">
        <v>1458</v>
      </c>
      <c r="B316" t="s">
        <v>1155</v>
      </c>
      <c r="C316" t="s">
        <v>542</v>
      </c>
    </row>
    <row r="317" spans="1:3" x14ac:dyDescent="0.2">
      <c r="A317" t="s">
        <v>1459</v>
      </c>
      <c r="B317" t="s">
        <v>1114</v>
      </c>
      <c r="C317" t="s">
        <v>1106</v>
      </c>
    </row>
    <row r="318" spans="1:3" x14ac:dyDescent="0.2">
      <c r="A318" t="s">
        <v>1460</v>
      </c>
      <c r="B318" t="s">
        <v>1080</v>
      </c>
      <c r="C318" t="s">
        <v>1084</v>
      </c>
    </row>
    <row r="319" spans="1:3" x14ac:dyDescent="0.2">
      <c r="A319" t="s">
        <v>1461</v>
      </c>
      <c r="B319" t="s">
        <v>1125</v>
      </c>
      <c r="C319" t="s">
        <v>1084</v>
      </c>
    </row>
    <row r="320" spans="1:3" x14ac:dyDescent="0.2">
      <c r="A320" t="s">
        <v>1462</v>
      </c>
      <c r="B320" t="s">
        <v>1463</v>
      </c>
      <c r="C320" t="s">
        <v>542</v>
      </c>
    </row>
    <row r="321" spans="1:3" x14ac:dyDescent="0.2">
      <c r="A321" t="s">
        <v>1464</v>
      </c>
      <c r="B321" t="s">
        <v>1083</v>
      </c>
      <c r="C321" t="s">
        <v>1084</v>
      </c>
    </row>
    <row r="322" spans="1:3" x14ac:dyDescent="0.2">
      <c r="A322" t="s">
        <v>1465</v>
      </c>
      <c r="B322" t="s">
        <v>1152</v>
      </c>
      <c r="C322" t="s">
        <v>1132</v>
      </c>
    </row>
    <row r="323" spans="1:3" x14ac:dyDescent="0.2">
      <c r="A323" t="s">
        <v>1466</v>
      </c>
      <c r="B323" t="s">
        <v>1095</v>
      </c>
      <c r="C323" t="s">
        <v>1084</v>
      </c>
    </row>
    <row r="324" spans="1:3" x14ac:dyDescent="0.2">
      <c r="A324" t="s">
        <v>1467</v>
      </c>
      <c r="B324" t="s">
        <v>1102</v>
      </c>
      <c r="C324" t="s">
        <v>1084</v>
      </c>
    </row>
    <row r="325" spans="1:3" x14ac:dyDescent="0.2">
      <c r="A325" t="s">
        <v>1468</v>
      </c>
      <c r="B325" t="s">
        <v>1125</v>
      </c>
      <c r="C325" t="s">
        <v>1140</v>
      </c>
    </row>
    <row r="326" spans="1:3" x14ac:dyDescent="0.2">
      <c r="A326" t="s">
        <v>1469</v>
      </c>
      <c r="B326" t="s">
        <v>1470</v>
      </c>
      <c r="C326" t="s">
        <v>1081</v>
      </c>
    </row>
    <row r="327" spans="1:3" x14ac:dyDescent="0.2">
      <c r="A327" t="s">
        <v>1471</v>
      </c>
      <c r="B327" t="s">
        <v>1157</v>
      </c>
      <c r="C327" t="s">
        <v>1106</v>
      </c>
    </row>
    <row r="328" spans="1:3" x14ac:dyDescent="0.2">
      <c r="A328" t="s">
        <v>1472</v>
      </c>
      <c r="B328" t="s">
        <v>1291</v>
      </c>
      <c r="C328" t="s">
        <v>1386</v>
      </c>
    </row>
    <row r="329" spans="1:3" x14ac:dyDescent="0.2">
      <c r="A329" t="s">
        <v>1473</v>
      </c>
      <c r="B329" t="s">
        <v>1090</v>
      </c>
      <c r="C329" t="s">
        <v>1084</v>
      </c>
    </row>
    <row r="330" spans="1:3" x14ac:dyDescent="0.2">
      <c r="A330" t="s">
        <v>1474</v>
      </c>
      <c r="B330" t="s">
        <v>1095</v>
      </c>
      <c r="C330" t="s">
        <v>1084</v>
      </c>
    </row>
    <row r="331" spans="1:3" x14ac:dyDescent="0.2">
      <c r="A331" t="s">
        <v>1475</v>
      </c>
      <c r="B331" t="s">
        <v>1114</v>
      </c>
      <c r="C331" t="s">
        <v>1476</v>
      </c>
    </row>
    <row r="332" spans="1:3" x14ac:dyDescent="0.2">
      <c r="A332" t="s">
        <v>1477</v>
      </c>
      <c r="B332" t="s">
        <v>1114</v>
      </c>
      <c r="C332" t="s">
        <v>1075</v>
      </c>
    </row>
    <row r="333" spans="1:3" x14ac:dyDescent="0.2">
      <c r="A333" t="s">
        <v>1478</v>
      </c>
      <c r="B333" t="s">
        <v>1083</v>
      </c>
      <c r="C333" t="s">
        <v>1479</v>
      </c>
    </row>
    <row r="334" spans="1:3" x14ac:dyDescent="0.2">
      <c r="A334" t="s">
        <v>1480</v>
      </c>
      <c r="B334" t="s">
        <v>1097</v>
      </c>
      <c r="C334" t="s">
        <v>1084</v>
      </c>
    </row>
    <row r="335" spans="1:3" x14ac:dyDescent="0.2">
      <c r="A335" t="s">
        <v>1481</v>
      </c>
      <c r="B335" t="s">
        <v>1097</v>
      </c>
      <c r="C335" t="s">
        <v>1192</v>
      </c>
    </row>
    <row r="336" spans="1:3" x14ac:dyDescent="0.2">
      <c r="A336" t="s">
        <v>1482</v>
      </c>
      <c r="B336" t="s">
        <v>1108</v>
      </c>
      <c r="C336" t="s">
        <v>1192</v>
      </c>
    </row>
    <row r="337" spans="1:3" x14ac:dyDescent="0.2">
      <c r="A337" t="s">
        <v>1483</v>
      </c>
      <c r="B337" t="s">
        <v>1077</v>
      </c>
      <c r="C337" t="s">
        <v>1192</v>
      </c>
    </row>
    <row r="338" spans="1:3" x14ac:dyDescent="0.2">
      <c r="A338" t="s">
        <v>1484</v>
      </c>
      <c r="B338" t="s">
        <v>1111</v>
      </c>
      <c r="C338" t="s">
        <v>1192</v>
      </c>
    </row>
    <row r="339" spans="1:3" x14ac:dyDescent="0.2">
      <c r="A339" t="s">
        <v>1485</v>
      </c>
      <c r="B339" t="s">
        <v>1155</v>
      </c>
      <c r="C339" t="s">
        <v>1081</v>
      </c>
    </row>
    <row r="340" spans="1:3" x14ac:dyDescent="0.2">
      <c r="A340" t="s">
        <v>1486</v>
      </c>
      <c r="B340" t="s">
        <v>1487</v>
      </c>
      <c r="C340" t="s">
        <v>1084</v>
      </c>
    </row>
    <row r="341" spans="1:3" x14ac:dyDescent="0.2">
      <c r="A341" t="s">
        <v>1488</v>
      </c>
      <c r="B341" t="s">
        <v>1489</v>
      </c>
      <c r="C341" t="s">
        <v>1192</v>
      </c>
    </row>
    <row r="342" spans="1:3" x14ac:dyDescent="0.2">
      <c r="A342" t="s">
        <v>1490</v>
      </c>
      <c r="B342" t="s">
        <v>1105</v>
      </c>
      <c r="C342" t="s">
        <v>1192</v>
      </c>
    </row>
    <row r="343" spans="1:3" x14ac:dyDescent="0.2">
      <c r="A343" t="s">
        <v>1491</v>
      </c>
      <c r="B343" t="s">
        <v>1127</v>
      </c>
      <c r="C343" t="s">
        <v>1084</v>
      </c>
    </row>
    <row r="344" spans="1:3" x14ac:dyDescent="0.2">
      <c r="A344" t="s">
        <v>1492</v>
      </c>
      <c r="B344" t="s">
        <v>1127</v>
      </c>
      <c r="C344" t="s">
        <v>1192</v>
      </c>
    </row>
    <row r="345" spans="1:3" x14ac:dyDescent="0.2">
      <c r="A345" t="s">
        <v>1493</v>
      </c>
      <c r="B345" t="s">
        <v>1127</v>
      </c>
      <c r="C345" t="s">
        <v>1106</v>
      </c>
    </row>
    <row r="346" spans="1:3" x14ac:dyDescent="0.2">
      <c r="A346" t="s">
        <v>1494</v>
      </c>
      <c r="B346" t="s">
        <v>1093</v>
      </c>
      <c r="C346" t="s">
        <v>1119</v>
      </c>
    </row>
    <row r="347" spans="1:3" x14ac:dyDescent="0.2">
      <c r="A347" t="s">
        <v>1495</v>
      </c>
      <c r="B347" t="s">
        <v>1108</v>
      </c>
      <c r="C347" t="s">
        <v>1192</v>
      </c>
    </row>
    <row r="348" spans="1:3" x14ac:dyDescent="0.2">
      <c r="A348" t="s">
        <v>1496</v>
      </c>
      <c r="B348" t="s">
        <v>1497</v>
      </c>
      <c r="C348" t="s">
        <v>1192</v>
      </c>
    </row>
    <row r="349" spans="1:3" x14ac:dyDescent="0.2">
      <c r="A349" t="s">
        <v>1498</v>
      </c>
      <c r="B349" t="s">
        <v>1108</v>
      </c>
      <c r="C349" t="s">
        <v>1084</v>
      </c>
    </row>
    <row r="350" spans="1:3" x14ac:dyDescent="0.2">
      <c r="A350" t="s">
        <v>1499</v>
      </c>
      <c r="B350" t="s">
        <v>1500</v>
      </c>
      <c r="C350" t="s">
        <v>1501</v>
      </c>
    </row>
    <row r="351" spans="1:3" x14ac:dyDescent="0.2">
      <c r="A351" t="s">
        <v>1502</v>
      </c>
      <c r="B351" t="s">
        <v>1097</v>
      </c>
      <c r="C351" t="s">
        <v>1081</v>
      </c>
    </row>
    <row r="352" spans="1:3" x14ac:dyDescent="0.2">
      <c r="A352" t="s">
        <v>1503</v>
      </c>
      <c r="B352" t="s">
        <v>1183</v>
      </c>
      <c r="C352" t="s">
        <v>1132</v>
      </c>
    </row>
    <row r="353" spans="1:3" x14ac:dyDescent="0.2">
      <c r="A353" t="s">
        <v>1504</v>
      </c>
      <c r="B353" t="s">
        <v>1291</v>
      </c>
      <c r="C353" t="s">
        <v>1084</v>
      </c>
    </row>
    <row r="354" spans="1:3" x14ac:dyDescent="0.2">
      <c r="A354" t="s">
        <v>1505</v>
      </c>
      <c r="B354" t="s">
        <v>1269</v>
      </c>
      <c r="C354" t="s">
        <v>1081</v>
      </c>
    </row>
    <row r="355" spans="1:3" x14ac:dyDescent="0.2">
      <c r="A355" t="s">
        <v>1506</v>
      </c>
      <c r="B355" t="s">
        <v>1116</v>
      </c>
      <c r="C355" t="s">
        <v>1072</v>
      </c>
    </row>
    <row r="356" spans="1:3" x14ac:dyDescent="0.2">
      <c r="A356" t="s">
        <v>1507</v>
      </c>
      <c r="B356" t="s">
        <v>1269</v>
      </c>
      <c r="C356" t="s">
        <v>1084</v>
      </c>
    </row>
    <row r="357" spans="1:3" x14ac:dyDescent="0.2">
      <c r="A357" t="s">
        <v>1508</v>
      </c>
      <c r="B357" t="s">
        <v>1093</v>
      </c>
      <c r="C357" t="s">
        <v>1084</v>
      </c>
    </row>
    <row r="358" spans="1:3" x14ac:dyDescent="0.2">
      <c r="A358" t="s">
        <v>1509</v>
      </c>
      <c r="B358" t="s">
        <v>1108</v>
      </c>
      <c r="C358" t="s">
        <v>1081</v>
      </c>
    </row>
    <row r="359" spans="1:3" x14ac:dyDescent="0.2">
      <c r="A359" t="s">
        <v>1510</v>
      </c>
      <c r="B359" t="s">
        <v>1088</v>
      </c>
      <c r="C359" t="s">
        <v>1192</v>
      </c>
    </row>
    <row r="360" spans="1:3" x14ac:dyDescent="0.2">
      <c r="A360" t="s">
        <v>1511</v>
      </c>
      <c r="B360" t="s">
        <v>1095</v>
      </c>
      <c r="C360" t="s">
        <v>1192</v>
      </c>
    </row>
    <row r="361" spans="1:3" x14ac:dyDescent="0.2">
      <c r="A361" t="s">
        <v>1512</v>
      </c>
      <c r="B361" t="s">
        <v>1129</v>
      </c>
      <c r="C361" t="s">
        <v>1309</v>
      </c>
    </row>
    <row r="362" spans="1:3" x14ac:dyDescent="0.2">
      <c r="A362" t="s">
        <v>1513</v>
      </c>
      <c r="B362" t="s">
        <v>1291</v>
      </c>
      <c r="C362" t="s">
        <v>1008</v>
      </c>
    </row>
    <row r="363" spans="1:3" x14ac:dyDescent="0.2">
      <c r="A363" t="s">
        <v>1514</v>
      </c>
      <c r="B363" t="s">
        <v>1395</v>
      </c>
      <c r="C363" t="s">
        <v>1084</v>
      </c>
    </row>
    <row r="364" spans="1:3" x14ac:dyDescent="0.2">
      <c r="A364" t="s">
        <v>1515</v>
      </c>
      <c r="B364" t="s">
        <v>1093</v>
      </c>
      <c r="C364" t="s">
        <v>1084</v>
      </c>
    </row>
    <row r="365" spans="1:3" x14ac:dyDescent="0.2">
      <c r="A365" t="s">
        <v>1516</v>
      </c>
      <c r="B365" t="s">
        <v>1090</v>
      </c>
      <c r="C365" t="s">
        <v>1084</v>
      </c>
    </row>
    <row r="366" spans="1:3" x14ac:dyDescent="0.2">
      <c r="A366" t="s">
        <v>1517</v>
      </c>
      <c r="B366" t="s">
        <v>1291</v>
      </c>
      <c r="C366" t="s">
        <v>1192</v>
      </c>
    </row>
    <row r="367" spans="1:3" x14ac:dyDescent="0.2">
      <c r="A367" t="s">
        <v>1518</v>
      </c>
      <c r="B367" t="s">
        <v>1093</v>
      </c>
      <c r="C367" t="s">
        <v>1084</v>
      </c>
    </row>
    <row r="368" spans="1:3" x14ac:dyDescent="0.2">
      <c r="A368" t="s">
        <v>1519</v>
      </c>
      <c r="B368" t="s">
        <v>1108</v>
      </c>
      <c r="C368" t="s">
        <v>1192</v>
      </c>
    </row>
    <row r="369" spans="1:3" x14ac:dyDescent="0.2">
      <c r="A369" t="s">
        <v>1520</v>
      </c>
      <c r="B369" t="s">
        <v>1155</v>
      </c>
      <c r="C369" t="s">
        <v>1084</v>
      </c>
    </row>
    <row r="370" spans="1:3" x14ac:dyDescent="0.2">
      <c r="A370" t="s">
        <v>1521</v>
      </c>
      <c r="B370" t="s">
        <v>1269</v>
      </c>
      <c r="C370" t="s">
        <v>1084</v>
      </c>
    </row>
    <row r="371" spans="1:3" x14ac:dyDescent="0.2">
      <c r="A371" t="s">
        <v>1522</v>
      </c>
      <c r="B371" t="s">
        <v>1071</v>
      </c>
      <c r="C371" t="s">
        <v>1192</v>
      </c>
    </row>
    <row r="372" spans="1:3" x14ac:dyDescent="0.2">
      <c r="A372" t="s">
        <v>1523</v>
      </c>
      <c r="B372" t="s">
        <v>1071</v>
      </c>
      <c r="C372" t="s">
        <v>1084</v>
      </c>
    </row>
    <row r="373" spans="1:3" x14ac:dyDescent="0.2">
      <c r="A373" t="s">
        <v>1524</v>
      </c>
      <c r="B373" t="s">
        <v>1127</v>
      </c>
      <c r="C373" t="s">
        <v>1192</v>
      </c>
    </row>
    <row r="374" spans="1:3" x14ac:dyDescent="0.2">
      <c r="A374" t="s">
        <v>1525</v>
      </c>
      <c r="B374" t="s">
        <v>1071</v>
      </c>
      <c r="C374" t="s">
        <v>1386</v>
      </c>
    </row>
    <row r="375" spans="1:3" x14ac:dyDescent="0.2">
      <c r="A375" t="s">
        <v>1526</v>
      </c>
      <c r="B375" t="s">
        <v>1071</v>
      </c>
      <c r="C375" t="s">
        <v>1192</v>
      </c>
    </row>
    <row r="376" spans="1:3" x14ac:dyDescent="0.2">
      <c r="A376" t="s">
        <v>1527</v>
      </c>
      <c r="B376" t="s">
        <v>1269</v>
      </c>
      <c r="C376" t="s">
        <v>1192</v>
      </c>
    </row>
    <row r="377" spans="1:3" x14ac:dyDescent="0.2">
      <c r="A377" t="s">
        <v>1528</v>
      </c>
      <c r="B377" t="s">
        <v>1291</v>
      </c>
      <c r="C377" t="s">
        <v>1084</v>
      </c>
    </row>
    <row r="378" spans="1:3" x14ac:dyDescent="0.2">
      <c r="A378" t="s">
        <v>1529</v>
      </c>
      <c r="B378" t="s">
        <v>1269</v>
      </c>
      <c r="C378" t="s">
        <v>1081</v>
      </c>
    </row>
    <row r="379" spans="1:3" x14ac:dyDescent="0.2">
      <c r="A379" t="s">
        <v>1530</v>
      </c>
      <c r="B379" t="s">
        <v>1152</v>
      </c>
      <c r="C379" t="s">
        <v>1084</v>
      </c>
    </row>
    <row r="380" spans="1:3" x14ac:dyDescent="0.2">
      <c r="A380" t="s">
        <v>1531</v>
      </c>
      <c r="B380" t="s">
        <v>1187</v>
      </c>
      <c r="C380" t="s">
        <v>1177</v>
      </c>
    </row>
    <row r="381" spans="1:3" x14ac:dyDescent="0.2">
      <c r="A381" t="s">
        <v>1532</v>
      </c>
      <c r="B381" t="s">
        <v>1086</v>
      </c>
      <c r="C381" t="s">
        <v>1192</v>
      </c>
    </row>
    <row r="382" spans="1:3" x14ac:dyDescent="0.2">
      <c r="A382" t="s">
        <v>1533</v>
      </c>
      <c r="B382" t="s">
        <v>1071</v>
      </c>
      <c r="C382" t="s">
        <v>1084</v>
      </c>
    </row>
    <row r="383" spans="1:3" x14ac:dyDescent="0.2">
      <c r="A383" t="s">
        <v>1534</v>
      </c>
      <c r="B383" t="s">
        <v>1111</v>
      </c>
      <c r="C383" t="s">
        <v>1192</v>
      </c>
    </row>
    <row r="384" spans="1:3" x14ac:dyDescent="0.2">
      <c r="A384" t="s">
        <v>1535</v>
      </c>
      <c r="B384" t="s">
        <v>1086</v>
      </c>
      <c r="C384" t="s">
        <v>1084</v>
      </c>
    </row>
    <row r="385" spans="1:3" x14ac:dyDescent="0.2">
      <c r="A385" t="s">
        <v>1536</v>
      </c>
      <c r="B385" t="s">
        <v>1537</v>
      </c>
      <c r="C385" t="s">
        <v>1192</v>
      </c>
    </row>
    <row r="386" spans="1:3" x14ac:dyDescent="0.2">
      <c r="A386" t="s">
        <v>1538</v>
      </c>
      <c r="B386" t="s">
        <v>1539</v>
      </c>
      <c r="C386" t="s">
        <v>542</v>
      </c>
    </row>
    <row r="387" spans="1:3" x14ac:dyDescent="0.2">
      <c r="A387" t="s">
        <v>1540</v>
      </c>
      <c r="B387" t="s">
        <v>1183</v>
      </c>
      <c r="C387" t="s">
        <v>1084</v>
      </c>
    </row>
    <row r="388" spans="1:3" x14ac:dyDescent="0.2">
      <c r="A388" t="s">
        <v>1541</v>
      </c>
      <c r="B388" t="s">
        <v>1114</v>
      </c>
      <c r="C388" t="s">
        <v>1192</v>
      </c>
    </row>
    <row r="389" spans="1:3" x14ac:dyDescent="0.2">
      <c r="A389" t="s">
        <v>1542</v>
      </c>
      <c r="B389" t="s">
        <v>1125</v>
      </c>
      <c r="C389" t="s">
        <v>1192</v>
      </c>
    </row>
    <row r="390" spans="1:3" x14ac:dyDescent="0.2">
      <c r="A390" t="s">
        <v>1543</v>
      </c>
      <c r="B390" t="s">
        <v>1122</v>
      </c>
      <c r="C390" t="s">
        <v>1192</v>
      </c>
    </row>
    <row r="391" spans="1:3" x14ac:dyDescent="0.2">
      <c r="A391" t="s">
        <v>1544</v>
      </c>
      <c r="B391" t="s">
        <v>1080</v>
      </c>
      <c r="C391" t="s">
        <v>1084</v>
      </c>
    </row>
    <row r="392" spans="1:3" x14ac:dyDescent="0.2">
      <c r="A392" t="s">
        <v>1545</v>
      </c>
      <c r="B392" t="s">
        <v>1105</v>
      </c>
      <c r="C392" t="s">
        <v>1081</v>
      </c>
    </row>
    <row r="393" spans="1:3" x14ac:dyDescent="0.2">
      <c r="A393" t="s">
        <v>1546</v>
      </c>
      <c r="B393" t="s">
        <v>1187</v>
      </c>
      <c r="C393" t="s">
        <v>1084</v>
      </c>
    </row>
    <row r="394" spans="1:3" x14ac:dyDescent="0.2">
      <c r="A394" t="s">
        <v>1547</v>
      </c>
      <c r="B394" t="s">
        <v>1097</v>
      </c>
      <c r="C394" t="s">
        <v>542</v>
      </c>
    </row>
    <row r="395" spans="1:3" x14ac:dyDescent="0.2">
      <c r="A395" t="s">
        <v>1548</v>
      </c>
      <c r="B395" t="s">
        <v>1125</v>
      </c>
      <c r="C395" t="s">
        <v>1084</v>
      </c>
    </row>
    <row r="396" spans="1:3" x14ac:dyDescent="0.2">
      <c r="A396" t="s">
        <v>1549</v>
      </c>
      <c r="B396" t="s">
        <v>1157</v>
      </c>
      <c r="C396" t="s">
        <v>542</v>
      </c>
    </row>
    <row r="397" spans="1:3" x14ac:dyDescent="0.2">
      <c r="A397" t="s">
        <v>1550</v>
      </c>
      <c r="B397" t="s">
        <v>1194</v>
      </c>
      <c r="C397" t="s">
        <v>1084</v>
      </c>
    </row>
    <row r="398" spans="1:3" x14ac:dyDescent="0.2">
      <c r="A398" t="s">
        <v>1551</v>
      </c>
      <c r="B398" t="s">
        <v>1088</v>
      </c>
      <c r="C398" t="s">
        <v>1192</v>
      </c>
    </row>
    <row r="399" spans="1:3" x14ac:dyDescent="0.2">
      <c r="A399" t="s">
        <v>1552</v>
      </c>
      <c r="B399" t="s">
        <v>1105</v>
      </c>
      <c r="C399" t="s">
        <v>1084</v>
      </c>
    </row>
    <row r="400" spans="1:3" x14ac:dyDescent="0.2">
      <c r="A400" t="s">
        <v>1553</v>
      </c>
      <c r="B400" t="s">
        <v>1122</v>
      </c>
      <c r="C400" t="s">
        <v>1072</v>
      </c>
    </row>
    <row r="401" spans="1:3" x14ac:dyDescent="0.2">
      <c r="A401" t="s">
        <v>1554</v>
      </c>
      <c r="B401" t="s">
        <v>1555</v>
      </c>
      <c r="C401" t="s">
        <v>1239</v>
      </c>
    </row>
    <row r="402" spans="1:3" x14ac:dyDescent="0.2">
      <c r="A402" t="s">
        <v>1556</v>
      </c>
      <c r="B402" t="s">
        <v>1083</v>
      </c>
      <c r="C402" t="s">
        <v>1081</v>
      </c>
    </row>
    <row r="403" spans="1:3" x14ac:dyDescent="0.2">
      <c r="A403" t="s">
        <v>1557</v>
      </c>
      <c r="B403" t="s">
        <v>1155</v>
      </c>
      <c r="C403" t="s">
        <v>1084</v>
      </c>
    </row>
    <row r="404" spans="1:3" x14ac:dyDescent="0.2">
      <c r="A404" t="s">
        <v>1558</v>
      </c>
      <c r="B404" t="s">
        <v>1187</v>
      </c>
      <c r="C404" t="s">
        <v>1192</v>
      </c>
    </row>
    <row r="405" spans="1:3" x14ac:dyDescent="0.2">
      <c r="A405" t="s">
        <v>1559</v>
      </c>
      <c r="B405" t="s">
        <v>1114</v>
      </c>
      <c r="C405" t="s">
        <v>1192</v>
      </c>
    </row>
    <row r="406" spans="1:3" x14ac:dyDescent="0.2">
      <c r="A406" t="s">
        <v>1560</v>
      </c>
      <c r="B406" t="s">
        <v>1561</v>
      </c>
      <c r="C406" t="s">
        <v>1119</v>
      </c>
    </row>
    <row r="407" spans="1:3" x14ac:dyDescent="0.2">
      <c r="A407" t="s">
        <v>1562</v>
      </c>
      <c r="B407" t="s">
        <v>1111</v>
      </c>
      <c r="C407" t="s">
        <v>1008</v>
      </c>
    </row>
    <row r="408" spans="1:3" x14ac:dyDescent="0.2">
      <c r="A408" t="s">
        <v>1563</v>
      </c>
      <c r="B408" t="s">
        <v>1108</v>
      </c>
      <c r="C408" t="s">
        <v>1081</v>
      </c>
    </row>
    <row r="409" spans="1:3" x14ac:dyDescent="0.2">
      <c r="A409" t="s">
        <v>1564</v>
      </c>
      <c r="B409" t="s">
        <v>1187</v>
      </c>
      <c r="C409" t="s">
        <v>1192</v>
      </c>
    </row>
    <row r="410" spans="1:3" x14ac:dyDescent="0.2">
      <c r="A410" t="s">
        <v>1565</v>
      </c>
      <c r="B410" t="s">
        <v>1080</v>
      </c>
      <c r="C410" t="s">
        <v>1091</v>
      </c>
    </row>
    <row r="411" spans="1:3" x14ac:dyDescent="0.2">
      <c r="A411" t="s">
        <v>1566</v>
      </c>
      <c r="B411" t="s">
        <v>1074</v>
      </c>
      <c r="C411" t="s">
        <v>1075</v>
      </c>
    </row>
    <row r="412" spans="1:3" x14ac:dyDescent="0.2">
      <c r="A412" t="s">
        <v>1567</v>
      </c>
      <c r="B412" t="s">
        <v>1088</v>
      </c>
      <c r="C412" t="s">
        <v>1081</v>
      </c>
    </row>
    <row r="413" spans="1:3" x14ac:dyDescent="0.2">
      <c r="A413" t="s">
        <v>1568</v>
      </c>
      <c r="B413" t="s">
        <v>1569</v>
      </c>
      <c r="C413" t="s">
        <v>1192</v>
      </c>
    </row>
    <row r="414" spans="1:3" x14ac:dyDescent="0.2">
      <c r="A414" t="s">
        <v>1570</v>
      </c>
      <c r="B414" t="s">
        <v>1269</v>
      </c>
      <c r="C414" t="s">
        <v>1192</v>
      </c>
    </row>
    <row r="415" spans="1:3" x14ac:dyDescent="0.2">
      <c r="A415" t="s">
        <v>1571</v>
      </c>
      <c r="B415" t="s">
        <v>1155</v>
      </c>
      <c r="C415" t="s">
        <v>1084</v>
      </c>
    </row>
    <row r="416" spans="1:3" x14ac:dyDescent="0.2">
      <c r="A416" t="s">
        <v>1572</v>
      </c>
      <c r="B416" t="s">
        <v>1573</v>
      </c>
      <c r="C416" t="s">
        <v>1192</v>
      </c>
    </row>
    <row r="417" spans="1:3" x14ac:dyDescent="0.2">
      <c r="A417" t="s">
        <v>1574</v>
      </c>
      <c r="B417" t="s">
        <v>1187</v>
      </c>
      <c r="C417" t="s">
        <v>1192</v>
      </c>
    </row>
    <row r="418" spans="1:3" x14ac:dyDescent="0.2">
      <c r="A418" t="s">
        <v>1575</v>
      </c>
      <c r="B418" t="s">
        <v>1129</v>
      </c>
      <c r="C418" t="s">
        <v>1106</v>
      </c>
    </row>
    <row r="419" spans="1:3" x14ac:dyDescent="0.2">
      <c r="A419" t="s">
        <v>1576</v>
      </c>
      <c r="B419" t="s">
        <v>1577</v>
      </c>
      <c r="C419" t="s">
        <v>1106</v>
      </c>
    </row>
    <row r="420" spans="1:3" x14ac:dyDescent="0.2">
      <c r="A420" t="s">
        <v>1578</v>
      </c>
      <c r="B420" t="s">
        <v>1183</v>
      </c>
      <c r="C420" t="s">
        <v>1192</v>
      </c>
    </row>
    <row r="421" spans="1:3" x14ac:dyDescent="0.2">
      <c r="A421" t="s">
        <v>1579</v>
      </c>
      <c r="B421" t="s">
        <v>1125</v>
      </c>
      <c r="C421" t="s">
        <v>1084</v>
      </c>
    </row>
    <row r="422" spans="1:3" x14ac:dyDescent="0.2">
      <c r="A422" t="s">
        <v>1580</v>
      </c>
      <c r="B422" t="s">
        <v>1086</v>
      </c>
      <c r="C422" t="s">
        <v>1081</v>
      </c>
    </row>
    <row r="423" spans="1:3" x14ac:dyDescent="0.2">
      <c r="A423" t="s">
        <v>1581</v>
      </c>
      <c r="B423" t="s">
        <v>1137</v>
      </c>
      <c r="C423" t="s">
        <v>1192</v>
      </c>
    </row>
    <row r="424" spans="1:3" x14ac:dyDescent="0.2">
      <c r="A424" t="s">
        <v>1582</v>
      </c>
      <c r="B424" t="s">
        <v>1088</v>
      </c>
      <c r="C424" t="s">
        <v>1192</v>
      </c>
    </row>
    <row r="425" spans="1:3" x14ac:dyDescent="0.2">
      <c r="A425" t="s">
        <v>1583</v>
      </c>
      <c r="B425" t="s">
        <v>1183</v>
      </c>
      <c r="C425" t="s">
        <v>1084</v>
      </c>
    </row>
    <row r="426" spans="1:3" x14ac:dyDescent="0.2">
      <c r="A426" t="s">
        <v>1584</v>
      </c>
      <c r="B426" t="s">
        <v>1108</v>
      </c>
      <c r="C426" t="s">
        <v>1084</v>
      </c>
    </row>
    <row r="427" spans="1:3" x14ac:dyDescent="0.2">
      <c r="A427" t="s">
        <v>1585</v>
      </c>
      <c r="B427" t="s">
        <v>1090</v>
      </c>
      <c r="C427" t="s">
        <v>1084</v>
      </c>
    </row>
    <row r="428" spans="1:3" x14ac:dyDescent="0.2">
      <c r="A428" t="s">
        <v>1586</v>
      </c>
      <c r="B428" t="s">
        <v>1074</v>
      </c>
      <c r="C428" t="s">
        <v>1084</v>
      </c>
    </row>
    <row r="429" spans="1:3" x14ac:dyDescent="0.2">
      <c r="A429" t="s">
        <v>1587</v>
      </c>
      <c r="B429" t="s">
        <v>1588</v>
      </c>
      <c r="C429" t="s">
        <v>1589</v>
      </c>
    </row>
    <row r="430" spans="1:3" x14ac:dyDescent="0.2">
      <c r="A430" t="s">
        <v>1590</v>
      </c>
      <c r="B430" t="s">
        <v>1155</v>
      </c>
      <c r="C430" t="s">
        <v>1192</v>
      </c>
    </row>
    <row r="431" spans="1:3" x14ac:dyDescent="0.2">
      <c r="A431" t="s">
        <v>1591</v>
      </c>
      <c r="B431" t="s">
        <v>1125</v>
      </c>
      <c r="C431" t="s">
        <v>542</v>
      </c>
    </row>
    <row r="432" spans="1:3" x14ac:dyDescent="0.2">
      <c r="A432" t="s">
        <v>1592</v>
      </c>
      <c r="B432" t="s">
        <v>1555</v>
      </c>
      <c r="C432" t="s">
        <v>1084</v>
      </c>
    </row>
    <row r="433" spans="1:3" x14ac:dyDescent="0.2">
      <c r="A433" t="s">
        <v>1593</v>
      </c>
      <c r="B433" t="s">
        <v>1594</v>
      </c>
      <c r="C433" t="s">
        <v>1398</v>
      </c>
    </row>
    <row r="434" spans="1:3" x14ac:dyDescent="0.2">
      <c r="A434" t="s">
        <v>1595</v>
      </c>
      <c r="B434" t="s">
        <v>1152</v>
      </c>
      <c r="C434" t="s">
        <v>1084</v>
      </c>
    </row>
    <row r="435" spans="1:3" x14ac:dyDescent="0.2">
      <c r="A435" t="s">
        <v>1596</v>
      </c>
      <c r="B435" t="s">
        <v>1093</v>
      </c>
      <c r="C435" t="s">
        <v>542</v>
      </c>
    </row>
    <row r="436" spans="1:3" x14ac:dyDescent="0.2">
      <c r="A436" t="s">
        <v>1597</v>
      </c>
      <c r="B436" t="s">
        <v>1093</v>
      </c>
      <c r="C436" t="s">
        <v>1078</v>
      </c>
    </row>
    <row r="437" spans="1:3" x14ac:dyDescent="0.2">
      <c r="A437" t="s">
        <v>1598</v>
      </c>
      <c r="B437" t="s">
        <v>1093</v>
      </c>
      <c r="C437" t="s">
        <v>1081</v>
      </c>
    </row>
    <row r="438" spans="1:3" x14ac:dyDescent="0.2">
      <c r="A438" t="s">
        <v>1599</v>
      </c>
      <c r="B438" t="s">
        <v>1194</v>
      </c>
      <c r="C438" t="s">
        <v>1084</v>
      </c>
    </row>
    <row r="439" spans="1:3" x14ac:dyDescent="0.2">
      <c r="A439" t="s">
        <v>1600</v>
      </c>
      <c r="B439" t="s">
        <v>1194</v>
      </c>
      <c r="C439" t="s">
        <v>1161</v>
      </c>
    </row>
    <row r="440" spans="1:3" x14ac:dyDescent="0.2">
      <c r="A440" t="s">
        <v>1601</v>
      </c>
      <c r="B440" t="s">
        <v>1077</v>
      </c>
      <c r="C440" t="s">
        <v>1084</v>
      </c>
    </row>
    <row r="441" spans="1:3" x14ac:dyDescent="0.2">
      <c r="A441" t="s">
        <v>1602</v>
      </c>
      <c r="B441" t="s">
        <v>1077</v>
      </c>
      <c r="C441" t="s">
        <v>1084</v>
      </c>
    </row>
    <row r="442" spans="1:3" x14ac:dyDescent="0.2">
      <c r="A442" t="s">
        <v>1603</v>
      </c>
      <c r="B442" t="s">
        <v>1111</v>
      </c>
      <c r="C442" t="s">
        <v>1192</v>
      </c>
    </row>
    <row r="443" spans="1:3" x14ac:dyDescent="0.2">
      <c r="A443" t="s">
        <v>1604</v>
      </c>
      <c r="B443" t="s">
        <v>1122</v>
      </c>
      <c r="C443" t="s">
        <v>1386</v>
      </c>
    </row>
    <row r="444" spans="1:3" x14ac:dyDescent="0.2">
      <c r="A444" t="s">
        <v>1605</v>
      </c>
      <c r="B444" t="s">
        <v>1080</v>
      </c>
      <c r="C444" t="s">
        <v>1239</v>
      </c>
    </row>
    <row r="445" spans="1:3" x14ac:dyDescent="0.2">
      <c r="A445" t="s">
        <v>1606</v>
      </c>
      <c r="B445" t="s">
        <v>1083</v>
      </c>
      <c r="C445" t="s">
        <v>1084</v>
      </c>
    </row>
    <row r="446" spans="1:3" x14ac:dyDescent="0.2">
      <c r="A446" t="s">
        <v>1607</v>
      </c>
      <c r="B446" t="s">
        <v>1097</v>
      </c>
      <c r="C446" t="s">
        <v>1081</v>
      </c>
    </row>
    <row r="447" spans="1:3" x14ac:dyDescent="0.2">
      <c r="A447" t="s">
        <v>1608</v>
      </c>
      <c r="B447" t="s">
        <v>1609</v>
      </c>
      <c r="C447" t="s">
        <v>1386</v>
      </c>
    </row>
    <row r="448" spans="1:3" x14ac:dyDescent="0.2">
      <c r="A448" t="s">
        <v>1610</v>
      </c>
      <c r="B448" t="s">
        <v>1291</v>
      </c>
      <c r="C448" t="s">
        <v>1192</v>
      </c>
    </row>
    <row r="449" spans="1:3" x14ac:dyDescent="0.2">
      <c r="A449" t="s">
        <v>1611</v>
      </c>
      <c r="B449" t="s">
        <v>1127</v>
      </c>
      <c r="C449" t="s">
        <v>1192</v>
      </c>
    </row>
    <row r="450" spans="1:3" x14ac:dyDescent="0.2">
      <c r="A450" t="s">
        <v>1612</v>
      </c>
      <c r="B450" t="s">
        <v>1111</v>
      </c>
      <c r="C450" t="s">
        <v>1386</v>
      </c>
    </row>
    <row r="451" spans="1:3" x14ac:dyDescent="0.2">
      <c r="A451" t="s">
        <v>1613</v>
      </c>
      <c r="B451" t="s">
        <v>1614</v>
      </c>
      <c r="C451" t="s">
        <v>1119</v>
      </c>
    </row>
    <row r="452" spans="1:3" x14ac:dyDescent="0.2">
      <c r="A452" t="s">
        <v>1615</v>
      </c>
      <c r="B452" t="s">
        <v>1269</v>
      </c>
      <c r="C452" t="s">
        <v>1106</v>
      </c>
    </row>
    <row r="453" spans="1:3" x14ac:dyDescent="0.2">
      <c r="A453" t="s">
        <v>1616</v>
      </c>
      <c r="B453" t="s">
        <v>1125</v>
      </c>
      <c r="C453" t="s">
        <v>1386</v>
      </c>
    </row>
    <row r="454" spans="1:3" x14ac:dyDescent="0.2">
      <c r="A454" t="s">
        <v>1617</v>
      </c>
      <c r="B454" t="s">
        <v>1095</v>
      </c>
      <c r="C454" t="s">
        <v>1084</v>
      </c>
    </row>
    <row r="455" spans="1:3" x14ac:dyDescent="0.2">
      <c r="A455" t="s">
        <v>1618</v>
      </c>
      <c r="B455" t="s">
        <v>1097</v>
      </c>
      <c r="C455" t="s">
        <v>1084</v>
      </c>
    </row>
    <row r="456" spans="1:3" x14ac:dyDescent="0.2">
      <c r="A456" t="s">
        <v>1619</v>
      </c>
      <c r="B456" t="s">
        <v>1114</v>
      </c>
      <c r="C456" t="s">
        <v>1119</v>
      </c>
    </row>
    <row r="457" spans="1:3" x14ac:dyDescent="0.2">
      <c r="A457" t="s">
        <v>1620</v>
      </c>
      <c r="B457" t="s">
        <v>1621</v>
      </c>
      <c r="C457" t="s">
        <v>542</v>
      </c>
    </row>
    <row r="458" spans="1:3" x14ac:dyDescent="0.2">
      <c r="A458" t="s">
        <v>1622</v>
      </c>
      <c r="B458" t="s">
        <v>1102</v>
      </c>
      <c r="C458" t="s">
        <v>1081</v>
      </c>
    </row>
    <row r="459" spans="1:3" x14ac:dyDescent="0.2">
      <c r="A459" t="s">
        <v>1623</v>
      </c>
      <c r="B459" t="s">
        <v>1137</v>
      </c>
      <c r="C459" t="s">
        <v>1084</v>
      </c>
    </row>
    <row r="460" spans="1:3" x14ac:dyDescent="0.2">
      <c r="A460" t="s">
        <v>1624</v>
      </c>
      <c r="B460" t="s">
        <v>1127</v>
      </c>
      <c r="C460" t="s">
        <v>542</v>
      </c>
    </row>
    <row r="461" spans="1:3" x14ac:dyDescent="0.2">
      <c r="A461" t="s">
        <v>1625</v>
      </c>
      <c r="B461" t="s">
        <v>1127</v>
      </c>
      <c r="C461" t="s">
        <v>542</v>
      </c>
    </row>
    <row r="462" spans="1:3" x14ac:dyDescent="0.2">
      <c r="A462" t="s">
        <v>1626</v>
      </c>
      <c r="B462" t="s">
        <v>1627</v>
      </c>
      <c r="C462" t="s">
        <v>1084</v>
      </c>
    </row>
    <row r="463" spans="1:3" x14ac:dyDescent="0.2">
      <c r="A463" t="s">
        <v>1628</v>
      </c>
      <c r="B463" t="s">
        <v>1129</v>
      </c>
      <c r="C463" t="s">
        <v>1084</v>
      </c>
    </row>
    <row r="464" spans="1:3" x14ac:dyDescent="0.2">
      <c r="A464" t="s">
        <v>1629</v>
      </c>
      <c r="B464" t="s">
        <v>1090</v>
      </c>
      <c r="C464" t="s">
        <v>1239</v>
      </c>
    </row>
    <row r="465" spans="1:3" x14ac:dyDescent="0.2">
      <c r="A465" t="s">
        <v>1630</v>
      </c>
      <c r="B465" t="s">
        <v>1327</v>
      </c>
      <c r="C465" t="s">
        <v>1084</v>
      </c>
    </row>
    <row r="466" spans="1:3" x14ac:dyDescent="0.2">
      <c r="A466" t="s">
        <v>1631</v>
      </c>
      <c r="B466" t="s">
        <v>1187</v>
      </c>
      <c r="C466" t="s">
        <v>1072</v>
      </c>
    </row>
    <row r="467" spans="1:3" x14ac:dyDescent="0.2">
      <c r="A467" t="s">
        <v>1632</v>
      </c>
      <c r="B467" t="s">
        <v>1083</v>
      </c>
      <c r="C467" t="s">
        <v>1084</v>
      </c>
    </row>
    <row r="468" spans="1:3" x14ac:dyDescent="0.2">
      <c r="A468" t="s">
        <v>1633</v>
      </c>
      <c r="B468" t="s">
        <v>1077</v>
      </c>
      <c r="C468" t="s">
        <v>1239</v>
      </c>
    </row>
    <row r="469" spans="1:3" x14ac:dyDescent="0.2">
      <c r="A469" t="s">
        <v>1634</v>
      </c>
      <c r="B469" t="s">
        <v>1614</v>
      </c>
      <c r="C469" t="s">
        <v>1192</v>
      </c>
    </row>
    <row r="470" spans="1:3" x14ac:dyDescent="0.2">
      <c r="A470" t="s">
        <v>1635</v>
      </c>
      <c r="B470" t="s">
        <v>1157</v>
      </c>
      <c r="C470" t="s">
        <v>1084</v>
      </c>
    </row>
    <row r="471" spans="1:3" x14ac:dyDescent="0.2">
      <c r="A471" t="s">
        <v>1636</v>
      </c>
      <c r="B471" t="s">
        <v>1083</v>
      </c>
      <c r="C471" t="s">
        <v>1192</v>
      </c>
    </row>
    <row r="472" spans="1:3" x14ac:dyDescent="0.2">
      <c r="A472" t="s">
        <v>1637</v>
      </c>
      <c r="B472" t="s">
        <v>1122</v>
      </c>
      <c r="C472" t="s">
        <v>542</v>
      </c>
    </row>
    <row r="473" spans="1:3" x14ac:dyDescent="0.2">
      <c r="A473" t="s">
        <v>1638</v>
      </c>
      <c r="B473" t="s">
        <v>1152</v>
      </c>
      <c r="C473" t="s">
        <v>1084</v>
      </c>
    </row>
    <row r="474" spans="1:3" x14ac:dyDescent="0.2">
      <c r="A474" t="s">
        <v>1639</v>
      </c>
      <c r="B474" t="s">
        <v>1086</v>
      </c>
      <c r="C474" t="s">
        <v>1084</v>
      </c>
    </row>
    <row r="475" spans="1:3" x14ac:dyDescent="0.2">
      <c r="A475" t="s">
        <v>1640</v>
      </c>
      <c r="B475" t="s">
        <v>1080</v>
      </c>
      <c r="C475" t="s">
        <v>1084</v>
      </c>
    </row>
    <row r="476" spans="1:3" x14ac:dyDescent="0.2">
      <c r="A476" t="s">
        <v>1641</v>
      </c>
      <c r="B476" t="s">
        <v>1642</v>
      </c>
      <c r="C476" t="s">
        <v>1192</v>
      </c>
    </row>
    <row r="477" spans="1:3" x14ac:dyDescent="0.2">
      <c r="A477" t="s">
        <v>1643</v>
      </c>
      <c r="B477" t="s">
        <v>1116</v>
      </c>
      <c r="C477" t="s">
        <v>1192</v>
      </c>
    </row>
    <row r="478" spans="1:3" x14ac:dyDescent="0.2">
      <c r="A478" t="s">
        <v>1644</v>
      </c>
      <c r="B478" t="s">
        <v>1645</v>
      </c>
      <c r="C478" t="s">
        <v>1192</v>
      </c>
    </row>
    <row r="479" spans="1:3" x14ac:dyDescent="0.2">
      <c r="A479" t="s">
        <v>1646</v>
      </c>
      <c r="B479" t="s">
        <v>1647</v>
      </c>
      <c r="C479" t="s">
        <v>1648</v>
      </c>
    </row>
    <row r="480" spans="1:3" x14ac:dyDescent="0.2">
      <c r="A480" t="s">
        <v>1649</v>
      </c>
      <c r="B480" t="s">
        <v>1269</v>
      </c>
      <c r="C480" t="s">
        <v>1192</v>
      </c>
    </row>
    <row r="481" spans="1:3" x14ac:dyDescent="0.2">
      <c r="A481" t="s">
        <v>1650</v>
      </c>
      <c r="B481" t="s">
        <v>1194</v>
      </c>
      <c r="C481" t="s">
        <v>1192</v>
      </c>
    </row>
    <row r="482" spans="1:3" x14ac:dyDescent="0.2">
      <c r="A482" t="s">
        <v>1651</v>
      </c>
      <c r="B482" t="s">
        <v>1187</v>
      </c>
      <c r="C482" t="s">
        <v>1081</v>
      </c>
    </row>
    <row r="483" spans="1:3" x14ac:dyDescent="0.2">
      <c r="A483" t="s">
        <v>1652</v>
      </c>
      <c r="B483" t="s">
        <v>1097</v>
      </c>
      <c r="C483" t="s">
        <v>1192</v>
      </c>
    </row>
    <row r="484" spans="1:3" x14ac:dyDescent="0.2">
      <c r="A484" t="s">
        <v>1653</v>
      </c>
      <c r="B484" t="s">
        <v>1114</v>
      </c>
      <c r="C484" t="s">
        <v>1084</v>
      </c>
    </row>
    <row r="485" spans="1:3" x14ac:dyDescent="0.2">
      <c r="A485" t="s">
        <v>1654</v>
      </c>
      <c r="B485" t="s">
        <v>1655</v>
      </c>
      <c r="C485" t="s">
        <v>1084</v>
      </c>
    </row>
    <row r="486" spans="1:3" x14ac:dyDescent="0.2">
      <c r="A486" t="s">
        <v>1656</v>
      </c>
      <c r="B486" t="s">
        <v>1105</v>
      </c>
      <c r="C486" t="s">
        <v>1084</v>
      </c>
    </row>
    <row r="487" spans="1:3" x14ac:dyDescent="0.2">
      <c r="A487" t="s">
        <v>1657</v>
      </c>
      <c r="B487" t="s">
        <v>1090</v>
      </c>
      <c r="C487" t="s">
        <v>1084</v>
      </c>
    </row>
    <row r="488" spans="1:3" x14ac:dyDescent="0.2">
      <c r="A488" t="s">
        <v>1658</v>
      </c>
      <c r="B488" t="s">
        <v>1659</v>
      </c>
      <c r="C488" t="s">
        <v>1106</v>
      </c>
    </row>
    <row r="489" spans="1:3" x14ac:dyDescent="0.2">
      <c r="A489" t="s">
        <v>1660</v>
      </c>
      <c r="B489" t="s">
        <v>1074</v>
      </c>
      <c r="C489" t="s">
        <v>1081</v>
      </c>
    </row>
    <row r="490" spans="1:3" x14ac:dyDescent="0.2">
      <c r="A490" t="s">
        <v>1661</v>
      </c>
      <c r="B490" t="s">
        <v>1662</v>
      </c>
      <c r="C490" t="s">
        <v>1192</v>
      </c>
    </row>
    <row r="491" spans="1:3" x14ac:dyDescent="0.2">
      <c r="A491" t="s">
        <v>1663</v>
      </c>
      <c r="B491" t="s">
        <v>1187</v>
      </c>
      <c r="C491" t="s">
        <v>1084</v>
      </c>
    </row>
    <row r="492" spans="1:3" x14ac:dyDescent="0.2">
      <c r="A492" t="s">
        <v>1664</v>
      </c>
      <c r="B492" t="s">
        <v>1077</v>
      </c>
      <c r="C492" t="s">
        <v>1192</v>
      </c>
    </row>
    <row r="493" spans="1:3" x14ac:dyDescent="0.2">
      <c r="A493" t="s">
        <v>1665</v>
      </c>
      <c r="B493" t="s">
        <v>1080</v>
      </c>
      <c r="C493" t="s">
        <v>542</v>
      </c>
    </row>
    <row r="494" spans="1:3" x14ac:dyDescent="0.2">
      <c r="A494" t="s">
        <v>1666</v>
      </c>
      <c r="B494" t="s">
        <v>1187</v>
      </c>
      <c r="C494" t="s">
        <v>1192</v>
      </c>
    </row>
    <row r="495" spans="1:3" x14ac:dyDescent="0.2">
      <c r="A495" t="s">
        <v>1667</v>
      </c>
      <c r="B495" t="s">
        <v>1102</v>
      </c>
      <c r="C495" t="s">
        <v>542</v>
      </c>
    </row>
    <row r="496" spans="1:3" x14ac:dyDescent="0.2">
      <c r="A496" t="s">
        <v>1668</v>
      </c>
      <c r="B496" t="s">
        <v>1291</v>
      </c>
      <c r="C496" t="s">
        <v>1265</v>
      </c>
    </row>
    <row r="497" spans="1:3" x14ac:dyDescent="0.2">
      <c r="A497" t="s">
        <v>1669</v>
      </c>
      <c r="B497" t="s">
        <v>1670</v>
      </c>
      <c r="C497" t="s">
        <v>1119</v>
      </c>
    </row>
    <row r="498" spans="1:3" x14ac:dyDescent="0.2">
      <c r="A498" t="s">
        <v>1671</v>
      </c>
      <c r="B498" t="s">
        <v>1116</v>
      </c>
      <c r="C498" t="s">
        <v>1192</v>
      </c>
    </row>
    <row r="499" spans="1:3" x14ac:dyDescent="0.2">
      <c r="A499" t="s">
        <v>1672</v>
      </c>
      <c r="B499" t="s">
        <v>1095</v>
      </c>
      <c r="C499" t="s">
        <v>1192</v>
      </c>
    </row>
    <row r="500" spans="1:3" x14ac:dyDescent="0.2">
      <c r="A500" t="s">
        <v>1673</v>
      </c>
      <c r="B500" t="s">
        <v>1155</v>
      </c>
      <c r="C500" t="s">
        <v>1081</v>
      </c>
    </row>
    <row r="501" spans="1:3" x14ac:dyDescent="0.2">
      <c r="A501" t="s">
        <v>1674</v>
      </c>
      <c r="B501" t="s">
        <v>1129</v>
      </c>
      <c r="C501" t="s">
        <v>1081</v>
      </c>
    </row>
    <row r="502" spans="1:3" x14ac:dyDescent="0.2">
      <c r="A502" t="s">
        <v>1675</v>
      </c>
      <c r="B502" t="s">
        <v>1137</v>
      </c>
      <c r="C502" t="s">
        <v>1084</v>
      </c>
    </row>
    <row r="503" spans="1:3" x14ac:dyDescent="0.2">
      <c r="A503" t="s">
        <v>1676</v>
      </c>
      <c r="B503" t="s">
        <v>1095</v>
      </c>
      <c r="C503" t="s">
        <v>1677</v>
      </c>
    </row>
    <row r="504" spans="1:3" x14ac:dyDescent="0.2">
      <c r="A504" t="s">
        <v>1678</v>
      </c>
      <c r="B504" t="s">
        <v>1291</v>
      </c>
      <c r="C504" t="s">
        <v>1081</v>
      </c>
    </row>
    <row r="505" spans="1:3" x14ac:dyDescent="0.2">
      <c r="A505" t="s">
        <v>1679</v>
      </c>
      <c r="B505" t="s">
        <v>1183</v>
      </c>
      <c r="C505" t="s">
        <v>1386</v>
      </c>
    </row>
    <row r="506" spans="1:3" x14ac:dyDescent="0.2">
      <c r="A506" t="s">
        <v>1680</v>
      </c>
      <c r="B506" t="s">
        <v>1102</v>
      </c>
      <c r="C506" t="s">
        <v>1192</v>
      </c>
    </row>
    <row r="507" spans="1:3" x14ac:dyDescent="0.2">
      <c r="A507" t="s">
        <v>1681</v>
      </c>
      <c r="B507" t="s">
        <v>1077</v>
      </c>
      <c r="C507" t="s">
        <v>1084</v>
      </c>
    </row>
    <row r="508" spans="1:3" x14ac:dyDescent="0.2">
      <c r="A508" t="s">
        <v>1682</v>
      </c>
      <c r="B508" t="s">
        <v>1097</v>
      </c>
      <c r="C508" t="s">
        <v>1192</v>
      </c>
    </row>
    <row r="509" spans="1:3" x14ac:dyDescent="0.2">
      <c r="A509" t="s">
        <v>1683</v>
      </c>
      <c r="B509" t="s">
        <v>1194</v>
      </c>
      <c r="C509" t="s">
        <v>1084</v>
      </c>
    </row>
    <row r="510" spans="1:3" x14ac:dyDescent="0.2">
      <c r="A510" t="s">
        <v>1684</v>
      </c>
      <c r="B510" t="s">
        <v>1093</v>
      </c>
      <c r="C510" t="s">
        <v>1192</v>
      </c>
    </row>
    <row r="511" spans="1:3" x14ac:dyDescent="0.2">
      <c r="A511" t="s">
        <v>1685</v>
      </c>
      <c r="B511" t="s">
        <v>1083</v>
      </c>
      <c r="C511" t="s">
        <v>1192</v>
      </c>
    </row>
    <row r="512" spans="1:3" x14ac:dyDescent="0.2">
      <c r="A512" t="s">
        <v>1686</v>
      </c>
      <c r="B512" t="s">
        <v>1157</v>
      </c>
      <c r="C512" t="s">
        <v>1192</v>
      </c>
    </row>
    <row r="513" spans="1:3" x14ac:dyDescent="0.2">
      <c r="A513" t="s">
        <v>1687</v>
      </c>
      <c r="B513" t="s">
        <v>1090</v>
      </c>
      <c r="C513" t="s">
        <v>1192</v>
      </c>
    </row>
    <row r="514" spans="1:3" x14ac:dyDescent="0.2">
      <c r="A514" t="s">
        <v>1688</v>
      </c>
      <c r="B514" t="s">
        <v>1080</v>
      </c>
      <c r="C514" t="s">
        <v>1078</v>
      </c>
    </row>
    <row r="515" spans="1:3" x14ac:dyDescent="0.2">
      <c r="A515" t="s">
        <v>1689</v>
      </c>
      <c r="B515" t="s">
        <v>1071</v>
      </c>
      <c r="C515" t="s">
        <v>1192</v>
      </c>
    </row>
    <row r="516" spans="1:3" x14ac:dyDescent="0.2">
      <c r="A516" t="s">
        <v>1690</v>
      </c>
      <c r="B516" t="s">
        <v>1090</v>
      </c>
      <c r="C516" t="s">
        <v>1265</v>
      </c>
    </row>
    <row r="517" spans="1:3" x14ac:dyDescent="0.2">
      <c r="A517" t="s">
        <v>1691</v>
      </c>
      <c r="B517" t="s">
        <v>1077</v>
      </c>
      <c r="C517" t="s">
        <v>1192</v>
      </c>
    </row>
    <row r="518" spans="1:3" x14ac:dyDescent="0.2">
      <c r="A518" t="s">
        <v>1692</v>
      </c>
      <c r="B518" t="s">
        <v>1102</v>
      </c>
      <c r="C518" t="s">
        <v>1084</v>
      </c>
    </row>
    <row r="519" spans="1:3" x14ac:dyDescent="0.2">
      <c r="A519" t="s">
        <v>1693</v>
      </c>
      <c r="B519" t="s">
        <v>1157</v>
      </c>
      <c r="C519" t="s">
        <v>542</v>
      </c>
    </row>
    <row r="520" spans="1:3" x14ac:dyDescent="0.2">
      <c r="A520" t="s">
        <v>1694</v>
      </c>
      <c r="B520" t="s">
        <v>1187</v>
      </c>
      <c r="C520" t="s">
        <v>1192</v>
      </c>
    </row>
    <row r="521" spans="1:3" x14ac:dyDescent="0.2">
      <c r="A521" t="s">
        <v>1695</v>
      </c>
      <c r="B521" t="s">
        <v>1088</v>
      </c>
      <c r="C521" t="s">
        <v>1084</v>
      </c>
    </row>
    <row r="522" spans="1:3" x14ac:dyDescent="0.2">
      <c r="A522" t="s">
        <v>1696</v>
      </c>
      <c r="B522" t="s">
        <v>1152</v>
      </c>
      <c r="C522" t="s">
        <v>542</v>
      </c>
    </row>
    <row r="523" spans="1:3" x14ac:dyDescent="0.2">
      <c r="A523" t="s">
        <v>1697</v>
      </c>
      <c r="B523" t="s">
        <v>1698</v>
      </c>
      <c r="C523" t="s">
        <v>1386</v>
      </c>
    </row>
    <row r="524" spans="1:3" x14ac:dyDescent="0.2">
      <c r="A524" t="s">
        <v>1699</v>
      </c>
      <c r="B524" t="s">
        <v>1114</v>
      </c>
      <c r="C524" t="s">
        <v>1192</v>
      </c>
    </row>
    <row r="525" spans="1:3" x14ac:dyDescent="0.2">
      <c r="A525" t="s">
        <v>1700</v>
      </c>
      <c r="B525" t="s">
        <v>1701</v>
      </c>
      <c r="C525" t="s">
        <v>1192</v>
      </c>
    </row>
    <row r="526" spans="1:3" x14ac:dyDescent="0.2">
      <c r="A526" t="s">
        <v>1702</v>
      </c>
      <c r="B526" t="s">
        <v>1071</v>
      </c>
      <c r="C526" t="s">
        <v>1192</v>
      </c>
    </row>
    <row r="527" spans="1:3" x14ac:dyDescent="0.2">
      <c r="A527" t="s">
        <v>1703</v>
      </c>
      <c r="B527" t="s">
        <v>1090</v>
      </c>
      <c r="C527" t="s">
        <v>1192</v>
      </c>
    </row>
    <row r="528" spans="1:3" x14ac:dyDescent="0.2">
      <c r="A528" t="s">
        <v>1704</v>
      </c>
      <c r="B528" t="s">
        <v>1080</v>
      </c>
      <c r="C528" t="s">
        <v>1192</v>
      </c>
    </row>
    <row r="529" spans="1:3" x14ac:dyDescent="0.2">
      <c r="A529" t="s">
        <v>1705</v>
      </c>
      <c r="B529" t="s">
        <v>1187</v>
      </c>
      <c r="C529" t="s">
        <v>1084</v>
      </c>
    </row>
    <row r="530" spans="1:3" x14ac:dyDescent="0.2">
      <c r="A530" t="s">
        <v>1706</v>
      </c>
      <c r="B530" t="s">
        <v>1707</v>
      </c>
      <c r="C530" t="s">
        <v>542</v>
      </c>
    </row>
    <row r="531" spans="1:3" x14ac:dyDescent="0.2">
      <c r="A531" t="s">
        <v>1708</v>
      </c>
      <c r="B531" t="s">
        <v>1088</v>
      </c>
      <c r="C531" t="s">
        <v>1161</v>
      </c>
    </row>
    <row r="532" spans="1:3" x14ac:dyDescent="0.2">
      <c r="A532" t="s">
        <v>1709</v>
      </c>
      <c r="B532" t="s">
        <v>1187</v>
      </c>
      <c r="C532" t="s">
        <v>1106</v>
      </c>
    </row>
    <row r="533" spans="1:3" x14ac:dyDescent="0.2">
      <c r="A533" t="s">
        <v>1710</v>
      </c>
      <c r="B533" t="s">
        <v>1155</v>
      </c>
      <c r="C533" t="s">
        <v>1192</v>
      </c>
    </row>
    <row r="534" spans="1:3" x14ac:dyDescent="0.2">
      <c r="A534" t="s">
        <v>1711</v>
      </c>
      <c r="B534" t="s">
        <v>1129</v>
      </c>
      <c r="C534" t="s">
        <v>1140</v>
      </c>
    </row>
    <row r="535" spans="1:3" x14ac:dyDescent="0.2">
      <c r="A535" t="s">
        <v>1712</v>
      </c>
      <c r="B535" t="s">
        <v>1713</v>
      </c>
      <c r="C535" t="s">
        <v>1119</v>
      </c>
    </row>
    <row r="536" spans="1:3" x14ac:dyDescent="0.2">
      <c r="A536" t="s">
        <v>1714</v>
      </c>
      <c r="B536" t="s">
        <v>1125</v>
      </c>
      <c r="C536" t="s">
        <v>1192</v>
      </c>
    </row>
    <row r="537" spans="1:3" x14ac:dyDescent="0.2">
      <c r="A537" t="s">
        <v>1715</v>
      </c>
      <c r="B537" t="s">
        <v>1074</v>
      </c>
      <c r="C537" t="s">
        <v>1192</v>
      </c>
    </row>
    <row r="538" spans="1:3" x14ac:dyDescent="0.2">
      <c r="A538" t="s">
        <v>1716</v>
      </c>
      <c r="B538" t="s">
        <v>1194</v>
      </c>
      <c r="C538" t="s">
        <v>1192</v>
      </c>
    </row>
    <row r="539" spans="1:3" x14ac:dyDescent="0.2">
      <c r="A539" t="s">
        <v>1717</v>
      </c>
      <c r="B539" t="s">
        <v>1090</v>
      </c>
      <c r="C539" t="s">
        <v>1192</v>
      </c>
    </row>
    <row r="540" spans="1:3" x14ac:dyDescent="0.2">
      <c r="A540" t="s">
        <v>1718</v>
      </c>
      <c r="B540" t="s">
        <v>1719</v>
      </c>
      <c r="C540" t="s">
        <v>1192</v>
      </c>
    </row>
    <row r="541" spans="1:3" x14ac:dyDescent="0.2">
      <c r="A541" t="s">
        <v>1720</v>
      </c>
      <c r="B541" t="s">
        <v>1108</v>
      </c>
      <c r="C541" t="s">
        <v>1084</v>
      </c>
    </row>
    <row r="542" spans="1:3" x14ac:dyDescent="0.2">
      <c r="A542" t="s">
        <v>1721</v>
      </c>
      <c r="B542" t="s">
        <v>1127</v>
      </c>
      <c r="C542" t="s">
        <v>1192</v>
      </c>
    </row>
    <row r="543" spans="1:3" x14ac:dyDescent="0.2">
      <c r="A543" t="s">
        <v>1722</v>
      </c>
      <c r="B543" t="s">
        <v>1116</v>
      </c>
      <c r="C543" t="s">
        <v>1008</v>
      </c>
    </row>
    <row r="544" spans="1:3" x14ac:dyDescent="0.2">
      <c r="A544" t="s">
        <v>1723</v>
      </c>
      <c r="B544" t="s">
        <v>1291</v>
      </c>
      <c r="C544" t="s">
        <v>1084</v>
      </c>
    </row>
    <row r="545" spans="1:3" x14ac:dyDescent="0.2">
      <c r="A545" t="s">
        <v>1724</v>
      </c>
      <c r="B545" t="s">
        <v>1108</v>
      </c>
      <c r="C545" t="s">
        <v>1084</v>
      </c>
    </row>
    <row r="546" spans="1:3" x14ac:dyDescent="0.2">
      <c r="A546" t="s">
        <v>1725</v>
      </c>
      <c r="B546" t="s">
        <v>1152</v>
      </c>
      <c r="C546" t="s">
        <v>542</v>
      </c>
    </row>
    <row r="547" spans="1:3" x14ac:dyDescent="0.2">
      <c r="A547" t="s">
        <v>1726</v>
      </c>
      <c r="B547" t="s">
        <v>1269</v>
      </c>
      <c r="C547" t="s">
        <v>542</v>
      </c>
    </row>
    <row r="548" spans="1:3" x14ac:dyDescent="0.2">
      <c r="A548" t="s">
        <v>1727</v>
      </c>
      <c r="B548" t="s">
        <v>1588</v>
      </c>
      <c r="C548" t="s">
        <v>1084</v>
      </c>
    </row>
    <row r="549" spans="1:3" x14ac:dyDescent="0.2">
      <c r="A549" t="s">
        <v>1728</v>
      </c>
      <c r="B549" t="s">
        <v>1157</v>
      </c>
      <c r="C549" t="s">
        <v>1081</v>
      </c>
    </row>
    <row r="550" spans="1:3" x14ac:dyDescent="0.2">
      <c r="A550" t="s">
        <v>1729</v>
      </c>
      <c r="B550" t="s">
        <v>1730</v>
      </c>
      <c r="C550" t="s">
        <v>1084</v>
      </c>
    </row>
    <row r="551" spans="1:3" x14ac:dyDescent="0.2">
      <c r="A551" t="s">
        <v>1731</v>
      </c>
      <c r="B551" t="s">
        <v>1732</v>
      </c>
      <c r="C551" t="s">
        <v>1192</v>
      </c>
    </row>
    <row r="552" spans="1:3" x14ac:dyDescent="0.2">
      <c r="A552" t="s">
        <v>1733</v>
      </c>
      <c r="B552" t="s">
        <v>1095</v>
      </c>
      <c r="C552" t="s">
        <v>1075</v>
      </c>
    </row>
    <row r="553" spans="1:3" x14ac:dyDescent="0.2">
      <c r="A553" t="s">
        <v>1734</v>
      </c>
      <c r="B553" t="s">
        <v>1097</v>
      </c>
      <c r="C553" t="s">
        <v>1192</v>
      </c>
    </row>
    <row r="554" spans="1:3" x14ac:dyDescent="0.2">
      <c r="A554" t="s">
        <v>1735</v>
      </c>
      <c r="B554" t="s">
        <v>1736</v>
      </c>
      <c r="C554" t="s">
        <v>1084</v>
      </c>
    </row>
    <row r="555" spans="1:3" x14ac:dyDescent="0.2">
      <c r="A555" t="s">
        <v>1737</v>
      </c>
      <c r="B555" t="s">
        <v>1077</v>
      </c>
      <c r="C555" t="s">
        <v>1192</v>
      </c>
    </row>
    <row r="556" spans="1:3" x14ac:dyDescent="0.2">
      <c r="A556" t="s">
        <v>1738</v>
      </c>
      <c r="B556" t="s">
        <v>1095</v>
      </c>
      <c r="C556" t="s">
        <v>1192</v>
      </c>
    </row>
    <row r="557" spans="1:3" x14ac:dyDescent="0.2">
      <c r="A557" t="s">
        <v>1739</v>
      </c>
      <c r="B557" t="s">
        <v>1093</v>
      </c>
      <c r="C557" t="s">
        <v>1192</v>
      </c>
    </row>
    <row r="558" spans="1:3" x14ac:dyDescent="0.2">
      <c r="A558" t="s">
        <v>1740</v>
      </c>
      <c r="B558" t="s">
        <v>1090</v>
      </c>
      <c r="C558" t="s">
        <v>1648</v>
      </c>
    </row>
    <row r="559" spans="1:3" x14ac:dyDescent="0.2">
      <c r="A559" t="s">
        <v>1741</v>
      </c>
      <c r="B559" t="s">
        <v>1152</v>
      </c>
      <c r="C559" t="s">
        <v>1081</v>
      </c>
    </row>
    <row r="560" spans="1:3" x14ac:dyDescent="0.2">
      <c r="A560" t="s">
        <v>1742</v>
      </c>
      <c r="B560" t="s">
        <v>1086</v>
      </c>
      <c r="C560" t="s">
        <v>1192</v>
      </c>
    </row>
    <row r="561" spans="1:3" x14ac:dyDescent="0.2">
      <c r="A561" t="s">
        <v>1743</v>
      </c>
      <c r="B561" t="s">
        <v>1152</v>
      </c>
      <c r="C561" t="s">
        <v>1192</v>
      </c>
    </row>
    <row r="562" spans="1:3" x14ac:dyDescent="0.2">
      <c r="A562" t="s">
        <v>1744</v>
      </c>
      <c r="B562" t="s">
        <v>1745</v>
      </c>
      <c r="C562" t="s">
        <v>1161</v>
      </c>
    </row>
    <row r="563" spans="1:3" x14ac:dyDescent="0.2">
      <c r="A563" t="s">
        <v>1746</v>
      </c>
      <c r="B563" t="s">
        <v>1077</v>
      </c>
      <c r="C563" t="s">
        <v>542</v>
      </c>
    </row>
    <row r="564" spans="1:3" x14ac:dyDescent="0.2">
      <c r="A564" t="s">
        <v>1747</v>
      </c>
      <c r="B564" t="s">
        <v>1074</v>
      </c>
      <c r="C564" t="s">
        <v>1084</v>
      </c>
    </row>
    <row r="565" spans="1:3" x14ac:dyDescent="0.2">
      <c r="A565" t="s">
        <v>1748</v>
      </c>
      <c r="B565" t="s">
        <v>1090</v>
      </c>
      <c r="C565" t="s">
        <v>1192</v>
      </c>
    </row>
    <row r="566" spans="1:3" x14ac:dyDescent="0.2">
      <c r="A566" t="s">
        <v>1749</v>
      </c>
      <c r="B566" t="s">
        <v>1122</v>
      </c>
      <c r="C566" t="s">
        <v>1192</v>
      </c>
    </row>
    <row r="567" spans="1:3" x14ac:dyDescent="0.2">
      <c r="A567" t="s">
        <v>1750</v>
      </c>
      <c r="B567" t="s">
        <v>1269</v>
      </c>
      <c r="C567" t="s">
        <v>1084</v>
      </c>
    </row>
    <row r="568" spans="1:3" x14ac:dyDescent="0.2">
      <c r="A568" t="s">
        <v>1751</v>
      </c>
      <c r="B568" t="s">
        <v>1752</v>
      </c>
      <c r="C568" t="s">
        <v>1192</v>
      </c>
    </row>
    <row r="569" spans="1:3" x14ac:dyDescent="0.2">
      <c r="A569" t="s">
        <v>1753</v>
      </c>
      <c r="B569" t="s">
        <v>1187</v>
      </c>
      <c r="C569" t="s">
        <v>1648</v>
      </c>
    </row>
    <row r="570" spans="1:3" x14ac:dyDescent="0.2">
      <c r="A570" t="s">
        <v>1754</v>
      </c>
      <c r="B570" t="s">
        <v>1129</v>
      </c>
      <c r="C570" t="s">
        <v>1084</v>
      </c>
    </row>
    <row r="571" spans="1:3" x14ac:dyDescent="0.2">
      <c r="A571" t="s">
        <v>1755</v>
      </c>
      <c r="B571" t="s">
        <v>1114</v>
      </c>
      <c r="C571" t="s">
        <v>1192</v>
      </c>
    </row>
    <row r="572" spans="1:3" x14ac:dyDescent="0.2">
      <c r="A572" t="s">
        <v>1756</v>
      </c>
      <c r="B572" t="s">
        <v>1102</v>
      </c>
      <c r="C572" t="s">
        <v>1192</v>
      </c>
    </row>
    <row r="573" spans="1:3" x14ac:dyDescent="0.2">
      <c r="A573" t="s">
        <v>1757</v>
      </c>
      <c r="B573" t="s">
        <v>1137</v>
      </c>
      <c r="C573" t="s">
        <v>1081</v>
      </c>
    </row>
    <row r="574" spans="1:3" x14ac:dyDescent="0.2">
      <c r="A574" t="s">
        <v>1758</v>
      </c>
      <c r="B574" t="s">
        <v>1269</v>
      </c>
      <c r="C574" t="s">
        <v>1479</v>
      </c>
    </row>
    <row r="575" spans="1:3" x14ac:dyDescent="0.2">
      <c r="A575" t="s">
        <v>1759</v>
      </c>
      <c r="B575" t="s">
        <v>1760</v>
      </c>
      <c r="C575" t="s">
        <v>1081</v>
      </c>
    </row>
    <row r="576" spans="1:3" x14ac:dyDescent="0.2">
      <c r="A576" t="s">
        <v>1761</v>
      </c>
      <c r="B576" t="s">
        <v>1762</v>
      </c>
      <c r="C576" t="s">
        <v>1084</v>
      </c>
    </row>
    <row r="577" spans="1:3" x14ac:dyDescent="0.2">
      <c r="A577" t="s">
        <v>1763</v>
      </c>
      <c r="B577" t="s">
        <v>1083</v>
      </c>
      <c r="C577" t="s">
        <v>1192</v>
      </c>
    </row>
    <row r="578" spans="1:3" x14ac:dyDescent="0.2">
      <c r="A578" t="s">
        <v>1764</v>
      </c>
      <c r="B578" t="s">
        <v>1127</v>
      </c>
      <c r="C578" t="s">
        <v>1171</v>
      </c>
    </row>
    <row r="579" spans="1:3" x14ac:dyDescent="0.2">
      <c r="A579" t="s">
        <v>1765</v>
      </c>
      <c r="B579" t="s">
        <v>1095</v>
      </c>
      <c r="C579" t="s">
        <v>1192</v>
      </c>
    </row>
    <row r="580" spans="1:3" x14ac:dyDescent="0.2">
      <c r="A580" t="s">
        <v>1766</v>
      </c>
      <c r="B580" t="s">
        <v>1129</v>
      </c>
      <c r="C580" t="s">
        <v>1084</v>
      </c>
    </row>
    <row r="581" spans="1:3" x14ac:dyDescent="0.2">
      <c r="A581" t="s">
        <v>1767</v>
      </c>
      <c r="B581" t="s">
        <v>1291</v>
      </c>
      <c r="C581" t="s">
        <v>1081</v>
      </c>
    </row>
    <row r="582" spans="1:3" x14ac:dyDescent="0.2">
      <c r="A582" t="s">
        <v>1768</v>
      </c>
      <c r="B582" t="s">
        <v>1137</v>
      </c>
      <c r="C582" t="s">
        <v>1192</v>
      </c>
    </row>
    <row r="583" spans="1:3" x14ac:dyDescent="0.2">
      <c r="A583" t="s">
        <v>1769</v>
      </c>
      <c r="B583" t="s">
        <v>1071</v>
      </c>
      <c r="C583" t="s">
        <v>1084</v>
      </c>
    </row>
    <row r="584" spans="1:3" x14ac:dyDescent="0.2">
      <c r="A584" t="s">
        <v>1770</v>
      </c>
      <c r="B584" t="s">
        <v>1187</v>
      </c>
      <c r="C584" t="s">
        <v>1081</v>
      </c>
    </row>
    <row r="585" spans="1:3" x14ac:dyDescent="0.2">
      <c r="A585" t="s">
        <v>1771</v>
      </c>
      <c r="B585" t="s">
        <v>1157</v>
      </c>
      <c r="C585" t="s">
        <v>1084</v>
      </c>
    </row>
    <row r="586" spans="1:3" x14ac:dyDescent="0.2">
      <c r="A586" t="s">
        <v>1772</v>
      </c>
      <c r="B586" t="s">
        <v>1187</v>
      </c>
      <c r="C586" t="s">
        <v>1084</v>
      </c>
    </row>
    <row r="587" spans="1:3" x14ac:dyDescent="0.2">
      <c r="A587" t="s">
        <v>1773</v>
      </c>
      <c r="B587" t="s">
        <v>1111</v>
      </c>
      <c r="C587" t="s">
        <v>1192</v>
      </c>
    </row>
    <row r="588" spans="1:3" x14ac:dyDescent="0.2">
      <c r="A588" t="s">
        <v>1774</v>
      </c>
      <c r="B588" t="s">
        <v>1114</v>
      </c>
      <c r="C588" t="s">
        <v>1084</v>
      </c>
    </row>
    <row r="589" spans="1:3" x14ac:dyDescent="0.2">
      <c r="A589" t="s">
        <v>1775</v>
      </c>
      <c r="B589" t="s">
        <v>1157</v>
      </c>
      <c r="C589" t="s">
        <v>542</v>
      </c>
    </row>
    <row r="590" spans="1:3" x14ac:dyDescent="0.2">
      <c r="A590" t="s">
        <v>1776</v>
      </c>
      <c r="B590" t="s">
        <v>1080</v>
      </c>
      <c r="C590" t="s">
        <v>1084</v>
      </c>
    </row>
    <row r="591" spans="1:3" x14ac:dyDescent="0.2">
      <c r="A591" t="s">
        <v>1777</v>
      </c>
      <c r="B591" t="s">
        <v>1077</v>
      </c>
      <c r="C591" t="s">
        <v>1192</v>
      </c>
    </row>
    <row r="592" spans="1:3" x14ac:dyDescent="0.2">
      <c r="A592" t="s">
        <v>1778</v>
      </c>
      <c r="B592" t="s">
        <v>1129</v>
      </c>
      <c r="C592" t="s">
        <v>1192</v>
      </c>
    </row>
    <row r="593" spans="1:3" x14ac:dyDescent="0.2">
      <c r="A593" t="s">
        <v>1779</v>
      </c>
      <c r="B593" t="s">
        <v>1080</v>
      </c>
      <c r="C593" t="s">
        <v>1192</v>
      </c>
    </row>
    <row r="594" spans="1:3" x14ac:dyDescent="0.2">
      <c r="A594" t="s">
        <v>1780</v>
      </c>
      <c r="B594" t="s">
        <v>1125</v>
      </c>
      <c r="C594" t="s">
        <v>1192</v>
      </c>
    </row>
    <row r="595" spans="1:3" x14ac:dyDescent="0.2">
      <c r="A595" t="s">
        <v>1781</v>
      </c>
      <c r="B595" t="s">
        <v>1137</v>
      </c>
      <c r="C595" t="s">
        <v>1192</v>
      </c>
    </row>
    <row r="596" spans="1:3" x14ac:dyDescent="0.2">
      <c r="A596" t="s">
        <v>1782</v>
      </c>
      <c r="B596" t="s">
        <v>1095</v>
      </c>
      <c r="C596" t="s">
        <v>1081</v>
      </c>
    </row>
    <row r="597" spans="1:3" x14ac:dyDescent="0.2">
      <c r="A597" t="s">
        <v>1783</v>
      </c>
      <c r="B597" t="s">
        <v>1086</v>
      </c>
      <c r="C597" t="s">
        <v>1192</v>
      </c>
    </row>
    <row r="598" spans="1:3" x14ac:dyDescent="0.2">
      <c r="A598" t="s">
        <v>1784</v>
      </c>
      <c r="B598" t="s">
        <v>1785</v>
      </c>
      <c r="C598" t="s">
        <v>1386</v>
      </c>
    </row>
    <row r="599" spans="1:3" x14ac:dyDescent="0.2">
      <c r="A599" t="s">
        <v>1786</v>
      </c>
      <c r="B599" t="s">
        <v>1137</v>
      </c>
      <c r="C599" t="s">
        <v>1192</v>
      </c>
    </row>
    <row r="600" spans="1:3" x14ac:dyDescent="0.2">
      <c r="A600" t="s">
        <v>1787</v>
      </c>
      <c r="B600" t="s">
        <v>1114</v>
      </c>
      <c r="C600" t="s">
        <v>1081</v>
      </c>
    </row>
    <row r="601" spans="1:3" x14ac:dyDescent="0.2">
      <c r="A601" t="s">
        <v>1788</v>
      </c>
      <c r="B601" t="s">
        <v>1789</v>
      </c>
      <c r="C601" t="s">
        <v>1192</v>
      </c>
    </row>
    <row r="602" spans="1:3" x14ac:dyDescent="0.2">
      <c r="A602" t="s">
        <v>1790</v>
      </c>
      <c r="B602" t="s">
        <v>1080</v>
      </c>
      <c r="C602" t="s">
        <v>1192</v>
      </c>
    </row>
    <row r="603" spans="1:3" x14ac:dyDescent="0.2">
      <c r="A603" t="s">
        <v>1791</v>
      </c>
      <c r="B603" t="s">
        <v>1088</v>
      </c>
      <c r="C603" t="s">
        <v>1084</v>
      </c>
    </row>
    <row r="604" spans="1:3" x14ac:dyDescent="0.2">
      <c r="A604" t="s">
        <v>1792</v>
      </c>
      <c r="B604" t="s">
        <v>1122</v>
      </c>
      <c r="C604" t="s">
        <v>1081</v>
      </c>
    </row>
    <row r="605" spans="1:3" x14ac:dyDescent="0.2">
      <c r="A605" t="s">
        <v>1793</v>
      </c>
      <c r="B605" t="s">
        <v>1183</v>
      </c>
      <c r="C605" t="s">
        <v>1161</v>
      </c>
    </row>
    <row r="606" spans="1:3" x14ac:dyDescent="0.2">
      <c r="A606" t="s">
        <v>1794</v>
      </c>
      <c r="B606" t="s">
        <v>1105</v>
      </c>
      <c r="C606" t="s">
        <v>1008</v>
      </c>
    </row>
    <row r="607" spans="1:3" x14ac:dyDescent="0.2">
      <c r="A607" t="s">
        <v>1795</v>
      </c>
      <c r="B607" t="s">
        <v>1796</v>
      </c>
      <c r="C607" t="s">
        <v>1084</v>
      </c>
    </row>
    <row r="608" spans="1:3" x14ac:dyDescent="0.2">
      <c r="A608" t="s">
        <v>1797</v>
      </c>
      <c r="B608" t="s">
        <v>1111</v>
      </c>
      <c r="C608" t="s">
        <v>1119</v>
      </c>
    </row>
    <row r="609" spans="1:3" x14ac:dyDescent="0.2">
      <c r="A609" t="s">
        <v>1798</v>
      </c>
      <c r="B609" t="s">
        <v>1122</v>
      </c>
      <c r="C609" t="s">
        <v>1192</v>
      </c>
    </row>
    <row r="610" spans="1:3" x14ac:dyDescent="0.2">
      <c r="A610" t="s">
        <v>1799</v>
      </c>
      <c r="B610" t="s">
        <v>1194</v>
      </c>
      <c r="C610" t="s">
        <v>542</v>
      </c>
    </row>
    <row r="611" spans="1:3" x14ac:dyDescent="0.2">
      <c r="A611" t="s">
        <v>1800</v>
      </c>
      <c r="B611" t="s">
        <v>1194</v>
      </c>
      <c r="C611" t="s">
        <v>1106</v>
      </c>
    </row>
    <row r="612" spans="1:3" x14ac:dyDescent="0.2">
      <c r="A612" t="s">
        <v>1801</v>
      </c>
      <c r="B612" t="s">
        <v>1086</v>
      </c>
      <c r="C612" t="s">
        <v>1072</v>
      </c>
    </row>
    <row r="613" spans="1:3" x14ac:dyDescent="0.2">
      <c r="A613" t="s">
        <v>1802</v>
      </c>
      <c r="B613" t="s">
        <v>1105</v>
      </c>
      <c r="C613" t="s">
        <v>1081</v>
      </c>
    </row>
    <row r="614" spans="1:3" x14ac:dyDescent="0.2">
      <c r="A614" t="s">
        <v>1803</v>
      </c>
      <c r="B614" t="s">
        <v>1713</v>
      </c>
      <c r="C614" t="s">
        <v>1239</v>
      </c>
    </row>
    <row r="615" spans="1:3" x14ac:dyDescent="0.2">
      <c r="A615" t="s">
        <v>1804</v>
      </c>
      <c r="B615" t="s">
        <v>1090</v>
      </c>
      <c r="C615" t="s">
        <v>1265</v>
      </c>
    </row>
    <row r="616" spans="1:3" x14ac:dyDescent="0.2">
      <c r="A616" t="s">
        <v>1805</v>
      </c>
      <c r="B616" t="s">
        <v>1373</v>
      </c>
      <c r="C616" t="s">
        <v>542</v>
      </c>
    </row>
    <row r="617" spans="1:3" x14ac:dyDescent="0.2">
      <c r="A617" t="s">
        <v>1806</v>
      </c>
      <c r="B617" t="s">
        <v>1077</v>
      </c>
      <c r="C617" t="s">
        <v>1309</v>
      </c>
    </row>
    <row r="618" spans="1:3" x14ac:dyDescent="0.2">
      <c r="A618" t="s">
        <v>1807</v>
      </c>
      <c r="B618" t="s">
        <v>1093</v>
      </c>
      <c r="C618" t="s">
        <v>542</v>
      </c>
    </row>
    <row r="619" spans="1:3" x14ac:dyDescent="0.2">
      <c r="A619" t="s">
        <v>1808</v>
      </c>
      <c r="B619" t="s">
        <v>1095</v>
      </c>
      <c r="C619" t="s">
        <v>1192</v>
      </c>
    </row>
    <row r="620" spans="1:3" x14ac:dyDescent="0.2">
      <c r="A620" t="s">
        <v>1809</v>
      </c>
      <c r="B620" t="s">
        <v>1083</v>
      </c>
      <c r="C620" t="s">
        <v>542</v>
      </c>
    </row>
    <row r="621" spans="1:3" x14ac:dyDescent="0.2">
      <c r="A621" t="s">
        <v>1810</v>
      </c>
      <c r="B621" t="s">
        <v>1097</v>
      </c>
      <c r="C621" t="s">
        <v>1239</v>
      </c>
    </row>
    <row r="622" spans="1:3" x14ac:dyDescent="0.2">
      <c r="A622" t="s">
        <v>1811</v>
      </c>
      <c r="B622" t="s">
        <v>1083</v>
      </c>
      <c r="C622" t="s">
        <v>1192</v>
      </c>
    </row>
    <row r="623" spans="1:3" x14ac:dyDescent="0.2">
      <c r="A623" t="s">
        <v>1812</v>
      </c>
      <c r="B623" t="s">
        <v>1137</v>
      </c>
      <c r="C623" t="s">
        <v>1084</v>
      </c>
    </row>
    <row r="624" spans="1:3" x14ac:dyDescent="0.2">
      <c r="A624" t="s">
        <v>1813</v>
      </c>
      <c r="B624" t="s">
        <v>1269</v>
      </c>
      <c r="C624" t="s">
        <v>1081</v>
      </c>
    </row>
    <row r="625" spans="1:3" x14ac:dyDescent="0.2">
      <c r="A625" t="s">
        <v>1814</v>
      </c>
      <c r="B625" t="s">
        <v>1116</v>
      </c>
      <c r="C625" t="s">
        <v>542</v>
      </c>
    </row>
    <row r="626" spans="1:3" x14ac:dyDescent="0.2">
      <c r="A626" t="s">
        <v>1815</v>
      </c>
      <c r="B626" t="s">
        <v>1108</v>
      </c>
      <c r="C626" t="s">
        <v>1337</v>
      </c>
    </row>
    <row r="627" spans="1:3" x14ac:dyDescent="0.2">
      <c r="A627" t="s">
        <v>1816</v>
      </c>
      <c r="B627" t="s">
        <v>1155</v>
      </c>
      <c r="C627" t="s">
        <v>1192</v>
      </c>
    </row>
    <row r="628" spans="1:3" x14ac:dyDescent="0.2">
      <c r="A628" t="s">
        <v>1817</v>
      </c>
      <c r="B628" t="s">
        <v>1291</v>
      </c>
      <c r="C628" t="s">
        <v>1192</v>
      </c>
    </row>
    <row r="629" spans="1:3" x14ac:dyDescent="0.2">
      <c r="A629" t="s">
        <v>1818</v>
      </c>
      <c r="B629" t="s">
        <v>1093</v>
      </c>
      <c r="C629" t="s">
        <v>1476</v>
      </c>
    </row>
    <row r="630" spans="1:3" x14ac:dyDescent="0.2">
      <c r="A630" t="s">
        <v>1819</v>
      </c>
      <c r="B630" t="s">
        <v>1097</v>
      </c>
      <c r="C630" t="s">
        <v>1140</v>
      </c>
    </row>
    <row r="631" spans="1:3" x14ac:dyDescent="0.2">
      <c r="A631" t="s">
        <v>1820</v>
      </c>
      <c r="B631" t="s">
        <v>1821</v>
      </c>
      <c r="C631" t="s">
        <v>1084</v>
      </c>
    </row>
    <row r="632" spans="1:3" x14ac:dyDescent="0.2">
      <c r="A632" t="s">
        <v>1822</v>
      </c>
      <c r="B632" t="s">
        <v>1194</v>
      </c>
      <c r="C632" t="s">
        <v>1192</v>
      </c>
    </row>
    <row r="633" spans="1:3" x14ac:dyDescent="0.2">
      <c r="A633" t="s">
        <v>1823</v>
      </c>
      <c r="B633" t="s">
        <v>1102</v>
      </c>
      <c r="C633" t="s">
        <v>542</v>
      </c>
    </row>
    <row r="634" spans="1:3" x14ac:dyDescent="0.2">
      <c r="A634" t="s">
        <v>1824</v>
      </c>
      <c r="B634" t="s">
        <v>1116</v>
      </c>
      <c r="C634" t="s">
        <v>1192</v>
      </c>
    </row>
    <row r="635" spans="1:3" x14ac:dyDescent="0.2">
      <c r="A635" t="s">
        <v>1825</v>
      </c>
      <c r="B635" t="s">
        <v>1826</v>
      </c>
      <c r="C635" t="s">
        <v>1192</v>
      </c>
    </row>
    <row r="636" spans="1:3" x14ac:dyDescent="0.2">
      <c r="A636" t="s">
        <v>1827</v>
      </c>
      <c r="B636" t="s">
        <v>1152</v>
      </c>
      <c r="C636" t="s">
        <v>1075</v>
      </c>
    </row>
    <row r="637" spans="1:3" x14ac:dyDescent="0.2">
      <c r="A637" t="s">
        <v>1828</v>
      </c>
      <c r="B637" t="s">
        <v>1111</v>
      </c>
      <c r="C637" t="s">
        <v>542</v>
      </c>
    </row>
    <row r="638" spans="1:3" x14ac:dyDescent="0.2">
      <c r="A638" t="s">
        <v>1829</v>
      </c>
      <c r="B638" t="s">
        <v>1830</v>
      </c>
      <c r="C638" t="s">
        <v>1192</v>
      </c>
    </row>
    <row r="639" spans="1:3" x14ac:dyDescent="0.2">
      <c r="A639" t="s">
        <v>1831</v>
      </c>
      <c r="B639" t="s">
        <v>1152</v>
      </c>
      <c r="C639" t="s">
        <v>1081</v>
      </c>
    </row>
    <row r="640" spans="1:3" x14ac:dyDescent="0.2">
      <c r="A640" t="s">
        <v>1832</v>
      </c>
      <c r="B640" t="s">
        <v>1102</v>
      </c>
      <c r="C640" t="s">
        <v>1132</v>
      </c>
    </row>
    <row r="641" spans="1:3" x14ac:dyDescent="0.2">
      <c r="A641" t="s">
        <v>1833</v>
      </c>
      <c r="B641" t="s">
        <v>1093</v>
      </c>
      <c r="C641" t="s">
        <v>1140</v>
      </c>
    </row>
    <row r="642" spans="1:3" x14ac:dyDescent="0.2">
      <c r="A642" t="s">
        <v>1834</v>
      </c>
      <c r="B642" t="s">
        <v>1835</v>
      </c>
      <c r="C642" t="s">
        <v>1192</v>
      </c>
    </row>
    <row r="643" spans="1:3" x14ac:dyDescent="0.2">
      <c r="A643" t="s">
        <v>1836</v>
      </c>
      <c r="B643" t="s">
        <v>1157</v>
      </c>
      <c r="C643" t="s">
        <v>1132</v>
      </c>
    </row>
    <row r="644" spans="1:3" x14ac:dyDescent="0.2">
      <c r="A644" t="s">
        <v>1837</v>
      </c>
      <c r="B644" t="s">
        <v>1077</v>
      </c>
      <c r="C644" t="s">
        <v>1192</v>
      </c>
    </row>
    <row r="645" spans="1:3" x14ac:dyDescent="0.2">
      <c r="A645" t="s">
        <v>1838</v>
      </c>
      <c r="B645" t="s">
        <v>1129</v>
      </c>
      <c r="C645" t="s">
        <v>1192</v>
      </c>
    </row>
    <row r="646" spans="1:3" x14ac:dyDescent="0.2">
      <c r="A646" t="s">
        <v>1839</v>
      </c>
      <c r="B646" t="s">
        <v>1111</v>
      </c>
      <c r="C646" t="s">
        <v>1192</v>
      </c>
    </row>
    <row r="647" spans="1:3" x14ac:dyDescent="0.2">
      <c r="A647" t="s">
        <v>1840</v>
      </c>
      <c r="B647" t="s">
        <v>1086</v>
      </c>
      <c r="C647" t="s">
        <v>1140</v>
      </c>
    </row>
    <row r="648" spans="1:3" x14ac:dyDescent="0.2">
      <c r="A648" t="s">
        <v>1841</v>
      </c>
      <c r="B648" t="s">
        <v>1105</v>
      </c>
      <c r="C648" t="s">
        <v>1192</v>
      </c>
    </row>
    <row r="649" spans="1:3" x14ac:dyDescent="0.2">
      <c r="A649" t="s">
        <v>1842</v>
      </c>
      <c r="B649" t="s">
        <v>1843</v>
      </c>
      <c r="C649" t="s">
        <v>1192</v>
      </c>
    </row>
    <row r="650" spans="1:3" x14ac:dyDescent="0.2">
      <c r="A650" t="s">
        <v>1844</v>
      </c>
      <c r="B650" t="s">
        <v>1183</v>
      </c>
      <c r="C650" t="s">
        <v>1119</v>
      </c>
    </row>
    <row r="651" spans="1:3" x14ac:dyDescent="0.2">
      <c r="A651" t="s">
        <v>1845</v>
      </c>
      <c r="B651" t="s">
        <v>1114</v>
      </c>
      <c r="C651" t="s">
        <v>1192</v>
      </c>
    </row>
    <row r="652" spans="1:3" x14ac:dyDescent="0.2">
      <c r="A652" t="s">
        <v>1846</v>
      </c>
      <c r="B652" t="s">
        <v>1137</v>
      </c>
      <c r="C652" t="s">
        <v>1192</v>
      </c>
    </row>
    <row r="653" spans="1:3" x14ac:dyDescent="0.2">
      <c r="A653" t="s">
        <v>1847</v>
      </c>
      <c r="B653" t="s">
        <v>1291</v>
      </c>
      <c r="C653" t="s">
        <v>1192</v>
      </c>
    </row>
    <row r="654" spans="1:3" x14ac:dyDescent="0.2">
      <c r="A654" t="s">
        <v>1848</v>
      </c>
      <c r="B654" t="s">
        <v>1102</v>
      </c>
      <c r="C654" t="s">
        <v>1192</v>
      </c>
    </row>
    <row r="655" spans="1:3" x14ac:dyDescent="0.2">
      <c r="A655" t="s">
        <v>1849</v>
      </c>
      <c r="B655" t="s">
        <v>1129</v>
      </c>
      <c r="C655" t="s">
        <v>1850</v>
      </c>
    </row>
    <row r="656" spans="1:3" x14ac:dyDescent="0.2">
      <c r="A656" t="s">
        <v>1851</v>
      </c>
      <c r="B656" t="s">
        <v>1088</v>
      </c>
      <c r="C656" t="s">
        <v>542</v>
      </c>
    </row>
    <row r="657" spans="1:3" x14ac:dyDescent="0.2">
      <c r="A657" t="s">
        <v>1852</v>
      </c>
      <c r="B657" t="s">
        <v>1125</v>
      </c>
      <c r="C657" t="s">
        <v>542</v>
      </c>
    </row>
    <row r="658" spans="1:3" x14ac:dyDescent="0.2">
      <c r="A658" t="s">
        <v>1853</v>
      </c>
      <c r="B658" t="s">
        <v>1183</v>
      </c>
      <c r="C658" t="s">
        <v>1192</v>
      </c>
    </row>
    <row r="659" spans="1:3" x14ac:dyDescent="0.2">
      <c r="A659" t="s">
        <v>1854</v>
      </c>
      <c r="B659" t="s">
        <v>1111</v>
      </c>
      <c r="C659" t="s">
        <v>1177</v>
      </c>
    </row>
    <row r="660" spans="1:3" x14ac:dyDescent="0.2">
      <c r="A660" t="s">
        <v>1855</v>
      </c>
      <c r="B660" t="s">
        <v>1074</v>
      </c>
      <c r="C660" t="s">
        <v>1084</v>
      </c>
    </row>
    <row r="661" spans="1:3" x14ac:dyDescent="0.2">
      <c r="A661" t="s">
        <v>1856</v>
      </c>
      <c r="B661" t="s">
        <v>1155</v>
      </c>
      <c r="C661" t="s">
        <v>1192</v>
      </c>
    </row>
    <row r="662" spans="1:3" x14ac:dyDescent="0.2">
      <c r="A662" t="s">
        <v>1857</v>
      </c>
      <c r="B662" t="s">
        <v>1127</v>
      </c>
      <c r="C662" t="s">
        <v>1084</v>
      </c>
    </row>
    <row r="663" spans="1:3" x14ac:dyDescent="0.2">
      <c r="A663" t="s">
        <v>1858</v>
      </c>
      <c r="B663" t="s">
        <v>1074</v>
      </c>
      <c r="C663" t="s">
        <v>1192</v>
      </c>
    </row>
    <row r="664" spans="1:3" x14ac:dyDescent="0.2">
      <c r="A664" t="s">
        <v>1859</v>
      </c>
      <c r="B664" t="s">
        <v>1116</v>
      </c>
      <c r="C664" t="s">
        <v>1084</v>
      </c>
    </row>
    <row r="665" spans="1:3" x14ac:dyDescent="0.2">
      <c r="A665" t="s">
        <v>1860</v>
      </c>
      <c r="B665" t="s">
        <v>1861</v>
      </c>
      <c r="C665" t="s">
        <v>1192</v>
      </c>
    </row>
    <row r="666" spans="1:3" x14ac:dyDescent="0.2">
      <c r="A666" t="s">
        <v>1862</v>
      </c>
      <c r="B666" t="s">
        <v>1095</v>
      </c>
      <c r="C666" t="s">
        <v>1192</v>
      </c>
    </row>
    <row r="667" spans="1:3" x14ac:dyDescent="0.2">
      <c r="A667" t="s">
        <v>1863</v>
      </c>
      <c r="B667" t="s">
        <v>1071</v>
      </c>
      <c r="C667" t="s">
        <v>1192</v>
      </c>
    </row>
    <row r="668" spans="1:3" x14ac:dyDescent="0.2">
      <c r="A668" t="s">
        <v>1864</v>
      </c>
      <c r="B668" t="s">
        <v>1157</v>
      </c>
      <c r="C668" t="s">
        <v>542</v>
      </c>
    </row>
    <row r="669" spans="1:3" x14ac:dyDescent="0.2">
      <c r="A669" t="s">
        <v>1865</v>
      </c>
      <c r="B669" t="s">
        <v>1291</v>
      </c>
      <c r="C669" t="s">
        <v>1866</v>
      </c>
    </row>
    <row r="670" spans="1:3" x14ac:dyDescent="0.2">
      <c r="A670" t="s">
        <v>1867</v>
      </c>
      <c r="B670" t="s">
        <v>1095</v>
      </c>
      <c r="C670" t="s">
        <v>542</v>
      </c>
    </row>
    <row r="671" spans="1:3" x14ac:dyDescent="0.2">
      <c r="A671" t="s">
        <v>1868</v>
      </c>
      <c r="B671" t="s">
        <v>1095</v>
      </c>
      <c r="C671" t="s">
        <v>1192</v>
      </c>
    </row>
    <row r="672" spans="1:3" x14ac:dyDescent="0.2">
      <c r="A672" t="s">
        <v>1869</v>
      </c>
      <c r="B672" t="s">
        <v>1137</v>
      </c>
      <c r="C672" t="s">
        <v>1192</v>
      </c>
    </row>
    <row r="673" spans="1:3" x14ac:dyDescent="0.2">
      <c r="A673" t="s">
        <v>1870</v>
      </c>
      <c r="B673" t="s">
        <v>1137</v>
      </c>
      <c r="C673" t="s">
        <v>542</v>
      </c>
    </row>
    <row r="674" spans="1:3" x14ac:dyDescent="0.2">
      <c r="A674" t="s">
        <v>1871</v>
      </c>
      <c r="B674" t="s">
        <v>1071</v>
      </c>
      <c r="C674" t="s">
        <v>1192</v>
      </c>
    </row>
    <row r="675" spans="1:3" x14ac:dyDescent="0.2">
      <c r="A675" t="s">
        <v>1872</v>
      </c>
      <c r="B675" t="s">
        <v>1125</v>
      </c>
      <c r="C675" t="s">
        <v>1192</v>
      </c>
    </row>
    <row r="676" spans="1:3" x14ac:dyDescent="0.2">
      <c r="A676" t="s">
        <v>1873</v>
      </c>
      <c r="B676" t="s">
        <v>1183</v>
      </c>
      <c r="C676" t="s">
        <v>542</v>
      </c>
    </row>
    <row r="677" spans="1:3" x14ac:dyDescent="0.2">
      <c r="A677" t="s">
        <v>1874</v>
      </c>
      <c r="B677" t="s">
        <v>1071</v>
      </c>
      <c r="C677" t="s">
        <v>542</v>
      </c>
    </row>
    <row r="678" spans="1:3" x14ac:dyDescent="0.2">
      <c r="A678" t="s">
        <v>1875</v>
      </c>
      <c r="B678" t="s">
        <v>1155</v>
      </c>
      <c r="C678" t="s">
        <v>1084</v>
      </c>
    </row>
    <row r="679" spans="1:3" x14ac:dyDescent="0.2">
      <c r="A679" t="s">
        <v>1876</v>
      </c>
      <c r="B679" t="s">
        <v>1129</v>
      </c>
      <c r="C679" t="s">
        <v>542</v>
      </c>
    </row>
    <row r="680" spans="1:3" x14ac:dyDescent="0.2">
      <c r="A680" t="s">
        <v>1877</v>
      </c>
      <c r="B680" t="s">
        <v>1083</v>
      </c>
      <c r="C680" t="s">
        <v>1192</v>
      </c>
    </row>
    <row r="681" spans="1:3" x14ac:dyDescent="0.2">
      <c r="A681" t="s">
        <v>1878</v>
      </c>
      <c r="B681" t="s">
        <v>1077</v>
      </c>
      <c r="C681" t="s">
        <v>1081</v>
      </c>
    </row>
    <row r="682" spans="1:3" x14ac:dyDescent="0.2">
      <c r="A682" t="s">
        <v>1879</v>
      </c>
      <c r="B682" t="s">
        <v>1880</v>
      </c>
      <c r="C682" t="s">
        <v>1192</v>
      </c>
    </row>
    <row r="683" spans="1:3" x14ac:dyDescent="0.2">
      <c r="A683" t="s">
        <v>1881</v>
      </c>
      <c r="B683" t="s">
        <v>1083</v>
      </c>
      <c r="C683" t="s">
        <v>542</v>
      </c>
    </row>
    <row r="684" spans="1:3" x14ac:dyDescent="0.2">
      <c r="A684" t="s">
        <v>1882</v>
      </c>
      <c r="B684" t="s">
        <v>1077</v>
      </c>
      <c r="C684" t="s">
        <v>1140</v>
      </c>
    </row>
    <row r="685" spans="1:3" x14ac:dyDescent="0.2">
      <c r="A685" t="s">
        <v>1883</v>
      </c>
      <c r="B685" t="s">
        <v>1187</v>
      </c>
      <c r="C685" t="s">
        <v>542</v>
      </c>
    </row>
    <row r="686" spans="1:3" x14ac:dyDescent="0.2">
      <c r="A686" t="s">
        <v>1884</v>
      </c>
      <c r="B686" t="s">
        <v>1194</v>
      </c>
      <c r="C686" t="s">
        <v>1084</v>
      </c>
    </row>
    <row r="687" spans="1:3" x14ac:dyDescent="0.2">
      <c r="A687" t="s">
        <v>1885</v>
      </c>
      <c r="B687" t="s">
        <v>1886</v>
      </c>
      <c r="C687" t="s">
        <v>1084</v>
      </c>
    </row>
    <row r="688" spans="1:3" x14ac:dyDescent="0.2">
      <c r="A688" t="s">
        <v>1887</v>
      </c>
      <c r="B688" t="s">
        <v>1888</v>
      </c>
      <c r="C688" t="s">
        <v>1192</v>
      </c>
    </row>
    <row r="689" spans="1:3" x14ac:dyDescent="0.2">
      <c r="A689" t="s">
        <v>1889</v>
      </c>
      <c r="B689" t="s">
        <v>1291</v>
      </c>
      <c r="C689" t="s">
        <v>1081</v>
      </c>
    </row>
    <row r="690" spans="1:3" x14ac:dyDescent="0.2">
      <c r="A690" t="s">
        <v>1890</v>
      </c>
      <c r="B690" t="s">
        <v>1183</v>
      </c>
      <c r="C690" t="s">
        <v>1192</v>
      </c>
    </row>
    <row r="691" spans="1:3" x14ac:dyDescent="0.2">
      <c r="A691" t="s">
        <v>1891</v>
      </c>
      <c r="B691" t="s">
        <v>1105</v>
      </c>
      <c r="C691" t="s">
        <v>1192</v>
      </c>
    </row>
    <row r="692" spans="1:3" x14ac:dyDescent="0.2">
      <c r="A692" t="s">
        <v>1892</v>
      </c>
      <c r="B692" t="s">
        <v>1097</v>
      </c>
      <c r="C692" t="s">
        <v>1084</v>
      </c>
    </row>
    <row r="693" spans="1:3" x14ac:dyDescent="0.2">
      <c r="A693" t="s">
        <v>1893</v>
      </c>
      <c r="B693" t="s">
        <v>1157</v>
      </c>
      <c r="C693" t="s">
        <v>1084</v>
      </c>
    </row>
    <row r="694" spans="1:3" x14ac:dyDescent="0.2">
      <c r="A694" t="s">
        <v>1894</v>
      </c>
      <c r="B694" t="s">
        <v>1183</v>
      </c>
      <c r="C694" t="s">
        <v>542</v>
      </c>
    </row>
    <row r="695" spans="1:3" x14ac:dyDescent="0.2">
      <c r="A695" t="s">
        <v>1895</v>
      </c>
      <c r="B695" t="s">
        <v>1090</v>
      </c>
      <c r="C695" t="s">
        <v>542</v>
      </c>
    </row>
    <row r="696" spans="1:3" x14ac:dyDescent="0.2">
      <c r="A696" t="s">
        <v>1896</v>
      </c>
      <c r="B696" t="s">
        <v>1083</v>
      </c>
      <c r="C696" t="s">
        <v>1072</v>
      </c>
    </row>
    <row r="697" spans="1:3" x14ac:dyDescent="0.2">
      <c r="A697" t="s">
        <v>1897</v>
      </c>
      <c r="B697" t="s">
        <v>1114</v>
      </c>
      <c r="C697" t="s">
        <v>1081</v>
      </c>
    </row>
    <row r="698" spans="1:3" x14ac:dyDescent="0.2">
      <c r="A698" t="s">
        <v>1898</v>
      </c>
      <c r="B698" t="s">
        <v>1152</v>
      </c>
      <c r="C698" t="s">
        <v>542</v>
      </c>
    </row>
    <row r="699" spans="1:3" x14ac:dyDescent="0.2">
      <c r="A699" t="s">
        <v>1899</v>
      </c>
      <c r="B699" t="s">
        <v>1194</v>
      </c>
      <c r="C699" t="s">
        <v>1072</v>
      </c>
    </row>
    <row r="700" spans="1:3" x14ac:dyDescent="0.2">
      <c r="A700" t="s">
        <v>1900</v>
      </c>
      <c r="B700" t="s">
        <v>1901</v>
      </c>
      <c r="C700" t="s">
        <v>1081</v>
      </c>
    </row>
    <row r="701" spans="1:3" x14ac:dyDescent="0.2">
      <c r="A701" t="s">
        <v>1902</v>
      </c>
      <c r="B701" t="s">
        <v>1102</v>
      </c>
      <c r="C701" t="s">
        <v>1106</v>
      </c>
    </row>
    <row r="702" spans="1:3" x14ac:dyDescent="0.2">
      <c r="A702" t="s">
        <v>1903</v>
      </c>
      <c r="B702" t="s">
        <v>1102</v>
      </c>
      <c r="C702" t="s">
        <v>1084</v>
      </c>
    </row>
    <row r="703" spans="1:3" x14ac:dyDescent="0.2">
      <c r="A703" t="s">
        <v>1904</v>
      </c>
      <c r="B703" t="s">
        <v>1080</v>
      </c>
      <c r="C703" t="s">
        <v>1081</v>
      </c>
    </row>
    <row r="704" spans="1:3" x14ac:dyDescent="0.2">
      <c r="A704" t="s">
        <v>1905</v>
      </c>
      <c r="B704" t="s">
        <v>1086</v>
      </c>
      <c r="C704" t="s">
        <v>542</v>
      </c>
    </row>
    <row r="705" spans="1:3" x14ac:dyDescent="0.2">
      <c r="A705" t="s">
        <v>1906</v>
      </c>
      <c r="B705" t="s">
        <v>1907</v>
      </c>
      <c r="C705" t="s">
        <v>542</v>
      </c>
    </row>
    <row r="706" spans="1:3" x14ac:dyDescent="0.2">
      <c r="A706" t="s">
        <v>1908</v>
      </c>
      <c r="B706" t="s">
        <v>1095</v>
      </c>
      <c r="C706" t="s">
        <v>1081</v>
      </c>
    </row>
    <row r="707" spans="1:3" x14ac:dyDescent="0.2">
      <c r="A707" t="s">
        <v>1909</v>
      </c>
      <c r="B707" t="s">
        <v>1090</v>
      </c>
      <c r="C707" t="s">
        <v>1192</v>
      </c>
    </row>
    <row r="708" spans="1:3" x14ac:dyDescent="0.2">
      <c r="A708" t="s">
        <v>1910</v>
      </c>
      <c r="B708" t="s">
        <v>1183</v>
      </c>
      <c r="C708" t="s">
        <v>1192</v>
      </c>
    </row>
    <row r="709" spans="1:3" x14ac:dyDescent="0.2">
      <c r="A709" t="s">
        <v>1911</v>
      </c>
      <c r="B709" t="s">
        <v>1912</v>
      </c>
      <c r="C709" t="s">
        <v>1084</v>
      </c>
    </row>
    <row r="710" spans="1:3" x14ac:dyDescent="0.2">
      <c r="A710" t="s">
        <v>1913</v>
      </c>
      <c r="B710" t="s">
        <v>1914</v>
      </c>
      <c r="C710" t="s">
        <v>1072</v>
      </c>
    </row>
    <row r="711" spans="1:3" x14ac:dyDescent="0.2">
      <c r="A711" t="s">
        <v>1915</v>
      </c>
      <c r="B711" t="s">
        <v>1086</v>
      </c>
      <c r="C711" t="s">
        <v>1119</v>
      </c>
    </row>
    <row r="712" spans="1:3" x14ac:dyDescent="0.2">
      <c r="A712" t="s">
        <v>1916</v>
      </c>
      <c r="B712" t="s">
        <v>1291</v>
      </c>
      <c r="C712" t="s">
        <v>542</v>
      </c>
    </row>
    <row r="713" spans="1:3" x14ac:dyDescent="0.2">
      <c r="A713" t="s">
        <v>1917</v>
      </c>
      <c r="B713" t="s">
        <v>1918</v>
      </c>
      <c r="C713" t="s">
        <v>1084</v>
      </c>
    </row>
    <row r="714" spans="1:3" x14ac:dyDescent="0.2">
      <c r="A714" t="s">
        <v>1919</v>
      </c>
      <c r="B714" t="s">
        <v>1291</v>
      </c>
      <c r="C714" t="s">
        <v>1192</v>
      </c>
    </row>
    <row r="715" spans="1:3" x14ac:dyDescent="0.2">
      <c r="A715" t="s">
        <v>1920</v>
      </c>
      <c r="B715" t="s">
        <v>1108</v>
      </c>
      <c r="C715" t="s">
        <v>1192</v>
      </c>
    </row>
    <row r="716" spans="1:3" x14ac:dyDescent="0.2">
      <c r="A716" t="s">
        <v>1921</v>
      </c>
      <c r="B716" t="s">
        <v>1157</v>
      </c>
      <c r="C716" t="s">
        <v>1084</v>
      </c>
    </row>
    <row r="717" spans="1:3" x14ac:dyDescent="0.2">
      <c r="A717" t="s">
        <v>1922</v>
      </c>
      <c r="B717" t="s">
        <v>1116</v>
      </c>
      <c r="C717" t="s">
        <v>1192</v>
      </c>
    </row>
    <row r="718" spans="1:3" x14ac:dyDescent="0.2">
      <c r="A718" t="s">
        <v>1923</v>
      </c>
      <c r="B718" t="s">
        <v>1194</v>
      </c>
      <c r="C718" t="s">
        <v>542</v>
      </c>
    </row>
    <row r="719" spans="1:3" x14ac:dyDescent="0.2">
      <c r="A719" t="s">
        <v>1924</v>
      </c>
      <c r="B719" t="s">
        <v>1088</v>
      </c>
      <c r="C719" t="s">
        <v>1106</v>
      </c>
    </row>
    <row r="720" spans="1:3" x14ac:dyDescent="0.2">
      <c r="A720" t="s">
        <v>1925</v>
      </c>
      <c r="B720" t="s">
        <v>1074</v>
      </c>
      <c r="C720" t="s">
        <v>1106</v>
      </c>
    </row>
    <row r="721" spans="1:3" x14ac:dyDescent="0.2">
      <c r="A721" t="s">
        <v>1926</v>
      </c>
      <c r="B721" t="s">
        <v>1183</v>
      </c>
      <c r="C721" t="s">
        <v>1140</v>
      </c>
    </row>
    <row r="722" spans="1:3" x14ac:dyDescent="0.2">
      <c r="A722" t="s">
        <v>1927</v>
      </c>
      <c r="B722" t="s">
        <v>1187</v>
      </c>
      <c r="C722" t="s">
        <v>542</v>
      </c>
    </row>
    <row r="723" spans="1:3" x14ac:dyDescent="0.2">
      <c r="A723" t="s">
        <v>1928</v>
      </c>
      <c r="B723" t="s">
        <v>1077</v>
      </c>
      <c r="C723" t="s">
        <v>1929</v>
      </c>
    </row>
    <row r="724" spans="1:3" x14ac:dyDescent="0.2">
      <c r="A724" t="s">
        <v>1930</v>
      </c>
      <c r="B724" t="s">
        <v>1090</v>
      </c>
      <c r="C724" t="s">
        <v>1081</v>
      </c>
    </row>
    <row r="725" spans="1:3" x14ac:dyDescent="0.2">
      <c r="A725" t="s">
        <v>1931</v>
      </c>
      <c r="B725" t="s">
        <v>1090</v>
      </c>
      <c r="C725" t="s">
        <v>542</v>
      </c>
    </row>
    <row r="726" spans="1:3" x14ac:dyDescent="0.2">
      <c r="A726" t="s">
        <v>1932</v>
      </c>
      <c r="B726" t="s">
        <v>1155</v>
      </c>
      <c r="C726" t="s">
        <v>542</v>
      </c>
    </row>
    <row r="727" spans="1:3" x14ac:dyDescent="0.2">
      <c r="A727" t="s">
        <v>1933</v>
      </c>
      <c r="B727" t="s">
        <v>1129</v>
      </c>
      <c r="C727" t="s">
        <v>1192</v>
      </c>
    </row>
    <row r="728" spans="1:3" x14ac:dyDescent="0.2">
      <c r="A728" t="s">
        <v>1934</v>
      </c>
      <c r="B728" t="s">
        <v>1157</v>
      </c>
      <c r="C728" t="s">
        <v>1119</v>
      </c>
    </row>
    <row r="729" spans="1:3" x14ac:dyDescent="0.2">
      <c r="A729" t="s">
        <v>1935</v>
      </c>
      <c r="B729" t="s">
        <v>1080</v>
      </c>
      <c r="C729" t="s">
        <v>542</v>
      </c>
    </row>
    <row r="730" spans="1:3" x14ac:dyDescent="0.2">
      <c r="A730" t="s">
        <v>1936</v>
      </c>
      <c r="B730" t="s">
        <v>1074</v>
      </c>
      <c r="C730" t="s">
        <v>1192</v>
      </c>
    </row>
    <row r="731" spans="1:3" x14ac:dyDescent="0.2">
      <c r="A731" t="s">
        <v>1937</v>
      </c>
      <c r="B731" t="s">
        <v>1125</v>
      </c>
      <c r="C731" t="s">
        <v>1309</v>
      </c>
    </row>
    <row r="732" spans="1:3" x14ac:dyDescent="0.2">
      <c r="A732" t="s">
        <v>1938</v>
      </c>
      <c r="B732" t="s">
        <v>1093</v>
      </c>
      <c r="C732" t="s">
        <v>542</v>
      </c>
    </row>
    <row r="733" spans="1:3" x14ac:dyDescent="0.2">
      <c r="A733" t="s">
        <v>1939</v>
      </c>
      <c r="B733" t="s">
        <v>1127</v>
      </c>
      <c r="C733" t="s">
        <v>1192</v>
      </c>
    </row>
    <row r="734" spans="1:3" x14ac:dyDescent="0.2">
      <c r="A734" t="s">
        <v>1940</v>
      </c>
      <c r="B734" t="s">
        <v>1086</v>
      </c>
      <c r="C734" t="s">
        <v>1192</v>
      </c>
    </row>
    <row r="735" spans="1:3" x14ac:dyDescent="0.2">
      <c r="A735" t="s">
        <v>1941</v>
      </c>
      <c r="B735" t="s">
        <v>1183</v>
      </c>
      <c r="C735" t="s">
        <v>542</v>
      </c>
    </row>
    <row r="736" spans="1:3" x14ac:dyDescent="0.2">
      <c r="A736" t="s">
        <v>1942</v>
      </c>
      <c r="B736" t="s">
        <v>1102</v>
      </c>
      <c r="C736" t="s">
        <v>1192</v>
      </c>
    </row>
    <row r="737" spans="1:3" x14ac:dyDescent="0.2">
      <c r="A737" t="s">
        <v>1943</v>
      </c>
      <c r="B737" t="s">
        <v>1384</v>
      </c>
      <c r="C737" t="s">
        <v>1192</v>
      </c>
    </row>
    <row r="738" spans="1:3" x14ac:dyDescent="0.2">
      <c r="A738" t="s">
        <v>1944</v>
      </c>
      <c r="B738" t="s">
        <v>1074</v>
      </c>
      <c r="C738" t="s">
        <v>1075</v>
      </c>
    </row>
    <row r="739" spans="1:3" x14ac:dyDescent="0.2">
      <c r="A739" t="s">
        <v>1945</v>
      </c>
      <c r="B739" t="s">
        <v>1946</v>
      </c>
      <c r="C739" t="s">
        <v>542</v>
      </c>
    </row>
    <row r="740" spans="1:3" x14ac:dyDescent="0.2">
      <c r="A740" t="s">
        <v>1947</v>
      </c>
      <c r="B740" t="s">
        <v>1077</v>
      </c>
      <c r="C740" t="s">
        <v>1948</v>
      </c>
    </row>
    <row r="741" spans="1:3" x14ac:dyDescent="0.2">
      <c r="A741" t="s">
        <v>1949</v>
      </c>
      <c r="B741" t="s">
        <v>1077</v>
      </c>
      <c r="C741" t="s">
        <v>542</v>
      </c>
    </row>
    <row r="742" spans="1:3" x14ac:dyDescent="0.2">
      <c r="A742" t="s">
        <v>1950</v>
      </c>
      <c r="B742" t="s">
        <v>1951</v>
      </c>
      <c r="C742" t="s">
        <v>1084</v>
      </c>
    </row>
    <row r="743" spans="1:3" x14ac:dyDescent="0.2">
      <c r="A743" t="s">
        <v>1952</v>
      </c>
      <c r="B743" t="s">
        <v>1953</v>
      </c>
      <c r="C743" t="s">
        <v>1106</v>
      </c>
    </row>
    <row r="744" spans="1:3" x14ac:dyDescent="0.2">
      <c r="A744" t="s">
        <v>1954</v>
      </c>
      <c r="B744" t="s">
        <v>1108</v>
      </c>
      <c r="C744" t="s">
        <v>1075</v>
      </c>
    </row>
    <row r="745" spans="1:3" x14ac:dyDescent="0.2">
      <c r="A745" t="s">
        <v>1955</v>
      </c>
      <c r="B745" t="s">
        <v>1956</v>
      </c>
      <c r="C745" t="s">
        <v>1929</v>
      </c>
    </row>
    <row r="746" spans="1:3" x14ac:dyDescent="0.2">
      <c r="A746" t="s">
        <v>1957</v>
      </c>
      <c r="B746" t="s">
        <v>1958</v>
      </c>
      <c r="C746" t="s">
        <v>542</v>
      </c>
    </row>
    <row r="747" spans="1:3" x14ac:dyDescent="0.2">
      <c r="A747" t="s">
        <v>1959</v>
      </c>
      <c r="B747" t="s">
        <v>1183</v>
      </c>
      <c r="C747" t="s">
        <v>1081</v>
      </c>
    </row>
    <row r="748" spans="1:3" x14ac:dyDescent="0.2">
      <c r="A748" t="s">
        <v>1960</v>
      </c>
      <c r="B748" t="s">
        <v>1194</v>
      </c>
      <c r="C748" t="s">
        <v>1192</v>
      </c>
    </row>
    <row r="749" spans="1:3" x14ac:dyDescent="0.2">
      <c r="A749" t="s">
        <v>1961</v>
      </c>
      <c r="B749" t="s">
        <v>1114</v>
      </c>
      <c r="C749" t="s">
        <v>542</v>
      </c>
    </row>
    <row r="750" spans="1:3" x14ac:dyDescent="0.2">
      <c r="A750" t="s">
        <v>1962</v>
      </c>
      <c r="B750" t="s">
        <v>1086</v>
      </c>
      <c r="C750" t="s">
        <v>542</v>
      </c>
    </row>
    <row r="751" spans="1:3" x14ac:dyDescent="0.2">
      <c r="A751" t="s">
        <v>1963</v>
      </c>
      <c r="B751" t="s">
        <v>1080</v>
      </c>
      <c r="C751" t="s">
        <v>1140</v>
      </c>
    </row>
    <row r="752" spans="1:3" x14ac:dyDescent="0.2">
      <c r="A752" t="s">
        <v>1964</v>
      </c>
      <c r="B752" t="s">
        <v>1093</v>
      </c>
      <c r="C752" t="s">
        <v>1929</v>
      </c>
    </row>
    <row r="753" spans="1:3" x14ac:dyDescent="0.2">
      <c r="A753" t="s">
        <v>1965</v>
      </c>
      <c r="B753" t="s">
        <v>1152</v>
      </c>
      <c r="C753" t="s">
        <v>1192</v>
      </c>
    </row>
    <row r="754" spans="1:3" x14ac:dyDescent="0.2">
      <c r="A754" t="s">
        <v>1966</v>
      </c>
      <c r="B754" t="s">
        <v>1967</v>
      </c>
      <c r="C754" t="s">
        <v>1192</v>
      </c>
    </row>
    <row r="755" spans="1:3" x14ac:dyDescent="0.2">
      <c r="A755" t="s">
        <v>1968</v>
      </c>
      <c r="B755" t="s">
        <v>1152</v>
      </c>
      <c r="C755" t="s">
        <v>542</v>
      </c>
    </row>
    <row r="756" spans="1:3" x14ac:dyDescent="0.2">
      <c r="A756" t="s">
        <v>1969</v>
      </c>
      <c r="B756" t="s">
        <v>1116</v>
      </c>
      <c r="C756" t="s">
        <v>542</v>
      </c>
    </row>
    <row r="757" spans="1:3" x14ac:dyDescent="0.2">
      <c r="A757" t="s">
        <v>1970</v>
      </c>
      <c r="B757" t="s">
        <v>1152</v>
      </c>
      <c r="C757" t="s">
        <v>1106</v>
      </c>
    </row>
    <row r="758" spans="1:3" x14ac:dyDescent="0.2">
      <c r="A758" t="s">
        <v>1971</v>
      </c>
      <c r="B758" t="s">
        <v>1093</v>
      </c>
      <c r="C758" t="s">
        <v>1929</v>
      </c>
    </row>
    <row r="759" spans="1:3" x14ac:dyDescent="0.2">
      <c r="A759" t="s">
        <v>1972</v>
      </c>
      <c r="B759" t="s">
        <v>1102</v>
      </c>
      <c r="C759" t="s">
        <v>542</v>
      </c>
    </row>
    <row r="760" spans="1:3" x14ac:dyDescent="0.2">
      <c r="A760" t="s">
        <v>1973</v>
      </c>
      <c r="B760" t="s">
        <v>1108</v>
      </c>
      <c r="C760" t="s">
        <v>1078</v>
      </c>
    </row>
    <row r="761" spans="1:3" x14ac:dyDescent="0.2">
      <c r="A761" t="s">
        <v>1974</v>
      </c>
      <c r="B761" t="s">
        <v>1116</v>
      </c>
      <c r="C761" t="s">
        <v>1929</v>
      </c>
    </row>
    <row r="762" spans="1:3" x14ac:dyDescent="0.2">
      <c r="A762" t="s">
        <v>1975</v>
      </c>
      <c r="B762" t="s">
        <v>1976</v>
      </c>
      <c r="C762" t="s">
        <v>542</v>
      </c>
    </row>
    <row r="763" spans="1:3" x14ac:dyDescent="0.2">
      <c r="A763" t="s">
        <v>1977</v>
      </c>
      <c r="B763" t="s">
        <v>1105</v>
      </c>
      <c r="C763" t="s">
        <v>1081</v>
      </c>
    </row>
    <row r="764" spans="1:3" x14ac:dyDescent="0.2">
      <c r="A764" t="s">
        <v>1978</v>
      </c>
      <c r="B764" t="s">
        <v>1122</v>
      </c>
      <c r="C764" t="s">
        <v>542</v>
      </c>
    </row>
    <row r="765" spans="1:3" x14ac:dyDescent="0.2">
      <c r="A765" t="s">
        <v>1979</v>
      </c>
      <c r="B765" t="s">
        <v>1093</v>
      </c>
      <c r="C765" t="s">
        <v>1192</v>
      </c>
    </row>
    <row r="766" spans="1:3" x14ac:dyDescent="0.2">
      <c r="A766" t="s">
        <v>1980</v>
      </c>
      <c r="B766" t="s">
        <v>1269</v>
      </c>
      <c r="C766" t="s">
        <v>1265</v>
      </c>
    </row>
    <row r="767" spans="1:3" x14ac:dyDescent="0.2">
      <c r="A767" t="s">
        <v>1981</v>
      </c>
      <c r="B767" t="s">
        <v>1137</v>
      </c>
      <c r="C767" t="s">
        <v>1140</v>
      </c>
    </row>
    <row r="768" spans="1:3" x14ac:dyDescent="0.2">
      <c r="A768" t="s">
        <v>1982</v>
      </c>
      <c r="B768" t="s">
        <v>1088</v>
      </c>
      <c r="C768" t="s">
        <v>1192</v>
      </c>
    </row>
    <row r="769" spans="1:3" x14ac:dyDescent="0.2">
      <c r="A769" t="s">
        <v>1983</v>
      </c>
      <c r="B769" t="s">
        <v>1108</v>
      </c>
      <c r="C769" t="s">
        <v>1084</v>
      </c>
    </row>
    <row r="770" spans="1:3" x14ac:dyDescent="0.2">
      <c r="A770" t="s">
        <v>1984</v>
      </c>
      <c r="B770" t="s">
        <v>1129</v>
      </c>
      <c r="C770" t="s">
        <v>1081</v>
      </c>
    </row>
    <row r="771" spans="1:3" x14ac:dyDescent="0.2">
      <c r="A771" t="s">
        <v>1985</v>
      </c>
      <c r="B771" t="s">
        <v>1074</v>
      </c>
      <c r="C771" t="s">
        <v>1192</v>
      </c>
    </row>
    <row r="772" spans="1:3" x14ac:dyDescent="0.2">
      <c r="A772" t="s">
        <v>1986</v>
      </c>
      <c r="B772" t="s">
        <v>1071</v>
      </c>
      <c r="C772" t="s">
        <v>1192</v>
      </c>
    </row>
    <row r="773" spans="1:3" x14ac:dyDescent="0.2">
      <c r="A773" t="s">
        <v>1987</v>
      </c>
      <c r="B773" t="s">
        <v>1116</v>
      </c>
      <c r="C773" t="s">
        <v>1084</v>
      </c>
    </row>
    <row r="774" spans="1:3" x14ac:dyDescent="0.2">
      <c r="A774" t="s">
        <v>1988</v>
      </c>
      <c r="B774" t="s">
        <v>1269</v>
      </c>
      <c r="C774" t="s">
        <v>1075</v>
      </c>
    </row>
    <row r="775" spans="1:3" x14ac:dyDescent="0.2">
      <c r="A775" t="s">
        <v>1989</v>
      </c>
      <c r="B775" t="s">
        <v>1157</v>
      </c>
      <c r="C775" t="s">
        <v>1081</v>
      </c>
    </row>
    <row r="776" spans="1:3" x14ac:dyDescent="0.2">
      <c r="A776" t="s">
        <v>1990</v>
      </c>
      <c r="B776" t="s">
        <v>1116</v>
      </c>
      <c r="C776" t="s">
        <v>1185</v>
      </c>
    </row>
    <row r="777" spans="1:3" x14ac:dyDescent="0.2">
      <c r="A777" t="s">
        <v>1991</v>
      </c>
      <c r="B777" t="s">
        <v>1102</v>
      </c>
      <c r="C777" t="s">
        <v>1589</v>
      </c>
    </row>
    <row r="778" spans="1:3" x14ac:dyDescent="0.2">
      <c r="A778" t="s">
        <v>1992</v>
      </c>
      <c r="B778" t="s">
        <v>1088</v>
      </c>
      <c r="C778" t="s">
        <v>1081</v>
      </c>
    </row>
    <row r="779" spans="1:3" x14ac:dyDescent="0.2">
      <c r="A779" t="s">
        <v>1993</v>
      </c>
      <c r="B779" t="s">
        <v>1291</v>
      </c>
      <c r="C779" t="s">
        <v>1084</v>
      </c>
    </row>
    <row r="780" spans="1:3" x14ac:dyDescent="0.2">
      <c r="A780" t="s">
        <v>1994</v>
      </c>
      <c r="B780" t="s">
        <v>1183</v>
      </c>
      <c r="C780" t="s">
        <v>1192</v>
      </c>
    </row>
    <row r="781" spans="1:3" x14ac:dyDescent="0.2">
      <c r="A781" t="s">
        <v>1995</v>
      </c>
      <c r="B781" t="s">
        <v>1157</v>
      </c>
      <c r="C781" t="s">
        <v>1081</v>
      </c>
    </row>
    <row r="782" spans="1:3" x14ac:dyDescent="0.2">
      <c r="A782" t="s">
        <v>1996</v>
      </c>
      <c r="B782" t="s">
        <v>1086</v>
      </c>
      <c r="C782" t="s">
        <v>1078</v>
      </c>
    </row>
    <row r="783" spans="1:3" x14ac:dyDescent="0.2">
      <c r="A783" t="s">
        <v>1997</v>
      </c>
      <c r="B783" t="s">
        <v>1122</v>
      </c>
      <c r="C783" t="s">
        <v>1192</v>
      </c>
    </row>
    <row r="784" spans="1:3" x14ac:dyDescent="0.2">
      <c r="A784" t="s">
        <v>1998</v>
      </c>
      <c r="B784" t="s">
        <v>1111</v>
      </c>
      <c r="C784" t="s">
        <v>1081</v>
      </c>
    </row>
    <row r="785" spans="1:3" x14ac:dyDescent="0.2">
      <c r="A785" t="s">
        <v>1999</v>
      </c>
      <c r="B785" t="s">
        <v>1080</v>
      </c>
      <c r="C785" t="s">
        <v>1192</v>
      </c>
    </row>
    <row r="786" spans="1:3" x14ac:dyDescent="0.2">
      <c r="A786" t="s">
        <v>2000</v>
      </c>
      <c r="B786" t="s">
        <v>1083</v>
      </c>
      <c r="C786" t="s">
        <v>1106</v>
      </c>
    </row>
    <row r="787" spans="1:3" x14ac:dyDescent="0.2">
      <c r="A787" t="s">
        <v>2001</v>
      </c>
      <c r="B787" t="s">
        <v>1137</v>
      </c>
      <c r="C787" t="s">
        <v>1084</v>
      </c>
    </row>
    <row r="788" spans="1:3" x14ac:dyDescent="0.2">
      <c r="A788" t="s">
        <v>2002</v>
      </c>
      <c r="B788" t="s">
        <v>2003</v>
      </c>
      <c r="C788" t="s">
        <v>1192</v>
      </c>
    </row>
    <row r="789" spans="1:3" x14ac:dyDescent="0.2">
      <c r="A789" t="s">
        <v>2004</v>
      </c>
      <c r="B789" t="s">
        <v>1157</v>
      </c>
      <c r="C789" t="s">
        <v>542</v>
      </c>
    </row>
    <row r="790" spans="1:3" x14ac:dyDescent="0.2">
      <c r="A790" t="s">
        <v>2005</v>
      </c>
      <c r="B790" t="s">
        <v>1157</v>
      </c>
      <c r="C790" t="s">
        <v>1192</v>
      </c>
    </row>
    <row r="791" spans="1:3" x14ac:dyDescent="0.2">
      <c r="A791" t="s">
        <v>2006</v>
      </c>
      <c r="B791" t="s">
        <v>1083</v>
      </c>
      <c r="C791" t="s">
        <v>1008</v>
      </c>
    </row>
    <row r="792" spans="1:3" x14ac:dyDescent="0.2">
      <c r="A792" t="s">
        <v>2007</v>
      </c>
      <c r="B792" t="s">
        <v>1152</v>
      </c>
      <c r="C792" t="s">
        <v>1084</v>
      </c>
    </row>
    <row r="793" spans="1:3" x14ac:dyDescent="0.2">
      <c r="A793" t="s">
        <v>2008</v>
      </c>
      <c r="B793" t="s">
        <v>1577</v>
      </c>
      <c r="C793" t="s">
        <v>1192</v>
      </c>
    </row>
    <row r="794" spans="1:3" x14ac:dyDescent="0.2">
      <c r="A794" t="s">
        <v>2009</v>
      </c>
      <c r="B794" t="s">
        <v>1097</v>
      </c>
      <c r="C794" t="s">
        <v>1192</v>
      </c>
    </row>
    <row r="795" spans="1:3" x14ac:dyDescent="0.2">
      <c r="A795" t="s">
        <v>2010</v>
      </c>
      <c r="B795" t="s">
        <v>1114</v>
      </c>
      <c r="C795" t="s">
        <v>1081</v>
      </c>
    </row>
    <row r="796" spans="1:3" x14ac:dyDescent="0.2">
      <c r="A796" t="s">
        <v>2011</v>
      </c>
      <c r="B796" t="s">
        <v>1105</v>
      </c>
      <c r="C796" t="s">
        <v>1192</v>
      </c>
    </row>
    <row r="797" spans="1:3" x14ac:dyDescent="0.2">
      <c r="A797" t="s">
        <v>2012</v>
      </c>
      <c r="B797" t="s">
        <v>2013</v>
      </c>
      <c r="C797" t="s">
        <v>1084</v>
      </c>
    </row>
    <row r="798" spans="1:3" x14ac:dyDescent="0.2">
      <c r="A798" t="s">
        <v>2014</v>
      </c>
      <c r="B798" t="s">
        <v>2015</v>
      </c>
      <c r="C798" t="s">
        <v>542</v>
      </c>
    </row>
    <row r="799" spans="1:3" x14ac:dyDescent="0.2">
      <c r="A799" t="s">
        <v>2016</v>
      </c>
      <c r="B799" t="s">
        <v>1097</v>
      </c>
      <c r="C799" t="s">
        <v>1081</v>
      </c>
    </row>
    <row r="800" spans="1:3" x14ac:dyDescent="0.2">
      <c r="A800" t="s">
        <v>2017</v>
      </c>
      <c r="B800" t="s">
        <v>1152</v>
      </c>
      <c r="C800" t="s">
        <v>1106</v>
      </c>
    </row>
    <row r="801" spans="1:3" x14ac:dyDescent="0.2">
      <c r="A801" t="s">
        <v>2018</v>
      </c>
      <c r="B801" t="s">
        <v>1137</v>
      </c>
      <c r="C801" t="s">
        <v>1081</v>
      </c>
    </row>
    <row r="802" spans="1:3" x14ac:dyDescent="0.2">
      <c r="A802" t="s">
        <v>2019</v>
      </c>
      <c r="B802" t="s">
        <v>2020</v>
      </c>
      <c r="C802" t="s">
        <v>1008</v>
      </c>
    </row>
    <row r="803" spans="1:3" x14ac:dyDescent="0.2">
      <c r="A803" t="s">
        <v>2021</v>
      </c>
      <c r="B803" t="s">
        <v>1111</v>
      </c>
      <c r="C803" t="s">
        <v>1008</v>
      </c>
    </row>
    <row r="804" spans="1:3" x14ac:dyDescent="0.2">
      <c r="A804" t="s">
        <v>2022</v>
      </c>
      <c r="B804" t="s">
        <v>2023</v>
      </c>
      <c r="C804" t="s">
        <v>1376</v>
      </c>
    </row>
    <row r="805" spans="1:3" x14ac:dyDescent="0.2">
      <c r="A805" t="s">
        <v>2024</v>
      </c>
      <c r="B805" t="s">
        <v>1269</v>
      </c>
      <c r="C805" t="s">
        <v>1192</v>
      </c>
    </row>
    <row r="806" spans="1:3" x14ac:dyDescent="0.2">
      <c r="A806" t="s">
        <v>2025</v>
      </c>
      <c r="B806" t="s">
        <v>1093</v>
      </c>
      <c r="C806" t="s">
        <v>1081</v>
      </c>
    </row>
    <row r="807" spans="1:3" x14ac:dyDescent="0.2">
      <c r="A807" t="s">
        <v>2026</v>
      </c>
      <c r="B807" t="s">
        <v>1086</v>
      </c>
      <c r="C807" t="s">
        <v>1140</v>
      </c>
    </row>
    <row r="808" spans="1:3" x14ac:dyDescent="0.2">
      <c r="A808" t="s">
        <v>2027</v>
      </c>
      <c r="B808" t="s">
        <v>1152</v>
      </c>
      <c r="C808" t="s">
        <v>2028</v>
      </c>
    </row>
    <row r="809" spans="1:3" x14ac:dyDescent="0.2">
      <c r="A809" t="s">
        <v>2029</v>
      </c>
      <c r="B809" t="s">
        <v>1088</v>
      </c>
      <c r="C809" t="s">
        <v>1192</v>
      </c>
    </row>
    <row r="810" spans="1:3" x14ac:dyDescent="0.2">
      <c r="A810" t="s">
        <v>2030</v>
      </c>
      <c r="B810" t="s">
        <v>1291</v>
      </c>
      <c r="C810" t="s">
        <v>1386</v>
      </c>
    </row>
    <row r="811" spans="1:3" x14ac:dyDescent="0.2">
      <c r="A811" t="s">
        <v>2031</v>
      </c>
      <c r="B811" t="s">
        <v>1609</v>
      </c>
      <c r="C811" t="s">
        <v>1386</v>
      </c>
    </row>
    <row r="812" spans="1:3" x14ac:dyDescent="0.2">
      <c r="A812" t="s">
        <v>2032</v>
      </c>
      <c r="B812" t="s">
        <v>1086</v>
      </c>
      <c r="C812" t="s">
        <v>1084</v>
      </c>
    </row>
    <row r="813" spans="1:3" x14ac:dyDescent="0.2">
      <c r="A813" t="s">
        <v>2033</v>
      </c>
      <c r="B813" t="s">
        <v>1122</v>
      </c>
      <c r="C813" t="s">
        <v>1192</v>
      </c>
    </row>
    <row r="814" spans="1:3" x14ac:dyDescent="0.2">
      <c r="A814" t="s">
        <v>1409</v>
      </c>
      <c r="B814" t="s">
        <v>1137</v>
      </c>
      <c r="C814" t="s">
        <v>1161</v>
      </c>
    </row>
    <row r="815" spans="1:3" x14ac:dyDescent="0.2">
      <c r="A815" t="s">
        <v>2034</v>
      </c>
      <c r="B815" t="s">
        <v>1086</v>
      </c>
      <c r="C815" t="s">
        <v>1081</v>
      </c>
    </row>
    <row r="816" spans="1:3" x14ac:dyDescent="0.2">
      <c r="A816" t="s">
        <v>2035</v>
      </c>
      <c r="B816" t="s">
        <v>1095</v>
      </c>
      <c r="C816" t="s">
        <v>1140</v>
      </c>
    </row>
    <row r="817" spans="1:3" x14ac:dyDescent="0.2">
      <c r="A817" t="s">
        <v>2036</v>
      </c>
      <c r="B817" t="s">
        <v>1155</v>
      </c>
      <c r="C817" t="s">
        <v>1008</v>
      </c>
    </row>
    <row r="818" spans="1:3" x14ac:dyDescent="0.2">
      <c r="A818" t="s">
        <v>2037</v>
      </c>
      <c r="B818" t="s">
        <v>1090</v>
      </c>
      <c r="C818" t="s">
        <v>1081</v>
      </c>
    </row>
    <row r="819" spans="1:3" x14ac:dyDescent="0.2">
      <c r="A819" t="s">
        <v>2038</v>
      </c>
      <c r="B819" t="s">
        <v>1116</v>
      </c>
      <c r="C819" t="s">
        <v>1140</v>
      </c>
    </row>
    <row r="820" spans="1:3" x14ac:dyDescent="0.2">
      <c r="A820" t="s">
        <v>2039</v>
      </c>
      <c r="B820" t="s">
        <v>1137</v>
      </c>
      <c r="C820" t="s">
        <v>1081</v>
      </c>
    </row>
    <row r="821" spans="1:3" x14ac:dyDescent="0.2">
      <c r="A821" t="s">
        <v>2040</v>
      </c>
      <c r="B821" t="s">
        <v>1183</v>
      </c>
      <c r="C821" t="s">
        <v>1140</v>
      </c>
    </row>
    <row r="822" spans="1:3" x14ac:dyDescent="0.2">
      <c r="A822" t="s">
        <v>2041</v>
      </c>
      <c r="B822" t="s">
        <v>1074</v>
      </c>
      <c r="C822" t="s">
        <v>1140</v>
      </c>
    </row>
    <row r="823" spans="1:3" x14ac:dyDescent="0.2">
      <c r="A823" t="s">
        <v>2042</v>
      </c>
      <c r="B823" t="s">
        <v>1152</v>
      </c>
      <c r="C823" t="s">
        <v>1081</v>
      </c>
    </row>
    <row r="824" spans="1:3" x14ac:dyDescent="0.2">
      <c r="A824" t="s">
        <v>2043</v>
      </c>
      <c r="B824" t="s">
        <v>1074</v>
      </c>
      <c r="C824" t="s">
        <v>1339</v>
      </c>
    </row>
    <row r="825" spans="1:3" x14ac:dyDescent="0.2">
      <c r="A825" t="s">
        <v>2044</v>
      </c>
      <c r="B825" t="s">
        <v>1116</v>
      </c>
      <c r="C825" t="s">
        <v>1119</v>
      </c>
    </row>
    <row r="826" spans="1:3" x14ac:dyDescent="0.2">
      <c r="A826" t="s">
        <v>2045</v>
      </c>
      <c r="B826" t="s">
        <v>1194</v>
      </c>
      <c r="C826" t="s">
        <v>1081</v>
      </c>
    </row>
    <row r="827" spans="1:3" x14ac:dyDescent="0.2">
      <c r="A827" t="s">
        <v>2046</v>
      </c>
      <c r="B827" t="s">
        <v>1187</v>
      </c>
      <c r="C827" t="s">
        <v>1081</v>
      </c>
    </row>
    <row r="828" spans="1:3" x14ac:dyDescent="0.2">
      <c r="A828" t="s">
        <v>2047</v>
      </c>
      <c r="B828" t="s">
        <v>1116</v>
      </c>
      <c r="C828" t="s">
        <v>1265</v>
      </c>
    </row>
    <row r="829" spans="1:3" x14ac:dyDescent="0.2">
      <c r="A829" t="s">
        <v>2048</v>
      </c>
      <c r="B829" t="s">
        <v>1095</v>
      </c>
      <c r="C829" t="s">
        <v>1081</v>
      </c>
    </row>
    <row r="830" spans="1:3" x14ac:dyDescent="0.2">
      <c r="A830" t="s">
        <v>2049</v>
      </c>
      <c r="B830" t="s">
        <v>1074</v>
      </c>
      <c r="C830" t="s">
        <v>1140</v>
      </c>
    </row>
    <row r="831" spans="1:3" x14ac:dyDescent="0.2">
      <c r="A831" t="s">
        <v>2050</v>
      </c>
      <c r="B831" t="s">
        <v>2051</v>
      </c>
      <c r="C831" t="s">
        <v>1081</v>
      </c>
    </row>
    <row r="832" spans="1:3" x14ac:dyDescent="0.2">
      <c r="A832" t="s">
        <v>2052</v>
      </c>
      <c r="B832" t="s">
        <v>1105</v>
      </c>
      <c r="C832" t="s">
        <v>1192</v>
      </c>
    </row>
    <row r="833" spans="1:3" x14ac:dyDescent="0.2">
      <c r="A833" t="s">
        <v>2053</v>
      </c>
      <c r="B833" t="s">
        <v>2054</v>
      </c>
      <c r="C833" t="s">
        <v>1081</v>
      </c>
    </row>
    <row r="834" spans="1:3" x14ac:dyDescent="0.2">
      <c r="A834" t="s">
        <v>2055</v>
      </c>
      <c r="B834" t="s">
        <v>1269</v>
      </c>
      <c r="C834" t="s">
        <v>1084</v>
      </c>
    </row>
    <row r="835" spans="1:3" x14ac:dyDescent="0.2">
      <c r="A835" t="s">
        <v>2056</v>
      </c>
      <c r="B835" t="s">
        <v>1194</v>
      </c>
      <c r="C835" t="s">
        <v>1140</v>
      </c>
    </row>
    <row r="836" spans="1:3" x14ac:dyDescent="0.2">
      <c r="A836" t="s">
        <v>2057</v>
      </c>
      <c r="B836" t="s">
        <v>1083</v>
      </c>
      <c r="C836" t="s">
        <v>1081</v>
      </c>
    </row>
    <row r="837" spans="1:3" x14ac:dyDescent="0.2">
      <c r="A837" t="s">
        <v>2058</v>
      </c>
      <c r="B837" t="s">
        <v>1152</v>
      </c>
      <c r="C837" t="s">
        <v>1084</v>
      </c>
    </row>
    <row r="838" spans="1:3" x14ac:dyDescent="0.2">
      <c r="A838" t="s">
        <v>2059</v>
      </c>
      <c r="B838" t="s">
        <v>1088</v>
      </c>
      <c r="C838" t="s">
        <v>1192</v>
      </c>
    </row>
    <row r="839" spans="1:3" x14ac:dyDescent="0.2">
      <c r="A839" t="s">
        <v>2060</v>
      </c>
      <c r="B839" t="s">
        <v>1102</v>
      </c>
      <c r="C839" t="s">
        <v>2061</v>
      </c>
    </row>
    <row r="840" spans="1:3" x14ac:dyDescent="0.2">
      <c r="A840" t="s">
        <v>2062</v>
      </c>
      <c r="B840" t="s">
        <v>1269</v>
      </c>
      <c r="C840" t="s">
        <v>1192</v>
      </c>
    </row>
    <row r="841" spans="1:3" x14ac:dyDescent="0.2">
      <c r="A841" t="s">
        <v>2063</v>
      </c>
      <c r="B841" t="s">
        <v>2064</v>
      </c>
      <c r="C841" t="s">
        <v>1084</v>
      </c>
    </row>
    <row r="842" spans="1:3" x14ac:dyDescent="0.2">
      <c r="A842" t="s">
        <v>2065</v>
      </c>
      <c r="B842" t="s">
        <v>1125</v>
      </c>
      <c r="C842" t="s">
        <v>1081</v>
      </c>
    </row>
    <row r="843" spans="1:3" x14ac:dyDescent="0.2">
      <c r="A843" t="s">
        <v>2066</v>
      </c>
      <c r="B843" t="s">
        <v>1080</v>
      </c>
      <c r="C843" t="s">
        <v>1106</v>
      </c>
    </row>
    <row r="844" spans="1:3" x14ac:dyDescent="0.2">
      <c r="A844" t="s">
        <v>2067</v>
      </c>
      <c r="B844" t="s">
        <v>1102</v>
      </c>
      <c r="C844" t="s">
        <v>1081</v>
      </c>
    </row>
    <row r="845" spans="1:3" x14ac:dyDescent="0.2">
      <c r="A845" t="s">
        <v>2068</v>
      </c>
      <c r="B845" t="s">
        <v>1114</v>
      </c>
      <c r="C845" t="s">
        <v>1078</v>
      </c>
    </row>
    <row r="846" spans="1:3" x14ac:dyDescent="0.2">
      <c r="A846" t="s">
        <v>2069</v>
      </c>
      <c r="B846" t="s">
        <v>1095</v>
      </c>
      <c r="C846" t="s">
        <v>1192</v>
      </c>
    </row>
    <row r="847" spans="1:3" x14ac:dyDescent="0.2">
      <c r="A847" t="s">
        <v>2070</v>
      </c>
      <c r="B847" t="s">
        <v>2071</v>
      </c>
      <c r="C847" t="s">
        <v>1081</v>
      </c>
    </row>
    <row r="848" spans="1:3" x14ac:dyDescent="0.2">
      <c r="A848" t="s">
        <v>2072</v>
      </c>
      <c r="B848" t="s">
        <v>1095</v>
      </c>
      <c r="C848" t="s">
        <v>1081</v>
      </c>
    </row>
    <row r="849" spans="1:3" x14ac:dyDescent="0.2">
      <c r="A849" t="s">
        <v>2073</v>
      </c>
      <c r="B849" t="s">
        <v>2074</v>
      </c>
      <c r="C849" t="s">
        <v>1081</v>
      </c>
    </row>
    <row r="850" spans="1:3" x14ac:dyDescent="0.2">
      <c r="A850" t="s">
        <v>2075</v>
      </c>
      <c r="B850" t="s">
        <v>1157</v>
      </c>
      <c r="C850" t="s">
        <v>1081</v>
      </c>
    </row>
    <row r="851" spans="1:3" x14ac:dyDescent="0.2">
      <c r="A851" t="s">
        <v>2076</v>
      </c>
      <c r="B851" t="s">
        <v>1074</v>
      </c>
      <c r="C851" t="s">
        <v>1177</v>
      </c>
    </row>
    <row r="852" spans="1:3" x14ac:dyDescent="0.2">
      <c r="A852" t="s">
        <v>2077</v>
      </c>
      <c r="B852" t="s">
        <v>1114</v>
      </c>
      <c r="C852" t="s">
        <v>2078</v>
      </c>
    </row>
    <row r="853" spans="1:3" x14ac:dyDescent="0.2">
      <c r="A853" t="s">
        <v>2079</v>
      </c>
      <c r="B853" t="s">
        <v>1137</v>
      </c>
      <c r="C853" t="s">
        <v>1081</v>
      </c>
    </row>
    <row r="854" spans="1:3" x14ac:dyDescent="0.2">
      <c r="A854" t="s">
        <v>2080</v>
      </c>
      <c r="B854" t="s">
        <v>1152</v>
      </c>
      <c r="C854" t="s">
        <v>1106</v>
      </c>
    </row>
    <row r="855" spans="1:3" x14ac:dyDescent="0.2">
      <c r="A855" t="s">
        <v>2081</v>
      </c>
      <c r="B855" t="s">
        <v>1122</v>
      </c>
      <c r="C855" t="s">
        <v>1106</v>
      </c>
    </row>
    <row r="856" spans="1:3" x14ac:dyDescent="0.2">
      <c r="A856" t="s">
        <v>2082</v>
      </c>
      <c r="B856" t="s">
        <v>1088</v>
      </c>
      <c r="C856" t="s">
        <v>1081</v>
      </c>
    </row>
    <row r="857" spans="1:3" x14ac:dyDescent="0.2">
      <c r="A857" t="s">
        <v>2083</v>
      </c>
      <c r="B857" t="s">
        <v>1116</v>
      </c>
      <c r="C857" t="s">
        <v>1119</v>
      </c>
    </row>
    <row r="858" spans="1:3" x14ac:dyDescent="0.2">
      <c r="A858" t="s">
        <v>2084</v>
      </c>
      <c r="B858" t="s">
        <v>1108</v>
      </c>
      <c r="C858" t="s">
        <v>1081</v>
      </c>
    </row>
    <row r="859" spans="1:3" x14ac:dyDescent="0.2">
      <c r="A859" t="s">
        <v>2085</v>
      </c>
      <c r="B859" t="s">
        <v>1157</v>
      </c>
      <c r="C859" t="s">
        <v>1081</v>
      </c>
    </row>
    <row r="860" spans="1:3" x14ac:dyDescent="0.2">
      <c r="A860" t="s">
        <v>2086</v>
      </c>
      <c r="B860" t="s">
        <v>2087</v>
      </c>
      <c r="C860" t="s">
        <v>1192</v>
      </c>
    </row>
    <row r="861" spans="1:3" x14ac:dyDescent="0.2">
      <c r="A861" t="s">
        <v>2088</v>
      </c>
      <c r="B861" t="s">
        <v>1137</v>
      </c>
      <c r="C861" t="s">
        <v>1398</v>
      </c>
    </row>
    <row r="862" spans="1:3" x14ac:dyDescent="0.2">
      <c r="A862" t="s">
        <v>2089</v>
      </c>
      <c r="B862" t="s">
        <v>1095</v>
      </c>
      <c r="C862" t="s">
        <v>1081</v>
      </c>
    </row>
    <row r="863" spans="1:3" x14ac:dyDescent="0.2">
      <c r="A863" t="s">
        <v>2090</v>
      </c>
      <c r="B863" t="s">
        <v>1152</v>
      </c>
      <c r="C863" t="s">
        <v>1084</v>
      </c>
    </row>
    <row r="864" spans="1:3" x14ac:dyDescent="0.2">
      <c r="A864" t="s">
        <v>2091</v>
      </c>
      <c r="B864" t="s">
        <v>1074</v>
      </c>
      <c r="C864" t="s">
        <v>1081</v>
      </c>
    </row>
    <row r="865" spans="1:3" x14ac:dyDescent="0.2">
      <c r="A865" t="s">
        <v>2092</v>
      </c>
      <c r="B865" t="s">
        <v>1090</v>
      </c>
      <c r="C865" t="s">
        <v>1078</v>
      </c>
    </row>
    <row r="866" spans="1:3" x14ac:dyDescent="0.2">
      <c r="A866" t="s">
        <v>2093</v>
      </c>
      <c r="B866" t="s">
        <v>1071</v>
      </c>
      <c r="C866" t="s">
        <v>1140</v>
      </c>
    </row>
    <row r="867" spans="1:3" x14ac:dyDescent="0.2">
      <c r="A867" t="s">
        <v>2094</v>
      </c>
      <c r="B867" t="s">
        <v>1108</v>
      </c>
      <c r="C867" t="s">
        <v>1081</v>
      </c>
    </row>
    <row r="868" spans="1:3" x14ac:dyDescent="0.2">
      <c r="A868" t="s">
        <v>2095</v>
      </c>
      <c r="B868" t="s">
        <v>1114</v>
      </c>
      <c r="C868" t="s">
        <v>1140</v>
      </c>
    </row>
    <row r="869" spans="1:3" x14ac:dyDescent="0.2">
      <c r="A869" t="s">
        <v>2096</v>
      </c>
      <c r="B869" t="s">
        <v>1713</v>
      </c>
      <c r="C869" t="s">
        <v>1119</v>
      </c>
    </row>
    <row r="870" spans="1:3" x14ac:dyDescent="0.2">
      <c r="A870" t="s">
        <v>2097</v>
      </c>
      <c r="B870" t="s">
        <v>1086</v>
      </c>
      <c r="C870" t="s">
        <v>1106</v>
      </c>
    </row>
    <row r="871" spans="1:3" x14ac:dyDescent="0.2">
      <c r="A871" t="s">
        <v>2098</v>
      </c>
      <c r="B871" t="s">
        <v>1152</v>
      </c>
      <c r="C871" t="s">
        <v>1192</v>
      </c>
    </row>
    <row r="872" spans="1:3" x14ac:dyDescent="0.2">
      <c r="A872" t="s">
        <v>2099</v>
      </c>
      <c r="B872" t="s">
        <v>1102</v>
      </c>
      <c r="C872" t="s">
        <v>1192</v>
      </c>
    </row>
    <row r="873" spans="1:3" x14ac:dyDescent="0.2">
      <c r="A873" t="s">
        <v>2100</v>
      </c>
      <c r="B873" t="s">
        <v>1187</v>
      </c>
      <c r="C873" t="s">
        <v>1106</v>
      </c>
    </row>
    <row r="874" spans="1:3" x14ac:dyDescent="0.2">
      <c r="A874" t="s">
        <v>2101</v>
      </c>
      <c r="B874" t="s">
        <v>1122</v>
      </c>
      <c r="C874" t="s">
        <v>1119</v>
      </c>
    </row>
    <row r="875" spans="1:3" x14ac:dyDescent="0.2">
      <c r="A875" t="s">
        <v>2102</v>
      </c>
      <c r="B875" t="s">
        <v>1114</v>
      </c>
      <c r="C875" t="s">
        <v>1192</v>
      </c>
    </row>
    <row r="876" spans="1:3" x14ac:dyDescent="0.2">
      <c r="A876" t="s">
        <v>2103</v>
      </c>
      <c r="B876" t="s">
        <v>1105</v>
      </c>
      <c r="C876" t="s">
        <v>2104</v>
      </c>
    </row>
    <row r="877" spans="1:3" x14ac:dyDescent="0.2">
      <c r="A877" t="s">
        <v>2105</v>
      </c>
      <c r="B877" t="s">
        <v>1137</v>
      </c>
      <c r="C877" t="s">
        <v>1309</v>
      </c>
    </row>
    <row r="878" spans="1:3" x14ac:dyDescent="0.2">
      <c r="A878" t="s">
        <v>2106</v>
      </c>
      <c r="B878" t="s">
        <v>2107</v>
      </c>
      <c r="C878" t="s">
        <v>1106</v>
      </c>
    </row>
    <row r="879" spans="1:3" x14ac:dyDescent="0.2">
      <c r="A879" t="s">
        <v>2108</v>
      </c>
      <c r="B879" t="s">
        <v>1157</v>
      </c>
      <c r="C879" t="s">
        <v>2109</v>
      </c>
    </row>
    <row r="880" spans="1:3" x14ac:dyDescent="0.2">
      <c r="A880" t="s">
        <v>2110</v>
      </c>
      <c r="B880" t="s">
        <v>1155</v>
      </c>
      <c r="C880" t="s">
        <v>1081</v>
      </c>
    </row>
    <row r="881" spans="1:3" x14ac:dyDescent="0.2">
      <c r="A881" t="s">
        <v>2111</v>
      </c>
      <c r="B881" t="s">
        <v>1083</v>
      </c>
      <c r="C881" t="s">
        <v>1072</v>
      </c>
    </row>
    <row r="882" spans="1:3" x14ac:dyDescent="0.2">
      <c r="A882" t="s">
        <v>2112</v>
      </c>
      <c r="B882" t="s">
        <v>1114</v>
      </c>
      <c r="C882" t="s">
        <v>1081</v>
      </c>
    </row>
    <row r="883" spans="1:3" x14ac:dyDescent="0.2">
      <c r="A883" t="s">
        <v>2113</v>
      </c>
      <c r="B883" t="s">
        <v>1155</v>
      </c>
      <c r="C883" t="s">
        <v>1106</v>
      </c>
    </row>
    <row r="884" spans="1:3" x14ac:dyDescent="0.2">
      <c r="A884" t="s">
        <v>2114</v>
      </c>
      <c r="B884" t="s">
        <v>1122</v>
      </c>
      <c r="C884" t="s">
        <v>1376</v>
      </c>
    </row>
    <row r="885" spans="1:3" x14ac:dyDescent="0.2">
      <c r="A885" t="s">
        <v>2115</v>
      </c>
      <c r="B885" t="s">
        <v>1105</v>
      </c>
      <c r="C885" t="s">
        <v>1072</v>
      </c>
    </row>
    <row r="886" spans="1:3" x14ac:dyDescent="0.2">
      <c r="A886" t="s">
        <v>2116</v>
      </c>
      <c r="B886" t="s">
        <v>1102</v>
      </c>
      <c r="C886" t="s">
        <v>1078</v>
      </c>
    </row>
    <row r="887" spans="1:3" x14ac:dyDescent="0.2">
      <c r="A887" t="s">
        <v>2117</v>
      </c>
      <c r="B887" t="s">
        <v>1157</v>
      </c>
      <c r="C887" t="s">
        <v>1081</v>
      </c>
    </row>
    <row r="888" spans="1:3" x14ac:dyDescent="0.2">
      <c r="A888" t="s">
        <v>2118</v>
      </c>
      <c r="B888" t="s">
        <v>1127</v>
      </c>
      <c r="C888" t="s">
        <v>1119</v>
      </c>
    </row>
    <row r="889" spans="1:3" x14ac:dyDescent="0.2">
      <c r="A889" t="s">
        <v>2119</v>
      </c>
      <c r="B889" t="s">
        <v>1116</v>
      </c>
      <c r="C889" t="s">
        <v>1084</v>
      </c>
    </row>
    <row r="890" spans="1:3" x14ac:dyDescent="0.2">
      <c r="A890" t="s">
        <v>2120</v>
      </c>
      <c r="B890" t="s">
        <v>1071</v>
      </c>
      <c r="C890" t="s">
        <v>1106</v>
      </c>
    </row>
    <row r="891" spans="1:3" x14ac:dyDescent="0.2">
      <c r="A891" t="s">
        <v>2121</v>
      </c>
      <c r="B891" t="s">
        <v>1108</v>
      </c>
      <c r="C891" t="s">
        <v>1081</v>
      </c>
    </row>
    <row r="892" spans="1:3" x14ac:dyDescent="0.2">
      <c r="A892" t="s">
        <v>2122</v>
      </c>
      <c r="B892" t="s">
        <v>2123</v>
      </c>
      <c r="C892" t="s">
        <v>1192</v>
      </c>
    </row>
    <row r="893" spans="1:3" x14ac:dyDescent="0.2">
      <c r="A893" t="s">
        <v>2124</v>
      </c>
      <c r="B893" t="s">
        <v>1152</v>
      </c>
      <c r="C893" t="s">
        <v>1192</v>
      </c>
    </row>
    <row r="894" spans="1:3" x14ac:dyDescent="0.2">
      <c r="A894" t="s">
        <v>2125</v>
      </c>
      <c r="B894" t="s">
        <v>1116</v>
      </c>
      <c r="C894" t="s">
        <v>1084</v>
      </c>
    </row>
    <row r="895" spans="1:3" x14ac:dyDescent="0.2">
      <c r="A895" t="s">
        <v>2126</v>
      </c>
      <c r="B895" t="s">
        <v>1086</v>
      </c>
      <c r="C895" t="s">
        <v>2127</v>
      </c>
    </row>
    <row r="896" spans="1:3" x14ac:dyDescent="0.2">
      <c r="A896" t="s">
        <v>2128</v>
      </c>
      <c r="B896" t="s">
        <v>1187</v>
      </c>
      <c r="C896" t="s">
        <v>1081</v>
      </c>
    </row>
    <row r="897" spans="1:3" x14ac:dyDescent="0.2">
      <c r="A897" t="s">
        <v>2129</v>
      </c>
      <c r="B897" t="s">
        <v>2130</v>
      </c>
      <c r="C897" t="s">
        <v>1192</v>
      </c>
    </row>
    <row r="898" spans="1:3" x14ac:dyDescent="0.2">
      <c r="A898" t="s">
        <v>2131</v>
      </c>
      <c r="B898" t="s">
        <v>1116</v>
      </c>
      <c r="C898" t="s">
        <v>1072</v>
      </c>
    </row>
    <row r="899" spans="1:3" x14ac:dyDescent="0.2">
      <c r="A899" t="s">
        <v>2132</v>
      </c>
      <c r="B899" t="s">
        <v>1127</v>
      </c>
      <c r="C899" t="s">
        <v>1106</v>
      </c>
    </row>
    <row r="900" spans="1:3" x14ac:dyDescent="0.2">
      <c r="A900" t="s">
        <v>2133</v>
      </c>
      <c r="B900" t="s">
        <v>2134</v>
      </c>
      <c r="C900" t="s">
        <v>2109</v>
      </c>
    </row>
    <row r="901" spans="1:3" x14ac:dyDescent="0.2">
      <c r="A901" t="s">
        <v>2135</v>
      </c>
      <c r="B901" t="s">
        <v>1187</v>
      </c>
      <c r="C901" t="s">
        <v>1081</v>
      </c>
    </row>
    <row r="902" spans="1:3" x14ac:dyDescent="0.2">
      <c r="A902" t="s">
        <v>2136</v>
      </c>
      <c r="B902" t="s">
        <v>1194</v>
      </c>
      <c r="C902" t="s">
        <v>1081</v>
      </c>
    </row>
    <row r="903" spans="1:3" x14ac:dyDescent="0.2">
      <c r="A903" t="s">
        <v>2137</v>
      </c>
      <c r="B903" t="s">
        <v>1269</v>
      </c>
      <c r="C903" t="s">
        <v>1677</v>
      </c>
    </row>
    <row r="904" spans="1:3" x14ac:dyDescent="0.2">
      <c r="A904" t="s">
        <v>2138</v>
      </c>
      <c r="B904" t="s">
        <v>1129</v>
      </c>
      <c r="C904" t="s">
        <v>2139</v>
      </c>
    </row>
    <row r="905" spans="1:3" x14ac:dyDescent="0.2">
      <c r="A905" t="s">
        <v>2140</v>
      </c>
      <c r="B905" t="s">
        <v>1093</v>
      </c>
      <c r="C905" t="s">
        <v>2141</v>
      </c>
    </row>
    <row r="906" spans="1:3" x14ac:dyDescent="0.2">
      <c r="A906" t="s">
        <v>2142</v>
      </c>
      <c r="B906" t="s">
        <v>1187</v>
      </c>
      <c r="C906" t="s">
        <v>1119</v>
      </c>
    </row>
    <row r="907" spans="1:3" x14ac:dyDescent="0.2">
      <c r="A907" t="s">
        <v>2143</v>
      </c>
      <c r="B907" t="s">
        <v>2144</v>
      </c>
      <c r="C907" t="s">
        <v>1132</v>
      </c>
    </row>
    <row r="908" spans="1:3" x14ac:dyDescent="0.2">
      <c r="A908" t="s">
        <v>2145</v>
      </c>
      <c r="B908" t="s">
        <v>1116</v>
      </c>
      <c r="C908" t="s">
        <v>1106</v>
      </c>
    </row>
    <row r="909" spans="1:3" x14ac:dyDescent="0.2">
      <c r="A909" t="s">
        <v>2146</v>
      </c>
      <c r="B909" t="s">
        <v>1137</v>
      </c>
      <c r="C909" t="s">
        <v>1106</v>
      </c>
    </row>
    <row r="910" spans="1:3" x14ac:dyDescent="0.2">
      <c r="A910" t="s">
        <v>2147</v>
      </c>
      <c r="B910" t="s">
        <v>1194</v>
      </c>
      <c r="C910" t="s">
        <v>1081</v>
      </c>
    </row>
    <row r="911" spans="1:3" x14ac:dyDescent="0.2">
      <c r="A911" t="s">
        <v>2148</v>
      </c>
      <c r="B911" t="s">
        <v>1183</v>
      </c>
      <c r="C911" t="s">
        <v>1081</v>
      </c>
    </row>
    <row r="912" spans="1:3" x14ac:dyDescent="0.2">
      <c r="A912" t="s">
        <v>2149</v>
      </c>
      <c r="B912" t="s">
        <v>2150</v>
      </c>
      <c r="C912" t="s">
        <v>1081</v>
      </c>
    </row>
    <row r="913" spans="1:3" x14ac:dyDescent="0.2">
      <c r="A913" t="s">
        <v>2151</v>
      </c>
      <c r="B913" t="s">
        <v>1105</v>
      </c>
      <c r="C913" t="s">
        <v>1008</v>
      </c>
    </row>
    <row r="914" spans="1:3" x14ac:dyDescent="0.2">
      <c r="A914" t="s">
        <v>2152</v>
      </c>
      <c r="B914" t="s">
        <v>1194</v>
      </c>
      <c r="C914" t="s">
        <v>1081</v>
      </c>
    </row>
    <row r="915" spans="1:3" x14ac:dyDescent="0.2">
      <c r="A915" t="s">
        <v>2153</v>
      </c>
      <c r="B915" t="s">
        <v>1097</v>
      </c>
      <c r="C915" t="s">
        <v>1081</v>
      </c>
    </row>
    <row r="916" spans="1:3" x14ac:dyDescent="0.2">
      <c r="A916" t="s">
        <v>2154</v>
      </c>
      <c r="B916" t="s">
        <v>2155</v>
      </c>
      <c r="C916" t="s">
        <v>1084</v>
      </c>
    </row>
    <row r="917" spans="1:3" x14ac:dyDescent="0.2">
      <c r="A917" t="s">
        <v>2156</v>
      </c>
      <c r="B917" t="s">
        <v>1083</v>
      </c>
      <c r="C917" t="s">
        <v>1081</v>
      </c>
    </row>
    <row r="918" spans="1:3" x14ac:dyDescent="0.2">
      <c r="A918" t="s">
        <v>2157</v>
      </c>
      <c r="B918" t="s">
        <v>1090</v>
      </c>
      <c r="C918" t="s">
        <v>1081</v>
      </c>
    </row>
    <row r="919" spans="1:3" x14ac:dyDescent="0.2">
      <c r="A919" t="s">
        <v>2158</v>
      </c>
      <c r="B919" t="s">
        <v>1129</v>
      </c>
      <c r="C919" t="s">
        <v>1292</v>
      </c>
    </row>
    <row r="920" spans="1:3" x14ac:dyDescent="0.2">
      <c r="A920" t="s">
        <v>2159</v>
      </c>
      <c r="B920" t="s">
        <v>1105</v>
      </c>
      <c r="C920" t="s">
        <v>2139</v>
      </c>
    </row>
    <row r="921" spans="1:3" x14ac:dyDescent="0.2">
      <c r="A921" t="s">
        <v>2160</v>
      </c>
      <c r="B921" t="s">
        <v>1108</v>
      </c>
      <c r="C921" t="s">
        <v>1161</v>
      </c>
    </row>
    <row r="922" spans="1:3" x14ac:dyDescent="0.2">
      <c r="A922" t="s">
        <v>2161</v>
      </c>
      <c r="B922" t="s">
        <v>1137</v>
      </c>
      <c r="C922" t="s">
        <v>1106</v>
      </c>
    </row>
    <row r="923" spans="1:3" x14ac:dyDescent="0.2">
      <c r="A923" t="s">
        <v>2162</v>
      </c>
      <c r="B923" t="s">
        <v>1097</v>
      </c>
      <c r="C923" t="s">
        <v>1072</v>
      </c>
    </row>
    <row r="924" spans="1:3" x14ac:dyDescent="0.2">
      <c r="A924" t="s">
        <v>2163</v>
      </c>
      <c r="B924" t="s">
        <v>1194</v>
      </c>
      <c r="C924" t="s">
        <v>1106</v>
      </c>
    </row>
    <row r="925" spans="1:3" x14ac:dyDescent="0.2">
      <c r="A925" t="s">
        <v>2164</v>
      </c>
      <c r="B925" t="s">
        <v>1129</v>
      </c>
      <c r="C925" t="s">
        <v>1081</v>
      </c>
    </row>
    <row r="926" spans="1:3" x14ac:dyDescent="0.2">
      <c r="A926" t="s">
        <v>2165</v>
      </c>
      <c r="B926" t="s">
        <v>1157</v>
      </c>
      <c r="C926" t="s">
        <v>1106</v>
      </c>
    </row>
    <row r="927" spans="1:3" x14ac:dyDescent="0.2">
      <c r="A927" t="s">
        <v>2166</v>
      </c>
      <c r="B927" t="s">
        <v>1093</v>
      </c>
      <c r="C927" t="s">
        <v>2167</v>
      </c>
    </row>
    <row r="928" spans="1:3" x14ac:dyDescent="0.2">
      <c r="A928" t="s">
        <v>2168</v>
      </c>
      <c r="B928" t="s">
        <v>2169</v>
      </c>
      <c r="C928" t="s">
        <v>1081</v>
      </c>
    </row>
    <row r="929" spans="1:3" x14ac:dyDescent="0.2">
      <c r="A929" t="s">
        <v>2170</v>
      </c>
      <c r="B929" t="s">
        <v>1187</v>
      </c>
      <c r="C929" t="s">
        <v>1192</v>
      </c>
    </row>
    <row r="930" spans="1:3" x14ac:dyDescent="0.2">
      <c r="A930" t="s">
        <v>2171</v>
      </c>
      <c r="B930" t="s">
        <v>1095</v>
      </c>
      <c r="C930" t="s">
        <v>1081</v>
      </c>
    </row>
    <row r="931" spans="1:3" x14ac:dyDescent="0.2">
      <c r="A931" t="s">
        <v>2172</v>
      </c>
      <c r="B931" t="s">
        <v>1108</v>
      </c>
      <c r="C931" t="s">
        <v>1008</v>
      </c>
    </row>
    <row r="932" spans="1:3" x14ac:dyDescent="0.2">
      <c r="A932" t="s">
        <v>2173</v>
      </c>
      <c r="B932" t="s">
        <v>1108</v>
      </c>
      <c r="C932" t="s">
        <v>1081</v>
      </c>
    </row>
    <row r="933" spans="1:3" x14ac:dyDescent="0.2">
      <c r="A933" t="s">
        <v>2174</v>
      </c>
      <c r="B933" t="s">
        <v>2175</v>
      </c>
      <c r="C933" t="s">
        <v>1081</v>
      </c>
    </row>
    <row r="934" spans="1:3" x14ac:dyDescent="0.2">
      <c r="A934" t="s">
        <v>2176</v>
      </c>
      <c r="B934" t="s">
        <v>1080</v>
      </c>
      <c r="C934" t="s">
        <v>1078</v>
      </c>
    </row>
    <row r="935" spans="1:3" x14ac:dyDescent="0.2">
      <c r="A935" t="s">
        <v>2177</v>
      </c>
      <c r="B935" t="s">
        <v>2178</v>
      </c>
      <c r="C935" t="s">
        <v>1106</v>
      </c>
    </row>
    <row r="936" spans="1:3" x14ac:dyDescent="0.2">
      <c r="A936" t="s">
        <v>2179</v>
      </c>
      <c r="B936" t="s">
        <v>1090</v>
      </c>
      <c r="C936" t="s">
        <v>1081</v>
      </c>
    </row>
    <row r="937" spans="1:3" x14ac:dyDescent="0.2">
      <c r="A937" t="s">
        <v>2180</v>
      </c>
      <c r="B937" t="s">
        <v>1090</v>
      </c>
      <c r="C937" t="s">
        <v>1081</v>
      </c>
    </row>
    <row r="938" spans="1:3" x14ac:dyDescent="0.2">
      <c r="A938" t="s">
        <v>2181</v>
      </c>
      <c r="B938" t="s">
        <v>1108</v>
      </c>
      <c r="C938" t="s">
        <v>1081</v>
      </c>
    </row>
    <row r="939" spans="1:3" x14ac:dyDescent="0.2">
      <c r="A939" t="s">
        <v>2182</v>
      </c>
      <c r="B939" t="s">
        <v>1093</v>
      </c>
      <c r="C939" t="s">
        <v>1081</v>
      </c>
    </row>
    <row r="940" spans="1:3" x14ac:dyDescent="0.2">
      <c r="A940" t="s">
        <v>2183</v>
      </c>
      <c r="B940" t="s">
        <v>2184</v>
      </c>
      <c r="C940" t="s">
        <v>2185</v>
      </c>
    </row>
    <row r="941" spans="1:3" x14ac:dyDescent="0.2">
      <c r="A941" t="s">
        <v>2186</v>
      </c>
      <c r="B941" t="s">
        <v>1125</v>
      </c>
      <c r="C941" t="s">
        <v>1081</v>
      </c>
    </row>
    <row r="942" spans="1:3" x14ac:dyDescent="0.2">
      <c r="A942" t="s">
        <v>2187</v>
      </c>
      <c r="B942" t="s">
        <v>1108</v>
      </c>
      <c r="C942" t="s">
        <v>1140</v>
      </c>
    </row>
    <row r="943" spans="1:3" x14ac:dyDescent="0.2">
      <c r="A943" t="s">
        <v>2188</v>
      </c>
      <c r="B943" t="s">
        <v>1080</v>
      </c>
      <c r="C943" t="s">
        <v>1271</v>
      </c>
    </row>
    <row r="944" spans="1:3" x14ac:dyDescent="0.2">
      <c r="A944" t="s">
        <v>2189</v>
      </c>
      <c r="B944" t="s">
        <v>1291</v>
      </c>
      <c r="C944" t="s">
        <v>1081</v>
      </c>
    </row>
    <row r="945" spans="1:3" x14ac:dyDescent="0.2">
      <c r="A945" t="s">
        <v>2190</v>
      </c>
      <c r="B945" t="s">
        <v>1090</v>
      </c>
      <c r="C945" t="s">
        <v>1072</v>
      </c>
    </row>
    <row r="946" spans="1:3" x14ac:dyDescent="0.2">
      <c r="A946" t="s">
        <v>2191</v>
      </c>
      <c r="B946" t="s">
        <v>2192</v>
      </c>
      <c r="C946" t="s">
        <v>1081</v>
      </c>
    </row>
    <row r="947" spans="1:3" x14ac:dyDescent="0.2">
      <c r="A947" t="s">
        <v>2193</v>
      </c>
      <c r="B947" t="s">
        <v>1269</v>
      </c>
      <c r="C947" t="s">
        <v>1081</v>
      </c>
    </row>
    <row r="948" spans="1:3" x14ac:dyDescent="0.2">
      <c r="A948" t="s">
        <v>2194</v>
      </c>
      <c r="B948" t="s">
        <v>1187</v>
      </c>
      <c r="C948" t="s">
        <v>1309</v>
      </c>
    </row>
    <row r="949" spans="1:3" x14ac:dyDescent="0.2">
      <c r="A949" t="s">
        <v>2195</v>
      </c>
      <c r="B949" t="s">
        <v>1116</v>
      </c>
      <c r="C949" t="s">
        <v>1072</v>
      </c>
    </row>
    <row r="950" spans="1:3" x14ac:dyDescent="0.2">
      <c r="A950" t="s">
        <v>2196</v>
      </c>
      <c r="B950" t="s">
        <v>1125</v>
      </c>
      <c r="C950" t="s">
        <v>1081</v>
      </c>
    </row>
    <row r="951" spans="1:3" x14ac:dyDescent="0.2">
      <c r="A951" t="s">
        <v>2197</v>
      </c>
      <c r="B951" t="s">
        <v>2198</v>
      </c>
      <c r="C951" t="s">
        <v>1081</v>
      </c>
    </row>
    <row r="952" spans="1:3" x14ac:dyDescent="0.2">
      <c r="A952" t="s">
        <v>2199</v>
      </c>
      <c r="B952" t="s">
        <v>2200</v>
      </c>
      <c r="C952" t="s">
        <v>1140</v>
      </c>
    </row>
    <row r="953" spans="1:3" x14ac:dyDescent="0.2">
      <c r="A953" t="s">
        <v>2201</v>
      </c>
      <c r="B953" t="s">
        <v>1077</v>
      </c>
      <c r="C953" t="s">
        <v>1161</v>
      </c>
    </row>
    <row r="954" spans="1:3" x14ac:dyDescent="0.2">
      <c r="A954" t="s">
        <v>2202</v>
      </c>
      <c r="B954" t="s">
        <v>1183</v>
      </c>
      <c r="C954" t="s">
        <v>1177</v>
      </c>
    </row>
    <row r="955" spans="1:3" x14ac:dyDescent="0.2">
      <c r="A955" t="s">
        <v>2203</v>
      </c>
      <c r="B955" t="s">
        <v>1137</v>
      </c>
      <c r="C955" t="s">
        <v>1140</v>
      </c>
    </row>
    <row r="956" spans="1:3" x14ac:dyDescent="0.2">
      <c r="A956" t="s">
        <v>2204</v>
      </c>
      <c r="B956" t="s">
        <v>1093</v>
      </c>
      <c r="C956" t="s">
        <v>1119</v>
      </c>
    </row>
    <row r="957" spans="1:3" x14ac:dyDescent="0.2">
      <c r="A957" t="s">
        <v>2205</v>
      </c>
      <c r="B957" t="s">
        <v>1187</v>
      </c>
      <c r="C957" t="s">
        <v>1081</v>
      </c>
    </row>
    <row r="958" spans="1:3" x14ac:dyDescent="0.2">
      <c r="A958" t="s">
        <v>2206</v>
      </c>
      <c r="B958" t="s">
        <v>1745</v>
      </c>
      <c r="C958" t="s">
        <v>1081</v>
      </c>
    </row>
    <row r="959" spans="1:3" x14ac:dyDescent="0.2">
      <c r="A959" t="s">
        <v>2207</v>
      </c>
      <c r="B959" t="s">
        <v>1111</v>
      </c>
      <c r="C959" t="s">
        <v>1081</v>
      </c>
    </row>
    <row r="960" spans="1:3" x14ac:dyDescent="0.2">
      <c r="A960" t="s">
        <v>2208</v>
      </c>
      <c r="B960" t="s">
        <v>1077</v>
      </c>
      <c r="C960" t="s">
        <v>1081</v>
      </c>
    </row>
    <row r="961" spans="1:3" x14ac:dyDescent="0.2">
      <c r="A961" t="s">
        <v>2209</v>
      </c>
      <c r="B961" t="s">
        <v>1155</v>
      </c>
      <c r="C961" t="s">
        <v>1008</v>
      </c>
    </row>
    <row r="962" spans="1:3" x14ac:dyDescent="0.2">
      <c r="A962" t="s">
        <v>2210</v>
      </c>
      <c r="B962" t="s">
        <v>1291</v>
      </c>
      <c r="C962" t="s">
        <v>1161</v>
      </c>
    </row>
    <row r="963" spans="1:3" x14ac:dyDescent="0.2">
      <c r="A963" t="s">
        <v>2211</v>
      </c>
      <c r="B963" t="s">
        <v>2212</v>
      </c>
      <c r="C963" t="s">
        <v>1081</v>
      </c>
    </row>
    <row r="964" spans="1:3" x14ac:dyDescent="0.2">
      <c r="A964" t="s">
        <v>2213</v>
      </c>
      <c r="B964" t="s">
        <v>2214</v>
      </c>
      <c r="C964" t="s">
        <v>1309</v>
      </c>
    </row>
    <row r="965" spans="1:3" x14ac:dyDescent="0.2">
      <c r="A965" t="s">
        <v>2215</v>
      </c>
      <c r="B965" t="s">
        <v>1102</v>
      </c>
      <c r="C965" t="s">
        <v>1119</v>
      </c>
    </row>
    <row r="966" spans="1:3" x14ac:dyDescent="0.2">
      <c r="A966" t="s">
        <v>2216</v>
      </c>
      <c r="B966" t="s">
        <v>1122</v>
      </c>
      <c r="C966" t="s">
        <v>1081</v>
      </c>
    </row>
    <row r="967" spans="1:3" x14ac:dyDescent="0.2">
      <c r="A967" t="s">
        <v>2217</v>
      </c>
      <c r="B967" t="s">
        <v>2218</v>
      </c>
      <c r="C967" t="s">
        <v>1177</v>
      </c>
    </row>
    <row r="968" spans="1:3" x14ac:dyDescent="0.2">
      <c r="A968" t="s">
        <v>2219</v>
      </c>
      <c r="B968" t="s">
        <v>1111</v>
      </c>
      <c r="C968" t="s">
        <v>1081</v>
      </c>
    </row>
    <row r="969" spans="1:3" x14ac:dyDescent="0.2">
      <c r="A969" t="s">
        <v>2220</v>
      </c>
      <c r="B969" t="s">
        <v>1105</v>
      </c>
      <c r="C969" t="s">
        <v>1081</v>
      </c>
    </row>
    <row r="970" spans="1:3" x14ac:dyDescent="0.2">
      <c r="A970" t="s">
        <v>2221</v>
      </c>
      <c r="B970" t="s">
        <v>1116</v>
      </c>
      <c r="C970" t="s">
        <v>1072</v>
      </c>
    </row>
    <row r="971" spans="1:3" x14ac:dyDescent="0.2">
      <c r="A971" t="s">
        <v>2222</v>
      </c>
      <c r="B971" t="s">
        <v>1155</v>
      </c>
      <c r="C971" t="s">
        <v>1081</v>
      </c>
    </row>
    <row r="972" spans="1:3" x14ac:dyDescent="0.2">
      <c r="A972" t="s">
        <v>2223</v>
      </c>
      <c r="B972" t="s">
        <v>1114</v>
      </c>
      <c r="C972" t="s">
        <v>1072</v>
      </c>
    </row>
    <row r="973" spans="1:3" x14ac:dyDescent="0.2">
      <c r="A973" t="s">
        <v>2224</v>
      </c>
      <c r="B973" t="s">
        <v>1291</v>
      </c>
      <c r="C973" t="s">
        <v>1081</v>
      </c>
    </row>
    <row r="974" spans="1:3" x14ac:dyDescent="0.2">
      <c r="A974" t="s">
        <v>2225</v>
      </c>
      <c r="B974" t="s">
        <v>2226</v>
      </c>
      <c r="C974" t="s">
        <v>1072</v>
      </c>
    </row>
    <row r="975" spans="1:3" x14ac:dyDescent="0.2">
      <c r="A975" t="s">
        <v>2227</v>
      </c>
      <c r="B975" t="s">
        <v>1095</v>
      </c>
      <c r="C975" t="s">
        <v>1081</v>
      </c>
    </row>
    <row r="976" spans="1:3" x14ac:dyDescent="0.2">
      <c r="A976" t="s">
        <v>2228</v>
      </c>
      <c r="B976" t="s">
        <v>1095</v>
      </c>
      <c r="C976" t="s">
        <v>1081</v>
      </c>
    </row>
    <row r="977" spans="1:3" x14ac:dyDescent="0.2">
      <c r="A977" t="s">
        <v>2229</v>
      </c>
      <c r="B977" t="s">
        <v>1102</v>
      </c>
      <c r="C977" t="s">
        <v>2230</v>
      </c>
    </row>
    <row r="978" spans="1:3" x14ac:dyDescent="0.2">
      <c r="A978" t="s">
        <v>2231</v>
      </c>
      <c r="B978" t="s">
        <v>1116</v>
      </c>
      <c r="C978" t="s">
        <v>1271</v>
      </c>
    </row>
    <row r="979" spans="1:3" x14ac:dyDescent="0.2">
      <c r="A979" t="s">
        <v>2232</v>
      </c>
      <c r="B979" t="s">
        <v>1127</v>
      </c>
      <c r="C979" t="s">
        <v>1072</v>
      </c>
    </row>
    <row r="980" spans="1:3" x14ac:dyDescent="0.2">
      <c r="A980" t="s">
        <v>2233</v>
      </c>
      <c r="B980" t="s">
        <v>1095</v>
      </c>
      <c r="C980" t="s">
        <v>2234</v>
      </c>
    </row>
    <row r="981" spans="1:3" x14ac:dyDescent="0.2">
      <c r="A981" t="s">
        <v>2235</v>
      </c>
      <c r="B981" t="s">
        <v>1105</v>
      </c>
      <c r="C981" t="s">
        <v>1119</v>
      </c>
    </row>
    <row r="982" spans="1:3" x14ac:dyDescent="0.2">
      <c r="A982" t="s">
        <v>2236</v>
      </c>
      <c r="B982" t="s">
        <v>1127</v>
      </c>
      <c r="C982" t="s">
        <v>1072</v>
      </c>
    </row>
    <row r="983" spans="1:3" x14ac:dyDescent="0.2">
      <c r="A983" t="s">
        <v>2237</v>
      </c>
      <c r="B983" t="s">
        <v>1114</v>
      </c>
      <c r="C983" t="s">
        <v>1072</v>
      </c>
    </row>
    <row r="984" spans="1:3" x14ac:dyDescent="0.2">
      <c r="A984" t="s">
        <v>2238</v>
      </c>
      <c r="B984" t="s">
        <v>2239</v>
      </c>
      <c r="C984" t="s">
        <v>1192</v>
      </c>
    </row>
    <row r="985" spans="1:3" x14ac:dyDescent="0.2">
      <c r="A985" t="s">
        <v>2240</v>
      </c>
      <c r="B985" t="s">
        <v>1116</v>
      </c>
      <c r="C985" t="s">
        <v>1192</v>
      </c>
    </row>
    <row r="986" spans="1:3" x14ac:dyDescent="0.2">
      <c r="A986" t="s">
        <v>2241</v>
      </c>
      <c r="B986" t="s">
        <v>1074</v>
      </c>
      <c r="C986" t="s">
        <v>1140</v>
      </c>
    </row>
    <row r="987" spans="1:3" x14ac:dyDescent="0.2">
      <c r="A987" t="s">
        <v>2242</v>
      </c>
      <c r="B987" t="s">
        <v>1111</v>
      </c>
      <c r="C987" t="s">
        <v>1106</v>
      </c>
    </row>
    <row r="988" spans="1:3" x14ac:dyDescent="0.2">
      <c r="A988" t="s">
        <v>2243</v>
      </c>
      <c r="B988" t="s">
        <v>1083</v>
      </c>
      <c r="C988" t="s">
        <v>1081</v>
      </c>
    </row>
    <row r="989" spans="1:3" x14ac:dyDescent="0.2">
      <c r="A989" t="s">
        <v>2244</v>
      </c>
      <c r="B989" t="s">
        <v>1090</v>
      </c>
      <c r="C989" t="s">
        <v>1081</v>
      </c>
    </row>
    <row r="990" spans="1:3" x14ac:dyDescent="0.2">
      <c r="A990" t="s">
        <v>2245</v>
      </c>
      <c r="B990" t="s">
        <v>1083</v>
      </c>
      <c r="C990" t="s">
        <v>1081</v>
      </c>
    </row>
    <row r="991" spans="1:3" x14ac:dyDescent="0.2">
      <c r="A991" t="s">
        <v>2246</v>
      </c>
      <c r="B991" t="s">
        <v>1291</v>
      </c>
      <c r="C991" t="s">
        <v>1119</v>
      </c>
    </row>
    <row r="992" spans="1:3" x14ac:dyDescent="0.2">
      <c r="A992" t="s">
        <v>2247</v>
      </c>
      <c r="B992" t="s">
        <v>1093</v>
      </c>
      <c r="C992" t="s">
        <v>1177</v>
      </c>
    </row>
    <row r="993" spans="1:3" x14ac:dyDescent="0.2">
      <c r="A993" t="s">
        <v>2248</v>
      </c>
      <c r="B993" t="s">
        <v>1086</v>
      </c>
      <c r="C993" t="s">
        <v>1119</v>
      </c>
    </row>
    <row r="994" spans="1:3" x14ac:dyDescent="0.2">
      <c r="A994" t="s">
        <v>2249</v>
      </c>
      <c r="B994" t="s">
        <v>1071</v>
      </c>
      <c r="C994" t="s">
        <v>1677</v>
      </c>
    </row>
    <row r="995" spans="1:3" x14ac:dyDescent="0.2">
      <c r="A995" t="s">
        <v>2250</v>
      </c>
      <c r="B995" t="s">
        <v>1291</v>
      </c>
      <c r="C995" t="s">
        <v>2104</v>
      </c>
    </row>
    <row r="996" spans="1:3" x14ac:dyDescent="0.2">
      <c r="A996" t="s">
        <v>2251</v>
      </c>
      <c r="B996" t="s">
        <v>1111</v>
      </c>
      <c r="C996" t="s">
        <v>1376</v>
      </c>
    </row>
    <row r="997" spans="1:3" x14ac:dyDescent="0.2">
      <c r="A997" t="s">
        <v>2252</v>
      </c>
      <c r="B997" t="s">
        <v>1194</v>
      </c>
      <c r="C997" t="s">
        <v>1008</v>
      </c>
    </row>
    <row r="998" spans="1:3" x14ac:dyDescent="0.2">
      <c r="A998" t="s">
        <v>2253</v>
      </c>
      <c r="B998" t="s">
        <v>1157</v>
      </c>
      <c r="C998" t="s">
        <v>2061</v>
      </c>
    </row>
    <row r="999" spans="1:3" x14ac:dyDescent="0.2">
      <c r="A999" t="s">
        <v>2254</v>
      </c>
      <c r="B999" t="s">
        <v>1137</v>
      </c>
      <c r="C999" t="s">
        <v>1081</v>
      </c>
    </row>
    <row r="1000" spans="1:3" x14ac:dyDescent="0.2">
      <c r="A1000" t="s">
        <v>2255</v>
      </c>
      <c r="B1000" t="s">
        <v>1071</v>
      </c>
      <c r="C1000" t="s">
        <v>1161</v>
      </c>
    </row>
    <row r="1001" spans="1:3" x14ac:dyDescent="0.2">
      <c r="A1001" t="s">
        <v>2256</v>
      </c>
      <c r="B1001" t="s">
        <v>1093</v>
      </c>
      <c r="C1001" t="s">
        <v>1072</v>
      </c>
    </row>
    <row r="1002" spans="1:3" x14ac:dyDescent="0.2">
      <c r="A1002" t="s">
        <v>2257</v>
      </c>
      <c r="B1002" t="s">
        <v>1090</v>
      </c>
      <c r="C1002" t="s">
        <v>1479</v>
      </c>
    </row>
    <row r="1003" spans="1:3" x14ac:dyDescent="0.2">
      <c r="A1003" t="s">
        <v>2258</v>
      </c>
      <c r="B1003" t="s">
        <v>1125</v>
      </c>
      <c r="C1003" t="s">
        <v>2259</v>
      </c>
    </row>
    <row r="1004" spans="1:3" x14ac:dyDescent="0.2">
      <c r="A1004" t="s">
        <v>2260</v>
      </c>
      <c r="B1004" t="s">
        <v>1194</v>
      </c>
      <c r="C1004" t="s">
        <v>1265</v>
      </c>
    </row>
    <row r="1005" spans="1:3" x14ac:dyDescent="0.2">
      <c r="A1005" t="s">
        <v>2261</v>
      </c>
      <c r="B1005" t="s">
        <v>1269</v>
      </c>
      <c r="C1005" t="s">
        <v>1081</v>
      </c>
    </row>
    <row r="1006" spans="1:3" x14ac:dyDescent="0.2">
      <c r="A1006" t="s">
        <v>2262</v>
      </c>
      <c r="B1006" t="s">
        <v>1155</v>
      </c>
      <c r="C1006" t="s">
        <v>1081</v>
      </c>
    </row>
    <row r="1007" spans="1:3" x14ac:dyDescent="0.2">
      <c r="A1007" t="s">
        <v>2263</v>
      </c>
      <c r="B1007" t="s">
        <v>1114</v>
      </c>
      <c r="C1007" t="s">
        <v>1072</v>
      </c>
    </row>
    <row r="1008" spans="1:3" x14ac:dyDescent="0.2">
      <c r="A1008" t="s">
        <v>2264</v>
      </c>
      <c r="B1008" t="s">
        <v>1116</v>
      </c>
      <c r="C1008" t="s">
        <v>1140</v>
      </c>
    </row>
    <row r="1009" spans="1:3" x14ac:dyDescent="0.2">
      <c r="A1009" t="s">
        <v>2265</v>
      </c>
      <c r="B1009" t="s">
        <v>1291</v>
      </c>
      <c r="C1009" t="s">
        <v>1081</v>
      </c>
    </row>
    <row r="1010" spans="1:3" x14ac:dyDescent="0.2">
      <c r="A1010" t="s">
        <v>2266</v>
      </c>
      <c r="B1010" t="s">
        <v>2267</v>
      </c>
      <c r="C1010" t="s">
        <v>2268</v>
      </c>
    </row>
    <row r="1011" spans="1:3" x14ac:dyDescent="0.2">
      <c r="A1011" t="s">
        <v>2269</v>
      </c>
      <c r="B1011" t="s">
        <v>1102</v>
      </c>
      <c r="C1011" t="s">
        <v>1081</v>
      </c>
    </row>
    <row r="1012" spans="1:3" x14ac:dyDescent="0.2">
      <c r="A1012" t="s">
        <v>2270</v>
      </c>
      <c r="B1012" t="s">
        <v>1122</v>
      </c>
      <c r="C1012" t="s">
        <v>1081</v>
      </c>
    </row>
    <row r="1013" spans="1:3" x14ac:dyDescent="0.2">
      <c r="A1013" t="s">
        <v>2271</v>
      </c>
      <c r="B1013" t="s">
        <v>1074</v>
      </c>
      <c r="C1013" t="s">
        <v>1081</v>
      </c>
    </row>
    <row r="1014" spans="1:3" x14ac:dyDescent="0.2">
      <c r="A1014" t="s">
        <v>2272</v>
      </c>
      <c r="B1014" t="s">
        <v>1187</v>
      </c>
      <c r="C1014" t="s">
        <v>2139</v>
      </c>
    </row>
    <row r="1015" spans="1:3" x14ac:dyDescent="0.2">
      <c r="A1015" t="s">
        <v>2273</v>
      </c>
      <c r="B1015" t="s">
        <v>1125</v>
      </c>
      <c r="C1015" t="s">
        <v>1072</v>
      </c>
    </row>
    <row r="1016" spans="1:3" x14ac:dyDescent="0.2">
      <c r="A1016" t="s">
        <v>2274</v>
      </c>
      <c r="B1016" t="s">
        <v>1111</v>
      </c>
      <c r="C1016" t="s">
        <v>1177</v>
      </c>
    </row>
    <row r="1017" spans="1:3" x14ac:dyDescent="0.2">
      <c r="A1017" t="s">
        <v>2275</v>
      </c>
      <c r="B1017" t="s">
        <v>1093</v>
      </c>
      <c r="C1017" t="s">
        <v>1177</v>
      </c>
    </row>
    <row r="1018" spans="1:3" x14ac:dyDescent="0.2">
      <c r="A1018" t="s">
        <v>2276</v>
      </c>
      <c r="B1018" t="s">
        <v>1129</v>
      </c>
      <c r="C1018" t="s">
        <v>1106</v>
      </c>
    </row>
    <row r="1019" spans="1:3" x14ac:dyDescent="0.2">
      <c r="A1019" t="s">
        <v>2277</v>
      </c>
      <c r="B1019" t="s">
        <v>1183</v>
      </c>
      <c r="C1019" t="s">
        <v>2278</v>
      </c>
    </row>
    <row r="1020" spans="1:3" x14ac:dyDescent="0.2">
      <c r="A1020" t="s">
        <v>2279</v>
      </c>
      <c r="B1020" t="s">
        <v>1269</v>
      </c>
      <c r="C1020" t="s">
        <v>1337</v>
      </c>
    </row>
    <row r="1021" spans="1:3" x14ac:dyDescent="0.2">
      <c r="A1021" t="s">
        <v>2280</v>
      </c>
      <c r="B1021" t="s">
        <v>1152</v>
      </c>
      <c r="C1021" t="s">
        <v>1476</v>
      </c>
    </row>
    <row r="1022" spans="1:3" x14ac:dyDescent="0.2">
      <c r="A1022" t="s">
        <v>2281</v>
      </c>
      <c r="B1022" t="s">
        <v>1125</v>
      </c>
      <c r="C1022" t="s">
        <v>1072</v>
      </c>
    </row>
    <row r="1023" spans="1:3" x14ac:dyDescent="0.2">
      <c r="A1023" t="s">
        <v>2282</v>
      </c>
      <c r="B1023" t="s">
        <v>1077</v>
      </c>
      <c r="C1023" t="s">
        <v>1081</v>
      </c>
    </row>
    <row r="1024" spans="1:3" x14ac:dyDescent="0.2">
      <c r="A1024" t="s">
        <v>2283</v>
      </c>
      <c r="B1024" t="s">
        <v>1291</v>
      </c>
      <c r="C1024" t="s">
        <v>1081</v>
      </c>
    </row>
    <row r="1025" spans="1:3" x14ac:dyDescent="0.2">
      <c r="A1025" t="s">
        <v>2284</v>
      </c>
      <c r="B1025" t="s">
        <v>1088</v>
      </c>
      <c r="C1025" t="s">
        <v>1081</v>
      </c>
    </row>
    <row r="1026" spans="1:3" x14ac:dyDescent="0.2">
      <c r="A1026" t="s">
        <v>2285</v>
      </c>
      <c r="B1026" t="s">
        <v>1080</v>
      </c>
      <c r="C1026" t="s">
        <v>1081</v>
      </c>
    </row>
    <row r="1027" spans="1:3" x14ac:dyDescent="0.2">
      <c r="A1027" t="s">
        <v>2286</v>
      </c>
      <c r="B1027" t="s">
        <v>1088</v>
      </c>
      <c r="C1027" t="s">
        <v>1140</v>
      </c>
    </row>
    <row r="1028" spans="1:3" x14ac:dyDescent="0.2">
      <c r="A1028" t="s">
        <v>2287</v>
      </c>
      <c r="B1028" t="s">
        <v>1122</v>
      </c>
      <c r="C1028" t="s">
        <v>1239</v>
      </c>
    </row>
    <row r="1029" spans="1:3" x14ac:dyDescent="0.2">
      <c r="A1029" t="s">
        <v>2288</v>
      </c>
      <c r="B1029" t="s">
        <v>2289</v>
      </c>
      <c r="C1029" t="s">
        <v>1081</v>
      </c>
    </row>
    <row r="1030" spans="1:3" x14ac:dyDescent="0.2">
      <c r="A1030" t="s">
        <v>2290</v>
      </c>
      <c r="B1030" t="s">
        <v>1105</v>
      </c>
      <c r="C1030" t="s">
        <v>1648</v>
      </c>
    </row>
    <row r="1031" spans="1:3" x14ac:dyDescent="0.2">
      <c r="A1031" t="s">
        <v>2291</v>
      </c>
      <c r="B1031" t="s">
        <v>1291</v>
      </c>
      <c r="C1031" t="s">
        <v>1476</v>
      </c>
    </row>
    <row r="1032" spans="1:3" x14ac:dyDescent="0.2">
      <c r="A1032" t="s">
        <v>2292</v>
      </c>
      <c r="B1032" t="s">
        <v>1116</v>
      </c>
      <c r="C1032" t="s">
        <v>1479</v>
      </c>
    </row>
    <row r="1033" spans="1:3" x14ac:dyDescent="0.2">
      <c r="A1033" t="s">
        <v>2293</v>
      </c>
      <c r="B1033" t="s">
        <v>2294</v>
      </c>
      <c r="C1033" t="s">
        <v>2295</v>
      </c>
    </row>
    <row r="1034" spans="1:3" x14ac:dyDescent="0.2">
      <c r="A1034" t="s">
        <v>2296</v>
      </c>
      <c r="B1034" t="s">
        <v>1269</v>
      </c>
      <c r="C1034" t="s">
        <v>1132</v>
      </c>
    </row>
    <row r="1035" spans="1:3" x14ac:dyDescent="0.2">
      <c r="A1035" t="s">
        <v>2297</v>
      </c>
      <c r="B1035" t="s">
        <v>1108</v>
      </c>
      <c r="C1035" t="s">
        <v>1677</v>
      </c>
    </row>
    <row r="1036" spans="1:3" x14ac:dyDescent="0.2">
      <c r="A1036" t="s">
        <v>2298</v>
      </c>
      <c r="B1036" t="s">
        <v>2299</v>
      </c>
      <c r="C1036" t="s">
        <v>1081</v>
      </c>
    </row>
    <row r="1037" spans="1:3" x14ac:dyDescent="0.2">
      <c r="A1037" t="s">
        <v>2300</v>
      </c>
      <c r="B1037" t="s">
        <v>1291</v>
      </c>
      <c r="C1037" t="s">
        <v>1008</v>
      </c>
    </row>
    <row r="1038" spans="1:3" x14ac:dyDescent="0.2">
      <c r="A1038" t="s">
        <v>2301</v>
      </c>
      <c r="B1038" t="s">
        <v>1291</v>
      </c>
      <c r="C1038" t="s">
        <v>1106</v>
      </c>
    </row>
    <row r="1039" spans="1:3" x14ac:dyDescent="0.2">
      <c r="A1039" t="s">
        <v>2302</v>
      </c>
      <c r="B1039" t="s">
        <v>1111</v>
      </c>
      <c r="C1039" t="s">
        <v>1081</v>
      </c>
    </row>
    <row r="1040" spans="1:3" x14ac:dyDescent="0.2">
      <c r="A1040" t="s">
        <v>2303</v>
      </c>
      <c r="B1040" t="s">
        <v>1269</v>
      </c>
      <c r="C1040" t="s">
        <v>1185</v>
      </c>
    </row>
    <row r="1041" spans="1:3" x14ac:dyDescent="0.2">
      <c r="A1041" t="s">
        <v>2304</v>
      </c>
      <c r="B1041" t="s">
        <v>1116</v>
      </c>
      <c r="C1041" t="s">
        <v>1119</v>
      </c>
    </row>
    <row r="1042" spans="1:3" x14ac:dyDescent="0.2">
      <c r="A1042" t="s">
        <v>2305</v>
      </c>
      <c r="B1042" t="s">
        <v>1122</v>
      </c>
      <c r="C1042" t="s">
        <v>1081</v>
      </c>
    </row>
    <row r="1043" spans="1:3" x14ac:dyDescent="0.2">
      <c r="A1043" t="s">
        <v>2306</v>
      </c>
      <c r="B1043" t="s">
        <v>1157</v>
      </c>
      <c r="C1043" t="s">
        <v>1106</v>
      </c>
    </row>
    <row r="1044" spans="1:3" x14ac:dyDescent="0.2">
      <c r="A1044" t="s">
        <v>2307</v>
      </c>
      <c r="B1044" t="s">
        <v>2308</v>
      </c>
      <c r="C1044" t="s">
        <v>1072</v>
      </c>
    </row>
    <row r="1045" spans="1:3" x14ac:dyDescent="0.2">
      <c r="A1045" t="s">
        <v>2309</v>
      </c>
      <c r="B1045" t="s">
        <v>1074</v>
      </c>
      <c r="C1045" t="s">
        <v>1081</v>
      </c>
    </row>
    <row r="1046" spans="1:3" x14ac:dyDescent="0.2">
      <c r="A1046" t="s">
        <v>2310</v>
      </c>
      <c r="B1046" t="s">
        <v>1108</v>
      </c>
      <c r="C1046" t="s">
        <v>1081</v>
      </c>
    </row>
    <row r="1047" spans="1:3" x14ac:dyDescent="0.2">
      <c r="A1047" t="s">
        <v>2311</v>
      </c>
      <c r="B1047" t="s">
        <v>1194</v>
      </c>
      <c r="C1047" t="s">
        <v>1161</v>
      </c>
    </row>
    <row r="1048" spans="1:3" x14ac:dyDescent="0.2">
      <c r="A1048" t="s">
        <v>2312</v>
      </c>
      <c r="B1048" t="s">
        <v>2313</v>
      </c>
      <c r="C1048" t="s">
        <v>1309</v>
      </c>
    </row>
    <row r="1049" spans="1:3" x14ac:dyDescent="0.2">
      <c r="A1049" t="s">
        <v>2314</v>
      </c>
      <c r="B1049" t="s">
        <v>1102</v>
      </c>
      <c r="C1049" t="s">
        <v>1140</v>
      </c>
    </row>
    <row r="1050" spans="1:3" x14ac:dyDescent="0.2">
      <c r="A1050" t="s">
        <v>2315</v>
      </c>
      <c r="B1050" t="s">
        <v>1157</v>
      </c>
      <c r="C1050" t="s">
        <v>1081</v>
      </c>
    </row>
    <row r="1051" spans="1:3" x14ac:dyDescent="0.2">
      <c r="A1051" t="s">
        <v>2316</v>
      </c>
      <c r="B1051" t="s">
        <v>1183</v>
      </c>
      <c r="C1051" t="s">
        <v>1081</v>
      </c>
    </row>
    <row r="1052" spans="1:3" x14ac:dyDescent="0.2">
      <c r="A1052" t="s">
        <v>2317</v>
      </c>
      <c r="B1052" t="s">
        <v>1108</v>
      </c>
      <c r="C1052" t="s">
        <v>1161</v>
      </c>
    </row>
    <row r="1053" spans="1:3" x14ac:dyDescent="0.2">
      <c r="A1053" t="s">
        <v>2318</v>
      </c>
      <c r="B1053" t="s">
        <v>1152</v>
      </c>
      <c r="C1053" t="s">
        <v>1119</v>
      </c>
    </row>
    <row r="1054" spans="1:3" x14ac:dyDescent="0.2">
      <c r="A1054" t="s">
        <v>2319</v>
      </c>
      <c r="B1054" t="s">
        <v>1086</v>
      </c>
      <c r="C1054" t="s">
        <v>1072</v>
      </c>
    </row>
    <row r="1055" spans="1:3" x14ac:dyDescent="0.2">
      <c r="A1055" t="s">
        <v>2320</v>
      </c>
      <c r="B1055" t="s">
        <v>1083</v>
      </c>
      <c r="C1055" t="s">
        <v>1081</v>
      </c>
    </row>
    <row r="1056" spans="1:3" x14ac:dyDescent="0.2">
      <c r="A1056" t="s">
        <v>2321</v>
      </c>
      <c r="B1056" t="s">
        <v>1083</v>
      </c>
      <c r="C1056" t="s">
        <v>1081</v>
      </c>
    </row>
    <row r="1057" spans="1:3" x14ac:dyDescent="0.2">
      <c r="A1057" t="s">
        <v>2322</v>
      </c>
      <c r="B1057" t="s">
        <v>1116</v>
      </c>
      <c r="C1057" t="s">
        <v>1081</v>
      </c>
    </row>
    <row r="1058" spans="1:3" x14ac:dyDescent="0.2">
      <c r="A1058" t="s">
        <v>2323</v>
      </c>
      <c r="B1058" t="s">
        <v>1194</v>
      </c>
      <c r="C1058" t="s">
        <v>2028</v>
      </c>
    </row>
    <row r="1059" spans="1:3" x14ac:dyDescent="0.2">
      <c r="A1059" t="s">
        <v>2324</v>
      </c>
      <c r="B1059" t="s">
        <v>1730</v>
      </c>
      <c r="C1059" t="s">
        <v>1106</v>
      </c>
    </row>
    <row r="1060" spans="1:3" x14ac:dyDescent="0.2">
      <c r="A1060" t="s">
        <v>2325</v>
      </c>
      <c r="B1060" t="s">
        <v>1194</v>
      </c>
      <c r="C1060" t="s">
        <v>1119</v>
      </c>
    </row>
    <row r="1061" spans="1:3" x14ac:dyDescent="0.2">
      <c r="A1061" t="s">
        <v>2326</v>
      </c>
      <c r="B1061" t="s">
        <v>1114</v>
      </c>
      <c r="C1061" t="s">
        <v>1008</v>
      </c>
    </row>
    <row r="1062" spans="1:3" x14ac:dyDescent="0.2">
      <c r="A1062" t="s">
        <v>2327</v>
      </c>
      <c r="B1062" t="s">
        <v>1093</v>
      </c>
      <c r="C1062" t="s">
        <v>1589</v>
      </c>
    </row>
    <row r="1063" spans="1:3" x14ac:dyDescent="0.2">
      <c r="A1063" t="s">
        <v>2328</v>
      </c>
      <c r="B1063" t="s">
        <v>1083</v>
      </c>
      <c r="C1063" t="s">
        <v>1106</v>
      </c>
    </row>
    <row r="1064" spans="1:3" x14ac:dyDescent="0.2">
      <c r="A1064" t="s">
        <v>2329</v>
      </c>
      <c r="B1064" t="s">
        <v>1155</v>
      </c>
      <c r="C1064" t="s">
        <v>1072</v>
      </c>
    </row>
    <row r="1065" spans="1:3" x14ac:dyDescent="0.2">
      <c r="A1065" t="s">
        <v>2330</v>
      </c>
      <c r="B1065" t="s">
        <v>2331</v>
      </c>
      <c r="C1065" t="s">
        <v>1072</v>
      </c>
    </row>
    <row r="1066" spans="1:3" x14ac:dyDescent="0.2">
      <c r="A1066" t="s">
        <v>2332</v>
      </c>
      <c r="B1066" t="s">
        <v>1090</v>
      </c>
      <c r="C1066" t="s">
        <v>1081</v>
      </c>
    </row>
    <row r="1067" spans="1:3" x14ac:dyDescent="0.2">
      <c r="A1067" t="s">
        <v>2333</v>
      </c>
      <c r="B1067" t="s">
        <v>1183</v>
      </c>
      <c r="C1067" t="s">
        <v>1398</v>
      </c>
    </row>
    <row r="1068" spans="1:3" x14ac:dyDescent="0.2">
      <c r="A1068" t="s">
        <v>2334</v>
      </c>
      <c r="B1068" t="s">
        <v>1116</v>
      </c>
      <c r="C1068" t="s">
        <v>1008</v>
      </c>
    </row>
    <row r="1069" spans="1:3" x14ac:dyDescent="0.2">
      <c r="A1069" t="s">
        <v>2335</v>
      </c>
      <c r="B1069" t="s">
        <v>1129</v>
      </c>
      <c r="C1069" t="s">
        <v>1072</v>
      </c>
    </row>
    <row r="1070" spans="1:3" x14ac:dyDescent="0.2">
      <c r="A1070" t="s">
        <v>2336</v>
      </c>
      <c r="B1070" t="s">
        <v>1097</v>
      </c>
      <c r="C1070" t="s">
        <v>1265</v>
      </c>
    </row>
    <row r="1071" spans="1:3" x14ac:dyDescent="0.2">
      <c r="A1071" t="s">
        <v>2337</v>
      </c>
      <c r="B1071" t="s">
        <v>1125</v>
      </c>
      <c r="C1071" t="s">
        <v>1072</v>
      </c>
    </row>
    <row r="1072" spans="1:3" x14ac:dyDescent="0.2">
      <c r="A1072" t="s">
        <v>2338</v>
      </c>
      <c r="B1072" t="s">
        <v>1114</v>
      </c>
      <c r="C1072" t="s">
        <v>1132</v>
      </c>
    </row>
    <row r="1073" spans="1:3" x14ac:dyDescent="0.2">
      <c r="A1073" t="s">
        <v>2339</v>
      </c>
      <c r="B1073" t="s">
        <v>2340</v>
      </c>
      <c r="C1073" t="s">
        <v>1271</v>
      </c>
    </row>
    <row r="1074" spans="1:3" x14ac:dyDescent="0.2">
      <c r="A1074" t="s">
        <v>2341</v>
      </c>
      <c r="B1074" t="s">
        <v>1194</v>
      </c>
      <c r="C1074" t="s">
        <v>1376</v>
      </c>
    </row>
    <row r="1075" spans="1:3" x14ac:dyDescent="0.2">
      <c r="A1075" t="s">
        <v>2342</v>
      </c>
      <c r="B1075" t="s">
        <v>1157</v>
      </c>
      <c r="C1075" t="s">
        <v>1078</v>
      </c>
    </row>
    <row r="1076" spans="1:3" x14ac:dyDescent="0.2">
      <c r="A1076" t="s">
        <v>2343</v>
      </c>
      <c r="B1076" t="s">
        <v>1137</v>
      </c>
      <c r="C1076" t="s">
        <v>1948</v>
      </c>
    </row>
    <row r="1077" spans="1:3" x14ac:dyDescent="0.2">
      <c r="A1077" t="s">
        <v>1156</v>
      </c>
      <c r="B1077" t="s">
        <v>1157</v>
      </c>
      <c r="C1077" t="s">
        <v>1084</v>
      </c>
    </row>
    <row r="1078" spans="1:3" x14ac:dyDescent="0.2">
      <c r="A1078" t="s">
        <v>2344</v>
      </c>
      <c r="B1078" t="s">
        <v>1095</v>
      </c>
      <c r="C1078" t="s">
        <v>1081</v>
      </c>
    </row>
    <row r="1079" spans="1:3" x14ac:dyDescent="0.2">
      <c r="A1079" t="s">
        <v>2345</v>
      </c>
      <c r="B1079" t="s">
        <v>1116</v>
      </c>
      <c r="C1079" t="s">
        <v>2230</v>
      </c>
    </row>
    <row r="1080" spans="1:3" x14ac:dyDescent="0.2">
      <c r="A1080" t="s">
        <v>2346</v>
      </c>
      <c r="B1080" t="s">
        <v>1093</v>
      </c>
      <c r="C1080" t="s">
        <v>1265</v>
      </c>
    </row>
    <row r="1081" spans="1:3" x14ac:dyDescent="0.2">
      <c r="A1081" t="s">
        <v>2347</v>
      </c>
      <c r="B1081" t="s">
        <v>1116</v>
      </c>
      <c r="C1081" t="s">
        <v>1084</v>
      </c>
    </row>
    <row r="1082" spans="1:3" x14ac:dyDescent="0.2">
      <c r="A1082" t="s">
        <v>2348</v>
      </c>
      <c r="B1082" t="s">
        <v>2349</v>
      </c>
      <c r="C1082" t="s">
        <v>1081</v>
      </c>
    </row>
    <row r="1083" spans="1:3" x14ac:dyDescent="0.2">
      <c r="A1083" t="s">
        <v>2350</v>
      </c>
      <c r="B1083" t="s">
        <v>1122</v>
      </c>
      <c r="C1083" t="s">
        <v>2278</v>
      </c>
    </row>
    <row r="1084" spans="1:3" x14ac:dyDescent="0.2">
      <c r="A1084" t="s">
        <v>2351</v>
      </c>
      <c r="B1084" t="s">
        <v>1157</v>
      </c>
      <c r="C1084" t="s">
        <v>1081</v>
      </c>
    </row>
    <row r="1085" spans="1:3" x14ac:dyDescent="0.2">
      <c r="A1085" t="s">
        <v>2352</v>
      </c>
      <c r="B1085" t="s">
        <v>1105</v>
      </c>
      <c r="C1085" t="s">
        <v>1081</v>
      </c>
    </row>
    <row r="1086" spans="1:3" x14ac:dyDescent="0.2">
      <c r="A1086" t="s">
        <v>2353</v>
      </c>
      <c r="B1086" t="s">
        <v>1108</v>
      </c>
      <c r="C1086" t="s">
        <v>1132</v>
      </c>
    </row>
    <row r="1087" spans="1:3" x14ac:dyDescent="0.2">
      <c r="A1087" t="s">
        <v>2354</v>
      </c>
      <c r="B1087" t="s">
        <v>1183</v>
      </c>
      <c r="C1087" t="s">
        <v>1132</v>
      </c>
    </row>
    <row r="1088" spans="1:3" x14ac:dyDescent="0.2">
      <c r="A1088" t="s">
        <v>2355</v>
      </c>
      <c r="B1088" t="s">
        <v>1097</v>
      </c>
      <c r="C1088" t="s">
        <v>1265</v>
      </c>
    </row>
    <row r="1089" spans="1:3" x14ac:dyDescent="0.2">
      <c r="A1089" t="s">
        <v>2356</v>
      </c>
      <c r="B1089" t="s">
        <v>2357</v>
      </c>
      <c r="C1089" t="s">
        <v>2358</v>
      </c>
    </row>
    <row r="1090" spans="1:3" x14ac:dyDescent="0.2">
      <c r="A1090" t="s">
        <v>2359</v>
      </c>
      <c r="B1090" t="s">
        <v>2360</v>
      </c>
      <c r="C1090" t="s">
        <v>1106</v>
      </c>
    </row>
    <row r="1091" spans="1:3" x14ac:dyDescent="0.2">
      <c r="A1091" t="s">
        <v>2361</v>
      </c>
      <c r="B1091" t="s">
        <v>1093</v>
      </c>
      <c r="C1091" t="s">
        <v>1106</v>
      </c>
    </row>
    <row r="1092" spans="1:3" x14ac:dyDescent="0.2">
      <c r="A1092" t="s">
        <v>2362</v>
      </c>
      <c r="B1092" t="s">
        <v>2363</v>
      </c>
      <c r="C1092" t="s">
        <v>1337</v>
      </c>
    </row>
    <row r="1093" spans="1:3" x14ac:dyDescent="0.2">
      <c r="A1093" t="s">
        <v>2364</v>
      </c>
      <c r="B1093" t="s">
        <v>1116</v>
      </c>
      <c r="C1093" t="s">
        <v>1078</v>
      </c>
    </row>
    <row r="1094" spans="1:3" x14ac:dyDescent="0.2">
      <c r="A1094" t="s">
        <v>2365</v>
      </c>
      <c r="B1094" t="s">
        <v>1125</v>
      </c>
      <c r="C1094" t="s">
        <v>1132</v>
      </c>
    </row>
    <row r="1095" spans="1:3" x14ac:dyDescent="0.2">
      <c r="A1095" t="s">
        <v>2366</v>
      </c>
      <c r="B1095" t="s">
        <v>1102</v>
      </c>
      <c r="C1095" t="s">
        <v>1119</v>
      </c>
    </row>
    <row r="1096" spans="1:3" x14ac:dyDescent="0.2">
      <c r="A1096" t="s">
        <v>2367</v>
      </c>
      <c r="B1096" t="s">
        <v>1194</v>
      </c>
      <c r="C1096" t="s">
        <v>1119</v>
      </c>
    </row>
    <row r="1097" spans="1:3" x14ac:dyDescent="0.2">
      <c r="A1097" t="s">
        <v>2368</v>
      </c>
      <c r="B1097" t="s">
        <v>1116</v>
      </c>
      <c r="C1097" t="s">
        <v>1192</v>
      </c>
    </row>
    <row r="1098" spans="1:3" x14ac:dyDescent="0.2">
      <c r="A1098" t="s">
        <v>2369</v>
      </c>
      <c r="B1098" t="s">
        <v>1095</v>
      </c>
      <c r="C1098" t="s">
        <v>1081</v>
      </c>
    </row>
    <row r="1099" spans="1:3" x14ac:dyDescent="0.2">
      <c r="A1099" t="s">
        <v>2370</v>
      </c>
      <c r="B1099" t="s">
        <v>1125</v>
      </c>
      <c r="C1099" t="s">
        <v>1078</v>
      </c>
    </row>
    <row r="1100" spans="1:3" x14ac:dyDescent="0.2">
      <c r="A1100" t="s">
        <v>2371</v>
      </c>
      <c r="B1100" t="s">
        <v>1194</v>
      </c>
      <c r="C1100" t="s">
        <v>1084</v>
      </c>
    </row>
    <row r="1101" spans="1:3" x14ac:dyDescent="0.2">
      <c r="A1101" t="s">
        <v>2372</v>
      </c>
      <c r="B1101" t="s">
        <v>1116</v>
      </c>
      <c r="C1101" t="s">
        <v>1084</v>
      </c>
    </row>
    <row r="1102" spans="1:3" x14ac:dyDescent="0.2">
      <c r="A1102" t="s">
        <v>2373</v>
      </c>
      <c r="B1102" t="s">
        <v>1116</v>
      </c>
      <c r="C1102" t="s">
        <v>1084</v>
      </c>
    </row>
  </sheetData>
  <hyperlinks>
    <hyperlink ref="F1" r:id="rId1" xr:uid="{F8E3D82B-E7EE-4807-BCD6-CF20E7B2EB50}"/>
  </hyperlinks>
  <pageMargins left="0.7" right="0.7" top="0.75" bottom="0.75" header="0.3" footer="0.3"/>
  <pageSetup orientation="portrait" horizontalDpi="0" verticalDpi="0" r:id="rId2"/>
  <drawing r:id="rId3"/>
  <tableParts count="2">
    <tablePart r:id="rId4"/>
    <tablePart r:id="rId5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13BE2F-A7A1-47B6-8DF0-2BA2A248BD7D}">
  <sheetPr codeName="Sheet7"/>
  <dimension ref="A1:L101"/>
  <sheetViews>
    <sheetView topLeftCell="A7" workbookViewId="0">
      <selection activeCell="H22" sqref="H22"/>
    </sheetView>
  </sheetViews>
  <sheetFormatPr defaultRowHeight="12.75" x14ac:dyDescent="0.2"/>
  <cols>
    <col min="1" max="1" width="6.140625" customWidth="1"/>
    <col min="2" max="2" width="18.140625" customWidth="1"/>
    <col min="3" max="4" width="9.140625" customWidth="1"/>
    <col min="5" max="5" width="13.140625" customWidth="1"/>
  </cols>
  <sheetData>
    <row r="1" spans="1:12" x14ac:dyDescent="0.2">
      <c r="A1" t="s">
        <v>61</v>
      </c>
      <c r="B1" t="s">
        <v>602</v>
      </c>
      <c r="C1" t="s">
        <v>969</v>
      </c>
      <c r="D1" t="s">
        <v>59</v>
      </c>
      <c r="E1" t="s">
        <v>970</v>
      </c>
      <c r="F1" t="s">
        <v>60</v>
      </c>
    </row>
    <row r="2" spans="1:12" x14ac:dyDescent="0.2">
      <c r="A2" t="s">
        <v>932</v>
      </c>
      <c r="B2" t="s">
        <v>541</v>
      </c>
      <c r="C2">
        <v>1</v>
      </c>
      <c r="D2">
        <v>52000</v>
      </c>
      <c r="E2" t="s">
        <v>971</v>
      </c>
      <c r="F2" t="s">
        <v>933</v>
      </c>
      <c r="I2" cm="1" vm="2">
        <f t="array" ref="I2">_xlfn._xlws.PY(4,0,Employee[#All])</f>
        <v>0</v>
      </c>
    </row>
    <row r="3" spans="1:12" x14ac:dyDescent="0.2">
      <c r="A3" t="s">
        <v>934</v>
      </c>
      <c r="B3" t="s">
        <v>50</v>
      </c>
      <c r="C3">
        <v>5</v>
      </c>
      <c r="D3">
        <v>68000</v>
      </c>
      <c r="E3" t="s">
        <v>971</v>
      </c>
      <c r="F3" t="s">
        <v>935</v>
      </c>
    </row>
    <row r="4" spans="1:12" x14ac:dyDescent="0.2">
      <c r="A4" t="s">
        <v>936</v>
      </c>
      <c r="B4" t="s">
        <v>542</v>
      </c>
      <c r="C4">
        <v>15</v>
      </c>
      <c r="D4">
        <v>102000</v>
      </c>
      <c r="E4" t="s">
        <v>971</v>
      </c>
      <c r="F4" t="s">
        <v>937</v>
      </c>
    </row>
    <row r="5" spans="1:12" x14ac:dyDescent="0.2">
      <c r="A5" t="s">
        <v>938</v>
      </c>
      <c r="B5" t="s">
        <v>548</v>
      </c>
      <c r="C5">
        <v>10</v>
      </c>
      <c r="D5">
        <v>88000</v>
      </c>
      <c r="E5" t="s">
        <v>971</v>
      </c>
      <c r="F5" t="s">
        <v>939</v>
      </c>
    </row>
    <row r="6" spans="1:12" x14ac:dyDescent="0.2">
      <c r="A6" t="s">
        <v>940</v>
      </c>
      <c r="B6" t="s">
        <v>973</v>
      </c>
      <c r="C6">
        <v>3</v>
      </c>
      <c r="D6">
        <v>60000</v>
      </c>
      <c r="E6" t="s">
        <v>971</v>
      </c>
      <c r="F6" t="s">
        <v>72</v>
      </c>
    </row>
    <row r="7" spans="1:12" x14ac:dyDescent="0.2">
      <c r="A7" t="s">
        <v>941</v>
      </c>
      <c r="B7" t="s">
        <v>662</v>
      </c>
      <c r="C7">
        <v>25</v>
      </c>
      <c r="D7">
        <v>128000</v>
      </c>
      <c r="E7" t="s">
        <v>971</v>
      </c>
      <c r="F7" t="s">
        <v>943</v>
      </c>
    </row>
    <row r="8" spans="1:12" x14ac:dyDescent="0.2">
      <c r="A8" t="s">
        <v>944</v>
      </c>
      <c r="B8" t="s">
        <v>612</v>
      </c>
      <c r="C8">
        <v>7</v>
      </c>
      <c r="D8">
        <v>76000</v>
      </c>
      <c r="E8" t="s">
        <v>971</v>
      </c>
      <c r="F8" t="s">
        <v>937</v>
      </c>
    </row>
    <row r="9" spans="1:12" x14ac:dyDescent="0.2">
      <c r="A9" t="s">
        <v>945</v>
      </c>
      <c r="B9" t="s">
        <v>974</v>
      </c>
      <c r="C9">
        <v>20</v>
      </c>
      <c r="D9">
        <v>118000</v>
      </c>
      <c r="E9" t="s">
        <v>971</v>
      </c>
      <c r="F9" t="s">
        <v>939</v>
      </c>
    </row>
    <row r="10" spans="1:12" x14ac:dyDescent="0.2">
      <c r="A10" t="s">
        <v>946</v>
      </c>
      <c r="B10" t="s">
        <v>975</v>
      </c>
      <c r="C10">
        <v>12</v>
      </c>
      <c r="D10">
        <v>92000</v>
      </c>
      <c r="E10" t="s">
        <v>971</v>
      </c>
      <c r="F10" t="s">
        <v>935</v>
      </c>
      <c r="I10" t="str" cm="1">
        <f t="array" ref="I10:L18">_xlfn._xlws.PY(5,0,Employee[#All])</f>
        <v/>
      </c>
      <c r="J10" t="str">
        <v>Age</v>
      </c>
      <c r="K10" t="str">
        <v>YearsExperience</v>
      </c>
      <c r="L10" t="str">
        <v>Salary</v>
      </c>
    </row>
    <row r="11" spans="1:12" x14ac:dyDescent="0.2">
      <c r="A11" t="s">
        <v>947</v>
      </c>
      <c r="B11" t="s">
        <v>976</v>
      </c>
      <c r="C11">
        <v>30</v>
      </c>
      <c r="D11">
        <v>140000</v>
      </c>
      <c r="E11" t="s">
        <v>971</v>
      </c>
      <c r="F11" t="s">
        <v>937</v>
      </c>
      <c r="I11" t="str">
        <v>count</v>
      </c>
      <c r="J11">
        <v>100</v>
      </c>
      <c r="K11">
        <v>100</v>
      </c>
      <c r="L11">
        <v>100</v>
      </c>
    </row>
    <row r="12" spans="1:12" x14ac:dyDescent="0.2">
      <c r="A12" t="s">
        <v>949</v>
      </c>
      <c r="B12" t="s">
        <v>977</v>
      </c>
      <c r="C12">
        <v>2</v>
      </c>
      <c r="D12">
        <v>56000</v>
      </c>
      <c r="E12" t="s">
        <v>971</v>
      </c>
      <c r="F12" t="s">
        <v>933</v>
      </c>
      <c r="I12" t="str">
        <v>mean</v>
      </c>
      <c r="J12">
        <v>38.36</v>
      </c>
      <c r="K12">
        <v>13.43</v>
      </c>
      <c r="L12">
        <v>94470</v>
      </c>
    </row>
    <row r="13" spans="1:12" x14ac:dyDescent="0.2">
      <c r="A13" t="s">
        <v>950</v>
      </c>
      <c r="B13" t="s">
        <v>615</v>
      </c>
      <c r="C13">
        <v>8</v>
      </c>
      <c r="D13">
        <v>78000</v>
      </c>
      <c r="E13" t="s">
        <v>971</v>
      </c>
      <c r="F13" t="s">
        <v>943</v>
      </c>
      <c r="I13" t="str">
        <v>std</v>
      </c>
      <c r="J13">
        <v>8.951632095417974</v>
      </c>
      <c r="K13">
        <v>8.4879653366136907</v>
      </c>
      <c r="L13">
        <v>26148.934350691383</v>
      </c>
    </row>
    <row r="14" spans="1:12" x14ac:dyDescent="0.2">
      <c r="A14" t="s">
        <v>951</v>
      </c>
      <c r="B14" t="s">
        <v>978</v>
      </c>
      <c r="C14">
        <v>18</v>
      </c>
      <c r="D14">
        <v>110000</v>
      </c>
      <c r="E14" t="s">
        <v>971</v>
      </c>
      <c r="F14" t="s">
        <v>939</v>
      </c>
      <c r="I14" t="str">
        <v>min</v>
      </c>
      <c r="J14">
        <v>24</v>
      </c>
      <c r="K14">
        <v>1</v>
      </c>
      <c r="L14">
        <v>52000</v>
      </c>
    </row>
    <row r="15" spans="1:12" x14ac:dyDescent="0.2">
      <c r="A15" t="s">
        <v>952</v>
      </c>
      <c r="B15" t="s">
        <v>979</v>
      </c>
      <c r="C15">
        <v>4</v>
      </c>
      <c r="D15">
        <v>62000</v>
      </c>
      <c r="E15" t="s">
        <v>971</v>
      </c>
      <c r="F15" t="s">
        <v>935</v>
      </c>
      <c r="I15" t="str">
        <v>25%</v>
      </c>
      <c r="J15">
        <v>30.75</v>
      </c>
      <c r="K15">
        <v>6.75</v>
      </c>
      <c r="L15">
        <v>74000</v>
      </c>
    </row>
    <row r="16" spans="1:12" x14ac:dyDescent="0.2">
      <c r="A16" t="s">
        <v>953</v>
      </c>
      <c r="B16" t="s">
        <v>980</v>
      </c>
      <c r="C16">
        <v>27</v>
      </c>
      <c r="D16">
        <v>132000</v>
      </c>
      <c r="E16" t="s">
        <v>971</v>
      </c>
      <c r="F16" t="s">
        <v>937</v>
      </c>
      <c r="I16" t="str">
        <v>50%</v>
      </c>
      <c r="J16">
        <v>37.5</v>
      </c>
      <c r="K16">
        <v>12</v>
      </c>
      <c r="L16">
        <v>92000</v>
      </c>
    </row>
    <row r="17" spans="1:12" x14ac:dyDescent="0.2">
      <c r="A17" t="s">
        <v>954</v>
      </c>
      <c r="B17" t="s">
        <v>981</v>
      </c>
      <c r="C17">
        <v>11</v>
      </c>
      <c r="D17">
        <v>90000</v>
      </c>
      <c r="E17" t="s">
        <v>971</v>
      </c>
      <c r="F17" t="s">
        <v>72</v>
      </c>
      <c r="I17" t="str">
        <v>75%</v>
      </c>
      <c r="J17">
        <v>46</v>
      </c>
      <c r="K17">
        <v>20.25</v>
      </c>
      <c r="L17">
        <v>118250</v>
      </c>
    </row>
    <row r="18" spans="1:12" x14ac:dyDescent="0.2">
      <c r="A18" t="s">
        <v>955</v>
      </c>
      <c r="B18" t="s">
        <v>982</v>
      </c>
      <c r="C18">
        <v>22</v>
      </c>
      <c r="D18">
        <v>120000</v>
      </c>
      <c r="E18" t="s">
        <v>971</v>
      </c>
      <c r="F18" t="s">
        <v>943</v>
      </c>
      <c r="I18" t="str">
        <v>max</v>
      </c>
      <c r="J18">
        <v>56</v>
      </c>
      <c r="K18">
        <v>31</v>
      </c>
      <c r="L18">
        <v>142000</v>
      </c>
    </row>
    <row r="19" spans="1:12" x14ac:dyDescent="0.2">
      <c r="A19" t="s">
        <v>948</v>
      </c>
      <c r="B19" t="s">
        <v>51</v>
      </c>
      <c r="C19">
        <v>6</v>
      </c>
      <c r="D19">
        <v>70000</v>
      </c>
      <c r="E19" t="s">
        <v>971</v>
      </c>
      <c r="F19" t="s">
        <v>933</v>
      </c>
    </row>
    <row r="20" spans="1:12" x14ac:dyDescent="0.2">
      <c r="A20" t="s">
        <v>956</v>
      </c>
      <c r="B20" t="s">
        <v>983</v>
      </c>
      <c r="C20">
        <v>17</v>
      </c>
      <c r="D20">
        <v>108000</v>
      </c>
      <c r="E20" t="s">
        <v>971</v>
      </c>
      <c r="F20" t="s">
        <v>939</v>
      </c>
    </row>
    <row r="21" spans="1:12" x14ac:dyDescent="0.2">
      <c r="A21" t="s">
        <v>942</v>
      </c>
      <c r="B21" t="s">
        <v>984</v>
      </c>
      <c r="C21">
        <v>1</v>
      </c>
      <c r="D21">
        <v>52000</v>
      </c>
      <c r="E21" t="s">
        <v>971</v>
      </c>
      <c r="F21" t="s">
        <v>935</v>
      </c>
    </row>
    <row r="22" spans="1:12" x14ac:dyDescent="0.2">
      <c r="A22" t="s">
        <v>957</v>
      </c>
      <c r="B22" t="s">
        <v>985</v>
      </c>
      <c r="C22">
        <v>13</v>
      </c>
      <c r="D22">
        <v>95000</v>
      </c>
      <c r="E22" t="s">
        <v>971</v>
      </c>
      <c r="F22" t="s">
        <v>937</v>
      </c>
    </row>
    <row r="23" spans="1:12" x14ac:dyDescent="0.2">
      <c r="A23" t="s">
        <v>958</v>
      </c>
      <c r="B23" t="s">
        <v>986</v>
      </c>
      <c r="C23">
        <v>23</v>
      </c>
      <c r="D23">
        <v>122000</v>
      </c>
      <c r="E23" t="s">
        <v>971</v>
      </c>
      <c r="F23" t="s">
        <v>943</v>
      </c>
      <c r="I23" t="e" cm="1" vm="3">
        <f t="array" ref="I23">_xlfn._xlws.PY(6,1,Employee[#All])</f>
        <v>#VALUE!</v>
      </c>
    </row>
    <row r="24" spans="1:12" x14ac:dyDescent="0.2">
      <c r="A24" t="s">
        <v>959</v>
      </c>
      <c r="B24" t="s">
        <v>987</v>
      </c>
      <c r="C24">
        <v>9</v>
      </c>
      <c r="D24">
        <v>82000</v>
      </c>
      <c r="E24" t="s">
        <v>971</v>
      </c>
      <c r="F24" t="s">
        <v>933</v>
      </c>
    </row>
    <row r="25" spans="1:12" x14ac:dyDescent="0.2">
      <c r="A25" t="s">
        <v>934</v>
      </c>
      <c r="B25" t="s">
        <v>988</v>
      </c>
      <c r="C25">
        <v>5</v>
      </c>
      <c r="D25">
        <v>68000</v>
      </c>
      <c r="E25" t="s">
        <v>971</v>
      </c>
      <c r="F25" t="s">
        <v>72</v>
      </c>
    </row>
    <row r="26" spans="1:12" x14ac:dyDescent="0.2">
      <c r="A26" t="s">
        <v>960</v>
      </c>
      <c r="B26" t="s">
        <v>989</v>
      </c>
      <c r="C26">
        <v>28</v>
      </c>
      <c r="D26">
        <v>135000</v>
      </c>
      <c r="E26" t="s">
        <v>971</v>
      </c>
      <c r="F26" t="s">
        <v>939</v>
      </c>
    </row>
    <row r="27" spans="1:12" x14ac:dyDescent="0.2">
      <c r="A27" t="s">
        <v>961</v>
      </c>
      <c r="B27" t="s">
        <v>990</v>
      </c>
      <c r="C27">
        <v>14</v>
      </c>
      <c r="D27">
        <v>98000</v>
      </c>
      <c r="E27" t="s">
        <v>971</v>
      </c>
      <c r="F27" t="s">
        <v>935</v>
      </c>
    </row>
    <row r="28" spans="1:12" x14ac:dyDescent="0.2">
      <c r="A28" t="s">
        <v>962</v>
      </c>
      <c r="B28" t="s">
        <v>991</v>
      </c>
      <c r="C28">
        <v>7</v>
      </c>
      <c r="D28">
        <v>76000</v>
      </c>
      <c r="E28" t="s">
        <v>971</v>
      </c>
      <c r="F28" t="s">
        <v>937</v>
      </c>
    </row>
    <row r="29" spans="1:12" x14ac:dyDescent="0.2">
      <c r="A29" t="s">
        <v>963</v>
      </c>
      <c r="B29" t="s">
        <v>53</v>
      </c>
      <c r="C29">
        <v>19</v>
      </c>
      <c r="D29">
        <v>115000</v>
      </c>
      <c r="E29" t="s">
        <v>971</v>
      </c>
      <c r="F29" t="s">
        <v>943</v>
      </c>
    </row>
    <row r="30" spans="1:12" x14ac:dyDescent="0.2">
      <c r="A30" t="s">
        <v>964</v>
      </c>
      <c r="B30" t="s">
        <v>992</v>
      </c>
      <c r="C30">
        <v>12</v>
      </c>
      <c r="D30">
        <v>91000</v>
      </c>
      <c r="E30" t="s">
        <v>971</v>
      </c>
      <c r="F30" t="s">
        <v>933</v>
      </c>
    </row>
    <row r="31" spans="1:12" x14ac:dyDescent="0.2">
      <c r="A31" t="s">
        <v>965</v>
      </c>
      <c r="B31" t="s">
        <v>993</v>
      </c>
      <c r="C31">
        <v>31</v>
      </c>
      <c r="D31">
        <v>142000</v>
      </c>
      <c r="E31" t="s">
        <v>971</v>
      </c>
      <c r="F31" t="s">
        <v>939</v>
      </c>
    </row>
    <row r="32" spans="1:12" x14ac:dyDescent="0.2">
      <c r="A32" t="s">
        <v>952</v>
      </c>
      <c r="B32" t="s">
        <v>994</v>
      </c>
      <c r="C32">
        <v>4</v>
      </c>
      <c r="D32">
        <v>63000</v>
      </c>
      <c r="E32" t="s">
        <v>971</v>
      </c>
      <c r="F32" t="s">
        <v>935</v>
      </c>
    </row>
    <row r="33" spans="1:6" x14ac:dyDescent="0.2">
      <c r="A33" t="s">
        <v>966</v>
      </c>
      <c r="B33" t="s">
        <v>995</v>
      </c>
      <c r="C33">
        <v>16</v>
      </c>
      <c r="D33">
        <v>104000</v>
      </c>
      <c r="E33" t="s">
        <v>971</v>
      </c>
      <c r="F33" t="s">
        <v>937</v>
      </c>
    </row>
    <row r="34" spans="1:6" x14ac:dyDescent="0.2">
      <c r="A34" t="s">
        <v>967</v>
      </c>
      <c r="B34" t="s">
        <v>996</v>
      </c>
      <c r="C34">
        <v>24</v>
      </c>
      <c r="D34">
        <v>124000</v>
      </c>
      <c r="E34" t="s">
        <v>971</v>
      </c>
      <c r="F34" t="s">
        <v>943</v>
      </c>
    </row>
    <row r="35" spans="1:6" x14ac:dyDescent="0.2">
      <c r="A35" t="s">
        <v>938</v>
      </c>
      <c r="B35" t="s">
        <v>997</v>
      </c>
      <c r="C35">
        <v>10</v>
      </c>
      <c r="D35">
        <v>87000</v>
      </c>
      <c r="E35" t="s">
        <v>971</v>
      </c>
      <c r="F35" t="s">
        <v>72</v>
      </c>
    </row>
    <row r="36" spans="1:6" x14ac:dyDescent="0.2">
      <c r="A36" t="s">
        <v>940</v>
      </c>
      <c r="B36" t="s">
        <v>999</v>
      </c>
      <c r="C36">
        <v>3</v>
      </c>
      <c r="D36">
        <v>59000</v>
      </c>
      <c r="E36" t="s">
        <v>971</v>
      </c>
      <c r="F36" t="s">
        <v>933</v>
      </c>
    </row>
    <row r="37" spans="1:6" x14ac:dyDescent="0.2">
      <c r="A37" t="s">
        <v>968</v>
      </c>
      <c r="B37" t="s">
        <v>1001</v>
      </c>
      <c r="C37">
        <v>26</v>
      </c>
      <c r="D37">
        <v>130000</v>
      </c>
      <c r="E37" t="s">
        <v>971</v>
      </c>
      <c r="F37" t="s">
        <v>939</v>
      </c>
    </row>
    <row r="38" spans="1:6" x14ac:dyDescent="0.2">
      <c r="A38" t="s">
        <v>946</v>
      </c>
      <c r="B38" t="s">
        <v>1002</v>
      </c>
      <c r="C38">
        <v>12</v>
      </c>
      <c r="D38">
        <v>93000</v>
      </c>
      <c r="E38" t="s">
        <v>971</v>
      </c>
      <c r="F38" t="s">
        <v>935</v>
      </c>
    </row>
    <row r="39" spans="1:6" x14ac:dyDescent="0.2">
      <c r="A39" t="s">
        <v>950</v>
      </c>
      <c r="B39" t="s">
        <v>1000</v>
      </c>
      <c r="C39">
        <v>8</v>
      </c>
      <c r="D39">
        <v>78000</v>
      </c>
      <c r="E39" t="s">
        <v>971</v>
      </c>
      <c r="F39" t="s">
        <v>937</v>
      </c>
    </row>
    <row r="40" spans="1:6" x14ac:dyDescent="0.2">
      <c r="A40" t="s">
        <v>945</v>
      </c>
      <c r="B40" t="s">
        <v>998</v>
      </c>
      <c r="C40">
        <v>21</v>
      </c>
      <c r="D40">
        <v>119000</v>
      </c>
      <c r="E40" t="s">
        <v>971</v>
      </c>
      <c r="F40" t="s">
        <v>943</v>
      </c>
    </row>
    <row r="41" spans="1:6" x14ac:dyDescent="0.2">
      <c r="A41" t="s">
        <v>948</v>
      </c>
      <c r="B41" t="s">
        <v>1003</v>
      </c>
      <c r="C41">
        <v>6</v>
      </c>
      <c r="D41">
        <v>71000</v>
      </c>
      <c r="E41" t="s">
        <v>971</v>
      </c>
      <c r="F41" t="s">
        <v>933</v>
      </c>
    </row>
    <row r="42" spans="1:6" x14ac:dyDescent="0.2">
      <c r="A42" t="s">
        <v>936</v>
      </c>
      <c r="B42" t="s">
        <v>1004</v>
      </c>
      <c r="C42">
        <v>15</v>
      </c>
      <c r="D42">
        <v>101000</v>
      </c>
      <c r="E42" t="s">
        <v>971</v>
      </c>
      <c r="F42" t="s">
        <v>939</v>
      </c>
    </row>
    <row r="43" spans="1:6" x14ac:dyDescent="0.2">
      <c r="A43" t="s">
        <v>932</v>
      </c>
      <c r="B43" t="s">
        <v>1005</v>
      </c>
      <c r="C43">
        <v>1</v>
      </c>
      <c r="D43">
        <v>52000</v>
      </c>
      <c r="E43" t="s">
        <v>971</v>
      </c>
      <c r="F43" t="s">
        <v>72</v>
      </c>
    </row>
    <row r="44" spans="1:6" x14ac:dyDescent="0.2">
      <c r="A44" t="s">
        <v>954</v>
      </c>
      <c r="B44" t="s">
        <v>1006</v>
      </c>
      <c r="C44">
        <v>11</v>
      </c>
      <c r="D44">
        <v>89000</v>
      </c>
      <c r="E44" t="s">
        <v>971</v>
      </c>
      <c r="F44" t="s">
        <v>937</v>
      </c>
    </row>
    <row r="45" spans="1:6" x14ac:dyDescent="0.2">
      <c r="A45" t="s">
        <v>955</v>
      </c>
      <c r="B45" t="s">
        <v>1007</v>
      </c>
      <c r="C45">
        <v>22</v>
      </c>
      <c r="D45">
        <v>121000</v>
      </c>
      <c r="E45" t="s">
        <v>971</v>
      </c>
      <c r="F45" t="s">
        <v>943</v>
      </c>
    </row>
    <row r="46" spans="1:6" x14ac:dyDescent="0.2">
      <c r="A46" t="s">
        <v>934</v>
      </c>
      <c r="B46" t="s">
        <v>1008</v>
      </c>
      <c r="C46">
        <v>5</v>
      </c>
      <c r="D46">
        <v>67000</v>
      </c>
      <c r="E46" t="s">
        <v>971</v>
      </c>
      <c r="F46" t="s">
        <v>935</v>
      </c>
    </row>
    <row r="47" spans="1:6" x14ac:dyDescent="0.2">
      <c r="A47" t="s">
        <v>951</v>
      </c>
      <c r="B47" t="s">
        <v>1009</v>
      </c>
      <c r="C47">
        <v>18</v>
      </c>
      <c r="D47">
        <v>112000</v>
      </c>
      <c r="E47" t="s">
        <v>971</v>
      </c>
      <c r="F47" t="s">
        <v>939</v>
      </c>
    </row>
    <row r="48" spans="1:6" x14ac:dyDescent="0.2">
      <c r="A48" t="s">
        <v>944</v>
      </c>
      <c r="B48" t="s">
        <v>1010</v>
      </c>
      <c r="C48">
        <v>7</v>
      </c>
      <c r="D48">
        <v>75000</v>
      </c>
      <c r="E48" t="s">
        <v>971</v>
      </c>
      <c r="F48" t="s">
        <v>933</v>
      </c>
    </row>
    <row r="49" spans="1:6" x14ac:dyDescent="0.2">
      <c r="A49" t="s">
        <v>941</v>
      </c>
      <c r="B49" t="s">
        <v>1011</v>
      </c>
      <c r="C49">
        <v>25</v>
      </c>
      <c r="D49">
        <v>129000</v>
      </c>
      <c r="E49" t="s">
        <v>971</v>
      </c>
      <c r="F49" t="s">
        <v>937</v>
      </c>
    </row>
    <row r="50" spans="1:6" x14ac:dyDescent="0.2">
      <c r="A50" t="s">
        <v>957</v>
      </c>
      <c r="B50" t="s">
        <v>1012</v>
      </c>
      <c r="C50">
        <v>13</v>
      </c>
      <c r="D50">
        <v>96000</v>
      </c>
      <c r="E50" t="s">
        <v>971</v>
      </c>
      <c r="F50" t="s">
        <v>943</v>
      </c>
    </row>
    <row r="51" spans="1:6" x14ac:dyDescent="0.2">
      <c r="A51" t="s">
        <v>949</v>
      </c>
      <c r="B51" t="s">
        <v>1013</v>
      </c>
      <c r="C51">
        <v>2</v>
      </c>
      <c r="D51">
        <v>55000</v>
      </c>
      <c r="E51" t="s">
        <v>971</v>
      </c>
      <c r="F51" t="s">
        <v>72</v>
      </c>
    </row>
    <row r="52" spans="1:6" x14ac:dyDescent="0.2">
      <c r="A52" t="s">
        <v>947</v>
      </c>
      <c r="B52" t="s">
        <v>1014</v>
      </c>
      <c r="C52">
        <v>30</v>
      </c>
      <c r="D52">
        <v>141000</v>
      </c>
      <c r="E52" t="s">
        <v>971</v>
      </c>
      <c r="F52" t="s">
        <v>939</v>
      </c>
    </row>
    <row r="53" spans="1:6" x14ac:dyDescent="0.2">
      <c r="A53" t="s">
        <v>959</v>
      </c>
      <c r="B53" t="s">
        <v>1015</v>
      </c>
      <c r="C53">
        <v>9</v>
      </c>
      <c r="D53">
        <v>83000</v>
      </c>
      <c r="E53" t="s">
        <v>971</v>
      </c>
      <c r="F53" t="s">
        <v>935</v>
      </c>
    </row>
    <row r="54" spans="1:6" x14ac:dyDescent="0.2">
      <c r="A54" t="s">
        <v>956</v>
      </c>
      <c r="B54" t="s">
        <v>1016</v>
      </c>
      <c r="C54">
        <v>17</v>
      </c>
      <c r="D54">
        <v>107000</v>
      </c>
      <c r="E54" t="s">
        <v>971</v>
      </c>
      <c r="F54" t="s">
        <v>937</v>
      </c>
    </row>
    <row r="55" spans="1:6" x14ac:dyDescent="0.2">
      <c r="A55" t="s">
        <v>952</v>
      </c>
      <c r="B55" t="s">
        <v>1017</v>
      </c>
      <c r="C55">
        <v>4</v>
      </c>
      <c r="D55">
        <v>62000</v>
      </c>
      <c r="E55" t="s">
        <v>972</v>
      </c>
      <c r="F55" t="s">
        <v>933</v>
      </c>
    </row>
    <row r="56" spans="1:6" x14ac:dyDescent="0.2">
      <c r="A56" t="s">
        <v>958</v>
      </c>
      <c r="B56" t="s">
        <v>1018</v>
      </c>
      <c r="C56">
        <v>23</v>
      </c>
      <c r="D56">
        <v>123000</v>
      </c>
      <c r="E56" t="s">
        <v>972</v>
      </c>
      <c r="F56" t="s">
        <v>943</v>
      </c>
    </row>
    <row r="57" spans="1:6" x14ac:dyDescent="0.2">
      <c r="A57" t="s">
        <v>964</v>
      </c>
      <c r="B57" t="s">
        <v>1019</v>
      </c>
      <c r="C57">
        <v>12</v>
      </c>
      <c r="D57">
        <v>92000</v>
      </c>
      <c r="E57" t="s">
        <v>972</v>
      </c>
      <c r="F57" t="s">
        <v>939</v>
      </c>
    </row>
    <row r="58" spans="1:6" x14ac:dyDescent="0.2">
      <c r="A58" t="s">
        <v>962</v>
      </c>
      <c r="B58" t="s">
        <v>1020</v>
      </c>
      <c r="C58">
        <v>7</v>
      </c>
      <c r="D58">
        <v>77000</v>
      </c>
      <c r="E58" t="s">
        <v>972</v>
      </c>
      <c r="F58" t="s">
        <v>72</v>
      </c>
    </row>
    <row r="59" spans="1:6" x14ac:dyDescent="0.2">
      <c r="A59" t="s">
        <v>963</v>
      </c>
      <c r="B59" t="s">
        <v>1021</v>
      </c>
      <c r="C59">
        <v>19</v>
      </c>
      <c r="D59">
        <v>116000</v>
      </c>
      <c r="E59" t="s">
        <v>972</v>
      </c>
      <c r="F59" t="s">
        <v>937</v>
      </c>
    </row>
    <row r="60" spans="1:6" x14ac:dyDescent="0.2">
      <c r="A60" t="s">
        <v>948</v>
      </c>
      <c r="B60" t="s">
        <v>1022</v>
      </c>
      <c r="C60">
        <v>6</v>
      </c>
      <c r="D60">
        <v>70000</v>
      </c>
      <c r="E60" t="s">
        <v>972</v>
      </c>
      <c r="F60" t="s">
        <v>935</v>
      </c>
    </row>
    <row r="61" spans="1:6" x14ac:dyDescent="0.2">
      <c r="A61" t="s">
        <v>953</v>
      </c>
      <c r="B61" t="s">
        <v>1023</v>
      </c>
      <c r="C61">
        <v>27</v>
      </c>
      <c r="D61">
        <v>133000</v>
      </c>
      <c r="E61" t="s">
        <v>972</v>
      </c>
      <c r="F61" t="s">
        <v>943</v>
      </c>
    </row>
    <row r="62" spans="1:6" x14ac:dyDescent="0.2">
      <c r="A62" t="s">
        <v>938</v>
      </c>
      <c r="B62" t="s">
        <v>1024</v>
      </c>
      <c r="C62">
        <v>10</v>
      </c>
      <c r="D62">
        <v>88000</v>
      </c>
      <c r="E62" t="s">
        <v>972</v>
      </c>
      <c r="F62" t="s">
        <v>933</v>
      </c>
    </row>
    <row r="63" spans="1:6" x14ac:dyDescent="0.2">
      <c r="A63" t="s">
        <v>961</v>
      </c>
      <c r="B63" t="s">
        <v>1025</v>
      </c>
      <c r="C63">
        <v>14</v>
      </c>
      <c r="D63">
        <v>99000</v>
      </c>
      <c r="E63" t="s">
        <v>972</v>
      </c>
      <c r="F63" t="s">
        <v>939</v>
      </c>
    </row>
    <row r="64" spans="1:6" x14ac:dyDescent="0.2">
      <c r="A64" t="s">
        <v>940</v>
      </c>
      <c r="B64" t="s">
        <v>1026</v>
      </c>
      <c r="C64">
        <v>3</v>
      </c>
      <c r="D64">
        <v>59000</v>
      </c>
      <c r="E64" t="s">
        <v>972</v>
      </c>
      <c r="F64" t="s">
        <v>935</v>
      </c>
    </row>
    <row r="65" spans="1:6" x14ac:dyDescent="0.2">
      <c r="A65" t="s">
        <v>945</v>
      </c>
      <c r="B65" t="s">
        <v>1027</v>
      </c>
      <c r="C65">
        <v>20</v>
      </c>
      <c r="D65">
        <v>118000</v>
      </c>
      <c r="E65" t="s">
        <v>972</v>
      </c>
      <c r="F65" t="s">
        <v>937</v>
      </c>
    </row>
    <row r="66" spans="1:6" x14ac:dyDescent="0.2">
      <c r="A66" t="s">
        <v>950</v>
      </c>
      <c r="B66" t="s">
        <v>1028</v>
      </c>
      <c r="C66">
        <v>8</v>
      </c>
      <c r="D66">
        <v>79000</v>
      </c>
      <c r="E66" t="s">
        <v>972</v>
      </c>
      <c r="F66" t="s">
        <v>72</v>
      </c>
    </row>
    <row r="67" spans="1:6" x14ac:dyDescent="0.2">
      <c r="A67" t="s">
        <v>967</v>
      </c>
      <c r="B67" t="s">
        <v>1029</v>
      </c>
      <c r="C67">
        <v>24</v>
      </c>
      <c r="D67">
        <v>125000</v>
      </c>
      <c r="E67" t="s">
        <v>972</v>
      </c>
      <c r="F67" t="s">
        <v>943</v>
      </c>
    </row>
    <row r="68" spans="1:6" x14ac:dyDescent="0.2">
      <c r="A68" t="s">
        <v>946</v>
      </c>
      <c r="B68" t="s">
        <v>1030</v>
      </c>
      <c r="C68">
        <v>12</v>
      </c>
      <c r="D68">
        <v>94000</v>
      </c>
      <c r="E68" t="s">
        <v>972</v>
      </c>
      <c r="F68" t="s">
        <v>939</v>
      </c>
    </row>
    <row r="69" spans="1:6" x14ac:dyDescent="0.2">
      <c r="A69" t="s">
        <v>944</v>
      </c>
      <c r="B69" t="s">
        <v>1031</v>
      </c>
      <c r="C69">
        <v>7</v>
      </c>
      <c r="D69">
        <v>76000</v>
      </c>
      <c r="E69" t="s">
        <v>972</v>
      </c>
      <c r="F69" t="s">
        <v>933</v>
      </c>
    </row>
    <row r="70" spans="1:6" x14ac:dyDescent="0.2">
      <c r="A70" t="s">
        <v>960</v>
      </c>
      <c r="B70" t="s">
        <v>1032</v>
      </c>
      <c r="C70">
        <v>28</v>
      </c>
      <c r="D70">
        <v>136000</v>
      </c>
      <c r="E70" t="s">
        <v>972</v>
      </c>
      <c r="F70" t="s">
        <v>937</v>
      </c>
    </row>
    <row r="71" spans="1:6" x14ac:dyDescent="0.2">
      <c r="A71" t="s">
        <v>934</v>
      </c>
      <c r="B71" t="s">
        <v>1033</v>
      </c>
      <c r="C71">
        <v>5</v>
      </c>
      <c r="D71">
        <v>68000</v>
      </c>
      <c r="E71" t="s">
        <v>972</v>
      </c>
      <c r="F71" t="s">
        <v>935</v>
      </c>
    </row>
    <row r="72" spans="1:6" x14ac:dyDescent="0.2">
      <c r="A72" t="s">
        <v>966</v>
      </c>
      <c r="B72" t="s">
        <v>1034</v>
      </c>
      <c r="C72">
        <v>16</v>
      </c>
      <c r="D72">
        <v>105000</v>
      </c>
      <c r="E72" t="s">
        <v>972</v>
      </c>
      <c r="F72" t="s">
        <v>943</v>
      </c>
    </row>
    <row r="73" spans="1:6" x14ac:dyDescent="0.2">
      <c r="A73" t="s">
        <v>954</v>
      </c>
      <c r="B73" t="s">
        <v>1035</v>
      </c>
      <c r="C73">
        <v>11</v>
      </c>
      <c r="D73">
        <v>90000</v>
      </c>
      <c r="E73" t="s">
        <v>972</v>
      </c>
      <c r="F73" t="s">
        <v>939</v>
      </c>
    </row>
    <row r="74" spans="1:6" x14ac:dyDescent="0.2">
      <c r="A74" t="s">
        <v>942</v>
      </c>
      <c r="B74" t="s">
        <v>1036</v>
      </c>
      <c r="C74">
        <v>1</v>
      </c>
      <c r="D74">
        <v>52000</v>
      </c>
      <c r="E74" t="s">
        <v>972</v>
      </c>
      <c r="F74" t="s">
        <v>933</v>
      </c>
    </row>
    <row r="75" spans="1:6" x14ac:dyDescent="0.2">
      <c r="A75" t="s">
        <v>955</v>
      </c>
      <c r="B75" t="s">
        <v>1037</v>
      </c>
      <c r="C75">
        <v>22</v>
      </c>
      <c r="D75">
        <v>122000</v>
      </c>
      <c r="E75" t="s">
        <v>972</v>
      </c>
      <c r="F75" t="s">
        <v>937</v>
      </c>
    </row>
    <row r="76" spans="1:6" x14ac:dyDescent="0.2">
      <c r="A76" t="s">
        <v>959</v>
      </c>
      <c r="B76" t="s">
        <v>1038</v>
      </c>
      <c r="C76">
        <v>9</v>
      </c>
      <c r="D76">
        <v>82000</v>
      </c>
      <c r="E76" t="s">
        <v>972</v>
      </c>
      <c r="F76" t="s">
        <v>72</v>
      </c>
    </row>
    <row r="77" spans="1:6" x14ac:dyDescent="0.2">
      <c r="A77" t="s">
        <v>941</v>
      </c>
      <c r="B77" t="s">
        <v>1039</v>
      </c>
      <c r="C77">
        <v>25</v>
      </c>
      <c r="D77">
        <v>128000</v>
      </c>
      <c r="E77" t="s">
        <v>972</v>
      </c>
      <c r="F77" t="s">
        <v>943</v>
      </c>
    </row>
    <row r="78" spans="1:6" x14ac:dyDescent="0.2">
      <c r="A78" t="s">
        <v>957</v>
      </c>
      <c r="B78" t="s">
        <v>1040</v>
      </c>
      <c r="C78">
        <v>13</v>
      </c>
      <c r="D78">
        <v>97000</v>
      </c>
      <c r="E78" t="s">
        <v>972</v>
      </c>
      <c r="F78" t="s">
        <v>935</v>
      </c>
    </row>
    <row r="79" spans="1:6" x14ac:dyDescent="0.2">
      <c r="A79" t="s">
        <v>952</v>
      </c>
      <c r="B79" t="s">
        <v>1041</v>
      </c>
      <c r="C79">
        <v>4</v>
      </c>
      <c r="D79">
        <v>63000</v>
      </c>
      <c r="E79" t="s">
        <v>972</v>
      </c>
      <c r="F79" t="s">
        <v>933</v>
      </c>
    </row>
    <row r="80" spans="1:6" x14ac:dyDescent="0.2">
      <c r="A80" t="s">
        <v>951</v>
      </c>
      <c r="B80" t="s">
        <v>1042</v>
      </c>
      <c r="C80">
        <v>18</v>
      </c>
      <c r="D80">
        <v>111000</v>
      </c>
      <c r="E80" t="s">
        <v>972</v>
      </c>
      <c r="F80" t="s">
        <v>939</v>
      </c>
    </row>
    <row r="81" spans="1:6" x14ac:dyDescent="0.2">
      <c r="A81" t="s">
        <v>962</v>
      </c>
      <c r="B81" t="s">
        <v>1043</v>
      </c>
      <c r="C81">
        <v>7</v>
      </c>
      <c r="D81">
        <v>77000</v>
      </c>
      <c r="E81" t="s">
        <v>972</v>
      </c>
      <c r="F81" t="s">
        <v>937</v>
      </c>
    </row>
    <row r="82" spans="1:6" x14ac:dyDescent="0.2">
      <c r="A82" t="s">
        <v>958</v>
      </c>
      <c r="B82" t="s">
        <v>1044</v>
      </c>
      <c r="C82">
        <v>23</v>
      </c>
      <c r="D82">
        <v>123000</v>
      </c>
      <c r="E82" t="s">
        <v>972</v>
      </c>
      <c r="F82" t="s">
        <v>943</v>
      </c>
    </row>
    <row r="83" spans="1:6" x14ac:dyDescent="0.2">
      <c r="A83" t="s">
        <v>964</v>
      </c>
      <c r="B83" t="s">
        <v>1045</v>
      </c>
      <c r="C83">
        <v>12</v>
      </c>
      <c r="D83">
        <v>93000</v>
      </c>
      <c r="E83" t="s">
        <v>972</v>
      </c>
      <c r="F83" t="s">
        <v>72</v>
      </c>
    </row>
    <row r="84" spans="1:6" x14ac:dyDescent="0.2">
      <c r="A84" t="s">
        <v>948</v>
      </c>
      <c r="B84" t="s">
        <v>1046</v>
      </c>
      <c r="C84">
        <v>6</v>
      </c>
      <c r="D84">
        <v>71000</v>
      </c>
      <c r="E84" t="s">
        <v>972</v>
      </c>
      <c r="F84" t="s">
        <v>935</v>
      </c>
    </row>
    <row r="85" spans="1:6" x14ac:dyDescent="0.2">
      <c r="A85" t="s">
        <v>953</v>
      </c>
      <c r="B85" t="s">
        <v>1047</v>
      </c>
      <c r="C85">
        <v>27</v>
      </c>
      <c r="D85">
        <v>134000</v>
      </c>
      <c r="E85" t="s">
        <v>972</v>
      </c>
      <c r="F85" t="s">
        <v>939</v>
      </c>
    </row>
    <row r="86" spans="1:6" x14ac:dyDescent="0.2">
      <c r="A86" t="s">
        <v>938</v>
      </c>
      <c r="B86" t="s">
        <v>1048</v>
      </c>
      <c r="C86">
        <v>10</v>
      </c>
      <c r="D86">
        <v>88000</v>
      </c>
      <c r="E86" t="s">
        <v>972</v>
      </c>
      <c r="F86" t="s">
        <v>937</v>
      </c>
    </row>
    <row r="87" spans="1:6" x14ac:dyDescent="0.2">
      <c r="A87" t="s">
        <v>936</v>
      </c>
      <c r="B87" t="s">
        <v>1049</v>
      </c>
      <c r="C87">
        <v>15</v>
      </c>
      <c r="D87">
        <v>102000</v>
      </c>
      <c r="E87" t="s">
        <v>972</v>
      </c>
      <c r="F87" t="s">
        <v>943</v>
      </c>
    </row>
    <row r="88" spans="1:6" x14ac:dyDescent="0.2">
      <c r="A88" t="s">
        <v>949</v>
      </c>
      <c r="B88" t="s">
        <v>1050</v>
      </c>
      <c r="C88">
        <v>2</v>
      </c>
      <c r="D88">
        <v>56000</v>
      </c>
      <c r="E88" t="s">
        <v>972</v>
      </c>
      <c r="F88" t="s">
        <v>933</v>
      </c>
    </row>
    <row r="89" spans="1:6" x14ac:dyDescent="0.2">
      <c r="A89" t="s">
        <v>963</v>
      </c>
      <c r="B89" t="s">
        <v>1051</v>
      </c>
      <c r="C89">
        <v>19</v>
      </c>
      <c r="D89">
        <v>115000</v>
      </c>
      <c r="E89" t="s">
        <v>972</v>
      </c>
      <c r="F89" t="s">
        <v>939</v>
      </c>
    </row>
    <row r="90" spans="1:6" x14ac:dyDescent="0.2">
      <c r="A90" t="s">
        <v>950</v>
      </c>
      <c r="B90" t="s">
        <v>1052</v>
      </c>
      <c r="C90">
        <v>8</v>
      </c>
      <c r="D90">
        <v>78000</v>
      </c>
      <c r="E90" t="s">
        <v>972</v>
      </c>
      <c r="F90" t="s">
        <v>935</v>
      </c>
    </row>
    <row r="91" spans="1:6" x14ac:dyDescent="0.2">
      <c r="A91" t="s">
        <v>967</v>
      </c>
      <c r="B91" t="s">
        <v>1053</v>
      </c>
      <c r="C91">
        <v>24</v>
      </c>
      <c r="D91">
        <v>126000</v>
      </c>
      <c r="E91" t="s">
        <v>972</v>
      </c>
      <c r="F91" t="s">
        <v>937</v>
      </c>
    </row>
    <row r="92" spans="1:6" x14ac:dyDescent="0.2">
      <c r="A92" t="s">
        <v>946</v>
      </c>
      <c r="B92" t="s">
        <v>1054</v>
      </c>
      <c r="C92">
        <v>12</v>
      </c>
      <c r="D92">
        <v>92000</v>
      </c>
      <c r="E92" t="s">
        <v>972</v>
      </c>
      <c r="F92" t="s">
        <v>943</v>
      </c>
    </row>
    <row r="93" spans="1:6" x14ac:dyDescent="0.2">
      <c r="A93" t="s">
        <v>940</v>
      </c>
      <c r="B93" t="s">
        <v>1055</v>
      </c>
      <c r="C93">
        <v>3</v>
      </c>
      <c r="D93">
        <v>60000</v>
      </c>
      <c r="E93" t="s">
        <v>972</v>
      </c>
      <c r="F93" t="s">
        <v>72</v>
      </c>
    </row>
    <row r="94" spans="1:6" x14ac:dyDescent="0.2">
      <c r="A94" t="s">
        <v>956</v>
      </c>
      <c r="B94" t="s">
        <v>1056</v>
      </c>
      <c r="C94">
        <v>17</v>
      </c>
      <c r="D94">
        <v>108000</v>
      </c>
      <c r="E94" t="s">
        <v>972</v>
      </c>
      <c r="F94" t="s">
        <v>939</v>
      </c>
    </row>
    <row r="95" spans="1:6" x14ac:dyDescent="0.2">
      <c r="A95" t="s">
        <v>944</v>
      </c>
      <c r="B95" t="s">
        <v>1057</v>
      </c>
      <c r="C95">
        <v>7</v>
      </c>
      <c r="D95">
        <v>76000</v>
      </c>
      <c r="E95" t="s">
        <v>972</v>
      </c>
      <c r="F95" t="s">
        <v>935</v>
      </c>
    </row>
    <row r="96" spans="1:6" x14ac:dyDescent="0.2">
      <c r="A96" t="s">
        <v>945</v>
      </c>
      <c r="B96" t="s">
        <v>1058</v>
      </c>
      <c r="C96">
        <v>21</v>
      </c>
      <c r="D96">
        <v>119000</v>
      </c>
      <c r="E96" t="s">
        <v>972</v>
      </c>
      <c r="F96" t="s">
        <v>937</v>
      </c>
    </row>
    <row r="97" spans="1:6" x14ac:dyDescent="0.2">
      <c r="A97" t="s">
        <v>934</v>
      </c>
      <c r="B97" t="s">
        <v>1059</v>
      </c>
      <c r="C97">
        <v>5</v>
      </c>
      <c r="D97">
        <v>69000</v>
      </c>
      <c r="E97" t="s">
        <v>972</v>
      </c>
      <c r="F97" t="s">
        <v>933</v>
      </c>
    </row>
    <row r="98" spans="1:6" x14ac:dyDescent="0.2">
      <c r="A98" t="s">
        <v>941</v>
      </c>
      <c r="B98" t="s">
        <v>1060</v>
      </c>
      <c r="C98">
        <v>25</v>
      </c>
      <c r="D98">
        <v>130000</v>
      </c>
      <c r="E98" t="s">
        <v>972</v>
      </c>
      <c r="F98" t="s">
        <v>943</v>
      </c>
    </row>
    <row r="99" spans="1:6" x14ac:dyDescent="0.2">
      <c r="A99" t="s">
        <v>954</v>
      </c>
      <c r="B99" t="s">
        <v>1061</v>
      </c>
      <c r="C99">
        <v>11</v>
      </c>
      <c r="D99">
        <v>89000</v>
      </c>
      <c r="E99" t="s">
        <v>972</v>
      </c>
      <c r="F99" t="s">
        <v>939</v>
      </c>
    </row>
    <row r="100" spans="1:6" x14ac:dyDescent="0.2">
      <c r="A100" t="s">
        <v>932</v>
      </c>
      <c r="B100" t="s">
        <v>1062</v>
      </c>
      <c r="C100">
        <v>1</v>
      </c>
      <c r="D100">
        <v>52000</v>
      </c>
      <c r="E100" t="s">
        <v>972</v>
      </c>
      <c r="F100" t="s">
        <v>935</v>
      </c>
    </row>
    <row r="101" spans="1:6" x14ac:dyDescent="0.2">
      <c r="A101" t="s">
        <v>947</v>
      </c>
      <c r="B101" t="s">
        <v>1063</v>
      </c>
      <c r="C101">
        <v>30</v>
      </c>
      <c r="D101">
        <v>142000</v>
      </c>
      <c r="E101" t="s">
        <v>972</v>
      </c>
      <c r="F101" t="s">
        <v>937</v>
      </c>
    </row>
  </sheetData>
  <pageMargins left="0.7" right="0.7" top="0.75" bottom="0.75" header="0.3" footer="0.3"/>
  <pageSetup orientation="portrait" horizontalDpi="0" verticalDpi="0" r:id="rId1"/>
  <drawing r:id="rId2"/>
  <tableParts count="1">
    <tablePart r:id="rId3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EF4EBB-A76D-4834-A49E-430EF56D9D9D}">
  <sheetPr codeName="Sheet2"/>
  <dimension ref="A5:B7"/>
  <sheetViews>
    <sheetView workbookViewId="0">
      <selection activeCell="L8" sqref="L8"/>
    </sheetView>
  </sheetViews>
  <sheetFormatPr defaultRowHeight="12.75" x14ac:dyDescent="0.2"/>
  <cols>
    <col min="4" max="4" width="11.7109375" customWidth="1"/>
  </cols>
  <sheetData>
    <row r="5" spans="1:2" x14ac:dyDescent="0.2">
      <c r="A5" s="8" t="b">
        <v>0</v>
      </c>
      <c r="B5" t="s">
        <v>24</v>
      </c>
    </row>
    <row r="6" spans="1:2" x14ac:dyDescent="0.2">
      <c r="A6" s="8" t="b">
        <v>0</v>
      </c>
      <c r="B6" t="s">
        <v>25</v>
      </c>
    </row>
    <row r="7" spans="1:2" x14ac:dyDescent="0.2">
      <c r="A7" s="8" t="b">
        <v>0</v>
      </c>
      <c r="B7" t="s">
        <v>26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4123DB-B3BF-45FA-B327-B15738B8D563}">
  <sheetPr codeName="Sheet8"/>
  <dimension ref="A1:L64"/>
  <sheetViews>
    <sheetView workbookViewId="0">
      <selection activeCell="K29" sqref="K29"/>
    </sheetView>
  </sheetViews>
  <sheetFormatPr defaultRowHeight="12.75" x14ac:dyDescent="0.2"/>
  <cols>
    <col min="1" max="1" width="6.28515625" bestFit="1" customWidth="1"/>
    <col min="2" max="2" width="13.28515625" bestFit="1" customWidth="1"/>
    <col min="3" max="3" width="13.140625" bestFit="1" customWidth="1"/>
    <col min="4" max="4" width="8" customWidth="1"/>
    <col min="5" max="5" width="15.5703125" customWidth="1"/>
    <col min="6" max="6" width="10.28515625" bestFit="1" customWidth="1"/>
    <col min="7" max="7" width="12.28515625" bestFit="1" customWidth="1"/>
    <col min="8" max="8" width="6.28515625" bestFit="1" customWidth="1"/>
    <col min="9" max="9" width="20.28515625" bestFit="1" customWidth="1"/>
    <col min="10" max="10" width="13.28515625" bestFit="1" customWidth="1"/>
    <col min="11" max="11" width="28.85546875" bestFit="1" customWidth="1"/>
    <col min="12" max="12" width="50.42578125" bestFit="1" customWidth="1"/>
  </cols>
  <sheetData>
    <row r="1" spans="1:12" x14ac:dyDescent="0.2">
      <c r="A1" t="s">
        <v>660</v>
      </c>
      <c r="B1" t="s">
        <v>736</v>
      </c>
      <c r="C1" t="s">
        <v>737</v>
      </c>
      <c r="D1" t="s">
        <v>738</v>
      </c>
      <c r="E1" t="s">
        <v>739</v>
      </c>
      <c r="F1" t="s">
        <v>740</v>
      </c>
      <c r="G1" t="s">
        <v>741</v>
      </c>
      <c r="H1" t="s">
        <v>742</v>
      </c>
      <c r="I1" t="s">
        <v>697</v>
      </c>
      <c r="J1" t="s">
        <v>698</v>
      </c>
      <c r="K1" t="s">
        <v>609</v>
      </c>
      <c r="L1" t="s">
        <v>743</v>
      </c>
    </row>
    <row r="2" spans="1:12" x14ac:dyDescent="0.2">
      <c r="A2">
        <v>12</v>
      </c>
      <c r="B2" t="s">
        <v>744</v>
      </c>
      <c r="C2" t="s">
        <v>745</v>
      </c>
      <c r="D2" t="s">
        <v>662</v>
      </c>
      <c r="E2" t="s">
        <v>746</v>
      </c>
      <c r="F2" t="s">
        <v>747</v>
      </c>
      <c r="G2" s="50">
        <v>36986</v>
      </c>
      <c r="H2" t="s">
        <v>615</v>
      </c>
      <c r="I2" t="s">
        <v>748</v>
      </c>
      <c r="J2" t="s">
        <v>867</v>
      </c>
      <c r="K2" t="s">
        <v>749</v>
      </c>
      <c r="L2" t="s">
        <v>750</v>
      </c>
    </row>
    <row r="3" spans="1:12" x14ac:dyDescent="0.2">
      <c r="A3">
        <v>81</v>
      </c>
      <c r="B3" t="s">
        <v>751</v>
      </c>
      <c r="C3" t="s">
        <v>752</v>
      </c>
      <c r="D3" t="s">
        <v>662</v>
      </c>
      <c r="E3" t="s">
        <v>753</v>
      </c>
      <c r="F3" t="s">
        <v>754</v>
      </c>
      <c r="G3" s="50">
        <v>35408</v>
      </c>
      <c r="H3" t="s">
        <v>615</v>
      </c>
      <c r="I3" t="s">
        <v>755</v>
      </c>
      <c r="J3" t="s">
        <v>868</v>
      </c>
      <c r="K3" t="s">
        <v>756</v>
      </c>
      <c r="L3" t="s">
        <v>757</v>
      </c>
    </row>
    <row r="4" spans="1:12" x14ac:dyDescent="0.2">
      <c r="A4">
        <v>9</v>
      </c>
      <c r="B4" t="s">
        <v>758</v>
      </c>
      <c r="C4" t="s">
        <v>759</v>
      </c>
      <c r="D4" t="s">
        <v>662</v>
      </c>
      <c r="E4" t="s">
        <v>746</v>
      </c>
      <c r="F4" t="s">
        <v>760</v>
      </c>
      <c r="G4" s="50">
        <v>35366</v>
      </c>
      <c r="H4" t="s">
        <v>51</v>
      </c>
      <c r="I4" t="s">
        <v>761</v>
      </c>
      <c r="J4" t="s">
        <v>867</v>
      </c>
      <c r="K4" t="s">
        <v>762</v>
      </c>
      <c r="L4" t="s">
        <v>763</v>
      </c>
    </row>
    <row r="5" spans="1:12" x14ac:dyDescent="0.2">
      <c r="A5">
        <v>14</v>
      </c>
      <c r="B5" t="s">
        <v>764</v>
      </c>
      <c r="C5" t="s">
        <v>765</v>
      </c>
      <c r="D5" t="s">
        <v>548</v>
      </c>
      <c r="E5" t="s">
        <v>753</v>
      </c>
      <c r="F5" t="s">
        <v>766</v>
      </c>
      <c r="G5" s="50">
        <v>37490</v>
      </c>
      <c r="H5" t="s">
        <v>51</v>
      </c>
      <c r="I5" t="s">
        <v>767</v>
      </c>
      <c r="J5" t="s">
        <v>869</v>
      </c>
      <c r="K5" t="s">
        <v>749</v>
      </c>
      <c r="L5" t="s">
        <v>768</v>
      </c>
    </row>
    <row r="6" spans="1:12" x14ac:dyDescent="0.2">
      <c r="A6">
        <v>59</v>
      </c>
      <c r="B6" t="s">
        <v>769</v>
      </c>
      <c r="C6" t="s">
        <v>770</v>
      </c>
      <c r="D6" t="s">
        <v>662</v>
      </c>
      <c r="E6" t="s">
        <v>653</v>
      </c>
      <c r="F6" t="s">
        <v>636</v>
      </c>
      <c r="G6" s="50">
        <v>34613</v>
      </c>
      <c r="H6" t="s">
        <v>615</v>
      </c>
      <c r="I6" t="s">
        <v>771</v>
      </c>
      <c r="J6" t="s">
        <v>869</v>
      </c>
      <c r="K6" t="s">
        <v>772</v>
      </c>
      <c r="L6" t="s">
        <v>773</v>
      </c>
    </row>
    <row r="7" spans="1:12" x14ac:dyDescent="0.2">
      <c r="A7">
        <v>15</v>
      </c>
      <c r="B7" t="s">
        <v>774</v>
      </c>
      <c r="C7" t="s">
        <v>775</v>
      </c>
      <c r="D7" t="s">
        <v>548</v>
      </c>
      <c r="E7" t="s">
        <v>776</v>
      </c>
      <c r="F7" t="s">
        <v>777</v>
      </c>
      <c r="G7" s="50">
        <v>35455</v>
      </c>
      <c r="H7" t="s">
        <v>615</v>
      </c>
      <c r="I7" t="s">
        <v>778</v>
      </c>
      <c r="J7" t="s">
        <v>867</v>
      </c>
      <c r="K7" t="s">
        <v>762</v>
      </c>
      <c r="L7" t="s">
        <v>750</v>
      </c>
    </row>
    <row r="8" spans="1:12" x14ac:dyDescent="0.2">
      <c r="A8">
        <v>37</v>
      </c>
      <c r="B8" t="s">
        <v>752</v>
      </c>
      <c r="C8" t="s">
        <v>779</v>
      </c>
      <c r="D8" t="s">
        <v>612</v>
      </c>
      <c r="E8" t="s">
        <v>780</v>
      </c>
      <c r="F8" t="s">
        <v>781</v>
      </c>
      <c r="G8" s="50">
        <v>34108</v>
      </c>
      <c r="H8" t="s">
        <v>615</v>
      </c>
      <c r="I8" t="s">
        <v>782</v>
      </c>
      <c r="J8" t="s">
        <v>868</v>
      </c>
      <c r="K8" t="s">
        <v>756</v>
      </c>
      <c r="L8" t="s">
        <v>783</v>
      </c>
    </row>
    <row r="9" spans="1:12" x14ac:dyDescent="0.2">
      <c r="A9">
        <v>86</v>
      </c>
      <c r="B9" t="s">
        <v>758</v>
      </c>
      <c r="C9" t="s">
        <v>784</v>
      </c>
      <c r="D9" t="s">
        <v>662</v>
      </c>
      <c r="E9" t="s">
        <v>653</v>
      </c>
      <c r="F9" t="s">
        <v>785</v>
      </c>
      <c r="G9" s="50">
        <v>37025</v>
      </c>
      <c r="H9" t="s">
        <v>615</v>
      </c>
      <c r="I9" t="s">
        <v>786</v>
      </c>
      <c r="J9" t="s">
        <v>868</v>
      </c>
      <c r="K9" t="s">
        <v>787</v>
      </c>
      <c r="L9" t="s">
        <v>788</v>
      </c>
    </row>
    <row r="10" spans="1:12" x14ac:dyDescent="0.2">
      <c r="A10">
        <v>43</v>
      </c>
      <c r="B10" t="s">
        <v>789</v>
      </c>
      <c r="C10" t="s">
        <v>784</v>
      </c>
      <c r="D10" t="s">
        <v>548</v>
      </c>
      <c r="E10" t="s">
        <v>790</v>
      </c>
      <c r="F10" t="s">
        <v>689</v>
      </c>
      <c r="G10" s="50">
        <v>36447</v>
      </c>
      <c r="H10" t="s">
        <v>615</v>
      </c>
      <c r="I10" t="s">
        <v>786</v>
      </c>
      <c r="J10" t="s">
        <v>868</v>
      </c>
      <c r="K10" t="s">
        <v>749</v>
      </c>
      <c r="L10" t="s">
        <v>757</v>
      </c>
    </row>
    <row r="11" spans="1:12" x14ac:dyDescent="0.2">
      <c r="A11">
        <v>91</v>
      </c>
      <c r="B11" t="s">
        <v>791</v>
      </c>
      <c r="C11" t="s">
        <v>792</v>
      </c>
      <c r="D11" t="s">
        <v>662</v>
      </c>
      <c r="E11" t="s">
        <v>790</v>
      </c>
      <c r="F11" t="s">
        <v>793</v>
      </c>
      <c r="G11" s="50">
        <v>36005</v>
      </c>
      <c r="H11" t="s">
        <v>615</v>
      </c>
      <c r="I11" t="s">
        <v>794</v>
      </c>
      <c r="J11" t="s">
        <v>866</v>
      </c>
      <c r="K11" t="s">
        <v>795</v>
      </c>
      <c r="L11" t="s">
        <v>763</v>
      </c>
    </row>
    <row r="12" spans="1:12" x14ac:dyDescent="0.2">
      <c r="A12">
        <v>2</v>
      </c>
      <c r="B12" t="s">
        <v>796</v>
      </c>
      <c r="C12" t="s">
        <v>797</v>
      </c>
      <c r="D12" t="s">
        <v>548</v>
      </c>
      <c r="E12" t="s">
        <v>746</v>
      </c>
      <c r="F12" t="s">
        <v>798</v>
      </c>
      <c r="G12" s="50">
        <v>36900</v>
      </c>
      <c r="H12" t="s">
        <v>615</v>
      </c>
      <c r="I12" t="s">
        <v>799</v>
      </c>
      <c r="J12" t="s">
        <v>869</v>
      </c>
      <c r="K12" t="s">
        <v>800</v>
      </c>
      <c r="L12" t="s">
        <v>768</v>
      </c>
    </row>
    <row r="13" spans="1:12" x14ac:dyDescent="0.2">
      <c r="A13">
        <v>21</v>
      </c>
      <c r="B13" t="s">
        <v>801</v>
      </c>
      <c r="C13" t="s">
        <v>802</v>
      </c>
      <c r="D13" t="s">
        <v>662</v>
      </c>
      <c r="E13" t="s">
        <v>753</v>
      </c>
      <c r="F13" t="s">
        <v>803</v>
      </c>
      <c r="G13" s="50">
        <v>35276</v>
      </c>
      <c r="H13" t="s">
        <v>615</v>
      </c>
      <c r="I13" t="s">
        <v>804</v>
      </c>
      <c r="J13" t="s">
        <v>868</v>
      </c>
      <c r="K13" t="s">
        <v>805</v>
      </c>
      <c r="L13" t="s">
        <v>757</v>
      </c>
    </row>
    <row r="14" spans="1:12" x14ac:dyDescent="0.2">
      <c r="A14">
        <v>34</v>
      </c>
      <c r="B14" t="s">
        <v>806</v>
      </c>
      <c r="C14" t="s">
        <v>807</v>
      </c>
      <c r="D14" t="s">
        <v>662</v>
      </c>
      <c r="E14" t="s">
        <v>776</v>
      </c>
      <c r="F14" t="s">
        <v>808</v>
      </c>
      <c r="G14" s="50">
        <v>35690</v>
      </c>
      <c r="H14" t="s">
        <v>615</v>
      </c>
      <c r="I14" t="s">
        <v>809</v>
      </c>
      <c r="J14" t="s">
        <v>870</v>
      </c>
      <c r="K14" t="s">
        <v>810</v>
      </c>
      <c r="L14" t="s">
        <v>788</v>
      </c>
    </row>
    <row r="15" spans="1:12" x14ac:dyDescent="0.2">
      <c r="A15">
        <v>25</v>
      </c>
      <c r="B15" t="s">
        <v>811</v>
      </c>
      <c r="C15" t="s">
        <v>812</v>
      </c>
      <c r="D15" t="s">
        <v>548</v>
      </c>
      <c r="E15" t="s">
        <v>753</v>
      </c>
      <c r="F15" t="s">
        <v>813</v>
      </c>
      <c r="G15" s="50">
        <v>35785</v>
      </c>
      <c r="H15" t="s">
        <v>51</v>
      </c>
      <c r="I15" t="s">
        <v>814</v>
      </c>
      <c r="J15" t="s">
        <v>871</v>
      </c>
      <c r="K15" t="s">
        <v>815</v>
      </c>
      <c r="L15" t="s">
        <v>763</v>
      </c>
    </row>
    <row r="16" spans="1:12" x14ac:dyDescent="0.2">
      <c r="A16">
        <v>10</v>
      </c>
      <c r="B16" t="s">
        <v>816</v>
      </c>
      <c r="C16" t="s">
        <v>817</v>
      </c>
      <c r="D16" t="s">
        <v>662</v>
      </c>
      <c r="E16" t="s">
        <v>753</v>
      </c>
      <c r="F16" t="s">
        <v>813</v>
      </c>
      <c r="G16" s="50">
        <v>34042</v>
      </c>
      <c r="H16" t="s">
        <v>615</v>
      </c>
      <c r="I16" t="s">
        <v>818</v>
      </c>
      <c r="J16" t="s">
        <v>872</v>
      </c>
      <c r="K16" t="s">
        <v>819</v>
      </c>
      <c r="L16" t="s">
        <v>788</v>
      </c>
    </row>
    <row r="17" spans="1:12" x14ac:dyDescent="0.2">
      <c r="A17">
        <v>29</v>
      </c>
      <c r="B17" t="s">
        <v>764</v>
      </c>
      <c r="C17" t="s">
        <v>820</v>
      </c>
      <c r="D17" t="s">
        <v>662</v>
      </c>
      <c r="E17" t="s">
        <v>780</v>
      </c>
      <c r="F17" t="s">
        <v>798</v>
      </c>
      <c r="G17" s="50">
        <v>33526</v>
      </c>
      <c r="H17" t="s">
        <v>615</v>
      </c>
      <c r="I17" t="s">
        <v>821</v>
      </c>
      <c r="J17" t="s">
        <v>869</v>
      </c>
      <c r="K17" t="s">
        <v>822</v>
      </c>
      <c r="L17" t="s">
        <v>823</v>
      </c>
    </row>
    <row r="18" spans="1:12" x14ac:dyDescent="0.2">
      <c r="A18">
        <v>30</v>
      </c>
      <c r="B18" t="s">
        <v>769</v>
      </c>
      <c r="C18" t="s">
        <v>824</v>
      </c>
      <c r="D18" t="s">
        <v>612</v>
      </c>
      <c r="E18" t="s">
        <v>825</v>
      </c>
      <c r="F18" t="s">
        <v>826</v>
      </c>
      <c r="G18" s="50">
        <v>36147</v>
      </c>
      <c r="H18" t="s">
        <v>615</v>
      </c>
      <c r="I18" t="s">
        <v>827</v>
      </c>
      <c r="J18" t="s">
        <v>869</v>
      </c>
      <c r="K18" t="s">
        <v>828</v>
      </c>
      <c r="L18" t="s">
        <v>763</v>
      </c>
    </row>
    <row r="19" spans="1:12" x14ac:dyDescent="0.2">
      <c r="A19">
        <v>85</v>
      </c>
      <c r="B19" t="s">
        <v>769</v>
      </c>
      <c r="C19" t="s">
        <v>829</v>
      </c>
      <c r="D19" t="s">
        <v>548</v>
      </c>
      <c r="E19" t="s">
        <v>746</v>
      </c>
      <c r="F19" t="s">
        <v>830</v>
      </c>
      <c r="G19" s="50">
        <v>37445</v>
      </c>
      <c r="H19" t="s">
        <v>615</v>
      </c>
      <c r="I19" t="s">
        <v>831</v>
      </c>
      <c r="J19" t="s">
        <v>873</v>
      </c>
      <c r="K19" t="s">
        <v>832</v>
      </c>
      <c r="L19" t="s">
        <v>833</v>
      </c>
    </row>
    <row r="20" spans="1:12" x14ac:dyDescent="0.2">
      <c r="A20">
        <v>74</v>
      </c>
      <c r="B20" t="s">
        <v>834</v>
      </c>
      <c r="C20" t="s">
        <v>835</v>
      </c>
      <c r="D20" t="s">
        <v>548</v>
      </c>
      <c r="E20" t="s">
        <v>776</v>
      </c>
      <c r="F20" t="s">
        <v>781</v>
      </c>
      <c r="G20" s="50">
        <v>34455</v>
      </c>
      <c r="H20" t="s">
        <v>615</v>
      </c>
      <c r="I20" t="s">
        <v>836</v>
      </c>
      <c r="J20" t="s">
        <v>874</v>
      </c>
      <c r="K20" t="s">
        <v>837</v>
      </c>
      <c r="L20" t="s">
        <v>838</v>
      </c>
    </row>
    <row r="21" spans="1:12" x14ac:dyDescent="0.2">
      <c r="A21">
        <v>1</v>
      </c>
      <c r="B21" t="s">
        <v>839</v>
      </c>
      <c r="C21" t="s">
        <v>840</v>
      </c>
      <c r="D21" t="s">
        <v>612</v>
      </c>
      <c r="E21" t="s">
        <v>776</v>
      </c>
      <c r="F21" t="s">
        <v>841</v>
      </c>
      <c r="G21" s="50">
        <v>36123</v>
      </c>
      <c r="H21" t="s">
        <v>615</v>
      </c>
      <c r="I21" t="s">
        <v>842</v>
      </c>
      <c r="J21" t="s">
        <v>875</v>
      </c>
      <c r="K21" t="s">
        <v>815</v>
      </c>
      <c r="L21" t="s">
        <v>843</v>
      </c>
    </row>
    <row r="22" spans="1:12" x14ac:dyDescent="0.2">
      <c r="A22">
        <v>72</v>
      </c>
      <c r="B22" t="s">
        <v>844</v>
      </c>
      <c r="C22" t="s">
        <v>845</v>
      </c>
      <c r="D22" t="s">
        <v>662</v>
      </c>
      <c r="E22" t="s">
        <v>825</v>
      </c>
      <c r="F22" t="s">
        <v>846</v>
      </c>
      <c r="G22" s="50">
        <v>35733</v>
      </c>
      <c r="H22" t="s">
        <v>51</v>
      </c>
      <c r="I22" t="s">
        <v>847</v>
      </c>
      <c r="J22" t="s">
        <v>876</v>
      </c>
      <c r="K22" t="s">
        <v>848</v>
      </c>
      <c r="L22" t="s">
        <v>849</v>
      </c>
    </row>
    <row r="23" spans="1:12" x14ac:dyDescent="0.2">
      <c r="A23">
        <v>7</v>
      </c>
      <c r="B23" t="s">
        <v>850</v>
      </c>
      <c r="C23" t="s">
        <v>851</v>
      </c>
      <c r="D23" t="s">
        <v>662</v>
      </c>
      <c r="E23" t="s">
        <v>780</v>
      </c>
      <c r="F23" t="s">
        <v>852</v>
      </c>
      <c r="G23" s="50">
        <v>36419</v>
      </c>
      <c r="H23" t="s">
        <v>615</v>
      </c>
      <c r="I23" t="s">
        <v>853</v>
      </c>
      <c r="J23" t="s">
        <v>866</v>
      </c>
      <c r="K23" t="s">
        <v>832</v>
      </c>
      <c r="L23" t="s">
        <v>763</v>
      </c>
    </row>
    <row r="24" spans="1:12" x14ac:dyDescent="0.2">
      <c r="A24">
        <v>19</v>
      </c>
      <c r="B24" t="s">
        <v>854</v>
      </c>
      <c r="C24" t="s">
        <v>855</v>
      </c>
      <c r="D24" t="s">
        <v>662</v>
      </c>
      <c r="E24" t="s">
        <v>746</v>
      </c>
      <c r="F24" t="s">
        <v>830</v>
      </c>
      <c r="G24" s="50">
        <v>35775</v>
      </c>
      <c r="H24" t="s">
        <v>615</v>
      </c>
      <c r="I24" t="s">
        <v>853</v>
      </c>
      <c r="J24" t="s">
        <v>866</v>
      </c>
      <c r="K24" t="s">
        <v>856</v>
      </c>
      <c r="L24" t="s">
        <v>788</v>
      </c>
    </row>
    <row r="25" spans="1:12" x14ac:dyDescent="0.2">
      <c r="A25">
        <v>16</v>
      </c>
      <c r="B25" t="s">
        <v>857</v>
      </c>
      <c r="C25" t="s">
        <v>858</v>
      </c>
      <c r="D25" t="s">
        <v>662</v>
      </c>
      <c r="E25" t="s">
        <v>653</v>
      </c>
      <c r="F25" t="s">
        <v>859</v>
      </c>
      <c r="G25" s="50">
        <v>34161</v>
      </c>
      <c r="H25" t="s">
        <v>51</v>
      </c>
      <c r="I25" t="s">
        <v>860</v>
      </c>
      <c r="J25" t="s">
        <v>877</v>
      </c>
      <c r="K25" t="s">
        <v>819</v>
      </c>
      <c r="L25" t="s">
        <v>788</v>
      </c>
    </row>
    <row r="26" spans="1:12" x14ac:dyDescent="0.2">
      <c r="A26">
        <v>8</v>
      </c>
      <c r="B26" t="s">
        <v>861</v>
      </c>
      <c r="C26" t="s">
        <v>862</v>
      </c>
      <c r="D26" t="s">
        <v>548</v>
      </c>
      <c r="E26" t="s">
        <v>746</v>
      </c>
      <c r="F26" t="s">
        <v>863</v>
      </c>
      <c r="G26" s="50">
        <v>35630</v>
      </c>
      <c r="H26" t="s">
        <v>615</v>
      </c>
      <c r="I26" t="s">
        <v>864</v>
      </c>
      <c r="J26" t="s">
        <v>868</v>
      </c>
      <c r="K26" t="s">
        <v>865</v>
      </c>
      <c r="L26" t="s">
        <v>757</v>
      </c>
    </row>
    <row r="30" spans="1:12" x14ac:dyDescent="0.2">
      <c r="C30" t="s">
        <v>879</v>
      </c>
    </row>
    <row r="32" spans="1:12" x14ac:dyDescent="0.2">
      <c r="C32" s="51" t="s">
        <v>608</v>
      </c>
      <c r="D32" t="s">
        <v>878</v>
      </c>
      <c r="E32" t="s">
        <v>734</v>
      </c>
    </row>
    <row r="33" spans="3:12" x14ac:dyDescent="0.2">
      <c r="C33" t="s">
        <v>868</v>
      </c>
      <c r="D33">
        <v>6</v>
      </c>
      <c r="E33" s="54">
        <v>0.24</v>
      </c>
    </row>
    <row r="34" spans="3:12" x14ac:dyDescent="0.2">
      <c r="C34" t="s">
        <v>869</v>
      </c>
      <c r="D34">
        <v>5</v>
      </c>
      <c r="E34" s="54">
        <v>0.2</v>
      </c>
    </row>
    <row r="35" spans="3:12" x14ac:dyDescent="0.2">
      <c r="C35" t="s">
        <v>867</v>
      </c>
      <c r="D35">
        <v>3</v>
      </c>
      <c r="E35" s="54">
        <v>0.12</v>
      </c>
    </row>
    <row r="36" spans="3:12" x14ac:dyDescent="0.2">
      <c r="C36" t="s">
        <v>866</v>
      </c>
      <c r="D36">
        <v>3</v>
      </c>
      <c r="E36" s="54">
        <v>0.12</v>
      </c>
    </row>
    <row r="37" spans="3:12" x14ac:dyDescent="0.2">
      <c r="C37" t="s">
        <v>870</v>
      </c>
      <c r="D37">
        <v>1</v>
      </c>
      <c r="E37" s="54">
        <v>0.04</v>
      </c>
    </row>
    <row r="38" spans="3:12" x14ac:dyDescent="0.2">
      <c r="C38" t="s">
        <v>875</v>
      </c>
      <c r="D38">
        <v>1</v>
      </c>
      <c r="E38" s="54">
        <v>0.04</v>
      </c>
    </row>
    <row r="39" spans="3:12" x14ac:dyDescent="0.2">
      <c r="C39" t="s">
        <v>874</v>
      </c>
      <c r="D39">
        <v>1</v>
      </c>
      <c r="E39" s="54">
        <v>0.04</v>
      </c>
      <c r="I39" s="55" t="s">
        <v>880</v>
      </c>
      <c r="J39" s="55" t="s">
        <v>603</v>
      </c>
      <c r="K39" s="55" t="s">
        <v>608</v>
      </c>
      <c r="L39" s="55" t="s">
        <v>881</v>
      </c>
    </row>
    <row r="40" spans="3:12" x14ac:dyDescent="0.2">
      <c r="C40" t="s">
        <v>877</v>
      </c>
      <c r="D40">
        <v>1</v>
      </c>
      <c r="E40" s="54">
        <v>0.04</v>
      </c>
      <c r="I40" t="s">
        <v>882</v>
      </c>
      <c r="J40" t="s">
        <v>883</v>
      </c>
      <c r="K40" t="s">
        <v>809</v>
      </c>
      <c r="L40" t="s">
        <v>884</v>
      </c>
    </row>
    <row r="41" spans="3:12" x14ac:dyDescent="0.2">
      <c r="C41" t="s">
        <v>876</v>
      </c>
      <c r="D41">
        <v>1</v>
      </c>
      <c r="E41" s="54">
        <v>0.04</v>
      </c>
      <c r="I41" t="s">
        <v>885</v>
      </c>
      <c r="J41" t="s">
        <v>883</v>
      </c>
      <c r="K41" t="s">
        <v>886</v>
      </c>
      <c r="L41" t="s">
        <v>887</v>
      </c>
    </row>
    <row r="42" spans="3:12" x14ac:dyDescent="0.2">
      <c r="C42" t="s">
        <v>872</v>
      </c>
      <c r="D42">
        <v>1</v>
      </c>
      <c r="E42" s="54">
        <v>0.04</v>
      </c>
      <c r="I42" t="s">
        <v>888</v>
      </c>
      <c r="J42" t="s">
        <v>883</v>
      </c>
      <c r="K42" t="s">
        <v>886</v>
      </c>
      <c r="L42" t="s">
        <v>887</v>
      </c>
    </row>
    <row r="43" spans="3:12" x14ac:dyDescent="0.2">
      <c r="C43" t="s">
        <v>873</v>
      </c>
      <c r="D43">
        <v>1</v>
      </c>
      <c r="E43" s="54">
        <v>0.04</v>
      </c>
      <c r="I43" t="s">
        <v>889</v>
      </c>
      <c r="J43" t="s">
        <v>883</v>
      </c>
      <c r="K43" t="s">
        <v>890</v>
      </c>
      <c r="L43" t="s">
        <v>887</v>
      </c>
    </row>
    <row r="44" spans="3:12" x14ac:dyDescent="0.2">
      <c r="C44" t="s">
        <v>871</v>
      </c>
      <c r="D44">
        <v>1</v>
      </c>
      <c r="E44" s="54">
        <v>0.04</v>
      </c>
      <c r="I44" t="s">
        <v>891</v>
      </c>
      <c r="J44" t="s">
        <v>883</v>
      </c>
      <c r="K44" t="s">
        <v>892</v>
      </c>
      <c r="L44" t="s">
        <v>893</v>
      </c>
    </row>
    <row r="45" spans="3:12" x14ac:dyDescent="0.2">
      <c r="C45" t="s">
        <v>733</v>
      </c>
      <c r="D45">
        <v>25</v>
      </c>
      <c r="E45" s="54">
        <v>1</v>
      </c>
      <c r="I45" t="s">
        <v>894</v>
      </c>
      <c r="J45" t="s">
        <v>883</v>
      </c>
      <c r="K45" t="s">
        <v>895</v>
      </c>
      <c r="L45" t="s">
        <v>884</v>
      </c>
    </row>
    <row r="46" spans="3:12" x14ac:dyDescent="0.2">
      <c r="I46" t="s">
        <v>896</v>
      </c>
      <c r="J46" t="s">
        <v>883</v>
      </c>
      <c r="K46" t="s">
        <v>748</v>
      </c>
      <c r="L46" t="s">
        <v>897</v>
      </c>
    </row>
    <row r="47" spans="3:12" x14ac:dyDescent="0.2">
      <c r="I47" t="s">
        <v>898</v>
      </c>
      <c r="J47" t="s">
        <v>883</v>
      </c>
      <c r="K47" t="s">
        <v>761</v>
      </c>
      <c r="L47" t="s">
        <v>897</v>
      </c>
    </row>
    <row r="48" spans="3:12" x14ac:dyDescent="0.2">
      <c r="I48" t="s">
        <v>899</v>
      </c>
      <c r="J48" t="s">
        <v>883</v>
      </c>
      <c r="K48" t="s">
        <v>804</v>
      </c>
      <c r="L48" t="s">
        <v>900</v>
      </c>
    </row>
    <row r="49" spans="2:12" x14ac:dyDescent="0.2">
      <c r="I49" t="s">
        <v>901</v>
      </c>
      <c r="J49" t="s">
        <v>883</v>
      </c>
      <c r="K49" t="s">
        <v>755</v>
      </c>
      <c r="L49" t="s">
        <v>900</v>
      </c>
    </row>
    <row r="50" spans="2:12" x14ac:dyDescent="0.2">
      <c r="B50" s="51" t="s">
        <v>881</v>
      </c>
      <c r="C50" t="s">
        <v>925</v>
      </c>
      <c r="D50" t="s">
        <v>926</v>
      </c>
      <c r="I50" t="s">
        <v>902</v>
      </c>
      <c r="J50" t="s">
        <v>883</v>
      </c>
      <c r="K50" t="s">
        <v>903</v>
      </c>
      <c r="L50" t="s">
        <v>904</v>
      </c>
    </row>
    <row r="51" spans="2:12" x14ac:dyDescent="0.2">
      <c r="B51" t="s">
        <v>904</v>
      </c>
      <c r="C51">
        <v>5</v>
      </c>
      <c r="D51" s="52">
        <v>0.2</v>
      </c>
      <c r="I51" t="s">
        <v>905</v>
      </c>
      <c r="J51" t="s">
        <v>883</v>
      </c>
      <c r="K51" t="s">
        <v>821</v>
      </c>
      <c r="L51" t="s">
        <v>904</v>
      </c>
    </row>
    <row r="52" spans="2:12" x14ac:dyDescent="0.2">
      <c r="B52" t="s">
        <v>900</v>
      </c>
      <c r="C52">
        <v>5</v>
      </c>
      <c r="D52" s="52">
        <v>0.2</v>
      </c>
      <c r="I52" t="s">
        <v>906</v>
      </c>
      <c r="J52" t="s">
        <v>883</v>
      </c>
      <c r="K52" t="s">
        <v>818</v>
      </c>
      <c r="L52" t="s">
        <v>872</v>
      </c>
    </row>
    <row r="53" spans="2:12" x14ac:dyDescent="0.2">
      <c r="B53" t="s">
        <v>897</v>
      </c>
      <c r="C53">
        <v>3</v>
      </c>
      <c r="D53" s="52">
        <v>0.12</v>
      </c>
      <c r="I53" t="s">
        <v>907</v>
      </c>
      <c r="J53" t="s">
        <v>883</v>
      </c>
      <c r="K53" t="s">
        <v>860</v>
      </c>
      <c r="L53" t="s">
        <v>908</v>
      </c>
    </row>
    <row r="54" spans="2:12" x14ac:dyDescent="0.2">
      <c r="B54" t="s">
        <v>887</v>
      </c>
      <c r="C54">
        <v>3</v>
      </c>
      <c r="D54" s="52">
        <v>0.12</v>
      </c>
      <c r="I54" t="s">
        <v>909</v>
      </c>
      <c r="J54" t="s">
        <v>910</v>
      </c>
      <c r="K54" t="s">
        <v>786</v>
      </c>
      <c r="L54" t="s">
        <v>900</v>
      </c>
    </row>
    <row r="55" spans="2:12" x14ac:dyDescent="0.2">
      <c r="B55" t="s">
        <v>884</v>
      </c>
      <c r="C55">
        <v>2</v>
      </c>
      <c r="D55" s="52">
        <v>0.08</v>
      </c>
      <c r="I55" t="s">
        <v>911</v>
      </c>
      <c r="J55" t="s">
        <v>910</v>
      </c>
      <c r="K55" t="s">
        <v>864</v>
      </c>
      <c r="L55" t="s">
        <v>900</v>
      </c>
    </row>
    <row r="56" spans="2:12" x14ac:dyDescent="0.2">
      <c r="B56" t="s">
        <v>875</v>
      </c>
      <c r="C56">
        <v>1</v>
      </c>
      <c r="D56" s="52">
        <v>0.04</v>
      </c>
      <c r="I56" t="s">
        <v>912</v>
      </c>
      <c r="J56" t="s">
        <v>910</v>
      </c>
      <c r="K56" t="s">
        <v>767</v>
      </c>
      <c r="L56" t="s">
        <v>904</v>
      </c>
    </row>
    <row r="57" spans="2:12" x14ac:dyDescent="0.2">
      <c r="B57" t="s">
        <v>872</v>
      </c>
      <c r="C57">
        <v>1</v>
      </c>
      <c r="D57" s="52">
        <v>0.04</v>
      </c>
      <c r="I57" t="s">
        <v>913</v>
      </c>
      <c r="J57" t="s">
        <v>910</v>
      </c>
      <c r="K57" t="s">
        <v>799</v>
      </c>
      <c r="L57" t="s">
        <v>904</v>
      </c>
    </row>
    <row r="58" spans="2:12" x14ac:dyDescent="0.2">
      <c r="B58" t="s">
        <v>916</v>
      </c>
      <c r="C58">
        <v>1</v>
      </c>
      <c r="D58" s="52">
        <v>0.04</v>
      </c>
      <c r="I58" t="s">
        <v>914</v>
      </c>
      <c r="J58" t="s">
        <v>910</v>
      </c>
      <c r="K58" t="s">
        <v>778</v>
      </c>
      <c r="L58" t="s">
        <v>897</v>
      </c>
    </row>
    <row r="59" spans="2:12" x14ac:dyDescent="0.2">
      <c r="B59" t="s">
        <v>920</v>
      </c>
      <c r="C59">
        <v>1</v>
      </c>
      <c r="D59" s="52">
        <v>0.04</v>
      </c>
      <c r="I59" t="s">
        <v>915</v>
      </c>
      <c r="J59" t="s">
        <v>910</v>
      </c>
      <c r="K59" t="s">
        <v>814</v>
      </c>
      <c r="L59" t="s">
        <v>916</v>
      </c>
    </row>
    <row r="60" spans="2:12" x14ac:dyDescent="0.2">
      <c r="B60" t="s">
        <v>908</v>
      </c>
      <c r="C60">
        <v>1</v>
      </c>
      <c r="D60" s="52">
        <v>0.04</v>
      </c>
      <c r="I60" t="s">
        <v>917</v>
      </c>
      <c r="J60" t="s">
        <v>910</v>
      </c>
      <c r="K60" t="s">
        <v>831</v>
      </c>
      <c r="L60" t="s">
        <v>918</v>
      </c>
    </row>
    <row r="61" spans="2:12" x14ac:dyDescent="0.2">
      <c r="B61" t="s">
        <v>893</v>
      </c>
      <c r="C61">
        <v>1</v>
      </c>
      <c r="D61" s="52">
        <v>0.04</v>
      </c>
      <c r="I61" t="s">
        <v>919</v>
      </c>
      <c r="J61" t="s">
        <v>910</v>
      </c>
      <c r="K61" t="s">
        <v>836</v>
      </c>
      <c r="L61" t="s">
        <v>920</v>
      </c>
    </row>
    <row r="62" spans="2:12" x14ac:dyDescent="0.2">
      <c r="B62" t="s">
        <v>918</v>
      </c>
      <c r="C62">
        <v>1</v>
      </c>
      <c r="D62" s="52">
        <v>0.04</v>
      </c>
      <c r="I62" t="s">
        <v>921</v>
      </c>
      <c r="J62" t="s">
        <v>922</v>
      </c>
      <c r="K62" t="s">
        <v>782</v>
      </c>
      <c r="L62" t="s">
        <v>900</v>
      </c>
    </row>
    <row r="63" spans="2:12" x14ac:dyDescent="0.2">
      <c r="B63" t="s">
        <v>733</v>
      </c>
      <c r="C63">
        <v>25</v>
      </c>
      <c r="D63" s="52">
        <v>1</v>
      </c>
      <c r="I63" t="s">
        <v>923</v>
      </c>
      <c r="J63" t="s">
        <v>922</v>
      </c>
      <c r="K63" t="s">
        <v>827</v>
      </c>
      <c r="L63" t="s">
        <v>904</v>
      </c>
    </row>
    <row r="64" spans="2:12" x14ac:dyDescent="0.2">
      <c r="I64" t="s">
        <v>924</v>
      </c>
      <c r="J64" t="s">
        <v>922</v>
      </c>
      <c r="K64" t="s">
        <v>842</v>
      </c>
      <c r="L64" t="s">
        <v>875</v>
      </c>
    </row>
  </sheetData>
  <pageMargins left="0.7" right="0.7" top="0.75" bottom="0.75" header="0.3" footer="0.3"/>
  <tableParts count="2">
    <tablePart r:id="rId3"/>
    <tablePart r:id="rId4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4A5BBA-41E4-4247-B477-967AD1E103F5}">
  <sheetPr codeName="Sheet9"/>
  <dimension ref="A1:D575"/>
  <sheetViews>
    <sheetView workbookViewId="0"/>
  </sheetViews>
  <sheetFormatPr defaultRowHeight="12.75" x14ac:dyDescent="0.2"/>
  <cols>
    <col min="1" max="1" width="9.28515625" bestFit="1" customWidth="1"/>
    <col min="2" max="4" width="12.28515625" bestFit="1" customWidth="1"/>
  </cols>
  <sheetData>
    <row r="1" spans="1:4" x14ac:dyDescent="0.2">
      <c r="A1" t="s">
        <v>1064</v>
      </c>
      <c r="B1" t="s">
        <v>1065</v>
      </c>
      <c r="C1" t="s">
        <v>1066</v>
      </c>
      <c r="D1" t="s">
        <v>1067</v>
      </c>
    </row>
    <row r="2" spans="1:4" x14ac:dyDescent="0.2">
      <c r="A2">
        <v>31045400</v>
      </c>
      <c r="B2">
        <v>1376.14</v>
      </c>
      <c r="C2" s="50">
        <v>37125</v>
      </c>
      <c r="D2" t="s">
        <v>1068</v>
      </c>
    </row>
    <row r="3" spans="1:4" x14ac:dyDescent="0.2">
      <c r="A3">
        <v>31045400</v>
      </c>
      <c r="B3">
        <v>1376.13</v>
      </c>
      <c r="C3" s="50">
        <v>37126</v>
      </c>
      <c r="D3" t="s">
        <v>1068</v>
      </c>
    </row>
    <row r="4" spans="1:4" x14ac:dyDescent="0.2">
      <c r="A4">
        <v>31045400</v>
      </c>
      <c r="B4">
        <v>1376.08</v>
      </c>
      <c r="C4" s="50">
        <v>37133</v>
      </c>
      <c r="D4" t="s">
        <v>1068</v>
      </c>
    </row>
    <row r="5" spans="1:4" x14ac:dyDescent="0.2">
      <c r="A5">
        <v>31045400</v>
      </c>
      <c r="B5">
        <v>1376.03</v>
      </c>
      <c r="C5" s="50">
        <v>37140</v>
      </c>
      <c r="D5" t="s">
        <v>1068</v>
      </c>
    </row>
    <row r="6" spans="1:4" x14ac:dyDescent="0.2">
      <c r="A6">
        <v>31045400</v>
      </c>
      <c r="B6">
        <v>1376.06</v>
      </c>
      <c r="C6" s="50">
        <v>37147</v>
      </c>
      <c r="D6" t="s">
        <v>1068</v>
      </c>
    </row>
    <row r="7" spans="1:4" x14ac:dyDescent="0.2">
      <c r="A7">
        <v>31045400</v>
      </c>
      <c r="B7">
        <v>1376.06</v>
      </c>
      <c r="C7" s="50">
        <v>37153</v>
      </c>
      <c r="D7" t="s">
        <v>1068</v>
      </c>
    </row>
    <row r="8" spans="1:4" x14ac:dyDescent="0.2">
      <c r="A8">
        <v>31045400</v>
      </c>
      <c r="B8">
        <v>1376.08</v>
      </c>
      <c r="C8" s="50">
        <v>37160</v>
      </c>
      <c r="D8" t="s">
        <v>1068</v>
      </c>
    </row>
    <row r="9" spans="1:4" x14ac:dyDescent="0.2">
      <c r="A9">
        <v>31045400</v>
      </c>
      <c r="B9">
        <v>1376.04</v>
      </c>
      <c r="C9" s="50">
        <v>37167</v>
      </c>
      <c r="D9" t="s">
        <v>1068</v>
      </c>
    </row>
    <row r="10" spans="1:4" x14ac:dyDescent="0.2">
      <c r="A10">
        <v>31045400</v>
      </c>
      <c r="B10">
        <v>1376.24</v>
      </c>
      <c r="C10" s="50">
        <v>37175</v>
      </c>
      <c r="D10" t="s">
        <v>1068</v>
      </c>
    </row>
    <row r="11" spans="1:4" x14ac:dyDescent="0.2">
      <c r="A11">
        <v>31045400</v>
      </c>
      <c r="B11">
        <v>1376.32</v>
      </c>
      <c r="C11" s="50">
        <v>37181</v>
      </c>
      <c r="D11" t="s">
        <v>1068</v>
      </c>
    </row>
    <row r="12" spans="1:4" x14ac:dyDescent="0.2">
      <c r="A12">
        <v>31045400</v>
      </c>
      <c r="B12">
        <v>1376.34</v>
      </c>
      <c r="C12" s="50">
        <v>37188</v>
      </c>
      <c r="D12" t="s">
        <v>1068</v>
      </c>
    </row>
    <row r="13" spans="1:4" x14ac:dyDescent="0.2">
      <c r="A13">
        <v>31045400</v>
      </c>
      <c r="B13">
        <v>1376.48</v>
      </c>
      <c r="C13" s="50">
        <v>37195</v>
      </c>
      <c r="D13" t="s">
        <v>1068</v>
      </c>
    </row>
    <row r="14" spans="1:4" x14ac:dyDescent="0.2">
      <c r="A14">
        <v>31045400</v>
      </c>
      <c r="B14">
        <v>1376.55</v>
      </c>
      <c r="C14" s="50">
        <v>37391</v>
      </c>
      <c r="D14" t="s">
        <v>1068</v>
      </c>
    </row>
    <row r="15" spans="1:4" x14ac:dyDescent="0.2">
      <c r="A15">
        <v>31045400</v>
      </c>
      <c r="B15">
        <v>1376.53</v>
      </c>
      <c r="C15" s="50">
        <v>37398</v>
      </c>
      <c r="D15" t="s">
        <v>1068</v>
      </c>
    </row>
    <row r="16" spans="1:4" x14ac:dyDescent="0.2">
      <c r="A16">
        <v>31045400</v>
      </c>
      <c r="B16">
        <v>1376.55</v>
      </c>
      <c r="C16" s="50">
        <v>37405</v>
      </c>
      <c r="D16" t="s">
        <v>1068</v>
      </c>
    </row>
    <row r="17" spans="1:4" x14ac:dyDescent="0.2">
      <c r="A17">
        <v>31045400</v>
      </c>
      <c r="B17">
        <v>1376.55</v>
      </c>
      <c r="C17" s="50">
        <v>37412</v>
      </c>
      <c r="D17" t="s">
        <v>1068</v>
      </c>
    </row>
    <row r="18" spans="1:4" x14ac:dyDescent="0.2">
      <c r="A18">
        <v>31045400</v>
      </c>
      <c r="B18">
        <v>1376.61</v>
      </c>
      <c r="C18" s="50">
        <v>37419</v>
      </c>
      <c r="D18" t="s">
        <v>1068</v>
      </c>
    </row>
    <row r="19" spans="1:4" x14ac:dyDescent="0.2">
      <c r="A19">
        <v>31045400</v>
      </c>
      <c r="B19">
        <v>1376.63</v>
      </c>
      <c r="C19" s="50">
        <v>37426</v>
      </c>
      <c r="D19" t="s">
        <v>1068</v>
      </c>
    </row>
    <row r="20" spans="1:4" x14ac:dyDescent="0.2">
      <c r="A20">
        <v>31045400</v>
      </c>
      <c r="B20">
        <v>1377.15</v>
      </c>
      <c r="C20" s="50">
        <v>37433</v>
      </c>
      <c r="D20" t="s">
        <v>1068</v>
      </c>
    </row>
    <row r="21" spans="1:4" x14ac:dyDescent="0.2">
      <c r="A21">
        <v>31045400</v>
      </c>
      <c r="B21">
        <v>1376.89</v>
      </c>
      <c r="C21" s="50">
        <v>37440</v>
      </c>
      <c r="D21" t="s">
        <v>1068</v>
      </c>
    </row>
    <row r="22" spans="1:4" x14ac:dyDescent="0.2">
      <c r="A22">
        <v>31045400</v>
      </c>
      <c r="B22">
        <v>1377.09</v>
      </c>
      <c r="C22" s="50">
        <v>37447</v>
      </c>
      <c r="D22" t="s">
        <v>1068</v>
      </c>
    </row>
    <row r="23" spans="1:4" x14ac:dyDescent="0.2">
      <c r="A23">
        <v>31045400</v>
      </c>
      <c r="B23">
        <v>1376.94</v>
      </c>
      <c r="C23" s="50">
        <v>37454</v>
      </c>
      <c r="D23" t="s">
        <v>1068</v>
      </c>
    </row>
    <row r="24" spans="1:4" x14ac:dyDescent="0.2">
      <c r="A24">
        <v>31045400</v>
      </c>
      <c r="B24">
        <v>1376.88</v>
      </c>
      <c r="C24" s="50">
        <v>37461</v>
      </c>
      <c r="D24" t="s">
        <v>1068</v>
      </c>
    </row>
    <row r="25" spans="1:4" x14ac:dyDescent="0.2">
      <c r="A25">
        <v>31045400</v>
      </c>
      <c r="B25">
        <v>1377.08</v>
      </c>
      <c r="C25" s="50">
        <v>37468</v>
      </c>
      <c r="D25" t="s">
        <v>1068</v>
      </c>
    </row>
    <row r="26" spans="1:4" x14ac:dyDescent="0.2">
      <c r="A26">
        <v>31045400</v>
      </c>
      <c r="B26">
        <v>1376.98</v>
      </c>
      <c r="C26" s="50">
        <v>37475</v>
      </c>
      <c r="D26" t="s">
        <v>1068</v>
      </c>
    </row>
    <row r="27" spans="1:4" x14ac:dyDescent="0.2">
      <c r="A27">
        <v>31045400</v>
      </c>
      <c r="B27">
        <v>1376.99</v>
      </c>
      <c r="C27" s="50">
        <v>37481</v>
      </c>
      <c r="D27" t="s">
        <v>1068</v>
      </c>
    </row>
    <row r="28" spans="1:4" x14ac:dyDescent="0.2">
      <c r="A28">
        <v>31045400</v>
      </c>
      <c r="B28">
        <v>1377.04</v>
      </c>
      <c r="C28" s="50">
        <v>37489</v>
      </c>
      <c r="D28" t="s">
        <v>1068</v>
      </c>
    </row>
    <row r="29" spans="1:4" x14ac:dyDescent="0.2">
      <c r="A29">
        <v>31045400</v>
      </c>
      <c r="B29">
        <v>1377</v>
      </c>
      <c r="C29" s="50">
        <v>37496</v>
      </c>
      <c r="D29" t="s">
        <v>1068</v>
      </c>
    </row>
    <row r="30" spans="1:4" x14ac:dyDescent="0.2">
      <c r="A30">
        <v>31045400</v>
      </c>
      <c r="B30">
        <v>1377.03</v>
      </c>
      <c r="C30" s="50">
        <v>37503</v>
      </c>
      <c r="D30" t="s">
        <v>1068</v>
      </c>
    </row>
    <row r="31" spans="1:4" x14ac:dyDescent="0.2">
      <c r="A31">
        <v>31045400</v>
      </c>
      <c r="B31">
        <v>1376.97</v>
      </c>
      <c r="C31" s="50">
        <v>37511</v>
      </c>
      <c r="D31" t="s">
        <v>1068</v>
      </c>
    </row>
    <row r="32" spans="1:4" x14ac:dyDescent="0.2">
      <c r="A32">
        <v>31045400</v>
      </c>
      <c r="B32">
        <v>1376.91</v>
      </c>
      <c r="C32" s="50">
        <v>37517</v>
      </c>
      <c r="D32" t="s">
        <v>1068</v>
      </c>
    </row>
    <row r="33" spans="1:4" x14ac:dyDescent="0.2">
      <c r="A33">
        <v>31045400</v>
      </c>
      <c r="B33">
        <v>1376.85</v>
      </c>
      <c r="C33" s="50">
        <v>37524</v>
      </c>
      <c r="D33" t="s">
        <v>1068</v>
      </c>
    </row>
    <row r="34" spans="1:4" x14ac:dyDescent="0.2">
      <c r="A34">
        <v>31045400</v>
      </c>
      <c r="B34">
        <v>1376.81</v>
      </c>
      <c r="C34" s="50">
        <v>37531</v>
      </c>
      <c r="D34" t="s">
        <v>1068</v>
      </c>
    </row>
    <row r="35" spans="1:4" x14ac:dyDescent="0.2">
      <c r="A35">
        <v>31045400</v>
      </c>
      <c r="B35">
        <v>1376.89</v>
      </c>
      <c r="C35" s="50">
        <v>37538</v>
      </c>
      <c r="D35" t="s">
        <v>1068</v>
      </c>
    </row>
    <row r="36" spans="1:4" x14ac:dyDescent="0.2">
      <c r="A36">
        <v>31045400</v>
      </c>
      <c r="B36">
        <v>1377.01</v>
      </c>
      <c r="C36" s="50">
        <v>37545</v>
      </c>
      <c r="D36" t="s">
        <v>1068</v>
      </c>
    </row>
    <row r="37" spans="1:4" x14ac:dyDescent="0.2">
      <c r="A37">
        <v>31045400</v>
      </c>
      <c r="B37">
        <v>1377.02</v>
      </c>
      <c r="C37" s="50">
        <v>37552</v>
      </c>
      <c r="D37" t="s">
        <v>1068</v>
      </c>
    </row>
    <row r="38" spans="1:4" x14ac:dyDescent="0.2">
      <c r="A38">
        <v>31045400</v>
      </c>
      <c r="B38">
        <v>1376.55</v>
      </c>
      <c r="C38" s="50">
        <v>37749</v>
      </c>
      <c r="D38" t="s">
        <v>1068</v>
      </c>
    </row>
    <row r="39" spans="1:4" x14ac:dyDescent="0.2">
      <c r="A39">
        <v>31045400</v>
      </c>
      <c r="B39">
        <v>1376.61</v>
      </c>
      <c r="C39" s="50">
        <v>37750</v>
      </c>
      <c r="D39" t="s">
        <v>1068</v>
      </c>
    </row>
    <row r="40" spans="1:4" x14ac:dyDescent="0.2">
      <c r="A40">
        <v>31045400</v>
      </c>
      <c r="B40">
        <v>1376.57</v>
      </c>
      <c r="C40" s="50">
        <v>37757</v>
      </c>
      <c r="D40" t="s">
        <v>1068</v>
      </c>
    </row>
    <row r="41" spans="1:4" x14ac:dyDescent="0.2">
      <c r="A41">
        <v>31045400</v>
      </c>
      <c r="B41">
        <v>1376.73</v>
      </c>
      <c r="C41" s="50">
        <v>37764</v>
      </c>
      <c r="D41" t="s">
        <v>1068</v>
      </c>
    </row>
    <row r="42" spans="1:4" x14ac:dyDescent="0.2">
      <c r="A42">
        <v>31045400</v>
      </c>
      <c r="B42">
        <v>1376.81</v>
      </c>
      <c r="C42" s="50">
        <v>37771</v>
      </c>
      <c r="D42" t="s">
        <v>1068</v>
      </c>
    </row>
    <row r="43" spans="1:4" x14ac:dyDescent="0.2">
      <c r="A43">
        <v>31045400</v>
      </c>
      <c r="B43">
        <v>1376.75</v>
      </c>
      <c r="C43" s="50">
        <v>37778</v>
      </c>
      <c r="D43" t="s">
        <v>1068</v>
      </c>
    </row>
    <row r="44" spans="1:4" x14ac:dyDescent="0.2">
      <c r="A44">
        <v>31045400</v>
      </c>
      <c r="B44">
        <v>1376.83</v>
      </c>
      <c r="C44" s="50">
        <v>37785</v>
      </c>
      <c r="D44" t="s">
        <v>1068</v>
      </c>
    </row>
    <row r="45" spans="1:4" x14ac:dyDescent="0.2">
      <c r="A45">
        <v>31045400</v>
      </c>
      <c r="B45">
        <v>1376.79</v>
      </c>
      <c r="C45" s="50">
        <v>37792</v>
      </c>
      <c r="D45" t="s">
        <v>1068</v>
      </c>
    </row>
    <row r="46" spans="1:4" x14ac:dyDescent="0.2">
      <c r="A46">
        <v>31045400</v>
      </c>
      <c r="B46">
        <v>1376.91</v>
      </c>
      <c r="C46" s="50">
        <v>37799</v>
      </c>
      <c r="D46" t="s">
        <v>1068</v>
      </c>
    </row>
    <row r="47" spans="1:4" x14ac:dyDescent="0.2">
      <c r="A47">
        <v>31045400</v>
      </c>
      <c r="B47">
        <v>1376.83</v>
      </c>
      <c r="C47" s="50">
        <v>37806</v>
      </c>
      <c r="D47" t="s">
        <v>1068</v>
      </c>
    </row>
    <row r="48" spans="1:4" x14ac:dyDescent="0.2">
      <c r="A48">
        <v>31045400</v>
      </c>
      <c r="B48">
        <v>1376.65</v>
      </c>
      <c r="C48" s="50">
        <v>37813</v>
      </c>
      <c r="D48" t="s">
        <v>1068</v>
      </c>
    </row>
    <row r="49" spans="1:4" x14ac:dyDescent="0.2">
      <c r="A49">
        <v>31045400</v>
      </c>
      <c r="B49">
        <v>1376.53</v>
      </c>
      <c r="C49" s="50">
        <v>37820</v>
      </c>
      <c r="D49" t="s">
        <v>1068</v>
      </c>
    </row>
    <row r="50" spans="1:4" x14ac:dyDescent="0.2">
      <c r="A50">
        <v>31045400</v>
      </c>
      <c r="B50">
        <v>1376.41</v>
      </c>
      <c r="C50" s="50">
        <v>37827</v>
      </c>
      <c r="D50" t="s">
        <v>1068</v>
      </c>
    </row>
    <row r="51" spans="1:4" x14ac:dyDescent="0.2">
      <c r="A51">
        <v>31045400</v>
      </c>
      <c r="B51">
        <v>1376.41</v>
      </c>
      <c r="C51" s="50">
        <v>37834</v>
      </c>
      <c r="D51" t="s">
        <v>1068</v>
      </c>
    </row>
    <row r="52" spans="1:4" x14ac:dyDescent="0.2">
      <c r="A52">
        <v>31045400</v>
      </c>
      <c r="B52">
        <v>1376.39</v>
      </c>
      <c r="C52" s="50">
        <v>37841</v>
      </c>
      <c r="D52" t="s">
        <v>1068</v>
      </c>
    </row>
    <row r="53" spans="1:4" x14ac:dyDescent="0.2">
      <c r="A53">
        <v>31045400</v>
      </c>
      <c r="B53">
        <v>1376.37</v>
      </c>
      <c r="C53" s="50">
        <v>37848</v>
      </c>
      <c r="D53" t="s">
        <v>1068</v>
      </c>
    </row>
    <row r="54" spans="1:4" x14ac:dyDescent="0.2">
      <c r="A54">
        <v>31045400</v>
      </c>
      <c r="B54">
        <v>1376.39</v>
      </c>
      <c r="C54" s="50">
        <v>37855</v>
      </c>
      <c r="D54" t="s">
        <v>1068</v>
      </c>
    </row>
    <row r="55" spans="1:4" x14ac:dyDescent="0.2">
      <c r="A55">
        <v>31045400</v>
      </c>
      <c r="B55">
        <v>1376.35</v>
      </c>
      <c r="C55" s="50">
        <v>37862</v>
      </c>
      <c r="D55" t="s">
        <v>1068</v>
      </c>
    </row>
    <row r="56" spans="1:4" x14ac:dyDescent="0.2">
      <c r="A56">
        <v>31045400</v>
      </c>
      <c r="B56">
        <v>1376.31</v>
      </c>
      <c r="C56" s="50">
        <v>37869</v>
      </c>
      <c r="D56" t="s">
        <v>1068</v>
      </c>
    </row>
    <row r="57" spans="1:4" x14ac:dyDescent="0.2">
      <c r="A57">
        <v>31045400</v>
      </c>
      <c r="B57">
        <v>1376.35</v>
      </c>
      <c r="C57" s="50">
        <v>37876</v>
      </c>
      <c r="D57" t="s">
        <v>1068</v>
      </c>
    </row>
    <row r="58" spans="1:4" x14ac:dyDescent="0.2">
      <c r="A58">
        <v>31045400</v>
      </c>
      <c r="B58">
        <v>1376.33</v>
      </c>
      <c r="C58" s="50">
        <v>37883</v>
      </c>
      <c r="D58" t="s">
        <v>1068</v>
      </c>
    </row>
    <row r="59" spans="1:4" x14ac:dyDescent="0.2">
      <c r="A59">
        <v>31045400</v>
      </c>
      <c r="B59">
        <v>1376.31</v>
      </c>
      <c r="C59" s="50">
        <v>37890</v>
      </c>
      <c r="D59" t="s">
        <v>1068</v>
      </c>
    </row>
    <row r="60" spans="1:4" x14ac:dyDescent="0.2">
      <c r="A60">
        <v>31045400</v>
      </c>
      <c r="B60">
        <v>1376.27</v>
      </c>
      <c r="C60" s="50">
        <v>37898</v>
      </c>
      <c r="D60" t="s">
        <v>1068</v>
      </c>
    </row>
    <row r="61" spans="1:4" x14ac:dyDescent="0.2">
      <c r="A61">
        <v>31045400</v>
      </c>
      <c r="B61">
        <v>1376.53</v>
      </c>
      <c r="C61" s="50">
        <v>38112</v>
      </c>
      <c r="D61" t="s">
        <v>1068</v>
      </c>
    </row>
    <row r="62" spans="1:4" x14ac:dyDescent="0.2">
      <c r="A62">
        <v>31045400</v>
      </c>
      <c r="B62">
        <v>1376.56</v>
      </c>
      <c r="C62" s="50">
        <v>38124</v>
      </c>
      <c r="D62" t="s">
        <v>1068</v>
      </c>
    </row>
    <row r="63" spans="1:4" x14ac:dyDescent="0.2">
      <c r="A63">
        <v>31045400</v>
      </c>
      <c r="B63">
        <v>1376.64</v>
      </c>
      <c r="C63" s="50">
        <v>38131</v>
      </c>
      <c r="D63" t="s">
        <v>1068</v>
      </c>
    </row>
    <row r="64" spans="1:4" x14ac:dyDescent="0.2">
      <c r="A64">
        <v>31045400</v>
      </c>
      <c r="B64">
        <v>1376.86</v>
      </c>
      <c r="C64" s="50">
        <v>38138</v>
      </c>
      <c r="D64" t="s">
        <v>1068</v>
      </c>
    </row>
    <row r="65" spans="1:4" x14ac:dyDescent="0.2">
      <c r="A65">
        <v>31045400</v>
      </c>
      <c r="B65">
        <v>1376.9</v>
      </c>
      <c r="C65" s="50">
        <v>38145</v>
      </c>
      <c r="D65" t="s">
        <v>1068</v>
      </c>
    </row>
    <row r="66" spans="1:4" x14ac:dyDescent="0.2">
      <c r="A66">
        <v>31045400</v>
      </c>
      <c r="B66">
        <v>1376.84</v>
      </c>
      <c r="C66" s="50">
        <v>38153</v>
      </c>
      <c r="D66" t="s">
        <v>1068</v>
      </c>
    </row>
    <row r="67" spans="1:4" x14ac:dyDescent="0.2">
      <c r="A67">
        <v>31045400</v>
      </c>
      <c r="B67">
        <v>1376.82</v>
      </c>
      <c r="C67" s="50">
        <v>38159</v>
      </c>
      <c r="D67" t="s">
        <v>1068</v>
      </c>
    </row>
    <row r="68" spans="1:4" x14ac:dyDescent="0.2">
      <c r="A68">
        <v>31045400</v>
      </c>
      <c r="B68">
        <v>1376.8</v>
      </c>
      <c r="C68" s="50">
        <v>38166</v>
      </c>
      <c r="D68" t="s">
        <v>1068</v>
      </c>
    </row>
    <row r="69" spans="1:4" x14ac:dyDescent="0.2">
      <c r="A69">
        <v>31045400</v>
      </c>
      <c r="B69">
        <v>1376.8</v>
      </c>
      <c r="C69" s="50">
        <v>38173</v>
      </c>
      <c r="D69" t="s">
        <v>1068</v>
      </c>
    </row>
    <row r="70" spans="1:4" x14ac:dyDescent="0.2">
      <c r="A70">
        <v>31045400</v>
      </c>
      <c r="B70">
        <v>1377.1</v>
      </c>
      <c r="C70" s="50">
        <v>38180</v>
      </c>
      <c r="D70" t="s">
        <v>1068</v>
      </c>
    </row>
    <row r="71" spans="1:4" x14ac:dyDescent="0.2">
      <c r="A71">
        <v>31045400</v>
      </c>
      <c r="B71">
        <v>1377.04</v>
      </c>
      <c r="C71" s="50">
        <v>38187</v>
      </c>
      <c r="D71" t="s">
        <v>1068</v>
      </c>
    </row>
    <row r="72" spans="1:4" x14ac:dyDescent="0.2">
      <c r="A72">
        <v>31045400</v>
      </c>
      <c r="B72">
        <v>1376.96</v>
      </c>
      <c r="C72" s="50">
        <v>38194</v>
      </c>
      <c r="D72" t="s">
        <v>1068</v>
      </c>
    </row>
    <row r="73" spans="1:4" x14ac:dyDescent="0.2">
      <c r="A73">
        <v>31045400</v>
      </c>
      <c r="B73">
        <v>1377.08</v>
      </c>
      <c r="C73" s="50">
        <v>38201</v>
      </c>
      <c r="D73" t="s">
        <v>1068</v>
      </c>
    </row>
    <row r="74" spans="1:4" x14ac:dyDescent="0.2">
      <c r="A74">
        <v>31045400</v>
      </c>
      <c r="B74">
        <v>1377.12</v>
      </c>
      <c r="C74" s="50">
        <v>38208</v>
      </c>
      <c r="D74" t="s">
        <v>1068</v>
      </c>
    </row>
    <row r="75" spans="1:4" x14ac:dyDescent="0.2">
      <c r="A75">
        <v>31045400</v>
      </c>
      <c r="B75">
        <v>1377.1</v>
      </c>
      <c r="C75" s="50">
        <v>38215</v>
      </c>
      <c r="D75" t="s">
        <v>1068</v>
      </c>
    </row>
    <row r="76" spans="1:4" x14ac:dyDescent="0.2">
      <c r="A76">
        <v>31045400</v>
      </c>
      <c r="B76">
        <v>1377.02</v>
      </c>
      <c r="C76" s="50">
        <v>38222</v>
      </c>
      <c r="D76" t="s">
        <v>1068</v>
      </c>
    </row>
    <row r="77" spans="1:4" x14ac:dyDescent="0.2">
      <c r="A77">
        <v>31045400</v>
      </c>
      <c r="B77">
        <v>1377.02</v>
      </c>
      <c r="C77" s="50">
        <v>38229</v>
      </c>
      <c r="D77" t="s">
        <v>1068</v>
      </c>
    </row>
    <row r="78" spans="1:4" x14ac:dyDescent="0.2">
      <c r="A78">
        <v>31045400</v>
      </c>
      <c r="B78">
        <v>1377.36</v>
      </c>
      <c r="C78" s="50">
        <v>38237</v>
      </c>
      <c r="D78" t="s">
        <v>1068</v>
      </c>
    </row>
    <row r="79" spans="1:4" x14ac:dyDescent="0.2">
      <c r="A79">
        <v>31045400</v>
      </c>
      <c r="B79">
        <v>1377.44</v>
      </c>
      <c r="C79" s="50">
        <v>38245</v>
      </c>
      <c r="D79" t="s">
        <v>1068</v>
      </c>
    </row>
    <row r="80" spans="1:4" x14ac:dyDescent="0.2">
      <c r="A80">
        <v>31045400</v>
      </c>
      <c r="B80">
        <v>1377.42</v>
      </c>
      <c r="C80" s="50">
        <v>38250</v>
      </c>
      <c r="D80" t="s">
        <v>1068</v>
      </c>
    </row>
    <row r="81" spans="1:4" x14ac:dyDescent="0.2">
      <c r="A81">
        <v>31045400</v>
      </c>
      <c r="B81">
        <v>1377.32</v>
      </c>
      <c r="C81" s="50">
        <v>38257</v>
      </c>
      <c r="D81" t="s">
        <v>1068</v>
      </c>
    </row>
    <row r="82" spans="1:4" x14ac:dyDescent="0.2">
      <c r="A82">
        <v>31045400</v>
      </c>
      <c r="B82">
        <v>1377.26</v>
      </c>
      <c r="C82" s="50">
        <v>38264</v>
      </c>
      <c r="D82" t="s">
        <v>1068</v>
      </c>
    </row>
    <row r="83" spans="1:4" x14ac:dyDescent="0.2">
      <c r="A83">
        <v>31045400</v>
      </c>
      <c r="B83">
        <v>1377.22</v>
      </c>
      <c r="C83" s="50">
        <v>38271</v>
      </c>
      <c r="D83" t="s">
        <v>1068</v>
      </c>
    </row>
    <row r="84" spans="1:4" x14ac:dyDescent="0.2">
      <c r="A84">
        <v>31045400</v>
      </c>
      <c r="B84">
        <v>1376.87</v>
      </c>
      <c r="C84" s="50">
        <v>38490</v>
      </c>
      <c r="D84" t="s">
        <v>1068</v>
      </c>
    </row>
    <row r="85" spans="1:4" x14ac:dyDescent="0.2">
      <c r="A85">
        <v>31045400</v>
      </c>
      <c r="B85">
        <v>1377.09</v>
      </c>
      <c r="C85" s="50">
        <v>38499</v>
      </c>
      <c r="D85" t="s">
        <v>1068</v>
      </c>
    </row>
    <row r="86" spans="1:4" x14ac:dyDescent="0.2">
      <c r="A86">
        <v>31045400</v>
      </c>
      <c r="B86">
        <v>1376.95</v>
      </c>
      <c r="C86" s="50">
        <v>38506</v>
      </c>
      <c r="D86" t="s">
        <v>1068</v>
      </c>
    </row>
    <row r="87" spans="1:4" x14ac:dyDescent="0.2">
      <c r="A87">
        <v>31045400</v>
      </c>
      <c r="B87">
        <v>1376.99</v>
      </c>
      <c r="C87" s="50">
        <v>38513</v>
      </c>
      <c r="D87" t="s">
        <v>1068</v>
      </c>
    </row>
    <row r="88" spans="1:4" x14ac:dyDescent="0.2">
      <c r="A88">
        <v>31045400</v>
      </c>
      <c r="B88">
        <v>1377</v>
      </c>
      <c r="C88" s="50">
        <v>38520</v>
      </c>
      <c r="D88" t="s">
        <v>1068</v>
      </c>
    </row>
    <row r="89" spans="1:4" x14ac:dyDescent="0.2">
      <c r="A89">
        <v>31045400</v>
      </c>
      <c r="B89">
        <v>1376.83</v>
      </c>
      <c r="C89" s="50">
        <v>38527</v>
      </c>
      <c r="D89" t="s">
        <v>1068</v>
      </c>
    </row>
    <row r="90" spans="1:4" x14ac:dyDescent="0.2">
      <c r="A90">
        <v>31045400</v>
      </c>
      <c r="B90">
        <v>1376.91</v>
      </c>
      <c r="C90" s="50">
        <v>38533</v>
      </c>
      <c r="D90" t="s">
        <v>1068</v>
      </c>
    </row>
    <row r="91" spans="1:4" x14ac:dyDescent="0.2">
      <c r="A91">
        <v>31045400</v>
      </c>
      <c r="B91">
        <v>1376.81</v>
      </c>
      <c r="C91" s="50">
        <v>38540</v>
      </c>
      <c r="D91" t="s">
        <v>1068</v>
      </c>
    </row>
    <row r="92" spans="1:4" x14ac:dyDescent="0.2">
      <c r="A92">
        <v>31045400</v>
      </c>
      <c r="B92">
        <v>1376.89</v>
      </c>
      <c r="C92" s="50">
        <v>38548</v>
      </c>
      <c r="D92" t="s">
        <v>1068</v>
      </c>
    </row>
    <row r="93" spans="1:4" x14ac:dyDescent="0.2">
      <c r="A93">
        <v>31045400</v>
      </c>
      <c r="B93">
        <v>1376.87</v>
      </c>
      <c r="C93" s="50">
        <v>38555</v>
      </c>
      <c r="D93" t="s">
        <v>1068</v>
      </c>
    </row>
    <row r="94" spans="1:4" x14ac:dyDescent="0.2">
      <c r="A94">
        <v>31045400</v>
      </c>
      <c r="B94">
        <v>1376.84</v>
      </c>
      <c r="C94" s="50">
        <v>38562</v>
      </c>
      <c r="D94" t="s">
        <v>1068</v>
      </c>
    </row>
    <row r="95" spans="1:4" x14ac:dyDescent="0.2">
      <c r="A95">
        <v>31045400</v>
      </c>
      <c r="B95">
        <v>1376.79</v>
      </c>
      <c r="C95" s="50">
        <v>38569</v>
      </c>
      <c r="D95" t="s">
        <v>1068</v>
      </c>
    </row>
    <row r="96" spans="1:4" x14ac:dyDescent="0.2">
      <c r="A96">
        <v>31045400</v>
      </c>
      <c r="B96">
        <v>1376.73</v>
      </c>
      <c r="C96" s="50">
        <v>38576</v>
      </c>
      <c r="D96" t="s">
        <v>1068</v>
      </c>
    </row>
    <row r="97" spans="1:4" x14ac:dyDescent="0.2">
      <c r="A97">
        <v>31045400</v>
      </c>
      <c r="B97">
        <v>1376.79</v>
      </c>
      <c r="C97" s="50">
        <v>38583</v>
      </c>
      <c r="D97" t="s">
        <v>1068</v>
      </c>
    </row>
    <row r="98" spans="1:4" x14ac:dyDescent="0.2">
      <c r="A98">
        <v>31045400</v>
      </c>
      <c r="B98">
        <v>1376.73</v>
      </c>
      <c r="C98" s="50">
        <v>38592</v>
      </c>
      <c r="D98" t="s">
        <v>1068</v>
      </c>
    </row>
    <row r="99" spans="1:4" x14ac:dyDescent="0.2">
      <c r="A99">
        <v>31045400</v>
      </c>
      <c r="B99">
        <v>1376.69</v>
      </c>
      <c r="C99" s="50">
        <v>38597</v>
      </c>
      <c r="D99" t="s">
        <v>1068</v>
      </c>
    </row>
    <row r="100" spans="1:4" x14ac:dyDescent="0.2">
      <c r="A100">
        <v>31045400</v>
      </c>
      <c r="B100">
        <v>1376.66</v>
      </c>
      <c r="C100" s="50">
        <v>38604</v>
      </c>
      <c r="D100" t="s">
        <v>1068</v>
      </c>
    </row>
    <row r="101" spans="1:4" x14ac:dyDescent="0.2">
      <c r="A101">
        <v>31045400</v>
      </c>
      <c r="B101">
        <v>1376.67</v>
      </c>
      <c r="C101" s="50">
        <v>38611</v>
      </c>
      <c r="D101" t="s">
        <v>1068</v>
      </c>
    </row>
    <row r="102" spans="1:4" x14ac:dyDescent="0.2">
      <c r="A102">
        <v>31045400</v>
      </c>
      <c r="B102">
        <v>1376.71</v>
      </c>
      <c r="C102" s="50">
        <v>38618</v>
      </c>
      <c r="D102" t="s">
        <v>1068</v>
      </c>
    </row>
    <row r="103" spans="1:4" x14ac:dyDescent="0.2">
      <c r="A103">
        <v>31045400</v>
      </c>
      <c r="B103">
        <v>1376.68</v>
      </c>
      <c r="C103" s="50">
        <v>38625</v>
      </c>
      <c r="D103" t="s">
        <v>1068</v>
      </c>
    </row>
    <row r="104" spans="1:4" x14ac:dyDescent="0.2">
      <c r="A104">
        <v>31045400</v>
      </c>
      <c r="B104">
        <v>1376.89</v>
      </c>
      <c r="C104" s="50">
        <v>38632</v>
      </c>
      <c r="D104" t="s">
        <v>1068</v>
      </c>
    </row>
    <row r="105" spans="1:4" x14ac:dyDescent="0.2">
      <c r="A105">
        <v>31045400</v>
      </c>
      <c r="B105">
        <v>1376.91</v>
      </c>
      <c r="C105" s="50">
        <v>38639</v>
      </c>
      <c r="D105" t="s">
        <v>1068</v>
      </c>
    </row>
    <row r="106" spans="1:4" x14ac:dyDescent="0.2">
      <c r="A106">
        <v>31045400</v>
      </c>
      <c r="B106">
        <v>1376.99</v>
      </c>
      <c r="C106" s="50">
        <v>38646</v>
      </c>
      <c r="D106" t="s">
        <v>1068</v>
      </c>
    </row>
    <row r="107" spans="1:4" x14ac:dyDescent="0.2">
      <c r="A107">
        <v>31045400</v>
      </c>
      <c r="B107">
        <v>1376.97</v>
      </c>
      <c r="C107" s="50">
        <v>38653</v>
      </c>
      <c r="D107" t="s">
        <v>1068</v>
      </c>
    </row>
    <row r="108" spans="1:4" x14ac:dyDescent="0.2">
      <c r="A108">
        <v>31045400</v>
      </c>
      <c r="B108">
        <v>1377.08</v>
      </c>
      <c r="C108" s="50">
        <v>38660</v>
      </c>
      <c r="D108" t="s">
        <v>1068</v>
      </c>
    </row>
    <row r="109" spans="1:4" x14ac:dyDescent="0.2">
      <c r="A109">
        <v>31045400</v>
      </c>
      <c r="B109">
        <v>1377.07</v>
      </c>
      <c r="C109" s="50">
        <v>38667</v>
      </c>
      <c r="D109" t="s">
        <v>1068</v>
      </c>
    </row>
    <row r="110" spans="1:4" x14ac:dyDescent="0.2">
      <c r="A110">
        <v>31045400</v>
      </c>
      <c r="B110">
        <v>1376.25</v>
      </c>
      <c r="C110" s="50">
        <v>38777</v>
      </c>
      <c r="D110" t="s">
        <v>1068</v>
      </c>
    </row>
    <row r="111" spans="1:4" x14ac:dyDescent="0.2">
      <c r="A111">
        <v>31045400</v>
      </c>
      <c r="B111">
        <v>1377.19</v>
      </c>
      <c r="C111" s="50">
        <v>38847</v>
      </c>
      <c r="D111" t="s">
        <v>1068</v>
      </c>
    </row>
    <row r="112" spans="1:4" x14ac:dyDescent="0.2">
      <c r="A112">
        <v>31045400</v>
      </c>
      <c r="B112">
        <v>1377.23</v>
      </c>
      <c r="C112" s="50">
        <v>38850</v>
      </c>
      <c r="D112" t="s">
        <v>1068</v>
      </c>
    </row>
    <row r="113" spans="1:4" x14ac:dyDescent="0.2">
      <c r="A113">
        <v>31045400</v>
      </c>
      <c r="B113">
        <v>1377.13</v>
      </c>
      <c r="C113" s="50">
        <v>38857</v>
      </c>
      <c r="D113" t="s">
        <v>1068</v>
      </c>
    </row>
    <row r="114" spans="1:4" x14ac:dyDescent="0.2">
      <c r="A114">
        <v>31045400</v>
      </c>
      <c r="B114">
        <v>1377.13</v>
      </c>
      <c r="C114" s="50">
        <v>38863</v>
      </c>
      <c r="D114" t="s">
        <v>1068</v>
      </c>
    </row>
    <row r="115" spans="1:4" x14ac:dyDescent="0.2">
      <c r="A115">
        <v>31045400</v>
      </c>
      <c r="B115">
        <v>1376.65</v>
      </c>
      <c r="C115" s="50">
        <v>38870</v>
      </c>
      <c r="D115" t="s">
        <v>1068</v>
      </c>
    </row>
    <row r="116" spans="1:4" x14ac:dyDescent="0.2">
      <c r="A116">
        <v>31045400</v>
      </c>
      <c r="B116">
        <v>1376.31</v>
      </c>
      <c r="C116" s="50">
        <v>38877</v>
      </c>
      <c r="D116" t="s">
        <v>1068</v>
      </c>
    </row>
    <row r="117" spans="1:4" x14ac:dyDescent="0.2">
      <c r="A117">
        <v>31045400</v>
      </c>
      <c r="B117">
        <v>1376.09</v>
      </c>
      <c r="C117" s="50">
        <v>38884</v>
      </c>
      <c r="D117" t="s">
        <v>1068</v>
      </c>
    </row>
    <row r="118" spans="1:4" x14ac:dyDescent="0.2">
      <c r="A118">
        <v>31045400</v>
      </c>
      <c r="B118">
        <v>1376</v>
      </c>
      <c r="C118" s="50">
        <v>38891</v>
      </c>
      <c r="D118" t="s">
        <v>1068</v>
      </c>
    </row>
    <row r="119" spans="1:4" x14ac:dyDescent="0.2">
      <c r="A119">
        <v>31045400</v>
      </c>
      <c r="B119">
        <v>1376.09</v>
      </c>
      <c r="C119" s="50">
        <v>38898</v>
      </c>
      <c r="D119" t="s">
        <v>1068</v>
      </c>
    </row>
    <row r="120" spans="1:4" x14ac:dyDescent="0.2">
      <c r="A120">
        <v>31045400</v>
      </c>
      <c r="B120">
        <v>1375.99</v>
      </c>
      <c r="C120" s="50">
        <v>38905</v>
      </c>
      <c r="D120" t="s">
        <v>1068</v>
      </c>
    </row>
    <row r="121" spans="1:4" x14ac:dyDescent="0.2">
      <c r="A121">
        <v>31045400</v>
      </c>
      <c r="B121">
        <v>1375.95</v>
      </c>
      <c r="C121" s="50">
        <v>38912</v>
      </c>
      <c r="D121" t="s">
        <v>1068</v>
      </c>
    </row>
    <row r="122" spans="1:4" x14ac:dyDescent="0.2">
      <c r="A122">
        <v>31045400</v>
      </c>
      <c r="B122">
        <v>1375.89</v>
      </c>
      <c r="C122" s="50">
        <v>38919</v>
      </c>
      <c r="D122" t="s">
        <v>1068</v>
      </c>
    </row>
    <row r="123" spans="1:4" x14ac:dyDescent="0.2">
      <c r="A123">
        <v>31045400</v>
      </c>
      <c r="B123">
        <v>1375.85</v>
      </c>
      <c r="C123" s="50">
        <v>38926</v>
      </c>
      <c r="D123" t="s">
        <v>1068</v>
      </c>
    </row>
    <row r="124" spans="1:4" x14ac:dyDescent="0.2">
      <c r="A124">
        <v>31045400</v>
      </c>
      <c r="B124">
        <v>1375.8</v>
      </c>
      <c r="C124" s="50">
        <v>38933</v>
      </c>
      <c r="D124" t="s">
        <v>1068</v>
      </c>
    </row>
    <row r="125" spans="1:4" x14ac:dyDescent="0.2">
      <c r="A125">
        <v>31045400</v>
      </c>
      <c r="B125">
        <v>1375.72</v>
      </c>
      <c r="C125" s="50">
        <v>38940</v>
      </c>
      <c r="D125" t="s">
        <v>1068</v>
      </c>
    </row>
    <row r="126" spans="1:4" x14ac:dyDescent="0.2">
      <c r="A126">
        <v>31045400</v>
      </c>
      <c r="B126">
        <v>1375.74</v>
      </c>
      <c r="C126" s="50">
        <v>38948</v>
      </c>
      <c r="D126" t="s">
        <v>1068</v>
      </c>
    </row>
    <row r="127" spans="1:4" x14ac:dyDescent="0.2">
      <c r="A127">
        <v>31045400</v>
      </c>
      <c r="B127">
        <v>1375.66</v>
      </c>
      <c r="C127" s="50">
        <v>38954</v>
      </c>
      <c r="D127" t="s">
        <v>1068</v>
      </c>
    </row>
    <row r="128" spans="1:4" x14ac:dyDescent="0.2">
      <c r="A128">
        <v>31045400</v>
      </c>
      <c r="B128">
        <v>1375.63</v>
      </c>
      <c r="C128" s="50">
        <v>38961</v>
      </c>
      <c r="D128" t="s">
        <v>1068</v>
      </c>
    </row>
    <row r="129" spans="1:4" x14ac:dyDescent="0.2">
      <c r="A129">
        <v>31045400</v>
      </c>
      <c r="B129">
        <v>1375.6</v>
      </c>
      <c r="C129" s="50">
        <v>38968</v>
      </c>
      <c r="D129" t="s">
        <v>1068</v>
      </c>
    </row>
    <row r="130" spans="1:4" x14ac:dyDescent="0.2">
      <c r="A130">
        <v>31045400</v>
      </c>
      <c r="B130">
        <v>1375.51</v>
      </c>
      <c r="C130" s="50">
        <v>38975</v>
      </c>
      <c r="D130" t="s">
        <v>1068</v>
      </c>
    </row>
    <row r="131" spans="1:4" x14ac:dyDescent="0.2">
      <c r="A131">
        <v>31045400</v>
      </c>
      <c r="B131">
        <v>1375.57</v>
      </c>
      <c r="C131" s="50">
        <v>38982</v>
      </c>
      <c r="D131" t="s">
        <v>1068</v>
      </c>
    </row>
    <row r="132" spans="1:4" x14ac:dyDescent="0.2">
      <c r="A132">
        <v>31045400</v>
      </c>
      <c r="B132">
        <v>1375.57</v>
      </c>
      <c r="C132" s="50">
        <v>38989</v>
      </c>
      <c r="D132" t="s">
        <v>1068</v>
      </c>
    </row>
    <row r="133" spans="1:4" x14ac:dyDescent="0.2">
      <c r="A133">
        <v>31045400</v>
      </c>
      <c r="B133">
        <v>1375.6</v>
      </c>
      <c r="C133" s="50">
        <v>38995</v>
      </c>
      <c r="D133" t="s">
        <v>1068</v>
      </c>
    </row>
    <row r="134" spans="1:4" x14ac:dyDescent="0.2">
      <c r="A134">
        <v>31045400</v>
      </c>
      <c r="B134">
        <v>1375.63</v>
      </c>
      <c r="C134" s="50">
        <v>39003</v>
      </c>
      <c r="D134" t="s">
        <v>1068</v>
      </c>
    </row>
    <row r="135" spans="1:4" x14ac:dyDescent="0.2">
      <c r="A135">
        <v>31045400</v>
      </c>
      <c r="B135">
        <v>1375.64</v>
      </c>
      <c r="C135" s="50">
        <v>39009</v>
      </c>
      <c r="D135" t="s">
        <v>1068</v>
      </c>
    </row>
    <row r="136" spans="1:4" x14ac:dyDescent="0.2">
      <c r="A136">
        <v>31045400</v>
      </c>
      <c r="B136">
        <v>1376.47</v>
      </c>
      <c r="C136" s="50">
        <v>39223</v>
      </c>
      <c r="D136" t="s">
        <v>1068</v>
      </c>
    </row>
    <row r="137" spans="1:4" x14ac:dyDescent="0.2">
      <c r="A137">
        <v>31045400</v>
      </c>
      <c r="B137">
        <v>1376.64</v>
      </c>
      <c r="C137" s="50">
        <v>39234</v>
      </c>
      <c r="D137" t="s">
        <v>1068</v>
      </c>
    </row>
    <row r="138" spans="1:4" x14ac:dyDescent="0.2">
      <c r="A138">
        <v>31045400</v>
      </c>
      <c r="B138">
        <v>1376.72</v>
      </c>
      <c r="C138" s="50">
        <v>39241</v>
      </c>
      <c r="D138" t="s">
        <v>1068</v>
      </c>
    </row>
    <row r="139" spans="1:4" x14ac:dyDescent="0.2">
      <c r="A139">
        <v>31045400</v>
      </c>
      <c r="B139">
        <v>1376.63</v>
      </c>
      <c r="C139" s="50">
        <v>39248</v>
      </c>
      <c r="D139" t="s">
        <v>1068</v>
      </c>
    </row>
    <row r="140" spans="1:4" x14ac:dyDescent="0.2">
      <c r="A140">
        <v>31045400</v>
      </c>
      <c r="B140">
        <v>1376.57</v>
      </c>
      <c r="C140" s="50">
        <v>39255</v>
      </c>
      <c r="D140" t="s">
        <v>1068</v>
      </c>
    </row>
    <row r="141" spans="1:4" x14ac:dyDescent="0.2">
      <c r="A141">
        <v>31045400</v>
      </c>
      <c r="B141">
        <v>1376.49</v>
      </c>
      <c r="C141" s="50">
        <v>39262</v>
      </c>
      <c r="D141" t="s">
        <v>1068</v>
      </c>
    </row>
    <row r="142" spans="1:4" x14ac:dyDescent="0.2">
      <c r="A142">
        <v>31045400</v>
      </c>
      <c r="B142">
        <v>1376.53</v>
      </c>
      <c r="C142" s="50">
        <v>39269</v>
      </c>
      <c r="D142" t="s">
        <v>1068</v>
      </c>
    </row>
    <row r="143" spans="1:4" x14ac:dyDescent="0.2">
      <c r="A143">
        <v>31045400</v>
      </c>
      <c r="B143">
        <v>1376.5</v>
      </c>
      <c r="C143" s="50">
        <v>39276</v>
      </c>
      <c r="D143" t="s">
        <v>1068</v>
      </c>
    </row>
    <row r="144" spans="1:4" x14ac:dyDescent="0.2">
      <c r="A144">
        <v>31045400</v>
      </c>
      <c r="B144">
        <v>1376.43</v>
      </c>
      <c r="C144" s="50">
        <v>39283</v>
      </c>
      <c r="D144" t="s">
        <v>1068</v>
      </c>
    </row>
    <row r="145" spans="1:4" x14ac:dyDescent="0.2">
      <c r="A145">
        <v>31045400</v>
      </c>
      <c r="B145">
        <v>1376.41</v>
      </c>
      <c r="C145" s="50">
        <v>39290</v>
      </c>
      <c r="D145" t="s">
        <v>1068</v>
      </c>
    </row>
    <row r="146" spans="1:4" x14ac:dyDescent="0.2">
      <c r="A146">
        <v>31045400</v>
      </c>
      <c r="B146">
        <v>1376.27</v>
      </c>
      <c r="C146" s="50">
        <v>39297</v>
      </c>
      <c r="D146" t="s">
        <v>1068</v>
      </c>
    </row>
    <row r="147" spans="1:4" x14ac:dyDescent="0.2">
      <c r="A147">
        <v>31045400</v>
      </c>
      <c r="B147">
        <v>1376.26</v>
      </c>
      <c r="C147" s="50">
        <v>39304</v>
      </c>
      <c r="D147" t="s">
        <v>1068</v>
      </c>
    </row>
    <row r="148" spans="1:4" x14ac:dyDescent="0.2">
      <c r="A148">
        <v>31045400</v>
      </c>
      <c r="B148">
        <v>1376.11</v>
      </c>
      <c r="C148" s="50">
        <v>39311</v>
      </c>
      <c r="D148" t="s">
        <v>1068</v>
      </c>
    </row>
    <row r="149" spans="1:4" x14ac:dyDescent="0.2">
      <c r="A149">
        <v>31045400</v>
      </c>
      <c r="B149">
        <v>1376.09</v>
      </c>
      <c r="C149" s="50">
        <v>39318</v>
      </c>
      <c r="D149" t="s">
        <v>1068</v>
      </c>
    </row>
    <row r="150" spans="1:4" x14ac:dyDescent="0.2">
      <c r="A150">
        <v>31045400</v>
      </c>
      <c r="B150">
        <v>1376.07</v>
      </c>
      <c r="C150" s="50">
        <v>39325</v>
      </c>
      <c r="D150" t="s">
        <v>1068</v>
      </c>
    </row>
    <row r="151" spans="1:4" x14ac:dyDescent="0.2">
      <c r="A151">
        <v>31045400</v>
      </c>
      <c r="B151">
        <v>1376.29</v>
      </c>
      <c r="C151" s="50">
        <v>39332</v>
      </c>
      <c r="D151" t="s">
        <v>1068</v>
      </c>
    </row>
    <row r="152" spans="1:4" x14ac:dyDescent="0.2">
      <c r="A152">
        <v>31045400</v>
      </c>
      <c r="B152">
        <v>1376.19</v>
      </c>
      <c r="C152" s="50">
        <v>39339</v>
      </c>
      <c r="D152" t="s">
        <v>1068</v>
      </c>
    </row>
    <row r="153" spans="1:4" x14ac:dyDescent="0.2">
      <c r="A153">
        <v>31045400</v>
      </c>
      <c r="B153">
        <v>1376.65</v>
      </c>
      <c r="C153" s="50">
        <v>39346</v>
      </c>
      <c r="D153" t="s">
        <v>1068</v>
      </c>
    </row>
    <row r="154" spans="1:4" x14ac:dyDescent="0.2">
      <c r="A154">
        <v>31045400</v>
      </c>
      <c r="B154">
        <v>1376.69</v>
      </c>
      <c r="C154" s="50">
        <v>39353</v>
      </c>
      <c r="D154" t="s">
        <v>1068</v>
      </c>
    </row>
    <row r="155" spans="1:4" x14ac:dyDescent="0.2">
      <c r="A155">
        <v>31045400</v>
      </c>
      <c r="B155">
        <v>1376.82</v>
      </c>
      <c r="C155" s="50">
        <v>39367</v>
      </c>
      <c r="D155" t="s">
        <v>1068</v>
      </c>
    </row>
    <row r="156" spans="1:4" x14ac:dyDescent="0.2">
      <c r="A156">
        <v>31045400</v>
      </c>
      <c r="B156">
        <v>1376.87</v>
      </c>
      <c r="C156" s="50">
        <v>39374</v>
      </c>
      <c r="D156" t="s">
        <v>1068</v>
      </c>
    </row>
    <row r="157" spans="1:4" x14ac:dyDescent="0.2">
      <c r="A157">
        <v>31045400</v>
      </c>
      <c r="B157">
        <v>1377.01</v>
      </c>
      <c r="C157" s="50">
        <v>39381</v>
      </c>
      <c r="D157" t="s">
        <v>1068</v>
      </c>
    </row>
    <row r="158" spans="1:4" x14ac:dyDescent="0.2">
      <c r="A158">
        <v>31045400</v>
      </c>
      <c r="B158">
        <v>1376.69</v>
      </c>
      <c r="C158" s="50">
        <v>39589</v>
      </c>
      <c r="D158" t="s">
        <v>1068</v>
      </c>
    </row>
    <row r="159" spans="1:4" x14ac:dyDescent="0.2">
      <c r="A159">
        <v>31045400</v>
      </c>
      <c r="B159">
        <v>1376.55</v>
      </c>
      <c r="C159" s="50">
        <v>39596</v>
      </c>
      <c r="D159" t="s">
        <v>1068</v>
      </c>
    </row>
    <row r="160" spans="1:4" x14ac:dyDescent="0.2">
      <c r="A160">
        <v>31045400</v>
      </c>
      <c r="B160">
        <v>1376.55</v>
      </c>
      <c r="C160" s="50">
        <v>39596</v>
      </c>
      <c r="D160" t="s">
        <v>1068</v>
      </c>
    </row>
    <row r="161" spans="1:4" x14ac:dyDescent="0.2">
      <c r="A161">
        <v>31045400</v>
      </c>
      <c r="B161">
        <v>1376.61</v>
      </c>
      <c r="C161" s="50">
        <v>39603</v>
      </c>
      <c r="D161" t="s">
        <v>1068</v>
      </c>
    </row>
    <row r="162" spans="1:4" x14ac:dyDescent="0.2">
      <c r="A162">
        <v>31045400</v>
      </c>
      <c r="B162">
        <v>1376.63</v>
      </c>
      <c r="C162" s="50">
        <v>39610</v>
      </c>
      <c r="D162" t="s">
        <v>1068</v>
      </c>
    </row>
    <row r="163" spans="1:4" x14ac:dyDescent="0.2">
      <c r="A163">
        <v>31045400</v>
      </c>
      <c r="B163">
        <v>1376.59</v>
      </c>
      <c r="C163" s="50">
        <v>39617</v>
      </c>
      <c r="D163" t="s">
        <v>1068</v>
      </c>
    </row>
    <row r="164" spans="1:4" x14ac:dyDescent="0.2">
      <c r="A164">
        <v>31045400</v>
      </c>
      <c r="B164">
        <v>1376.51</v>
      </c>
      <c r="C164" s="50">
        <v>39624</v>
      </c>
      <c r="D164" t="s">
        <v>1068</v>
      </c>
    </row>
    <row r="165" spans="1:4" x14ac:dyDescent="0.2">
      <c r="A165">
        <v>31045400</v>
      </c>
      <c r="B165">
        <v>1376.51</v>
      </c>
      <c r="C165" s="50">
        <v>39631</v>
      </c>
      <c r="D165" t="s">
        <v>1068</v>
      </c>
    </row>
    <row r="166" spans="1:4" x14ac:dyDescent="0.2">
      <c r="A166">
        <v>31045400</v>
      </c>
      <c r="B166">
        <v>1376.41</v>
      </c>
      <c r="C166" s="50">
        <v>39638</v>
      </c>
      <c r="D166" t="s">
        <v>1068</v>
      </c>
    </row>
    <row r="167" spans="1:4" x14ac:dyDescent="0.2">
      <c r="A167">
        <v>31045400</v>
      </c>
      <c r="B167">
        <v>1376.53</v>
      </c>
      <c r="C167" s="50">
        <v>39645</v>
      </c>
      <c r="D167" t="s">
        <v>1068</v>
      </c>
    </row>
    <row r="168" spans="1:4" x14ac:dyDescent="0.2">
      <c r="A168">
        <v>31045400</v>
      </c>
      <c r="B168">
        <v>1376.57</v>
      </c>
      <c r="C168" s="50">
        <v>39652</v>
      </c>
      <c r="D168" t="s">
        <v>1068</v>
      </c>
    </row>
    <row r="169" spans="1:4" x14ac:dyDescent="0.2">
      <c r="A169">
        <v>31045400</v>
      </c>
      <c r="B169">
        <v>1376.67</v>
      </c>
      <c r="C169" s="50">
        <v>39659</v>
      </c>
      <c r="D169" t="s">
        <v>1068</v>
      </c>
    </row>
    <row r="170" spans="1:4" x14ac:dyDescent="0.2">
      <c r="A170">
        <v>31045400</v>
      </c>
      <c r="B170">
        <v>1376.59</v>
      </c>
      <c r="C170" s="50">
        <v>39666</v>
      </c>
      <c r="D170" t="s">
        <v>1068</v>
      </c>
    </row>
    <row r="171" spans="1:4" x14ac:dyDescent="0.2">
      <c r="A171">
        <v>31045400</v>
      </c>
      <c r="B171">
        <v>1376.53</v>
      </c>
      <c r="C171" s="50">
        <v>39673</v>
      </c>
      <c r="D171" t="s">
        <v>1068</v>
      </c>
    </row>
    <row r="172" spans="1:4" x14ac:dyDescent="0.2">
      <c r="A172">
        <v>31045400</v>
      </c>
      <c r="B172">
        <v>1376.45</v>
      </c>
      <c r="C172" s="50">
        <v>39680</v>
      </c>
      <c r="D172" t="s">
        <v>1068</v>
      </c>
    </row>
    <row r="173" spans="1:4" x14ac:dyDescent="0.2">
      <c r="A173">
        <v>31045400</v>
      </c>
      <c r="B173">
        <v>1376.37</v>
      </c>
      <c r="C173" s="50">
        <v>39687</v>
      </c>
      <c r="D173" t="s">
        <v>1068</v>
      </c>
    </row>
    <row r="174" spans="1:4" x14ac:dyDescent="0.2">
      <c r="A174">
        <v>31045400</v>
      </c>
      <c r="B174">
        <v>1376.33</v>
      </c>
      <c r="C174" s="50">
        <v>39694</v>
      </c>
      <c r="D174" t="s">
        <v>1068</v>
      </c>
    </row>
    <row r="175" spans="1:4" x14ac:dyDescent="0.2">
      <c r="A175">
        <v>31045400</v>
      </c>
      <c r="B175">
        <v>1376.31</v>
      </c>
      <c r="C175" s="50">
        <v>39701</v>
      </c>
      <c r="D175" t="s">
        <v>1068</v>
      </c>
    </row>
    <row r="176" spans="1:4" x14ac:dyDescent="0.2">
      <c r="A176">
        <v>31045400</v>
      </c>
      <c r="B176">
        <v>1376.33</v>
      </c>
      <c r="C176" s="50">
        <v>39708</v>
      </c>
      <c r="D176" t="s">
        <v>1068</v>
      </c>
    </row>
    <row r="177" spans="1:4" x14ac:dyDescent="0.2">
      <c r="A177">
        <v>31045400</v>
      </c>
      <c r="B177">
        <v>1376.37</v>
      </c>
      <c r="C177" s="50">
        <v>39715</v>
      </c>
      <c r="D177" t="s">
        <v>1068</v>
      </c>
    </row>
    <row r="178" spans="1:4" x14ac:dyDescent="0.2">
      <c r="A178">
        <v>31045400</v>
      </c>
      <c r="B178">
        <v>1376.33</v>
      </c>
      <c r="C178" s="50">
        <v>39722</v>
      </c>
      <c r="D178" t="s">
        <v>1068</v>
      </c>
    </row>
    <row r="179" spans="1:4" x14ac:dyDescent="0.2">
      <c r="A179">
        <v>31045400</v>
      </c>
      <c r="B179">
        <v>1376.33</v>
      </c>
      <c r="C179" s="50">
        <v>39729</v>
      </c>
      <c r="D179" t="s">
        <v>1068</v>
      </c>
    </row>
    <row r="180" spans="1:4" x14ac:dyDescent="0.2">
      <c r="A180">
        <v>31045400</v>
      </c>
      <c r="B180">
        <v>1376.51</v>
      </c>
      <c r="C180" s="50">
        <v>39736</v>
      </c>
      <c r="D180" t="s">
        <v>1068</v>
      </c>
    </row>
    <row r="181" spans="1:4" x14ac:dyDescent="0.2">
      <c r="A181">
        <v>31045400</v>
      </c>
      <c r="B181">
        <v>1376.49</v>
      </c>
      <c r="C181" s="50">
        <v>39743</v>
      </c>
      <c r="D181" t="s">
        <v>1068</v>
      </c>
    </row>
    <row r="182" spans="1:4" x14ac:dyDescent="0.2">
      <c r="A182">
        <v>31045400</v>
      </c>
      <c r="B182">
        <v>1376.55</v>
      </c>
      <c r="C182" s="50">
        <v>39750</v>
      </c>
      <c r="D182" t="s">
        <v>1068</v>
      </c>
    </row>
    <row r="183" spans="1:4" x14ac:dyDescent="0.2">
      <c r="A183">
        <v>31045400</v>
      </c>
      <c r="B183">
        <v>1376.59</v>
      </c>
      <c r="C183" s="50">
        <v>39757</v>
      </c>
      <c r="D183" t="s">
        <v>1068</v>
      </c>
    </row>
    <row r="184" spans="1:4" x14ac:dyDescent="0.2">
      <c r="A184">
        <v>31045400</v>
      </c>
      <c r="B184">
        <v>1376.65</v>
      </c>
      <c r="C184" s="50">
        <v>39762</v>
      </c>
      <c r="D184" t="s">
        <v>1068</v>
      </c>
    </row>
    <row r="185" spans="1:4" x14ac:dyDescent="0.2">
      <c r="A185">
        <v>31045400</v>
      </c>
      <c r="B185">
        <v>1376.39</v>
      </c>
      <c r="C185" s="50">
        <v>39960</v>
      </c>
      <c r="D185" t="s">
        <v>1068</v>
      </c>
    </row>
    <row r="186" spans="1:4" x14ac:dyDescent="0.2">
      <c r="A186">
        <v>31045400</v>
      </c>
      <c r="B186">
        <v>1376.39</v>
      </c>
      <c r="C186" s="50">
        <v>39960</v>
      </c>
      <c r="D186" t="s">
        <v>1068</v>
      </c>
    </row>
    <row r="187" spans="1:4" x14ac:dyDescent="0.2">
      <c r="A187">
        <v>31045400</v>
      </c>
      <c r="B187">
        <v>1376.26</v>
      </c>
      <c r="C187" s="50">
        <v>39965</v>
      </c>
      <c r="D187" t="s">
        <v>1068</v>
      </c>
    </row>
    <row r="188" spans="1:4" x14ac:dyDescent="0.2">
      <c r="A188">
        <v>31045400</v>
      </c>
      <c r="B188">
        <v>1376.06</v>
      </c>
      <c r="C188" s="50">
        <v>39995</v>
      </c>
      <c r="D188" t="s">
        <v>1068</v>
      </c>
    </row>
    <row r="189" spans="1:4" x14ac:dyDescent="0.2">
      <c r="A189">
        <v>31045400</v>
      </c>
      <c r="B189">
        <v>1376.05</v>
      </c>
      <c r="C189" s="50">
        <v>40014</v>
      </c>
      <c r="D189" t="s">
        <v>1068</v>
      </c>
    </row>
    <row r="190" spans="1:4" x14ac:dyDescent="0.2">
      <c r="A190">
        <v>31045400</v>
      </c>
      <c r="B190">
        <v>1376.16</v>
      </c>
      <c r="C190" s="50">
        <v>40025</v>
      </c>
      <c r="D190" t="s">
        <v>1068</v>
      </c>
    </row>
    <row r="191" spans="1:4" x14ac:dyDescent="0.2">
      <c r="A191">
        <v>31045400</v>
      </c>
      <c r="B191">
        <v>1376.24</v>
      </c>
      <c r="C191" s="50">
        <v>40029</v>
      </c>
      <c r="D191" t="s">
        <v>1068</v>
      </c>
    </row>
    <row r="192" spans="1:4" x14ac:dyDescent="0.2">
      <c r="A192">
        <v>31045400</v>
      </c>
      <c r="B192">
        <v>1376.41</v>
      </c>
      <c r="C192" s="50">
        <v>40042</v>
      </c>
      <c r="D192" t="s">
        <v>1068</v>
      </c>
    </row>
    <row r="193" spans="1:4" x14ac:dyDescent="0.2">
      <c r="A193">
        <v>31045400</v>
      </c>
      <c r="B193">
        <v>1376.45</v>
      </c>
      <c r="C193" s="50">
        <v>40046</v>
      </c>
      <c r="D193" t="s">
        <v>1068</v>
      </c>
    </row>
    <row r="194" spans="1:4" x14ac:dyDescent="0.2">
      <c r="A194">
        <v>31045400</v>
      </c>
      <c r="B194">
        <v>1376.36</v>
      </c>
      <c r="C194" s="50">
        <v>40063</v>
      </c>
      <c r="D194" t="s">
        <v>1068</v>
      </c>
    </row>
    <row r="195" spans="1:4" x14ac:dyDescent="0.2">
      <c r="A195">
        <v>31045400</v>
      </c>
      <c r="B195">
        <v>1376.36</v>
      </c>
      <c r="C195" s="50">
        <v>40071</v>
      </c>
      <c r="D195" t="s">
        <v>1068</v>
      </c>
    </row>
    <row r="196" spans="1:4" x14ac:dyDescent="0.2">
      <c r="A196">
        <v>31045400</v>
      </c>
      <c r="B196">
        <v>1376.32</v>
      </c>
      <c r="C196" s="50">
        <v>40079</v>
      </c>
      <c r="D196" t="s">
        <v>1068</v>
      </c>
    </row>
    <row r="197" spans="1:4" x14ac:dyDescent="0.2">
      <c r="A197">
        <v>31045400</v>
      </c>
      <c r="B197">
        <v>1376.28</v>
      </c>
      <c r="C197" s="50">
        <v>40083</v>
      </c>
      <c r="D197" t="s">
        <v>1068</v>
      </c>
    </row>
    <row r="198" spans="1:4" x14ac:dyDescent="0.2">
      <c r="A198">
        <v>31045400</v>
      </c>
      <c r="B198">
        <v>1376.24</v>
      </c>
      <c r="C198" s="50">
        <v>40087</v>
      </c>
      <c r="D198" t="s">
        <v>1068</v>
      </c>
    </row>
    <row r="199" spans="1:4" x14ac:dyDescent="0.2">
      <c r="A199">
        <v>31045400</v>
      </c>
      <c r="B199">
        <v>1376.24</v>
      </c>
      <c r="C199" s="50">
        <v>40094</v>
      </c>
      <c r="D199" t="s">
        <v>1068</v>
      </c>
    </row>
    <row r="200" spans="1:4" x14ac:dyDescent="0.2">
      <c r="A200">
        <v>31045400</v>
      </c>
      <c r="B200">
        <v>1376.24</v>
      </c>
      <c r="C200" s="50">
        <v>40103</v>
      </c>
      <c r="D200" t="s">
        <v>1068</v>
      </c>
    </row>
    <row r="201" spans="1:4" x14ac:dyDescent="0.2">
      <c r="A201">
        <v>31045400</v>
      </c>
      <c r="B201">
        <v>1376.41</v>
      </c>
      <c r="C201" s="50">
        <v>40309</v>
      </c>
      <c r="D201" t="s">
        <v>1068</v>
      </c>
    </row>
    <row r="202" spans="1:4" x14ac:dyDescent="0.2">
      <c r="A202">
        <v>31045400</v>
      </c>
      <c r="B202">
        <v>1376.5</v>
      </c>
      <c r="C202" s="50">
        <v>40313</v>
      </c>
      <c r="D202" t="s">
        <v>1068</v>
      </c>
    </row>
    <row r="203" spans="1:4" x14ac:dyDescent="0.2">
      <c r="A203">
        <v>31045400</v>
      </c>
      <c r="B203">
        <v>1376.49</v>
      </c>
      <c r="C203" s="50">
        <v>40317</v>
      </c>
      <c r="D203" t="s">
        <v>1068</v>
      </c>
    </row>
    <row r="204" spans="1:4" x14ac:dyDescent="0.2">
      <c r="A204">
        <v>31045400</v>
      </c>
      <c r="B204">
        <v>1376.45</v>
      </c>
      <c r="C204" s="50">
        <v>40326</v>
      </c>
      <c r="D204" t="s">
        <v>1068</v>
      </c>
    </row>
    <row r="205" spans="1:4" x14ac:dyDescent="0.2">
      <c r="A205">
        <v>31045400</v>
      </c>
      <c r="B205">
        <v>1376.55</v>
      </c>
      <c r="C205" s="50">
        <v>40339</v>
      </c>
      <c r="D205" t="s">
        <v>1068</v>
      </c>
    </row>
    <row r="206" spans="1:4" x14ac:dyDescent="0.2">
      <c r="A206">
        <v>31045400</v>
      </c>
      <c r="B206">
        <v>1376.68</v>
      </c>
      <c r="C206" s="50">
        <v>40347</v>
      </c>
      <c r="D206" t="s">
        <v>1068</v>
      </c>
    </row>
    <row r="207" spans="1:4" x14ac:dyDescent="0.2">
      <c r="A207">
        <v>31045400</v>
      </c>
      <c r="B207">
        <v>1376.78</v>
      </c>
      <c r="C207" s="50">
        <v>40358</v>
      </c>
      <c r="D207" t="s">
        <v>1068</v>
      </c>
    </row>
    <row r="208" spans="1:4" x14ac:dyDescent="0.2">
      <c r="A208">
        <v>31045400</v>
      </c>
      <c r="B208">
        <v>1376.87</v>
      </c>
      <c r="C208" s="50">
        <v>40364</v>
      </c>
      <c r="D208" t="s">
        <v>1068</v>
      </c>
    </row>
    <row r="209" spans="1:4" x14ac:dyDescent="0.2">
      <c r="A209">
        <v>31045400</v>
      </c>
      <c r="B209">
        <v>1376.83</v>
      </c>
      <c r="C209" s="50">
        <v>40378</v>
      </c>
      <c r="D209" t="s">
        <v>1068</v>
      </c>
    </row>
    <row r="210" spans="1:4" x14ac:dyDescent="0.2">
      <c r="A210">
        <v>31045400</v>
      </c>
      <c r="B210">
        <v>1376.85</v>
      </c>
      <c r="C210" s="50">
        <v>40380</v>
      </c>
      <c r="D210" t="s">
        <v>1068</v>
      </c>
    </row>
    <row r="211" spans="1:4" x14ac:dyDescent="0.2">
      <c r="A211">
        <v>31045400</v>
      </c>
      <c r="B211">
        <v>1376.85</v>
      </c>
      <c r="C211" s="50">
        <v>40387</v>
      </c>
      <c r="D211" t="s">
        <v>1068</v>
      </c>
    </row>
    <row r="212" spans="1:4" x14ac:dyDescent="0.2">
      <c r="A212">
        <v>31045400</v>
      </c>
      <c r="B212">
        <v>1377.11</v>
      </c>
      <c r="C212" s="50">
        <v>40392</v>
      </c>
      <c r="D212" t="s">
        <v>1068</v>
      </c>
    </row>
    <row r="213" spans="1:4" x14ac:dyDescent="0.2">
      <c r="A213">
        <v>31045400</v>
      </c>
      <c r="B213">
        <v>1377.09</v>
      </c>
      <c r="C213" s="50">
        <v>40398</v>
      </c>
      <c r="D213" t="s">
        <v>1068</v>
      </c>
    </row>
    <row r="214" spans="1:4" x14ac:dyDescent="0.2">
      <c r="A214">
        <v>31045400</v>
      </c>
      <c r="B214">
        <v>1377.13</v>
      </c>
      <c r="C214" s="50">
        <v>40403</v>
      </c>
      <c r="D214" t="s">
        <v>1068</v>
      </c>
    </row>
    <row r="215" spans="1:4" x14ac:dyDescent="0.2">
      <c r="A215">
        <v>31045400</v>
      </c>
      <c r="B215">
        <v>1377.15</v>
      </c>
      <c r="C215" s="50">
        <v>40413</v>
      </c>
      <c r="D215" t="s">
        <v>1068</v>
      </c>
    </row>
    <row r="216" spans="1:4" x14ac:dyDescent="0.2">
      <c r="A216">
        <v>31045400</v>
      </c>
      <c r="B216">
        <v>1377.15</v>
      </c>
      <c r="C216" s="50">
        <v>40422</v>
      </c>
      <c r="D216" t="s">
        <v>1068</v>
      </c>
    </row>
    <row r="217" spans="1:4" x14ac:dyDescent="0.2">
      <c r="A217">
        <v>31045400</v>
      </c>
      <c r="B217">
        <v>1377.13</v>
      </c>
      <c r="C217" s="50">
        <v>40425</v>
      </c>
      <c r="D217" t="s">
        <v>1068</v>
      </c>
    </row>
    <row r="218" spans="1:4" x14ac:dyDescent="0.2">
      <c r="A218">
        <v>31045400</v>
      </c>
      <c r="B218">
        <v>1377.21</v>
      </c>
      <c r="C218" s="50">
        <v>40430</v>
      </c>
      <c r="D218" t="s">
        <v>1068</v>
      </c>
    </row>
    <row r="219" spans="1:4" x14ac:dyDescent="0.2">
      <c r="A219">
        <v>31045400</v>
      </c>
      <c r="B219">
        <v>1377.23</v>
      </c>
      <c r="C219" s="50">
        <v>40441</v>
      </c>
      <c r="D219" t="s">
        <v>1068</v>
      </c>
    </row>
    <row r="220" spans="1:4" x14ac:dyDescent="0.2">
      <c r="A220">
        <v>31045400</v>
      </c>
      <c r="B220">
        <v>1377.37</v>
      </c>
      <c r="C220" s="50">
        <v>40444</v>
      </c>
      <c r="D220" t="s">
        <v>1068</v>
      </c>
    </row>
    <row r="221" spans="1:4" x14ac:dyDescent="0.2">
      <c r="A221">
        <v>31045400</v>
      </c>
      <c r="B221">
        <v>1377.33</v>
      </c>
      <c r="C221" s="50">
        <v>40453</v>
      </c>
      <c r="D221" t="s">
        <v>1068</v>
      </c>
    </row>
    <row r="222" spans="1:4" x14ac:dyDescent="0.2">
      <c r="A222">
        <v>31045400</v>
      </c>
      <c r="B222">
        <v>1377.13</v>
      </c>
      <c r="C222" s="50">
        <v>40662</v>
      </c>
      <c r="D222" t="s">
        <v>1068</v>
      </c>
    </row>
    <row r="223" spans="1:4" x14ac:dyDescent="0.2">
      <c r="A223">
        <v>31045400</v>
      </c>
      <c r="B223">
        <v>1376.93</v>
      </c>
      <c r="C223" s="50">
        <v>40688</v>
      </c>
      <c r="D223" t="s">
        <v>1068</v>
      </c>
    </row>
    <row r="224" spans="1:4" x14ac:dyDescent="0.2">
      <c r="A224">
        <v>31045400</v>
      </c>
      <c r="B224">
        <v>1376.97</v>
      </c>
      <c r="C224" s="50">
        <v>40688</v>
      </c>
      <c r="D224" t="s">
        <v>1068</v>
      </c>
    </row>
    <row r="225" spans="1:4" x14ac:dyDescent="0.2">
      <c r="A225">
        <v>31045400</v>
      </c>
      <c r="B225">
        <v>1376.97</v>
      </c>
      <c r="C225" s="50">
        <v>40688</v>
      </c>
      <c r="D225" t="s">
        <v>1068</v>
      </c>
    </row>
    <row r="226" spans="1:4" x14ac:dyDescent="0.2">
      <c r="A226">
        <v>31045400</v>
      </c>
      <c r="B226">
        <v>1376.87</v>
      </c>
      <c r="C226" s="50">
        <v>40692</v>
      </c>
      <c r="D226" t="s">
        <v>1068</v>
      </c>
    </row>
    <row r="227" spans="1:4" x14ac:dyDescent="0.2">
      <c r="A227">
        <v>31045400</v>
      </c>
      <c r="B227">
        <v>1376.83</v>
      </c>
      <c r="C227" s="50">
        <v>40697</v>
      </c>
      <c r="D227" t="s">
        <v>1068</v>
      </c>
    </row>
    <row r="228" spans="1:4" x14ac:dyDescent="0.2">
      <c r="A228">
        <v>31045400</v>
      </c>
      <c r="B228">
        <v>1376.75</v>
      </c>
      <c r="C228" s="50">
        <v>40704</v>
      </c>
      <c r="D228" t="s">
        <v>1068</v>
      </c>
    </row>
    <row r="229" spans="1:4" x14ac:dyDescent="0.2">
      <c r="A229">
        <v>31045400</v>
      </c>
      <c r="B229">
        <v>1376.7</v>
      </c>
      <c r="C229" s="50">
        <v>40710</v>
      </c>
      <c r="D229" t="s">
        <v>1068</v>
      </c>
    </row>
    <row r="230" spans="1:4" x14ac:dyDescent="0.2">
      <c r="A230">
        <v>31045400</v>
      </c>
      <c r="B230">
        <v>1376.91</v>
      </c>
      <c r="C230" s="50">
        <v>40718</v>
      </c>
      <c r="D230" t="s">
        <v>1068</v>
      </c>
    </row>
    <row r="231" spans="1:4" x14ac:dyDescent="0.2">
      <c r="A231">
        <v>31045400</v>
      </c>
      <c r="B231">
        <v>1377.53</v>
      </c>
      <c r="C231" s="50">
        <v>40722</v>
      </c>
      <c r="D231" t="s">
        <v>1068</v>
      </c>
    </row>
    <row r="232" spans="1:4" x14ac:dyDescent="0.2">
      <c r="A232">
        <v>31045400</v>
      </c>
      <c r="B232">
        <v>1377.31</v>
      </c>
      <c r="C232" s="50">
        <v>40727</v>
      </c>
      <c r="D232" t="s">
        <v>1068</v>
      </c>
    </row>
    <row r="233" spans="1:4" x14ac:dyDescent="0.2">
      <c r="A233">
        <v>31045400</v>
      </c>
      <c r="B233">
        <v>1377.09</v>
      </c>
      <c r="C233" s="50">
        <v>40732</v>
      </c>
      <c r="D233" t="s">
        <v>1068</v>
      </c>
    </row>
    <row r="234" spans="1:4" x14ac:dyDescent="0.2">
      <c r="A234">
        <v>31045400</v>
      </c>
      <c r="B234">
        <v>1376.91</v>
      </c>
      <c r="C234" s="50">
        <v>40737</v>
      </c>
      <c r="D234" t="s">
        <v>1068</v>
      </c>
    </row>
    <row r="235" spans="1:4" x14ac:dyDescent="0.2">
      <c r="A235">
        <v>31045400</v>
      </c>
      <c r="B235">
        <v>1376.83</v>
      </c>
      <c r="C235" s="50">
        <v>40741</v>
      </c>
      <c r="D235" t="s">
        <v>1068</v>
      </c>
    </row>
    <row r="236" spans="1:4" x14ac:dyDescent="0.2">
      <c r="A236">
        <v>31045400</v>
      </c>
      <c r="B236">
        <v>1376.89</v>
      </c>
      <c r="C236" s="50">
        <v>40750</v>
      </c>
      <c r="D236" t="s">
        <v>1068</v>
      </c>
    </row>
    <row r="237" spans="1:4" x14ac:dyDescent="0.2">
      <c r="A237">
        <v>31045400</v>
      </c>
      <c r="B237">
        <v>1376.89</v>
      </c>
      <c r="C237" s="50">
        <v>40753</v>
      </c>
      <c r="D237" t="s">
        <v>1068</v>
      </c>
    </row>
    <row r="238" spans="1:4" x14ac:dyDescent="0.2">
      <c r="A238">
        <v>31045400</v>
      </c>
      <c r="B238">
        <v>1377.25</v>
      </c>
      <c r="C238" s="50">
        <v>40762</v>
      </c>
      <c r="D238" t="s">
        <v>1068</v>
      </c>
    </row>
    <row r="239" spans="1:4" x14ac:dyDescent="0.2">
      <c r="A239">
        <v>31045400</v>
      </c>
      <c r="B239">
        <v>1377.31</v>
      </c>
      <c r="C239" s="50">
        <v>40767</v>
      </c>
      <c r="D239" t="s">
        <v>1068</v>
      </c>
    </row>
    <row r="240" spans="1:4" x14ac:dyDescent="0.2">
      <c r="A240">
        <v>31045400</v>
      </c>
      <c r="B240">
        <v>1377.33</v>
      </c>
      <c r="C240" s="50">
        <v>40777</v>
      </c>
      <c r="D240" t="s">
        <v>1068</v>
      </c>
    </row>
    <row r="241" spans="1:4" x14ac:dyDescent="0.2">
      <c r="A241">
        <v>31045400</v>
      </c>
      <c r="B241">
        <v>1377.2</v>
      </c>
      <c r="C241" s="50">
        <v>40784</v>
      </c>
      <c r="D241" t="s">
        <v>1068</v>
      </c>
    </row>
    <row r="242" spans="1:4" x14ac:dyDescent="0.2">
      <c r="A242">
        <v>31045400</v>
      </c>
      <c r="B242">
        <v>1377.11</v>
      </c>
      <c r="C242" s="50">
        <v>40792</v>
      </c>
      <c r="D242" t="s">
        <v>1068</v>
      </c>
    </row>
    <row r="243" spans="1:4" x14ac:dyDescent="0.2">
      <c r="A243">
        <v>31045400</v>
      </c>
      <c r="B243">
        <v>1377.03</v>
      </c>
      <c r="C243" s="50">
        <v>40803</v>
      </c>
      <c r="D243" t="s">
        <v>1068</v>
      </c>
    </row>
    <row r="244" spans="1:4" x14ac:dyDescent="0.2">
      <c r="A244">
        <v>31045400</v>
      </c>
      <c r="B244">
        <v>1377.09</v>
      </c>
      <c r="C244" s="50">
        <v>40810</v>
      </c>
      <c r="D244" t="s">
        <v>1068</v>
      </c>
    </row>
    <row r="245" spans="1:4" x14ac:dyDescent="0.2">
      <c r="A245">
        <v>31045400</v>
      </c>
      <c r="B245">
        <v>1376.82</v>
      </c>
      <c r="C245" s="50">
        <v>41030</v>
      </c>
      <c r="D245" t="s">
        <v>1068</v>
      </c>
    </row>
    <row r="246" spans="1:4" x14ac:dyDescent="0.2">
      <c r="A246">
        <v>31045400</v>
      </c>
      <c r="B246">
        <v>1376.82</v>
      </c>
      <c r="C246" s="50">
        <v>41030</v>
      </c>
      <c r="D246" t="s">
        <v>1068</v>
      </c>
    </row>
    <row r="247" spans="1:4" x14ac:dyDescent="0.2">
      <c r="A247">
        <v>31045400</v>
      </c>
      <c r="B247">
        <v>1376.9</v>
      </c>
      <c r="C247" s="50">
        <v>41038</v>
      </c>
      <c r="D247" t="s">
        <v>1068</v>
      </c>
    </row>
    <row r="248" spans="1:4" x14ac:dyDescent="0.2">
      <c r="A248">
        <v>31045400</v>
      </c>
      <c r="B248">
        <v>1376.88</v>
      </c>
      <c r="C248" s="50">
        <v>41039</v>
      </c>
      <c r="D248" t="s">
        <v>1068</v>
      </c>
    </row>
    <row r="249" spans="1:4" x14ac:dyDescent="0.2">
      <c r="A249">
        <v>31045400</v>
      </c>
      <c r="B249">
        <v>1376.97</v>
      </c>
      <c r="C249" s="50">
        <v>41051</v>
      </c>
      <c r="D249" t="s">
        <v>1068</v>
      </c>
    </row>
    <row r="250" spans="1:4" x14ac:dyDescent="0.2">
      <c r="A250">
        <v>31045400</v>
      </c>
      <c r="B250">
        <v>1377.26</v>
      </c>
      <c r="C250" s="50">
        <v>41057</v>
      </c>
      <c r="D250" t="s">
        <v>1068</v>
      </c>
    </row>
    <row r="251" spans="1:4" x14ac:dyDescent="0.2">
      <c r="A251">
        <v>31045400</v>
      </c>
      <c r="B251">
        <v>1377.3</v>
      </c>
      <c r="C251" s="50">
        <v>41068</v>
      </c>
      <c r="D251" t="s">
        <v>1068</v>
      </c>
    </row>
    <row r="252" spans="1:4" x14ac:dyDescent="0.2">
      <c r="A252">
        <v>31045400</v>
      </c>
      <c r="B252">
        <v>1377.4</v>
      </c>
      <c r="C252" s="50">
        <v>41073</v>
      </c>
      <c r="D252" t="s">
        <v>1068</v>
      </c>
    </row>
    <row r="253" spans="1:4" x14ac:dyDescent="0.2">
      <c r="A253">
        <v>31045400</v>
      </c>
      <c r="B253">
        <v>1377.48</v>
      </c>
      <c r="C253" s="50">
        <v>41077</v>
      </c>
      <c r="D253" t="s">
        <v>1068</v>
      </c>
    </row>
    <row r="254" spans="1:4" x14ac:dyDescent="0.2">
      <c r="A254">
        <v>31045400</v>
      </c>
      <c r="B254">
        <v>1377.6</v>
      </c>
      <c r="C254" s="50">
        <v>41081</v>
      </c>
      <c r="D254" t="s">
        <v>1068</v>
      </c>
    </row>
    <row r="255" spans="1:4" x14ac:dyDescent="0.2">
      <c r="A255">
        <v>31045400</v>
      </c>
      <c r="B255">
        <v>1377.7</v>
      </c>
      <c r="C255" s="50">
        <v>41096</v>
      </c>
      <c r="D255" t="s">
        <v>1068</v>
      </c>
    </row>
    <row r="256" spans="1:4" x14ac:dyDescent="0.2">
      <c r="A256">
        <v>31045400</v>
      </c>
      <c r="B256">
        <v>1377.6</v>
      </c>
      <c r="C256" s="50">
        <v>41105</v>
      </c>
      <c r="D256" t="s">
        <v>1068</v>
      </c>
    </row>
    <row r="257" spans="1:4" x14ac:dyDescent="0.2">
      <c r="A257">
        <v>31045400</v>
      </c>
      <c r="B257">
        <v>1377.5</v>
      </c>
      <c r="C257" s="50">
        <v>41112</v>
      </c>
      <c r="D257" t="s">
        <v>1068</v>
      </c>
    </row>
    <row r="258" spans="1:4" x14ac:dyDescent="0.2">
      <c r="A258">
        <v>31045400</v>
      </c>
      <c r="B258">
        <v>1377.4</v>
      </c>
      <c r="C258" s="50">
        <v>41116</v>
      </c>
      <c r="D258" t="s">
        <v>1068</v>
      </c>
    </row>
    <row r="259" spans="1:4" x14ac:dyDescent="0.2">
      <c r="A259">
        <v>31045400</v>
      </c>
      <c r="B259">
        <v>1377.3</v>
      </c>
      <c r="C259" s="50">
        <v>41118</v>
      </c>
      <c r="D259" t="s">
        <v>1068</v>
      </c>
    </row>
    <row r="260" spans="1:4" x14ac:dyDescent="0.2">
      <c r="A260">
        <v>31045400</v>
      </c>
      <c r="B260">
        <v>1377.2</v>
      </c>
      <c r="C260" s="50">
        <v>41122</v>
      </c>
      <c r="D260" t="s">
        <v>1068</v>
      </c>
    </row>
    <row r="261" spans="1:4" x14ac:dyDescent="0.2">
      <c r="A261">
        <v>31045400</v>
      </c>
      <c r="B261">
        <v>1377.12</v>
      </c>
      <c r="C261" s="50">
        <v>41124</v>
      </c>
      <c r="D261" t="s">
        <v>1068</v>
      </c>
    </row>
    <row r="262" spans="1:4" x14ac:dyDescent="0.2">
      <c r="A262">
        <v>31045400</v>
      </c>
      <c r="B262">
        <v>1377.07</v>
      </c>
      <c r="C262" s="50">
        <v>41127</v>
      </c>
      <c r="D262" t="s">
        <v>1068</v>
      </c>
    </row>
    <row r="263" spans="1:4" x14ac:dyDescent="0.2">
      <c r="A263">
        <v>31045400</v>
      </c>
      <c r="B263">
        <v>1377</v>
      </c>
      <c r="C263" s="50">
        <v>41130</v>
      </c>
      <c r="D263" t="s">
        <v>1068</v>
      </c>
    </row>
    <row r="264" spans="1:4" x14ac:dyDescent="0.2">
      <c r="A264">
        <v>31045400</v>
      </c>
      <c r="B264">
        <v>1376.94</v>
      </c>
      <c r="C264" s="50">
        <v>41133</v>
      </c>
      <c r="D264" t="s">
        <v>1068</v>
      </c>
    </row>
    <row r="265" spans="1:4" x14ac:dyDescent="0.2">
      <c r="A265">
        <v>31045400</v>
      </c>
      <c r="B265">
        <v>1376.88</v>
      </c>
      <c r="C265" s="50">
        <v>41135</v>
      </c>
      <c r="D265" t="s">
        <v>1068</v>
      </c>
    </row>
    <row r="266" spans="1:4" x14ac:dyDescent="0.2">
      <c r="A266">
        <v>31045400</v>
      </c>
      <c r="B266">
        <v>1376.8</v>
      </c>
      <c r="C266" s="50">
        <v>41145</v>
      </c>
      <c r="D266" t="s">
        <v>1068</v>
      </c>
    </row>
    <row r="267" spans="1:4" x14ac:dyDescent="0.2">
      <c r="A267">
        <v>31045400</v>
      </c>
      <c r="B267">
        <v>1376.74</v>
      </c>
      <c r="C267" s="50">
        <v>41153</v>
      </c>
      <c r="D267" t="s">
        <v>1068</v>
      </c>
    </row>
    <row r="268" spans="1:4" x14ac:dyDescent="0.2">
      <c r="A268">
        <v>31045400</v>
      </c>
      <c r="B268">
        <v>1376.68</v>
      </c>
      <c r="C268" s="50">
        <v>41157</v>
      </c>
      <c r="D268" t="s">
        <v>1068</v>
      </c>
    </row>
    <row r="269" spans="1:4" x14ac:dyDescent="0.2">
      <c r="A269">
        <v>31045400</v>
      </c>
      <c r="B269">
        <v>1376.56</v>
      </c>
      <c r="C269" s="50">
        <v>41169</v>
      </c>
      <c r="D269" t="s">
        <v>1068</v>
      </c>
    </row>
    <row r="270" spans="1:4" x14ac:dyDescent="0.2">
      <c r="A270">
        <v>31045400</v>
      </c>
      <c r="B270">
        <v>1376.5</v>
      </c>
      <c r="C270" s="50">
        <v>41178</v>
      </c>
      <c r="D270" t="s">
        <v>1068</v>
      </c>
    </row>
    <row r="271" spans="1:4" x14ac:dyDescent="0.2">
      <c r="A271">
        <v>31045400</v>
      </c>
      <c r="B271">
        <v>1377.1</v>
      </c>
      <c r="C271" s="50">
        <v>41430</v>
      </c>
      <c r="D271" t="s">
        <v>1068</v>
      </c>
    </row>
    <row r="272" spans="1:4" x14ac:dyDescent="0.2">
      <c r="A272">
        <v>31045400</v>
      </c>
      <c r="B272">
        <v>1377.3</v>
      </c>
      <c r="C272" s="50">
        <v>41431</v>
      </c>
      <c r="D272" t="s">
        <v>1068</v>
      </c>
    </row>
    <row r="273" spans="1:4" x14ac:dyDescent="0.2">
      <c r="A273">
        <v>31045400</v>
      </c>
      <c r="B273">
        <v>1377.2</v>
      </c>
      <c r="C273" s="50">
        <v>41439</v>
      </c>
      <c r="D273" t="s">
        <v>1068</v>
      </c>
    </row>
    <row r="274" spans="1:4" x14ac:dyDescent="0.2">
      <c r="A274">
        <v>31045400</v>
      </c>
      <c r="B274">
        <v>1377.25</v>
      </c>
      <c r="C274" s="50">
        <v>41459</v>
      </c>
      <c r="D274" t="s">
        <v>1068</v>
      </c>
    </row>
    <row r="275" spans="1:4" x14ac:dyDescent="0.2">
      <c r="A275">
        <v>31045400</v>
      </c>
      <c r="B275">
        <v>1377.3</v>
      </c>
      <c r="C275" s="50">
        <v>41468</v>
      </c>
      <c r="D275" t="s">
        <v>1068</v>
      </c>
    </row>
    <row r="276" spans="1:4" x14ac:dyDescent="0.2">
      <c r="A276">
        <v>31045400</v>
      </c>
      <c r="B276">
        <v>1377.3</v>
      </c>
      <c r="C276" s="50">
        <v>41479</v>
      </c>
      <c r="D276" t="s">
        <v>1068</v>
      </c>
    </row>
    <row r="277" spans="1:4" x14ac:dyDescent="0.2">
      <c r="A277">
        <v>31045400</v>
      </c>
      <c r="B277">
        <v>1377.25</v>
      </c>
      <c r="C277" s="50">
        <v>41481</v>
      </c>
      <c r="D277" t="s">
        <v>1068</v>
      </c>
    </row>
    <row r="278" spans="1:4" x14ac:dyDescent="0.2">
      <c r="A278">
        <v>31045400</v>
      </c>
      <c r="B278">
        <v>1377.2</v>
      </c>
      <c r="C278" s="50">
        <v>41484</v>
      </c>
      <c r="D278" t="s">
        <v>1068</v>
      </c>
    </row>
    <row r="279" spans="1:4" x14ac:dyDescent="0.2">
      <c r="A279">
        <v>31045400</v>
      </c>
      <c r="B279">
        <v>1377.18</v>
      </c>
      <c r="C279" s="50">
        <v>41494</v>
      </c>
      <c r="D279" t="s">
        <v>1068</v>
      </c>
    </row>
    <row r="280" spans="1:4" x14ac:dyDescent="0.2">
      <c r="A280">
        <v>31045400</v>
      </c>
      <c r="B280">
        <v>1377.16</v>
      </c>
      <c r="C280" s="50">
        <v>41501</v>
      </c>
      <c r="D280" t="s">
        <v>1068</v>
      </c>
    </row>
    <row r="281" spans="1:4" x14ac:dyDescent="0.2">
      <c r="A281">
        <v>31045400</v>
      </c>
      <c r="B281">
        <v>1377.1</v>
      </c>
      <c r="C281" s="50">
        <v>41505</v>
      </c>
      <c r="D281" t="s">
        <v>1068</v>
      </c>
    </row>
    <row r="282" spans="1:4" x14ac:dyDescent="0.2">
      <c r="A282">
        <v>31045400</v>
      </c>
      <c r="B282">
        <v>1377.06</v>
      </c>
      <c r="C282" s="50">
        <v>41511</v>
      </c>
      <c r="D282" t="s">
        <v>1068</v>
      </c>
    </row>
    <row r="283" spans="1:4" x14ac:dyDescent="0.2">
      <c r="A283">
        <v>31045400</v>
      </c>
      <c r="B283">
        <v>1377</v>
      </c>
      <c r="C283" s="50">
        <v>41525</v>
      </c>
      <c r="D283" t="s">
        <v>1068</v>
      </c>
    </row>
    <row r="284" spans="1:4" x14ac:dyDescent="0.2">
      <c r="A284">
        <v>31045400</v>
      </c>
      <c r="B284">
        <v>1376.98</v>
      </c>
      <c r="C284" s="50">
        <v>41541</v>
      </c>
      <c r="D284" t="s">
        <v>1068</v>
      </c>
    </row>
    <row r="285" spans="1:4" x14ac:dyDescent="0.2">
      <c r="A285">
        <v>31045400</v>
      </c>
      <c r="B285">
        <v>1376.98</v>
      </c>
      <c r="C285" s="50">
        <v>41550</v>
      </c>
      <c r="D285" t="s">
        <v>1068</v>
      </c>
    </row>
    <row r="286" spans="1:4" x14ac:dyDescent="0.2">
      <c r="A286">
        <v>31045400</v>
      </c>
      <c r="B286">
        <v>1377.1</v>
      </c>
      <c r="C286" s="50">
        <v>41554</v>
      </c>
      <c r="D286" t="s">
        <v>1068</v>
      </c>
    </row>
    <row r="287" spans="1:4" x14ac:dyDescent="0.2">
      <c r="A287">
        <v>31045400</v>
      </c>
      <c r="B287">
        <v>1377.03</v>
      </c>
      <c r="C287" s="50">
        <v>41786</v>
      </c>
      <c r="D287" t="s">
        <v>1068</v>
      </c>
    </row>
    <row r="288" spans="1:4" x14ac:dyDescent="0.2">
      <c r="A288">
        <v>31045400</v>
      </c>
      <c r="B288">
        <v>1377.03</v>
      </c>
      <c r="C288" s="50">
        <v>41786</v>
      </c>
      <c r="D288" t="s">
        <v>1068</v>
      </c>
    </row>
    <row r="289" spans="1:4" x14ac:dyDescent="0.2">
      <c r="A289">
        <v>31045400</v>
      </c>
      <c r="B289">
        <v>1377.27</v>
      </c>
      <c r="C289" s="50">
        <v>41810</v>
      </c>
      <c r="D289" t="s">
        <v>1068</v>
      </c>
    </row>
    <row r="290" spans="1:4" x14ac:dyDescent="0.2">
      <c r="A290">
        <v>31045400</v>
      </c>
      <c r="B290">
        <v>1377.21</v>
      </c>
      <c r="C290" s="50">
        <v>41830</v>
      </c>
      <c r="D290" t="s">
        <v>1068</v>
      </c>
    </row>
    <row r="291" spans="1:4" x14ac:dyDescent="0.2">
      <c r="A291">
        <v>31045400</v>
      </c>
      <c r="B291">
        <v>1377.16</v>
      </c>
      <c r="C291" s="50">
        <v>41835</v>
      </c>
      <c r="D291" t="s">
        <v>1068</v>
      </c>
    </row>
    <row r="292" spans="1:4" x14ac:dyDescent="0.2">
      <c r="A292">
        <v>31045400</v>
      </c>
      <c r="B292">
        <v>1377.11</v>
      </c>
      <c r="C292" s="50">
        <v>41837</v>
      </c>
      <c r="D292" t="s">
        <v>1068</v>
      </c>
    </row>
    <row r="293" spans="1:4" x14ac:dyDescent="0.2">
      <c r="A293">
        <v>31045400</v>
      </c>
      <c r="B293">
        <v>1377.07</v>
      </c>
      <c r="C293" s="50">
        <v>41845</v>
      </c>
      <c r="D293" t="s">
        <v>1068</v>
      </c>
    </row>
    <row r="294" spans="1:4" x14ac:dyDescent="0.2">
      <c r="A294">
        <v>31045400</v>
      </c>
      <c r="B294">
        <v>1377.01</v>
      </c>
      <c r="C294" s="50">
        <v>41855</v>
      </c>
      <c r="D294" t="s">
        <v>1068</v>
      </c>
    </row>
    <row r="295" spans="1:4" x14ac:dyDescent="0.2">
      <c r="A295">
        <v>31045400</v>
      </c>
      <c r="B295">
        <v>1376.89</v>
      </c>
      <c r="C295" s="50">
        <v>41860</v>
      </c>
      <c r="D295" t="s">
        <v>1068</v>
      </c>
    </row>
    <row r="296" spans="1:4" x14ac:dyDescent="0.2">
      <c r="A296">
        <v>31045400</v>
      </c>
      <c r="B296">
        <v>1376.81</v>
      </c>
      <c r="C296" s="50">
        <v>41874</v>
      </c>
      <c r="D296" t="s">
        <v>1068</v>
      </c>
    </row>
    <row r="297" spans="1:4" x14ac:dyDescent="0.2">
      <c r="A297">
        <v>31045400</v>
      </c>
      <c r="B297">
        <v>1376.88</v>
      </c>
      <c r="C297" s="50">
        <v>41883</v>
      </c>
      <c r="D297" t="s">
        <v>1068</v>
      </c>
    </row>
    <row r="298" spans="1:4" x14ac:dyDescent="0.2">
      <c r="A298">
        <v>31045400</v>
      </c>
      <c r="B298">
        <v>1377.01</v>
      </c>
      <c r="C298" s="50">
        <v>41886</v>
      </c>
      <c r="D298" t="s">
        <v>1068</v>
      </c>
    </row>
    <row r="299" spans="1:4" x14ac:dyDescent="0.2">
      <c r="A299">
        <v>31045400</v>
      </c>
      <c r="B299">
        <v>1377.01</v>
      </c>
      <c r="C299" s="50">
        <v>41893</v>
      </c>
      <c r="D299" t="s">
        <v>1068</v>
      </c>
    </row>
    <row r="300" spans="1:4" x14ac:dyDescent="0.2">
      <c r="A300">
        <v>31045400</v>
      </c>
      <c r="B300">
        <v>1377.06</v>
      </c>
      <c r="C300" s="50">
        <v>41901</v>
      </c>
      <c r="D300" t="s">
        <v>1068</v>
      </c>
    </row>
    <row r="301" spans="1:4" x14ac:dyDescent="0.2">
      <c r="A301">
        <v>31045400</v>
      </c>
      <c r="B301">
        <v>1377.09</v>
      </c>
      <c r="C301" s="50">
        <v>41908</v>
      </c>
      <c r="D301" t="s">
        <v>1068</v>
      </c>
    </row>
    <row r="302" spans="1:4" x14ac:dyDescent="0.2">
      <c r="A302">
        <v>31045400</v>
      </c>
      <c r="B302">
        <v>1377.08</v>
      </c>
      <c r="C302" s="50">
        <v>41914</v>
      </c>
      <c r="D302" t="s">
        <v>1068</v>
      </c>
    </row>
    <row r="303" spans="1:4" x14ac:dyDescent="0.2">
      <c r="A303">
        <v>31045400</v>
      </c>
      <c r="B303">
        <v>1377.52</v>
      </c>
      <c r="C303" s="50">
        <v>42142</v>
      </c>
      <c r="D303" t="s">
        <v>1068</v>
      </c>
    </row>
    <row r="304" spans="1:4" x14ac:dyDescent="0.2">
      <c r="A304">
        <v>31045400</v>
      </c>
      <c r="B304">
        <v>1377.46</v>
      </c>
      <c r="C304" s="50">
        <v>42143</v>
      </c>
      <c r="D304" t="s">
        <v>1068</v>
      </c>
    </row>
    <row r="305" spans="1:4" x14ac:dyDescent="0.2">
      <c r="A305">
        <v>31045400</v>
      </c>
      <c r="B305">
        <v>1377.36</v>
      </c>
      <c r="C305" s="50">
        <v>42148</v>
      </c>
      <c r="D305" t="s">
        <v>1068</v>
      </c>
    </row>
    <row r="306" spans="1:4" x14ac:dyDescent="0.2">
      <c r="A306">
        <v>31045400</v>
      </c>
      <c r="B306">
        <v>1377.32</v>
      </c>
      <c r="C306" s="50">
        <v>42157</v>
      </c>
      <c r="D306" t="s">
        <v>1068</v>
      </c>
    </row>
    <row r="307" spans="1:4" x14ac:dyDescent="0.2">
      <c r="A307">
        <v>31045400</v>
      </c>
      <c r="B307">
        <v>1377.28</v>
      </c>
      <c r="C307" s="50">
        <v>42172</v>
      </c>
      <c r="D307" t="s">
        <v>1068</v>
      </c>
    </row>
    <row r="308" spans="1:4" x14ac:dyDescent="0.2">
      <c r="A308">
        <v>31045400</v>
      </c>
      <c r="B308">
        <v>1377.56</v>
      </c>
      <c r="C308" s="50">
        <v>42181</v>
      </c>
      <c r="D308" t="s">
        <v>1068</v>
      </c>
    </row>
    <row r="309" spans="1:4" x14ac:dyDescent="0.2">
      <c r="A309">
        <v>31045400</v>
      </c>
      <c r="B309">
        <v>1377.62</v>
      </c>
      <c r="C309" s="50">
        <v>42190</v>
      </c>
      <c r="D309" t="s">
        <v>1068</v>
      </c>
    </row>
    <row r="310" spans="1:4" x14ac:dyDescent="0.2">
      <c r="A310">
        <v>31045400</v>
      </c>
      <c r="B310">
        <v>1377.48</v>
      </c>
      <c r="C310" s="50">
        <v>42220</v>
      </c>
      <c r="D310" t="s">
        <v>1068</v>
      </c>
    </row>
    <row r="311" spans="1:4" x14ac:dyDescent="0.2">
      <c r="A311">
        <v>31045400</v>
      </c>
      <c r="B311">
        <v>1377.44</v>
      </c>
      <c r="C311" s="50">
        <v>42226</v>
      </c>
      <c r="D311" t="s">
        <v>1068</v>
      </c>
    </row>
    <row r="312" spans="1:4" x14ac:dyDescent="0.2">
      <c r="A312">
        <v>31045400</v>
      </c>
      <c r="B312">
        <v>1377.46</v>
      </c>
      <c r="C312" s="50">
        <v>42236</v>
      </c>
      <c r="D312" t="s">
        <v>1068</v>
      </c>
    </row>
    <row r="313" spans="1:4" x14ac:dyDescent="0.2">
      <c r="A313">
        <v>31045400</v>
      </c>
      <c r="B313">
        <v>1377.46</v>
      </c>
      <c r="C313" s="50">
        <v>42249</v>
      </c>
      <c r="D313" t="s">
        <v>1068</v>
      </c>
    </row>
    <row r="314" spans="1:4" x14ac:dyDescent="0.2">
      <c r="A314">
        <v>31045400</v>
      </c>
      <c r="B314">
        <v>1377.56</v>
      </c>
      <c r="C314" s="50">
        <v>42251</v>
      </c>
      <c r="D314" t="s">
        <v>1068</v>
      </c>
    </row>
    <row r="315" spans="1:4" x14ac:dyDescent="0.2">
      <c r="A315">
        <v>31045400</v>
      </c>
      <c r="B315">
        <v>1377.64</v>
      </c>
      <c r="C315" s="50">
        <v>42253</v>
      </c>
      <c r="D315" t="s">
        <v>1068</v>
      </c>
    </row>
    <row r="316" spans="1:4" x14ac:dyDescent="0.2">
      <c r="A316">
        <v>31045400</v>
      </c>
      <c r="B316">
        <v>1377.66</v>
      </c>
      <c r="C316" s="50">
        <v>42255</v>
      </c>
      <c r="D316" t="s">
        <v>1068</v>
      </c>
    </row>
    <row r="317" spans="1:4" x14ac:dyDescent="0.2">
      <c r="A317">
        <v>31045400</v>
      </c>
      <c r="B317">
        <v>1377.62</v>
      </c>
      <c r="C317" s="50">
        <v>42261</v>
      </c>
      <c r="D317" t="s">
        <v>1068</v>
      </c>
    </row>
    <row r="318" spans="1:4" x14ac:dyDescent="0.2">
      <c r="A318">
        <v>31045400</v>
      </c>
      <c r="B318">
        <v>1377.62</v>
      </c>
      <c r="C318" s="50">
        <v>42267</v>
      </c>
      <c r="D318" t="s">
        <v>1068</v>
      </c>
    </row>
    <row r="319" spans="1:4" x14ac:dyDescent="0.2">
      <c r="A319">
        <v>31045400</v>
      </c>
      <c r="B319">
        <v>1377.66</v>
      </c>
      <c r="C319" s="50">
        <v>42274</v>
      </c>
      <c r="D319" t="s">
        <v>1068</v>
      </c>
    </row>
    <row r="320" spans="1:4" x14ac:dyDescent="0.2">
      <c r="A320">
        <v>31045400</v>
      </c>
      <c r="B320">
        <v>1377.6</v>
      </c>
      <c r="C320" s="50">
        <v>42281</v>
      </c>
      <c r="D320" t="s">
        <v>1068</v>
      </c>
    </row>
    <row r="321" spans="1:4" x14ac:dyDescent="0.2">
      <c r="A321">
        <v>31045400</v>
      </c>
      <c r="B321">
        <v>1377.66</v>
      </c>
      <c r="C321" s="50">
        <v>42289</v>
      </c>
      <c r="D321" t="s">
        <v>1068</v>
      </c>
    </row>
    <row r="322" spans="1:4" x14ac:dyDescent="0.2">
      <c r="A322">
        <v>31045400</v>
      </c>
      <c r="B322">
        <v>1377.35</v>
      </c>
      <c r="C322" s="50">
        <v>42500</v>
      </c>
      <c r="D322" t="s">
        <v>1068</v>
      </c>
    </row>
    <row r="323" spans="1:4" x14ac:dyDescent="0.2">
      <c r="A323">
        <v>31045400</v>
      </c>
      <c r="B323">
        <v>1377.34</v>
      </c>
      <c r="C323" s="50">
        <v>42508</v>
      </c>
      <c r="D323" t="s">
        <v>1068</v>
      </c>
    </row>
    <row r="324" spans="1:4" x14ac:dyDescent="0.2">
      <c r="A324">
        <v>31045400</v>
      </c>
      <c r="B324">
        <v>1377.28</v>
      </c>
      <c r="C324" s="50">
        <v>42515</v>
      </c>
      <c r="D324" t="s">
        <v>1068</v>
      </c>
    </row>
    <row r="325" spans="1:4" x14ac:dyDescent="0.2">
      <c r="A325">
        <v>31045400</v>
      </c>
      <c r="B325">
        <v>1377.31</v>
      </c>
      <c r="C325" s="50">
        <v>42519</v>
      </c>
      <c r="D325" t="s">
        <v>1068</v>
      </c>
    </row>
    <row r="326" spans="1:4" x14ac:dyDescent="0.2">
      <c r="A326">
        <v>31045400</v>
      </c>
      <c r="B326">
        <v>1377.37</v>
      </c>
      <c r="C326" s="50">
        <v>42522</v>
      </c>
      <c r="D326" t="s">
        <v>1068</v>
      </c>
    </row>
    <row r="327" spans="1:4" x14ac:dyDescent="0.2">
      <c r="A327">
        <v>31045400</v>
      </c>
      <c r="B327">
        <v>1377.42</v>
      </c>
      <c r="C327" s="50">
        <v>42525</v>
      </c>
      <c r="D327" t="s">
        <v>1068</v>
      </c>
    </row>
    <row r="328" spans="1:4" x14ac:dyDescent="0.2">
      <c r="A328">
        <v>31045400</v>
      </c>
      <c r="B328">
        <v>1377.27</v>
      </c>
      <c r="C328" s="50">
        <v>42531</v>
      </c>
      <c r="D328" t="s">
        <v>1068</v>
      </c>
    </row>
    <row r="329" spans="1:4" x14ac:dyDescent="0.2">
      <c r="A329">
        <v>31045400</v>
      </c>
      <c r="B329">
        <v>1376.97</v>
      </c>
      <c r="C329" s="50">
        <v>42533</v>
      </c>
      <c r="D329" t="s">
        <v>1068</v>
      </c>
    </row>
    <row r="330" spans="1:4" x14ac:dyDescent="0.2">
      <c r="A330">
        <v>31045400</v>
      </c>
      <c r="B330">
        <v>1376.79</v>
      </c>
      <c r="C330" s="50">
        <v>42537</v>
      </c>
      <c r="D330" t="s">
        <v>1068</v>
      </c>
    </row>
    <row r="331" spans="1:4" x14ac:dyDescent="0.2">
      <c r="A331">
        <v>31045400</v>
      </c>
      <c r="B331">
        <v>1376.71</v>
      </c>
      <c r="C331" s="50">
        <v>42540</v>
      </c>
      <c r="D331" t="s">
        <v>1068</v>
      </c>
    </row>
    <row r="332" spans="1:4" x14ac:dyDescent="0.2">
      <c r="A332">
        <v>31045400</v>
      </c>
      <c r="B332">
        <v>1376.61</v>
      </c>
      <c r="C332" s="50">
        <v>42542</v>
      </c>
      <c r="D332" t="s">
        <v>1068</v>
      </c>
    </row>
    <row r="333" spans="1:4" x14ac:dyDescent="0.2">
      <c r="A333">
        <v>31045400</v>
      </c>
      <c r="B333">
        <v>1376.51</v>
      </c>
      <c r="C333" s="50">
        <v>42543</v>
      </c>
      <c r="D333" t="s">
        <v>1068</v>
      </c>
    </row>
    <row r="334" spans="1:4" x14ac:dyDescent="0.2">
      <c r="A334">
        <v>31045400</v>
      </c>
      <c r="B334">
        <v>1376.49</v>
      </c>
      <c r="C334" s="50">
        <v>42545</v>
      </c>
      <c r="D334" t="s">
        <v>1068</v>
      </c>
    </row>
    <row r="335" spans="1:4" x14ac:dyDescent="0.2">
      <c r="A335">
        <v>31045400</v>
      </c>
      <c r="B335">
        <v>1376.31</v>
      </c>
      <c r="C335" s="50">
        <v>42549</v>
      </c>
      <c r="D335" t="s">
        <v>1068</v>
      </c>
    </row>
    <row r="336" spans="1:4" x14ac:dyDescent="0.2">
      <c r="A336">
        <v>31045400</v>
      </c>
      <c r="B336">
        <v>1376.27</v>
      </c>
      <c r="C336" s="50">
        <v>42553</v>
      </c>
      <c r="D336" t="s">
        <v>1068</v>
      </c>
    </row>
    <row r="337" spans="1:4" x14ac:dyDescent="0.2">
      <c r="A337">
        <v>31045400</v>
      </c>
      <c r="B337">
        <v>1376.39</v>
      </c>
      <c r="C337" s="50">
        <v>42559</v>
      </c>
      <c r="D337" t="s">
        <v>1068</v>
      </c>
    </row>
    <row r="338" spans="1:4" x14ac:dyDescent="0.2">
      <c r="A338">
        <v>31045400</v>
      </c>
      <c r="B338">
        <v>1376.46</v>
      </c>
      <c r="C338" s="50">
        <v>42562</v>
      </c>
      <c r="D338" t="s">
        <v>1068</v>
      </c>
    </row>
    <row r="339" spans="1:4" x14ac:dyDescent="0.2">
      <c r="A339">
        <v>31045400</v>
      </c>
      <c r="B339">
        <v>1376.51</v>
      </c>
      <c r="C339" s="50">
        <v>42565</v>
      </c>
      <c r="D339" t="s">
        <v>1068</v>
      </c>
    </row>
    <row r="340" spans="1:4" x14ac:dyDescent="0.2">
      <c r="A340">
        <v>31045400</v>
      </c>
      <c r="B340">
        <v>1376.59</v>
      </c>
      <c r="C340" s="50">
        <v>42573</v>
      </c>
      <c r="D340" t="s">
        <v>1068</v>
      </c>
    </row>
    <row r="341" spans="1:4" x14ac:dyDescent="0.2">
      <c r="A341">
        <v>31045400</v>
      </c>
      <c r="B341">
        <v>1376.51</v>
      </c>
      <c r="C341" s="50">
        <v>42583</v>
      </c>
      <c r="D341" t="s">
        <v>1068</v>
      </c>
    </row>
    <row r="342" spans="1:4" x14ac:dyDescent="0.2">
      <c r="A342">
        <v>31045400</v>
      </c>
      <c r="B342">
        <v>1376.59</v>
      </c>
      <c r="C342" s="50">
        <v>42584</v>
      </c>
      <c r="D342" t="s">
        <v>1068</v>
      </c>
    </row>
    <row r="343" spans="1:4" x14ac:dyDescent="0.2">
      <c r="A343">
        <v>31045400</v>
      </c>
      <c r="B343">
        <v>1376.69</v>
      </c>
      <c r="C343" s="50">
        <v>42587</v>
      </c>
      <c r="D343" t="s">
        <v>1068</v>
      </c>
    </row>
    <row r="344" spans="1:4" x14ac:dyDescent="0.2">
      <c r="A344">
        <v>31045400</v>
      </c>
      <c r="B344">
        <v>1376.69</v>
      </c>
      <c r="C344" s="50">
        <v>42594</v>
      </c>
      <c r="D344" t="s">
        <v>1068</v>
      </c>
    </row>
    <row r="345" spans="1:4" x14ac:dyDescent="0.2">
      <c r="A345">
        <v>31045400</v>
      </c>
      <c r="B345">
        <v>1376.63</v>
      </c>
      <c r="C345" s="50">
        <v>42604</v>
      </c>
      <c r="D345" t="s">
        <v>1068</v>
      </c>
    </row>
    <row r="346" spans="1:4" x14ac:dyDescent="0.2">
      <c r="A346">
        <v>31045400</v>
      </c>
      <c r="B346">
        <v>1376.59</v>
      </c>
      <c r="C346" s="50">
        <v>42607</v>
      </c>
      <c r="D346" t="s">
        <v>1068</v>
      </c>
    </row>
    <row r="347" spans="1:4" x14ac:dyDescent="0.2">
      <c r="A347">
        <v>31045400</v>
      </c>
      <c r="B347">
        <v>1376.69</v>
      </c>
      <c r="C347" s="50">
        <v>42614</v>
      </c>
      <c r="D347" t="s">
        <v>1068</v>
      </c>
    </row>
    <row r="348" spans="1:4" x14ac:dyDescent="0.2">
      <c r="A348">
        <v>31045400</v>
      </c>
      <c r="B348">
        <v>1376.77</v>
      </c>
      <c r="C348" s="50">
        <v>42627</v>
      </c>
      <c r="D348" t="s">
        <v>1068</v>
      </c>
    </row>
    <row r="349" spans="1:4" x14ac:dyDescent="0.2">
      <c r="A349">
        <v>31045400</v>
      </c>
      <c r="B349">
        <v>1376.83</v>
      </c>
      <c r="C349" s="50">
        <v>42643</v>
      </c>
      <c r="D349" t="s">
        <v>1068</v>
      </c>
    </row>
    <row r="350" spans="1:4" x14ac:dyDescent="0.2">
      <c r="A350">
        <v>31045400</v>
      </c>
      <c r="B350">
        <v>1376.77</v>
      </c>
      <c r="C350" s="50">
        <v>42652</v>
      </c>
      <c r="D350" t="s">
        <v>1068</v>
      </c>
    </row>
    <row r="351" spans="1:4" x14ac:dyDescent="0.2">
      <c r="A351">
        <v>31045400</v>
      </c>
      <c r="B351">
        <v>1376.79</v>
      </c>
      <c r="C351" s="50">
        <v>42661</v>
      </c>
      <c r="D351" t="s">
        <v>1068</v>
      </c>
    </row>
    <row r="352" spans="1:4" x14ac:dyDescent="0.2">
      <c r="A352">
        <v>31045400</v>
      </c>
      <c r="B352">
        <v>1376.74</v>
      </c>
      <c r="C352" s="50">
        <v>42863</v>
      </c>
      <c r="D352" t="s">
        <v>1068</v>
      </c>
    </row>
    <row r="353" spans="1:4" x14ac:dyDescent="0.2">
      <c r="A353">
        <v>31045400</v>
      </c>
      <c r="B353">
        <v>1376.67</v>
      </c>
      <c r="C353" s="50">
        <v>42872</v>
      </c>
      <c r="D353" t="s">
        <v>1068</v>
      </c>
    </row>
    <row r="354" spans="1:4" x14ac:dyDescent="0.2">
      <c r="A354">
        <v>31045400</v>
      </c>
      <c r="B354">
        <v>1376.67</v>
      </c>
      <c r="C354" s="50">
        <v>42880</v>
      </c>
      <c r="D354" t="s">
        <v>1068</v>
      </c>
    </row>
    <row r="355" spans="1:4" x14ac:dyDescent="0.2">
      <c r="A355">
        <v>31045400</v>
      </c>
      <c r="B355">
        <v>1376.65</v>
      </c>
      <c r="C355" s="50">
        <v>42888</v>
      </c>
      <c r="D355" t="s">
        <v>1068</v>
      </c>
    </row>
    <row r="356" spans="1:4" x14ac:dyDescent="0.2">
      <c r="A356">
        <v>31045400</v>
      </c>
      <c r="B356">
        <v>1376.75</v>
      </c>
      <c r="C356" s="50">
        <v>42901</v>
      </c>
      <c r="D356" t="s">
        <v>1068</v>
      </c>
    </row>
    <row r="357" spans="1:4" x14ac:dyDescent="0.2">
      <c r="A357">
        <v>31045400</v>
      </c>
      <c r="B357">
        <v>1376.87</v>
      </c>
      <c r="C357" s="50">
        <v>42912</v>
      </c>
      <c r="D357" t="s">
        <v>1068</v>
      </c>
    </row>
    <row r="358" spans="1:4" x14ac:dyDescent="0.2">
      <c r="A358">
        <v>31045400</v>
      </c>
      <c r="B358">
        <v>1376.81</v>
      </c>
      <c r="C358" s="50">
        <v>42916</v>
      </c>
      <c r="D358" t="s">
        <v>1068</v>
      </c>
    </row>
    <row r="359" spans="1:4" x14ac:dyDescent="0.2">
      <c r="A359">
        <v>31045400</v>
      </c>
      <c r="B359">
        <v>1376.79</v>
      </c>
      <c r="C359" s="50">
        <v>42918</v>
      </c>
      <c r="D359" t="s">
        <v>1068</v>
      </c>
    </row>
    <row r="360" spans="1:4" x14ac:dyDescent="0.2">
      <c r="A360">
        <v>31045400</v>
      </c>
      <c r="B360">
        <v>1376.77</v>
      </c>
      <c r="C360" s="50">
        <v>42926</v>
      </c>
      <c r="D360" t="s">
        <v>1068</v>
      </c>
    </row>
    <row r="361" spans="1:4" x14ac:dyDescent="0.2">
      <c r="A361">
        <v>31045400</v>
      </c>
      <c r="B361">
        <v>1376.74</v>
      </c>
      <c r="C361" s="50">
        <v>42931</v>
      </c>
      <c r="D361" t="s">
        <v>1068</v>
      </c>
    </row>
    <row r="362" spans="1:4" x14ac:dyDescent="0.2">
      <c r="A362">
        <v>31045400</v>
      </c>
      <c r="B362">
        <v>1376.71</v>
      </c>
      <c r="C362" s="50">
        <v>42934</v>
      </c>
      <c r="D362" t="s">
        <v>1068</v>
      </c>
    </row>
    <row r="363" spans="1:4" x14ac:dyDescent="0.2">
      <c r="A363">
        <v>31045400</v>
      </c>
      <c r="B363">
        <v>1376.69</v>
      </c>
      <c r="C363" s="50">
        <v>42937</v>
      </c>
      <c r="D363" t="s">
        <v>1068</v>
      </c>
    </row>
    <row r="364" spans="1:4" x14ac:dyDescent="0.2">
      <c r="A364">
        <v>31045400</v>
      </c>
      <c r="B364">
        <v>1376.69</v>
      </c>
      <c r="C364" s="50">
        <v>42943</v>
      </c>
      <c r="D364" t="s">
        <v>1068</v>
      </c>
    </row>
    <row r="365" spans="1:4" x14ac:dyDescent="0.2">
      <c r="A365">
        <v>31045400</v>
      </c>
      <c r="B365">
        <v>1376.64</v>
      </c>
      <c r="C365" s="50">
        <v>42947</v>
      </c>
      <c r="D365" t="s">
        <v>1068</v>
      </c>
    </row>
    <row r="366" spans="1:4" x14ac:dyDescent="0.2">
      <c r="A366">
        <v>31045400</v>
      </c>
      <c r="B366">
        <v>1376.59</v>
      </c>
      <c r="C366" s="50">
        <v>42952</v>
      </c>
      <c r="D366" t="s">
        <v>1068</v>
      </c>
    </row>
    <row r="367" spans="1:4" x14ac:dyDescent="0.2">
      <c r="A367">
        <v>31045400</v>
      </c>
      <c r="B367">
        <v>1376.59</v>
      </c>
      <c r="C367" s="50">
        <v>42957</v>
      </c>
      <c r="D367" t="s">
        <v>1068</v>
      </c>
    </row>
    <row r="368" spans="1:4" x14ac:dyDescent="0.2">
      <c r="A368">
        <v>31045400</v>
      </c>
      <c r="B368">
        <v>1376.67</v>
      </c>
      <c r="C368" s="50">
        <v>42965</v>
      </c>
      <c r="D368" t="s">
        <v>1068</v>
      </c>
    </row>
    <row r="369" spans="1:4" x14ac:dyDescent="0.2">
      <c r="A369">
        <v>31045400</v>
      </c>
      <c r="B369">
        <v>1376.69</v>
      </c>
      <c r="C369" s="50">
        <v>42968</v>
      </c>
      <c r="D369" t="s">
        <v>1068</v>
      </c>
    </row>
    <row r="370" spans="1:4" x14ac:dyDescent="0.2">
      <c r="A370">
        <v>31045400</v>
      </c>
      <c r="B370">
        <v>1376.71</v>
      </c>
      <c r="C370" s="50">
        <v>42975</v>
      </c>
      <c r="D370" t="s">
        <v>1068</v>
      </c>
    </row>
    <row r="371" spans="1:4" x14ac:dyDescent="0.2">
      <c r="A371">
        <v>31045400</v>
      </c>
      <c r="B371">
        <v>1376.71</v>
      </c>
      <c r="C371" s="50">
        <v>42985</v>
      </c>
      <c r="D371" t="s">
        <v>1068</v>
      </c>
    </row>
    <row r="372" spans="1:4" x14ac:dyDescent="0.2">
      <c r="A372">
        <v>31045400</v>
      </c>
      <c r="B372">
        <v>1376.79</v>
      </c>
      <c r="C372" s="50">
        <v>42996</v>
      </c>
      <c r="D372" t="s">
        <v>1068</v>
      </c>
    </row>
    <row r="373" spans="1:4" x14ac:dyDescent="0.2">
      <c r="A373">
        <v>31045400</v>
      </c>
      <c r="B373">
        <v>1376.84</v>
      </c>
      <c r="C373" s="50">
        <v>43002</v>
      </c>
      <c r="D373" t="s">
        <v>1068</v>
      </c>
    </row>
    <row r="374" spans="1:4" x14ac:dyDescent="0.2">
      <c r="A374">
        <v>31045400</v>
      </c>
      <c r="B374">
        <v>1376.86</v>
      </c>
      <c r="C374" s="50">
        <v>43009</v>
      </c>
      <c r="D374" t="s">
        <v>1068</v>
      </c>
    </row>
    <row r="375" spans="1:4" x14ac:dyDescent="0.2">
      <c r="A375">
        <v>31045400</v>
      </c>
      <c r="B375">
        <v>1376.86</v>
      </c>
      <c r="C375" s="50">
        <v>43020</v>
      </c>
      <c r="D375" t="s">
        <v>1068</v>
      </c>
    </row>
    <row r="376" spans="1:4" x14ac:dyDescent="0.2">
      <c r="A376">
        <v>31045400</v>
      </c>
      <c r="B376">
        <v>1376.86</v>
      </c>
      <c r="C376" s="50">
        <v>43264</v>
      </c>
      <c r="D376" t="s">
        <v>1068</v>
      </c>
    </row>
    <row r="377" spans="1:4" x14ac:dyDescent="0.2">
      <c r="A377">
        <v>31045400</v>
      </c>
      <c r="B377">
        <v>1376.87</v>
      </c>
      <c r="C377" s="50">
        <v>43264</v>
      </c>
      <c r="D377" t="s">
        <v>1068</v>
      </c>
    </row>
    <row r="378" spans="1:4" x14ac:dyDescent="0.2">
      <c r="A378">
        <v>31045400</v>
      </c>
      <c r="B378">
        <v>1376.97</v>
      </c>
      <c r="C378" s="50">
        <v>43267</v>
      </c>
      <c r="D378" t="s">
        <v>1068</v>
      </c>
    </row>
    <row r="379" spans="1:4" x14ac:dyDescent="0.2">
      <c r="A379">
        <v>31045400</v>
      </c>
      <c r="B379">
        <v>1376.99</v>
      </c>
      <c r="C379" s="50">
        <v>43269</v>
      </c>
      <c r="D379" t="s">
        <v>1068</v>
      </c>
    </row>
    <row r="380" spans="1:4" x14ac:dyDescent="0.2">
      <c r="A380">
        <v>31045400</v>
      </c>
      <c r="B380">
        <v>1376.87</v>
      </c>
      <c r="C380" s="50">
        <v>43274</v>
      </c>
      <c r="D380" t="s">
        <v>1068</v>
      </c>
    </row>
    <row r="381" spans="1:4" x14ac:dyDescent="0.2">
      <c r="A381">
        <v>31045400</v>
      </c>
      <c r="B381">
        <v>1376.81</v>
      </c>
      <c r="C381" s="50">
        <v>43278</v>
      </c>
      <c r="D381" t="s">
        <v>1068</v>
      </c>
    </row>
    <row r="382" spans="1:4" x14ac:dyDescent="0.2">
      <c r="A382">
        <v>31045400</v>
      </c>
      <c r="B382">
        <v>1376.91</v>
      </c>
      <c r="C382" s="50">
        <v>43285</v>
      </c>
      <c r="D382" t="s">
        <v>1068</v>
      </c>
    </row>
    <row r="383" spans="1:4" x14ac:dyDescent="0.2">
      <c r="A383">
        <v>31045400</v>
      </c>
      <c r="B383">
        <v>1376.99</v>
      </c>
      <c r="C383" s="50">
        <v>43293</v>
      </c>
      <c r="D383" t="s">
        <v>1068</v>
      </c>
    </row>
    <row r="384" spans="1:4" x14ac:dyDescent="0.2">
      <c r="A384">
        <v>31045400</v>
      </c>
      <c r="B384">
        <v>1376.91</v>
      </c>
      <c r="C384" s="50">
        <v>43312</v>
      </c>
      <c r="D384" t="s">
        <v>1068</v>
      </c>
    </row>
    <row r="385" spans="1:4" x14ac:dyDescent="0.2">
      <c r="A385">
        <v>31045400</v>
      </c>
      <c r="B385">
        <v>1376.87</v>
      </c>
      <c r="C385" s="50">
        <v>43315</v>
      </c>
      <c r="D385" t="s">
        <v>1068</v>
      </c>
    </row>
    <row r="386" spans="1:4" x14ac:dyDescent="0.2">
      <c r="A386">
        <v>31045400</v>
      </c>
      <c r="B386">
        <v>1376.81</v>
      </c>
      <c r="C386" s="50">
        <v>43325</v>
      </c>
      <c r="D386" t="s">
        <v>1068</v>
      </c>
    </row>
    <row r="387" spans="1:4" x14ac:dyDescent="0.2">
      <c r="A387">
        <v>31045400</v>
      </c>
      <c r="B387">
        <v>1376.74</v>
      </c>
      <c r="C387" s="50">
        <v>43331</v>
      </c>
      <c r="D387" t="s">
        <v>1068</v>
      </c>
    </row>
    <row r="388" spans="1:4" x14ac:dyDescent="0.2">
      <c r="A388">
        <v>31045400</v>
      </c>
      <c r="B388">
        <v>1376.71</v>
      </c>
      <c r="C388" s="50">
        <v>43340</v>
      </c>
      <c r="D388" t="s">
        <v>1068</v>
      </c>
    </row>
    <row r="389" spans="1:4" x14ac:dyDescent="0.2">
      <c r="A389">
        <v>31045400</v>
      </c>
      <c r="B389">
        <v>1376.74</v>
      </c>
      <c r="C389" s="50">
        <v>43349</v>
      </c>
      <c r="D389" t="s">
        <v>1068</v>
      </c>
    </row>
    <row r="390" spans="1:4" x14ac:dyDescent="0.2">
      <c r="A390">
        <v>31045400</v>
      </c>
      <c r="B390">
        <v>1376.81</v>
      </c>
      <c r="C390" s="50">
        <v>43365</v>
      </c>
      <c r="D390" t="s">
        <v>1068</v>
      </c>
    </row>
    <row r="391" spans="1:4" x14ac:dyDescent="0.2">
      <c r="A391">
        <v>31045400</v>
      </c>
      <c r="B391">
        <v>1376.86</v>
      </c>
      <c r="C391" s="50">
        <v>43374</v>
      </c>
      <c r="D391" t="s">
        <v>1068</v>
      </c>
    </row>
    <row r="392" spans="1:4" x14ac:dyDescent="0.2">
      <c r="A392">
        <v>31045400</v>
      </c>
      <c r="B392">
        <v>1377.01</v>
      </c>
      <c r="C392" s="50">
        <v>43386</v>
      </c>
      <c r="D392" t="s">
        <v>1068</v>
      </c>
    </row>
    <row r="393" spans="1:4" x14ac:dyDescent="0.2">
      <c r="A393">
        <v>31045400</v>
      </c>
      <c r="B393">
        <v>1377.35</v>
      </c>
      <c r="C393" s="50">
        <v>43614</v>
      </c>
      <c r="D393" t="s">
        <v>1068</v>
      </c>
    </row>
    <row r="394" spans="1:4" x14ac:dyDescent="0.2">
      <c r="A394">
        <v>31045400</v>
      </c>
      <c r="B394">
        <v>1377.17</v>
      </c>
      <c r="C394" s="50">
        <v>43629</v>
      </c>
      <c r="D394" t="s">
        <v>1068</v>
      </c>
    </row>
    <row r="395" spans="1:4" x14ac:dyDescent="0.2">
      <c r="A395">
        <v>31045400</v>
      </c>
      <c r="B395">
        <v>1377.14</v>
      </c>
      <c r="C395" s="50">
        <v>43638</v>
      </c>
      <c r="D395" t="s">
        <v>1068</v>
      </c>
    </row>
    <row r="396" spans="1:4" x14ac:dyDescent="0.2">
      <c r="A396">
        <v>31045400</v>
      </c>
      <c r="B396">
        <v>1377.21</v>
      </c>
      <c r="C396" s="50">
        <v>43644</v>
      </c>
      <c r="D396" t="s">
        <v>1068</v>
      </c>
    </row>
    <row r="397" spans="1:4" x14ac:dyDescent="0.2">
      <c r="A397">
        <v>31045400</v>
      </c>
      <c r="B397">
        <v>1377.19</v>
      </c>
      <c r="C397" s="50">
        <v>43650</v>
      </c>
      <c r="D397" t="s">
        <v>1068</v>
      </c>
    </row>
    <row r="398" spans="1:4" x14ac:dyDescent="0.2">
      <c r="A398">
        <v>31045400</v>
      </c>
      <c r="B398">
        <v>1377.21</v>
      </c>
      <c r="C398" s="50">
        <v>43653</v>
      </c>
      <c r="D398" t="s">
        <v>1068</v>
      </c>
    </row>
    <row r="399" spans="1:4" x14ac:dyDescent="0.2">
      <c r="A399">
        <v>31045400</v>
      </c>
      <c r="B399">
        <v>1377.29</v>
      </c>
      <c r="C399" s="50">
        <v>43656</v>
      </c>
      <c r="D399" t="s">
        <v>1068</v>
      </c>
    </row>
    <row r="400" spans="1:4" x14ac:dyDescent="0.2">
      <c r="A400">
        <v>31045400</v>
      </c>
      <c r="B400">
        <v>1377.25</v>
      </c>
      <c r="C400" s="50">
        <v>43666</v>
      </c>
      <c r="D400" t="s">
        <v>1068</v>
      </c>
    </row>
    <row r="401" spans="1:4" x14ac:dyDescent="0.2">
      <c r="A401">
        <v>31045400</v>
      </c>
      <c r="B401">
        <v>1377.19</v>
      </c>
      <c r="C401" s="50">
        <v>43670</v>
      </c>
      <c r="D401" t="s">
        <v>1068</v>
      </c>
    </row>
    <row r="402" spans="1:4" x14ac:dyDescent="0.2">
      <c r="A402">
        <v>31045400</v>
      </c>
      <c r="B402">
        <v>1377.13</v>
      </c>
      <c r="C402" s="50">
        <v>43677</v>
      </c>
      <c r="D402" t="s">
        <v>1068</v>
      </c>
    </row>
    <row r="403" spans="1:4" x14ac:dyDescent="0.2">
      <c r="A403">
        <v>31045400</v>
      </c>
      <c r="B403">
        <v>1377.08</v>
      </c>
      <c r="C403" s="50">
        <v>43683</v>
      </c>
      <c r="D403" t="s">
        <v>1068</v>
      </c>
    </row>
    <row r="404" spans="1:4" x14ac:dyDescent="0.2">
      <c r="A404">
        <v>31045400</v>
      </c>
      <c r="B404">
        <v>1377.05</v>
      </c>
      <c r="C404" s="50">
        <v>43692</v>
      </c>
      <c r="D404" t="s">
        <v>1068</v>
      </c>
    </row>
    <row r="405" spans="1:4" x14ac:dyDescent="0.2">
      <c r="A405">
        <v>31045400</v>
      </c>
      <c r="B405">
        <v>1376.99</v>
      </c>
      <c r="C405" s="50">
        <v>43698</v>
      </c>
      <c r="D405" t="s">
        <v>1068</v>
      </c>
    </row>
    <row r="406" spans="1:4" x14ac:dyDescent="0.2">
      <c r="A406">
        <v>31045400</v>
      </c>
      <c r="B406">
        <v>1377.03</v>
      </c>
      <c r="C406" s="50">
        <v>43707</v>
      </c>
      <c r="D406" t="s">
        <v>1068</v>
      </c>
    </row>
    <row r="407" spans="1:4" x14ac:dyDescent="0.2">
      <c r="A407">
        <v>31045400</v>
      </c>
      <c r="B407">
        <v>1377.05</v>
      </c>
      <c r="C407" s="50">
        <v>43714</v>
      </c>
      <c r="D407" t="s">
        <v>1068</v>
      </c>
    </row>
    <row r="408" spans="1:4" x14ac:dyDescent="0.2">
      <c r="A408">
        <v>31045400</v>
      </c>
      <c r="B408">
        <v>1377.31</v>
      </c>
      <c r="C408" s="50">
        <v>43722</v>
      </c>
      <c r="D408" t="s">
        <v>1068</v>
      </c>
    </row>
    <row r="409" spans="1:4" x14ac:dyDescent="0.2">
      <c r="A409">
        <v>31045400</v>
      </c>
      <c r="B409">
        <v>1377.36</v>
      </c>
      <c r="C409" s="50">
        <v>43731</v>
      </c>
      <c r="D409" t="s">
        <v>1068</v>
      </c>
    </row>
    <row r="410" spans="1:4" x14ac:dyDescent="0.2">
      <c r="A410">
        <v>31045400</v>
      </c>
      <c r="B410">
        <v>1377.45</v>
      </c>
      <c r="C410" s="50">
        <v>43741</v>
      </c>
      <c r="D410" t="s">
        <v>1068</v>
      </c>
    </row>
    <row r="411" spans="1:4" x14ac:dyDescent="0.2">
      <c r="A411">
        <v>31045400</v>
      </c>
      <c r="B411">
        <v>1377.53</v>
      </c>
      <c r="C411" s="50">
        <v>43746</v>
      </c>
      <c r="D411" t="s">
        <v>1068</v>
      </c>
    </row>
    <row r="412" spans="1:4" x14ac:dyDescent="0.2">
      <c r="A412">
        <v>31045400</v>
      </c>
      <c r="B412">
        <v>1377.51</v>
      </c>
      <c r="C412" s="50">
        <v>43749</v>
      </c>
      <c r="D412" t="s">
        <v>1068</v>
      </c>
    </row>
    <row r="413" spans="1:4" x14ac:dyDescent="0.2">
      <c r="A413">
        <v>31045400</v>
      </c>
      <c r="B413">
        <v>1377.49</v>
      </c>
      <c r="C413" s="50">
        <v>43755</v>
      </c>
      <c r="D413" t="s">
        <v>1068</v>
      </c>
    </row>
    <row r="414" spans="1:4" x14ac:dyDescent="0.2">
      <c r="A414">
        <v>31045400</v>
      </c>
      <c r="B414">
        <v>1377.45</v>
      </c>
      <c r="C414" s="50">
        <v>43758</v>
      </c>
      <c r="D414" t="s">
        <v>1068</v>
      </c>
    </row>
    <row r="415" spans="1:4" x14ac:dyDescent="0.2">
      <c r="A415">
        <v>31045400</v>
      </c>
      <c r="B415">
        <v>1377.49</v>
      </c>
      <c r="C415" s="50">
        <v>43763</v>
      </c>
      <c r="D415" t="s">
        <v>1068</v>
      </c>
    </row>
    <row r="416" spans="1:4" x14ac:dyDescent="0.2">
      <c r="A416">
        <v>31045400</v>
      </c>
      <c r="B416">
        <v>1377.11</v>
      </c>
      <c r="C416" s="50">
        <v>43955</v>
      </c>
      <c r="D416" t="s">
        <v>1068</v>
      </c>
    </row>
    <row r="417" spans="1:4" x14ac:dyDescent="0.2">
      <c r="A417">
        <v>31045400</v>
      </c>
      <c r="B417">
        <v>1377.08</v>
      </c>
      <c r="C417" s="50">
        <v>43963</v>
      </c>
      <c r="D417" t="s">
        <v>1068</v>
      </c>
    </row>
    <row r="418" spans="1:4" x14ac:dyDescent="0.2">
      <c r="A418">
        <v>31045400</v>
      </c>
      <c r="B418">
        <v>1377.15</v>
      </c>
      <c r="C418" s="50">
        <v>43977</v>
      </c>
      <c r="D418" t="s">
        <v>1068</v>
      </c>
    </row>
    <row r="419" spans="1:4" x14ac:dyDescent="0.2">
      <c r="A419">
        <v>31045400</v>
      </c>
      <c r="B419">
        <v>1377.17</v>
      </c>
      <c r="C419" s="50">
        <v>43989</v>
      </c>
      <c r="D419" t="s">
        <v>1068</v>
      </c>
    </row>
    <row r="420" spans="1:4" x14ac:dyDescent="0.2">
      <c r="A420">
        <v>31045400</v>
      </c>
      <c r="B420">
        <v>1377.29</v>
      </c>
      <c r="C420" s="50">
        <v>43993</v>
      </c>
      <c r="D420" t="s">
        <v>1068</v>
      </c>
    </row>
    <row r="421" spans="1:4" x14ac:dyDescent="0.2">
      <c r="A421">
        <v>31045400</v>
      </c>
      <c r="B421">
        <v>1377.25</v>
      </c>
      <c r="C421" s="50">
        <v>44004</v>
      </c>
      <c r="D421" t="s">
        <v>1068</v>
      </c>
    </row>
    <row r="422" spans="1:4" x14ac:dyDescent="0.2">
      <c r="A422">
        <v>31045400</v>
      </c>
      <c r="B422">
        <v>1377.21</v>
      </c>
      <c r="C422" s="50">
        <v>44010</v>
      </c>
      <c r="D422" t="s">
        <v>1068</v>
      </c>
    </row>
    <row r="423" spans="1:4" x14ac:dyDescent="0.2">
      <c r="A423">
        <v>31045400</v>
      </c>
      <c r="B423">
        <v>1377.21</v>
      </c>
      <c r="C423" s="50">
        <v>44016</v>
      </c>
      <c r="D423" t="s">
        <v>1068</v>
      </c>
    </row>
    <row r="424" spans="1:4" x14ac:dyDescent="0.2">
      <c r="A424">
        <v>31045400</v>
      </c>
      <c r="B424">
        <v>1377.17</v>
      </c>
      <c r="C424" s="50">
        <v>44024</v>
      </c>
      <c r="D424" t="s">
        <v>1068</v>
      </c>
    </row>
    <row r="425" spans="1:4" x14ac:dyDescent="0.2">
      <c r="A425">
        <v>31045400</v>
      </c>
      <c r="B425">
        <v>1377.21</v>
      </c>
      <c r="C425" s="50">
        <v>44027</v>
      </c>
      <c r="D425" t="s">
        <v>1068</v>
      </c>
    </row>
    <row r="426" spans="1:4" x14ac:dyDescent="0.2">
      <c r="A426">
        <v>31045400</v>
      </c>
      <c r="B426">
        <v>1377.23</v>
      </c>
      <c r="C426" s="50">
        <v>44027</v>
      </c>
      <c r="D426" t="s">
        <v>1068</v>
      </c>
    </row>
    <row r="427" spans="1:4" x14ac:dyDescent="0.2">
      <c r="A427">
        <v>31045400</v>
      </c>
      <c r="B427">
        <v>1377.26</v>
      </c>
      <c r="C427" s="50">
        <v>44034</v>
      </c>
      <c r="D427" t="s">
        <v>1068</v>
      </c>
    </row>
    <row r="428" spans="1:4" x14ac:dyDescent="0.2">
      <c r="A428">
        <v>31045400</v>
      </c>
      <c r="B428">
        <v>1377.23</v>
      </c>
      <c r="C428" s="50">
        <v>44040</v>
      </c>
      <c r="D428" t="s">
        <v>1068</v>
      </c>
    </row>
    <row r="429" spans="1:4" x14ac:dyDescent="0.2">
      <c r="A429">
        <v>31045400</v>
      </c>
      <c r="B429">
        <v>1377.17</v>
      </c>
      <c r="C429" s="50">
        <v>44045</v>
      </c>
      <c r="D429" t="s">
        <v>1068</v>
      </c>
    </row>
    <row r="430" spans="1:4" x14ac:dyDescent="0.2">
      <c r="A430">
        <v>31045400</v>
      </c>
      <c r="B430">
        <v>1377.36</v>
      </c>
      <c r="C430" s="50">
        <v>44052</v>
      </c>
      <c r="D430" t="s">
        <v>1068</v>
      </c>
    </row>
    <row r="431" spans="1:4" x14ac:dyDescent="0.2">
      <c r="A431">
        <v>31045400</v>
      </c>
      <c r="B431">
        <v>1377.51</v>
      </c>
      <c r="C431" s="50">
        <v>44058</v>
      </c>
      <c r="D431" t="s">
        <v>1068</v>
      </c>
    </row>
    <row r="432" spans="1:4" x14ac:dyDescent="0.2">
      <c r="A432">
        <v>31045400</v>
      </c>
      <c r="B432">
        <v>1377.46</v>
      </c>
      <c r="C432" s="50">
        <v>44072</v>
      </c>
      <c r="D432" t="s">
        <v>1068</v>
      </c>
    </row>
    <row r="433" spans="1:4" x14ac:dyDescent="0.2">
      <c r="A433">
        <v>31045400</v>
      </c>
      <c r="B433">
        <v>1377.46</v>
      </c>
      <c r="C433" s="50">
        <v>44078</v>
      </c>
      <c r="D433" t="s">
        <v>1068</v>
      </c>
    </row>
    <row r="434" spans="1:4" x14ac:dyDescent="0.2">
      <c r="A434">
        <v>31045400</v>
      </c>
      <c r="B434">
        <v>1377.41</v>
      </c>
      <c r="C434" s="50">
        <v>44083</v>
      </c>
      <c r="D434" t="s">
        <v>1068</v>
      </c>
    </row>
    <row r="435" spans="1:4" x14ac:dyDescent="0.2">
      <c r="A435">
        <v>31045400</v>
      </c>
      <c r="B435">
        <v>1377.41</v>
      </c>
      <c r="C435" s="50">
        <v>44089</v>
      </c>
      <c r="D435" t="s">
        <v>1068</v>
      </c>
    </row>
    <row r="436" spans="1:4" x14ac:dyDescent="0.2">
      <c r="A436">
        <v>31045400</v>
      </c>
      <c r="B436">
        <v>1377.38</v>
      </c>
      <c r="C436" s="50">
        <v>44112</v>
      </c>
      <c r="D436" t="s">
        <v>1068</v>
      </c>
    </row>
    <row r="437" spans="1:4" x14ac:dyDescent="0.2">
      <c r="A437">
        <v>31045400</v>
      </c>
      <c r="B437">
        <v>1377.36</v>
      </c>
      <c r="C437" s="50">
        <v>44115</v>
      </c>
      <c r="D437" t="s">
        <v>1068</v>
      </c>
    </row>
    <row r="438" spans="1:4" x14ac:dyDescent="0.2">
      <c r="A438">
        <v>31045400</v>
      </c>
      <c r="B438">
        <v>1377.22</v>
      </c>
      <c r="C438" s="50">
        <v>44336</v>
      </c>
      <c r="D438" t="s">
        <v>1068</v>
      </c>
    </row>
    <row r="439" spans="1:4" x14ac:dyDescent="0.2">
      <c r="A439">
        <v>31045400</v>
      </c>
      <c r="B439">
        <v>1377.12</v>
      </c>
      <c r="C439" s="50">
        <v>44345</v>
      </c>
      <c r="D439" t="s">
        <v>1068</v>
      </c>
    </row>
    <row r="440" spans="1:4" x14ac:dyDescent="0.2">
      <c r="A440">
        <v>31045400</v>
      </c>
      <c r="B440">
        <v>1377.11</v>
      </c>
      <c r="C440" s="50">
        <v>44347</v>
      </c>
      <c r="D440" t="s">
        <v>1068</v>
      </c>
    </row>
    <row r="441" spans="1:4" x14ac:dyDescent="0.2">
      <c r="A441">
        <v>31045400</v>
      </c>
      <c r="B441">
        <v>1377.1</v>
      </c>
      <c r="C441" s="50">
        <v>44351</v>
      </c>
      <c r="D441" t="s">
        <v>1068</v>
      </c>
    </row>
    <row r="442" spans="1:4" x14ac:dyDescent="0.2">
      <c r="A442">
        <v>31045400</v>
      </c>
      <c r="B442">
        <v>1377.15</v>
      </c>
      <c r="C442" s="50">
        <v>44356</v>
      </c>
      <c r="D442" t="s">
        <v>1068</v>
      </c>
    </row>
    <row r="443" spans="1:4" x14ac:dyDescent="0.2">
      <c r="A443">
        <v>31045400</v>
      </c>
      <c r="B443">
        <v>1377.09</v>
      </c>
      <c r="C443" s="50">
        <v>44362</v>
      </c>
      <c r="D443" t="s">
        <v>1068</v>
      </c>
    </row>
    <row r="444" spans="1:4" x14ac:dyDescent="0.2">
      <c r="A444">
        <v>31045400</v>
      </c>
      <c r="B444">
        <v>1377.08</v>
      </c>
      <c r="C444" s="50">
        <v>44369</v>
      </c>
      <c r="D444" t="s">
        <v>1068</v>
      </c>
    </row>
    <row r="445" spans="1:4" x14ac:dyDescent="0.2">
      <c r="A445">
        <v>31045400</v>
      </c>
      <c r="B445">
        <v>1377.09</v>
      </c>
      <c r="C445" s="50">
        <v>44373</v>
      </c>
      <c r="D445" t="s">
        <v>1068</v>
      </c>
    </row>
    <row r="446" spans="1:4" x14ac:dyDescent="0.2">
      <c r="A446">
        <v>31045400</v>
      </c>
      <c r="B446">
        <v>1377.07</v>
      </c>
      <c r="C446" s="50">
        <v>44380</v>
      </c>
      <c r="D446" t="s">
        <v>1068</v>
      </c>
    </row>
    <row r="447" spans="1:4" x14ac:dyDescent="0.2">
      <c r="A447">
        <v>31045400</v>
      </c>
      <c r="B447">
        <v>1376.97</v>
      </c>
      <c r="C447" s="50">
        <v>44386</v>
      </c>
      <c r="D447" t="s">
        <v>1068</v>
      </c>
    </row>
    <row r="448" spans="1:4" x14ac:dyDescent="0.2">
      <c r="A448">
        <v>31045400</v>
      </c>
      <c r="B448">
        <v>1376.87</v>
      </c>
      <c r="C448" s="50">
        <v>44391</v>
      </c>
      <c r="D448" t="s">
        <v>1068</v>
      </c>
    </row>
    <row r="449" spans="1:4" x14ac:dyDescent="0.2">
      <c r="A449">
        <v>31045400</v>
      </c>
      <c r="B449">
        <v>1376.84</v>
      </c>
      <c r="C449" s="50">
        <v>44398</v>
      </c>
      <c r="D449" t="s">
        <v>1068</v>
      </c>
    </row>
    <row r="450" spans="1:4" x14ac:dyDescent="0.2">
      <c r="A450">
        <v>31045400</v>
      </c>
      <c r="B450">
        <v>1376.78</v>
      </c>
      <c r="C450" s="50">
        <v>44404</v>
      </c>
      <c r="D450" t="s">
        <v>1068</v>
      </c>
    </row>
    <row r="451" spans="1:4" x14ac:dyDescent="0.2">
      <c r="A451">
        <v>31045400</v>
      </c>
      <c r="B451">
        <v>1376.74</v>
      </c>
      <c r="C451" s="50">
        <v>44407</v>
      </c>
      <c r="D451" t="s">
        <v>1068</v>
      </c>
    </row>
    <row r="452" spans="1:4" x14ac:dyDescent="0.2">
      <c r="A452">
        <v>31045400</v>
      </c>
      <c r="B452">
        <v>1376.7</v>
      </c>
      <c r="C452" s="50">
        <v>44409</v>
      </c>
      <c r="D452" t="s">
        <v>1068</v>
      </c>
    </row>
    <row r="453" spans="1:4" x14ac:dyDescent="0.2">
      <c r="A453">
        <v>31045400</v>
      </c>
      <c r="B453">
        <v>1376.66</v>
      </c>
      <c r="C453" s="50">
        <v>44418</v>
      </c>
      <c r="D453" t="s">
        <v>1068</v>
      </c>
    </row>
    <row r="454" spans="1:4" x14ac:dyDescent="0.2">
      <c r="A454">
        <v>31045400</v>
      </c>
      <c r="B454">
        <v>1376.58</v>
      </c>
      <c r="C454" s="50">
        <v>44422</v>
      </c>
      <c r="D454" t="s">
        <v>1068</v>
      </c>
    </row>
    <row r="455" spans="1:4" x14ac:dyDescent="0.2">
      <c r="A455">
        <v>31045400</v>
      </c>
      <c r="B455">
        <v>1376.5</v>
      </c>
      <c r="C455" s="50">
        <v>44426</v>
      </c>
      <c r="D455" t="s">
        <v>1068</v>
      </c>
    </row>
    <row r="456" spans="1:4" x14ac:dyDescent="0.2">
      <c r="A456">
        <v>31045400</v>
      </c>
      <c r="B456">
        <v>1376.47</v>
      </c>
      <c r="C456" s="50">
        <v>44432</v>
      </c>
      <c r="D456" t="s">
        <v>1068</v>
      </c>
    </row>
    <row r="457" spans="1:4" x14ac:dyDescent="0.2">
      <c r="A457">
        <v>31045400</v>
      </c>
      <c r="B457">
        <v>1376.48</v>
      </c>
      <c r="C457" s="50">
        <v>44438</v>
      </c>
      <c r="D457" t="s">
        <v>1068</v>
      </c>
    </row>
    <row r="458" spans="1:4" x14ac:dyDescent="0.2">
      <c r="A458">
        <v>31045400</v>
      </c>
      <c r="B458">
        <v>1376.48</v>
      </c>
      <c r="C458" s="50">
        <v>44445</v>
      </c>
      <c r="D458" t="s">
        <v>1068</v>
      </c>
    </row>
    <row r="459" spans="1:4" x14ac:dyDescent="0.2">
      <c r="A459">
        <v>31045400</v>
      </c>
      <c r="B459">
        <v>1376.48</v>
      </c>
      <c r="C459" s="50">
        <v>44454</v>
      </c>
      <c r="D459" t="s">
        <v>1068</v>
      </c>
    </row>
    <row r="460" spans="1:4" x14ac:dyDescent="0.2">
      <c r="A460">
        <v>31045400</v>
      </c>
      <c r="B460">
        <v>1376.6</v>
      </c>
      <c r="C460" s="50">
        <v>44461</v>
      </c>
      <c r="D460" t="s">
        <v>1068</v>
      </c>
    </row>
    <row r="461" spans="1:4" x14ac:dyDescent="0.2">
      <c r="A461">
        <v>31045400</v>
      </c>
      <c r="B461">
        <v>1376.68</v>
      </c>
      <c r="C461" s="50">
        <v>44472</v>
      </c>
      <c r="D461" t="s">
        <v>1068</v>
      </c>
    </row>
    <row r="462" spans="1:4" x14ac:dyDescent="0.2">
      <c r="A462">
        <v>31045400</v>
      </c>
      <c r="B462">
        <v>1376.61</v>
      </c>
      <c r="C462" s="50">
        <v>44478</v>
      </c>
      <c r="D462" t="s">
        <v>1068</v>
      </c>
    </row>
    <row r="463" spans="1:4" x14ac:dyDescent="0.2">
      <c r="A463">
        <v>31045400</v>
      </c>
      <c r="B463">
        <v>1376.7</v>
      </c>
      <c r="C463" s="50">
        <v>44482</v>
      </c>
      <c r="D463" t="s">
        <v>1068</v>
      </c>
    </row>
    <row r="464" spans="1:4" x14ac:dyDescent="0.2">
      <c r="A464">
        <v>31045400</v>
      </c>
      <c r="B464">
        <v>1377.07</v>
      </c>
      <c r="C464" s="50">
        <v>44720</v>
      </c>
      <c r="D464" t="s">
        <v>1068</v>
      </c>
    </row>
    <row r="465" spans="1:4" x14ac:dyDescent="0.2">
      <c r="A465">
        <v>31045400</v>
      </c>
      <c r="B465">
        <v>1377.25</v>
      </c>
      <c r="C465" s="50">
        <v>45066</v>
      </c>
      <c r="D465" t="s">
        <v>1068</v>
      </c>
    </row>
    <row r="466" spans="1:4" x14ac:dyDescent="0.2">
      <c r="A466">
        <v>31045400</v>
      </c>
      <c r="B466">
        <v>1377.22</v>
      </c>
      <c r="C466" s="50">
        <v>45068</v>
      </c>
      <c r="D466" t="s">
        <v>1068</v>
      </c>
    </row>
    <row r="467" spans="1:4" x14ac:dyDescent="0.2">
      <c r="A467">
        <v>31045400</v>
      </c>
      <c r="B467">
        <v>1377.19</v>
      </c>
      <c r="C467" s="50">
        <v>45070</v>
      </c>
      <c r="D467" t="s">
        <v>1068</v>
      </c>
    </row>
    <row r="468" spans="1:4" x14ac:dyDescent="0.2">
      <c r="A468">
        <v>31045400</v>
      </c>
      <c r="B468">
        <v>1377.17</v>
      </c>
      <c r="C468" s="50">
        <v>45073</v>
      </c>
      <c r="D468" t="s">
        <v>1068</v>
      </c>
    </row>
    <row r="469" spans="1:4" x14ac:dyDescent="0.2">
      <c r="A469">
        <v>31045400</v>
      </c>
      <c r="B469">
        <v>1377.19</v>
      </c>
      <c r="C469" s="50">
        <v>45075</v>
      </c>
      <c r="D469" t="s">
        <v>1068</v>
      </c>
    </row>
    <row r="470" spans="1:4" x14ac:dyDescent="0.2">
      <c r="A470">
        <v>31045400</v>
      </c>
      <c r="B470">
        <v>1377.19</v>
      </c>
      <c r="C470" s="50">
        <v>45077</v>
      </c>
      <c r="D470" t="s">
        <v>1068</v>
      </c>
    </row>
    <row r="471" spans="1:4" x14ac:dyDescent="0.2">
      <c r="A471">
        <v>31045400</v>
      </c>
      <c r="B471">
        <v>1377.2</v>
      </c>
      <c r="C471" s="50">
        <v>45078</v>
      </c>
      <c r="D471" t="s">
        <v>1068</v>
      </c>
    </row>
    <row r="472" spans="1:4" x14ac:dyDescent="0.2">
      <c r="A472">
        <v>31045400</v>
      </c>
      <c r="B472">
        <v>1377.07</v>
      </c>
      <c r="C472" s="50">
        <v>45081</v>
      </c>
      <c r="D472" t="s">
        <v>1068</v>
      </c>
    </row>
    <row r="473" spans="1:4" x14ac:dyDescent="0.2">
      <c r="A473">
        <v>31045400</v>
      </c>
      <c r="B473">
        <v>1377.01</v>
      </c>
      <c r="C473" s="50">
        <v>45084</v>
      </c>
      <c r="D473" t="s">
        <v>1068</v>
      </c>
    </row>
    <row r="474" spans="1:4" x14ac:dyDescent="0.2">
      <c r="A474">
        <v>31045400</v>
      </c>
      <c r="B474">
        <v>1377.01</v>
      </c>
      <c r="C474" s="50">
        <v>45084</v>
      </c>
      <c r="D474" t="s">
        <v>1068</v>
      </c>
    </row>
    <row r="475" spans="1:4" x14ac:dyDescent="0.2">
      <c r="A475">
        <v>31045400</v>
      </c>
      <c r="B475">
        <v>1376.97</v>
      </c>
      <c r="C475" s="50">
        <v>45087</v>
      </c>
      <c r="D475" t="s">
        <v>1068</v>
      </c>
    </row>
    <row r="476" spans="1:4" x14ac:dyDescent="0.2">
      <c r="A476">
        <v>31045400</v>
      </c>
      <c r="B476">
        <v>1376.93</v>
      </c>
      <c r="C476" s="50">
        <v>45089</v>
      </c>
      <c r="D476" t="s">
        <v>1068</v>
      </c>
    </row>
    <row r="477" spans="1:4" x14ac:dyDescent="0.2">
      <c r="A477">
        <v>31045400</v>
      </c>
      <c r="B477">
        <v>1376.92</v>
      </c>
      <c r="C477" s="50">
        <v>45092</v>
      </c>
      <c r="D477" t="s">
        <v>1068</v>
      </c>
    </row>
    <row r="478" spans="1:4" x14ac:dyDescent="0.2">
      <c r="A478">
        <v>31045400</v>
      </c>
      <c r="B478">
        <v>1376.91</v>
      </c>
      <c r="C478" s="50">
        <v>45094</v>
      </c>
      <c r="D478" t="s">
        <v>1068</v>
      </c>
    </row>
    <row r="479" spans="1:4" x14ac:dyDescent="0.2">
      <c r="A479">
        <v>31045400</v>
      </c>
      <c r="B479">
        <v>1376.86</v>
      </c>
      <c r="C479" s="50">
        <v>45100</v>
      </c>
      <c r="D479" t="s">
        <v>1068</v>
      </c>
    </row>
    <row r="480" spans="1:4" x14ac:dyDescent="0.2">
      <c r="A480">
        <v>31045400</v>
      </c>
      <c r="B480">
        <v>1376.82</v>
      </c>
      <c r="C480" s="50">
        <v>45101</v>
      </c>
      <c r="D480" t="s">
        <v>1068</v>
      </c>
    </row>
    <row r="481" spans="1:4" x14ac:dyDescent="0.2">
      <c r="A481">
        <v>31045400</v>
      </c>
      <c r="B481">
        <v>1376.91</v>
      </c>
      <c r="C481" s="50">
        <v>45103</v>
      </c>
      <c r="D481" t="s">
        <v>1068</v>
      </c>
    </row>
    <row r="482" spans="1:4" x14ac:dyDescent="0.2">
      <c r="A482">
        <v>31045400</v>
      </c>
      <c r="B482">
        <v>1376.93</v>
      </c>
      <c r="C482" s="50">
        <v>45105</v>
      </c>
      <c r="D482" t="s">
        <v>1068</v>
      </c>
    </row>
    <row r="483" spans="1:4" x14ac:dyDescent="0.2">
      <c r="A483">
        <v>31045400</v>
      </c>
      <c r="B483">
        <v>1376.91</v>
      </c>
      <c r="C483" s="50">
        <v>45112</v>
      </c>
      <c r="D483" t="s">
        <v>1068</v>
      </c>
    </row>
    <row r="484" spans="1:4" x14ac:dyDescent="0.2">
      <c r="A484">
        <v>31045400</v>
      </c>
      <c r="B484">
        <v>1376.9</v>
      </c>
      <c r="C484" s="50">
        <v>45114</v>
      </c>
      <c r="D484" t="s">
        <v>1068</v>
      </c>
    </row>
    <row r="485" spans="1:4" x14ac:dyDescent="0.2">
      <c r="A485">
        <v>31045400</v>
      </c>
      <c r="B485">
        <v>1376.89</v>
      </c>
      <c r="C485" s="50">
        <v>45117</v>
      </c>
      <c r="D485" t="s">
        <v>1068</v>
      </c>
    </row>
    <row r="486" spans="1:4" x14ac:dyDescent="0.2">
      <c r="A486">
        <v>31045400</v>
      </c>
      <c r="B486">
        <v>1376.87</v>
      </c>
      <c r="C486" s="50">
        <v>45119</v>
      </c>
      <c r="D486" t="s">
        <v>1068</v>
      </c>
    </row>
    <row r="487" spans="1:4" x14ac:dyDescent="0.2">
      <c r="A487">
        <v>31045400</v>
      </c>
      <c r="B487">
        <v>1376.9</v>
      </c>
      <c r="C487" s="50">
        <v>45121</v>
      </c>
      <c r="D487" t="s">
        <v>1068</v>
      </c>
    </row>
    <row r="488" spans="1:4" x14ac:dyDescent="0.2">
      <c r="A488">
        <v>31045400</v>
      </c>
      <c r="B488">
        <v>1376.88</v>
      </c>
      <c r="C488" s="50">
        <v>45124</v>
      </c>
      <c r="D488" t="s">
        <v>1068</v>
      </c>
    </row>
    <row r="489" spans="1:4" x14ac:dyDescent="0.2">
      <c r="A489">
        <v>31045400</v>
      </c>
      <c r="B489">
        <v>1376.89</v>
      </c>
      <c r="C489" s="50">
        <v>45126</v>
      </c>
      <c r="D489" t="s">
        <v>1068</v>
      </c>
    </row>
    <row r="490" spans="1:4" x14ac:dyDescent="0.2">
      <c r="A490">
        <v>31045400</v>
      </c>
      <c r="B490">
        <v>1376.94</v>
      </c>
      <c r="C490" s="50">
        <v>45130</v>
      </c>
      <c r="D490" t="s">
        <v>1068</v>
      </c>
    </row>
    <row r="491" spans="1:4" x14ac:dyDescent="0.2">
      <c r="A491">
        <v>31045400</v>
      </c>
      <c r="B491">
        <v>1376.93</v>
      </c>
      <c r="C491" s="50">
        <v>45135</v>
      </c>
      <c r="D491" t="s">
        <v>1068</v>
      </c>
    </row>
    <row r="492" spans="1:4" x14ac:dyDescent="0.2">
      <c r="A492">
        <v>31045400</v>
      </c>
      <c r="B492">
        <v>1376.87</v>
      </c>
      <c r="C492" s="50">
        <v>45140</v>
      </c>
      <c r="D492" t="s">
        <v>1068</v>
      </c>
    </row>
    <row r="493" spans="1:4" x14ac:dyDescent="0.2">
      <c r="A493">
        <v>31045400</v>
      </c>
      <c r="B493">
        <v>1376.82</v>
      </c>
      <c r="C493" s="50">
        <v>45147</v>
      </c>
      <c r="D493" t="s">
        <v>1068</v>
      </c>
    </row>
    <row r="494" spans="1:4" x14ac:dyDescent="0.2">
      <c r="A494">
        <v>31045400</v>
      </c>
      <c r="B494">
        <v>1376.82</v>
      </c>
      <c r="C494" s="50">
        <v>45149</v>
      </c>
      <c r="D494" t="s">
        <v>1068</v>
      </c>
    </row>
    <row r="495" spans="1:4" x14ac:dyDescent="0.2">
      <c r="A495">
        <v>31045400</v>
      </c>
      <c r="B495">
        <v>1376.84</v>
      </c>
      <c r="C495" s="50">
        <v>45152</v>
      </c>
      <c r="D495" t="s">
        <v>1068</v>
      </c>
    </row>
    <row r="496" spans="1:4" x14ac:dyDescent="0.2">
      <c r="A496">
        <v>31045400</v>
      </c>
      <c r="B496">
        <v>1376.8</v>
      </c>
      <c r="C496" s="50">
        <v>45154</v>
      </c>
      <c r="D496" t="s">
        <v>1068</v>
      </c>
    </row>
    <row r="497" spans="1:4" x14ac:dyDescent="0.2">
      <c r="A497">
        <v>31045400</v>
      </c>
      <c r="B497">
        <v>1376.78</v>
      </c>
      <c r="C497" s="50">
        <v>45156</v>
      </c>
      <c r="D497" t="s">
        <v>1068</v>
      </c>
    </row>
    <row r="498" spans="1:4" x14ac:dyDescent="0.2">
      <c r="A498">
        <v>31045400</v>
      </c>
      <c r="B498">
        <v>1376.74</v>
      </c>
      <c r="C498" s="50">
        <v>45159</v>
      </c>
      <c r="D498" t="s">
        <v>1068</v>
      </c>
    </row>
    <row r="499" spans="1:4" x14ac:dyDescent="0.2">
      <c r="A499">
        <v>31045400</v>
      </c>
      <c r="B499">
        <v>1376.71</v>
      </c>
      <c r="C499" s="50">
        <v>45168</v>
      </c>
      <c r="D499" t="s">
        <v>1068</v>
      </c>
    </row>
    <row r="500" spans="1:4" x14ac:dyDescent="0.2">
      <c r="A500">
        <v>31045400</v>
      </c>
      <c r="B500">
        <v>1376.66</v>
      </c>
      <c r="C500" s="50">
        <v>45173</v>
      </c>
      <c r="D500" t="s">
        <v>1068</v>
      </c>
    </row>
    <row r="501" spans="1:4" x14ac:dyDescent="0.2">
      <c r="A501">
        <v>31045400</v>
      </c>
      <c r="B501">
        <v>1376.65</v>
      </c>
      <c r="C501" s="50">
        <v>45175</v>
      </c>
      <c r="D501" t="s">
        <v>1068</v>
      </c>
    </row>
    <row r="502" spans="1:4" x14ac:dyDescent="0.2">
      <c r="A502">
        <v>31045400</v>
      </c>
      <c r="B502">
        <v>1376.68</v>
      </c>
      <c r="C502" s="50">
        <v>45177</v>
      </c>
      <c r="D502" t="s">
        <v>1068</v>
      </c>
    </row>
    <row r="503" spans="1:4" x14ac:dyDescent="0.2">
      <c r="A503">
        <v>31045400</v>
      </c>
      <c r="B503">
        <v>1376.65</v>
      </c>
      <c r="C503" s="50">
        <v>45180</v>
      </c>
      <c r="D503" t="s">
        <v>1068</v>
      </c>
    </row>
    <row r="504" spans="1:4" x14ac:dyDescent="0.2">
      <c r="A504">
        <v>31045400</v>
      </c>
      <c r="B504">
        <v>1376.69</v>
      </c>
      <c r="C504" s="50">
        <v>45182</v>
      </c>
      <c r="D504" t="s">
        <v>1068</v>
      </c>
    </row>
    <row r="505" spans="1:4" x14ac:dyDescent="0.2">
      <c r="A505">
        <v>31045400</v>
      </c>
      <c r="B505">
        <v>1376.63</v>
      </c>
      <c r="C505" s="50">
        <v>45189</v>
      </c>
      <c r="D505" t="s">
        <v>1068</v>
      </c>
    </row>
    <row r="506" spans="1:4" x14ac:dyDescent="0.2">
      <c r="A506">
        <v>31045400</v>
      </c>
      <c r="B506">
        <v>1376.9</v>
      </c>
      <c r="C506" s="50">
        <v>45194</v>
      </c>
      <c r="D506" t="s">
        <v>1068</v>
      </c>
    </row>
    <row r="507" spans="1:4" x14ac:dyDescent="0.2">
      <c r="A507">
        <v>31045400</v>
      </c>
      <c r="B507">
        <v>1376.93</v>
      </c>
      <c r="C507" s="50">
        <v>45196</v>
      </c>
      <c r="D507" t="s">
        <v>1068</v>
      </c>
    </row>
    <row r="508" spans="1:4" x14ac:dyDescent="0.2">
      <c r="A508">
        <v>31045400</v>
      </c>
      <c r="B508">
        <v>1376.99</v>
      </c>
      <c r="C508" s="50">
        <v>45198</v>
      </c>
      <c r="D508" t="s">
        <v>1068</v>
      </c>
    </row>
    <row r="509" spans="1:4" x14ac:dyDescent="0.2">
      <c r="A509">
        <v>31045400</v>
      </c>
      <c r="B509">
        <v>1377.01</v>
      </c>
      <c r="C509" s="50">
        <v>45201</v>
      </c>
      <c r="D509" t="s">
        <v>1068</v>
      </c>
    </row>
    <row r="510" spans="1:4" x14ac:dyDescent="0.2">
      <c r="A510">
        <v>31045400</v>
      </c>
      <c r="B510">
        <v>1377.03</v>
      </c>
      <c r="C510" s="50">
        <v>45203</v>
      </c>
      <c r="D510" t="s">
        <v>1068</v>
      </c>
    </row>
    <row r="511" spans="1:4" x14ac:dyDescent="0.2">
      <c r="A511">
        <v>31045400</v>
      </c>
      <c r="B511">
        <v>1377.07</v>
      </c>
      <c r="C511" s="50">
        <v>45208</v>
      </c>
      <c r="D511" t="s">
        <v>1068</v>
      </c>
    </row>
    <row r="512" spans="1:4" x14ac:dyDescent="0.2">
      <c r="A512">
        <v>31045400</v>
      </c>
      <c r="B512">
        <v>1377.05</v>
      </c>
      <c r="C512" s="50">
        <v>45210</v>
      </c>
      <c r="D512" t="s">
        <v>1068</v>
      </c>
    </row>
    <row r="513" spans="1:4" x14ac:dyDescent="0.2">
      <c r="A513">
        <v>31045400</v>
      </c>
      <c r="B513">
        <v>1377.03</v>
      </c>
      <c r="C513" s="50">
        <v>45215</v>
      </c>
      <c r="D513" t="s">
        <v>1068</v>
      </c>
    </row>
    <row r="514" spans="1:4" x14ac:dyDescent="0.2">
      <c r="A514">
        <v>31045400</v>
      </c>
      <c r="B514">
        <v>1377.07</v>
      </c>
      <c r="C514" s="50">
        <v>45224</v>
      </c>
      <c r="D514" t="s">
        <v>1068</v>
      </c>
    </row>
    <row r="515" spans="1:4" x14ac:dyDescent="0.2">
      <c r="A515">
        <v>31045400</v>
      </c>
      <c r="B515">
        <v>1377.17</v>
      </c>
      <c r="C515" s="50">
        <v>45238</v>
      </c>
      <c r="D515" t="s">
        <v>1068</v>
      </c>
    </row>
    <row r="516" spans="1:4" x14ac:dyDescent="0.2">
      <c r="A516">
        <v>31045400</v>
      </c>
      <c r="B516">
        <v>1377.04</v>
      </c>
      <c r="C516" s="50">
        <v>45392</v>
      </c>
      <c r="D516" t="s">
        <v>1068</v>
      </c>
    </row>
    <row r="517" spans="1:4" x14ac:dyDescent="0.2">
      <c r="A517">
        <v>31045400</v>
      </c>
      <c r="B517">
        <v>1377.14</v>
      </c>
      <c r="C517" s="50">
        <v>45405</v>
      </c>
      <c r="D517" t="s">
        <v>1068</v>
      </c>
    </row>
    <row r="518" spans="1:4" x14ac:dyDescent="0.2">
      <c r="A518">
        <v>31045400</v>
      </c>
      <c r="B518">
        <v>1377.21</v>
      </c>
      <c r="C518" s="50">
        <v>45410</v>
      </c>
      <c r="D518" t="s">
        <v>1068</v>
      </c>
    </row>
    <row r="519" spans="1:4" x14ac:dyDescent="0.2">
      <c r="A519">
        <v>31045400</v>
      </c>
      <c r="B519">
        <v>1377.28</v>
      </c>
      <c r="C519" s="50">
        <v>45412</v>
      </c>
      <c r="D519" t="s">
        <v>1068</v>
      </c>
    </row>
    <row r="520" spans="1:4" x14ac:dyDescent="0.2">
      <c r="A520">
        <v>31045400</v>
      </c>
      <c r="B520">
        <v>1377.33</v>
      </c>
      <c r="C520" s="50">
        <v>45413</v>
      </c>
      <c r="D520" t="s">
        <v>1068</v>
      </c>
    </row>
    <row r="521" spans="1:4" x14ac:dyDescent="0.2">
      <c r="A521">
        <v>31045400</v>
      </c>
      <c r="B521">
        <v>1377.34</v>
      </c>
      <c r="C521" s="50">
        <v>45420</v>
      </c>
      <c r="D521" t="s">
        <v>1068</v>
      </c>
    </row>
    <row r="522" spans="1:4" x14ac:dyDescent="0.2">
      <c r="A522">
        <v>31045400</v>
      </c>
      <c r="B522">
        <v>1377.32</v>
      </c>
      <c r="C522" s="50">
        <v>45425</v>
      </c>
      <c r="D522" t="s">
        <v>1068</v>
      </c>
    </row>
    <row r="523" spans="1:4" x14ac:dyDescent="0.2">
      <c r="A523">
        <v>31045400</v>
      </c>
      <c r="B523">
        <v>1377.42</v>
      </c>
      <c r="C523" s="50">
        <v>45428</v>
      </c>
      <c r="D523" t="s">
        <v>1068</v>
      </c>
    </row>
    <row r="524" spans="1:4" x14ac:dyDescent="0.2">
      <c r="A524">
        <v>31045400</v>
      </c>
      <c r="B524">
        <v>1377.4</v>
      </c>
      <c r="C524" s="50">
        <v>45428</v>
      </c>
      <c r="D524" t="s">
        <v>1068</v>
      </c>
    </row>
    <row r="525" spans="1:4" x14ac:dyDescent="0.2">
      <c r="A525">
        <v>31045400</v>
      </c>
      <c r="B525">
        <v>1377.44</v>
      </c>
      <c r="C525" s="50">
        <v>45432</v>
      </c>
      <c r="D525" t="s">
        <v>1068</v>
      </c>
    </row>
    <row r="526" spans="1:4" x14ac:dyDescent="0.2">
      <c r="A526">
        <v>31045400</v>
      </c>
      <c r="B526">
        <v>1377.54</v>
      </c>
      <c r="C526" s="50">
        <v>45435</v>
      </c>
      <c r="D526" t="s">
        <v>1068</v>
      </c>
    </row>
    <row r="527" spans="1:4" x14ac:dyDescent="0.2">
      <c r="A527">
        <v>31045400</v>
      </c>
      <c r="B527">
        <v>1377.53</v>
      </c>
      <c r="C527" s="50">
        <v>45437</v>
      </c>
      <c r="D527" t="s">
        <v>1068</v>
      </c>
    </row>
    <row r="528" spans="1:4" x14ac:dyDescent="0.2">
      <c r="A528">
        <v>31045400</v>
      </c>
      <c r="B528">
        <v>1377.5</v>
      </c>
      <c r="C528" s="50">
        <v>45439</v>
      </c>
      <c r="D528" t="s">
        <v>1068</v>
      </c>
    </row>
    <row r="529" spans="1:4" x14ac:dyDescent="0.2">
      <c r="A529">
        <v>31045400</v>
      </c>
      <c r="B529">
        <v>1377.51</v>
      </c>
      <c r="C529" s="50">
        <v>45441</v>
      </c>
      <c r="D529" t="s">
        <v>1068</v>
      </c>
    </row>
    <row r="530" spans="1:4" x14ac:dyDescent="0.2">
      <c r="A530">
        <v>31045400</v>
      </c>
      <c r="B530">
        <v>1377.56</v>
      </c>
      <c r="C530" s="50">
        <v>45449</v>
      </c>
      <c r="D530" t="s">
        <v>1068</v>
      </c>
    </row>
    <row r="531" spans="1:4" x14ac:dyDescent="0.2">
      <c r="A531">
        <v>31045400</v>
      </c>
      <c r="B531">
        <v>1377.51</v>
      </c>
      <c r="C531" s="50">
        <v>45455</v>
      </c>
      <c r="D531" t="s">
        <v>1068</v>
      </c>
    </row>
    <row r="532" spans="1:4" x14ac:dyDescent="0.2">
      <c r="A532">
        <v>31045400</v>
      </c>
      <c r="B532">
        <v>1377.53</v>
      </c>
      <c r="C532" s="50">
        <v>45457</v>
      </c>
      <c r="D532" t="s">
        <v>1068</v>
      </c>
    </row>
    <row r="533" spans="1:4" x14ac:dyDescent="0.2">
      <c r="A533">
        <v>31045400</v>
      </c>
      <c r="B533">
        <v>1377.52</v>
      </c>
      <c r="C533" s="50">
        <v>45460</v>
      </c>
      <c r="D533" t="s">
        <v>1068</v>
      </c>
    </row>
    <row r="534" spans="1:4" x14ac:dyDescent="0.2">
      <c r="A534">
        <v>31045400</v>
      </c>
      <c r="B534">
        <v>1377.85</v>
      </c>
      <c r="C534" s="50">
        <v>45462</v>
      </c>
      <c r="D534" t="s">
        <v>1068</v>
      </c>
    </row>
    <row r="535" spans="1:4" x14ac:dyDescent="0.2">
      <c r="A535">
        <v>31045400</v>
      </c>
      <c r="B535">
        <v>1377.8</v>
      </c>
      <c r="C535" s="50">
        <v>45464</v>
      </c>
      <c r="D535" t="s">
        <v>1068</v>
      </c>
    </row>
    <row r="536" spans="1:4" x14ac:dyDescent="0.2">
      <c r="A536">
        <v>31045400</v>
      </c>
      <c r="B536">
        <v>1377.78</v>
      </c>
      <c r="C536" s="50">
        <v>45467</v>
      </c>
      <c r="D536" t="s">
        <v>1068</v>
      </c>
    </row>
    <row r="537" spans="1:4" x14ac:dyDescent="0.2">
      <c r="A537">
        <v>31045400</v>
      </c>
      <c r="B537">
        <v>1377.79</v>
      </c>
      <c r="C537" s="50">
        <v>45468</v>
      </c>
      <c r="D537" t="s">
        <v>1068</v>
      </c>
    </row>
    <row r="538" spans="1:4" x14ac:dyDescent="0.2">
      <c r="A538">
        <v>31045400</v>
      </c>
      <c r="B538">
        <v>1377.77</v>
      </c>
      <c r="C538" s="50">
        <v>45469</v>
      </c>
      <c r="D538" t="s">
        <v>1068</v>
      </c>
    </row>
    <row r="539" spans="1:4" x14ac:dyDescent="0.2">
      <c r="A539">
        <v>31045400</v>
      </c>
      <c r="B539">
        <v>1377.78</v>
      </c>
      <c r="C539" s="50">
        <v>45471</v>
      </c>
      <c r="D539" t="s">
        <v>1068</v>
      </c>
    </row>
    <row r="540" spans="1:4" x14ac:dyDescent="0.2">
      <c r="A540">
        <v>31045400</v>
      </c>
      <c r="B540">
        <v>1377.8</v>
      </c>
      <c r="C540" s="50">
        <v>45472</v>
      </c>
      <c r="D540" t="s">
        <v>1068</v>
      </c>
    </row>
    <row r="541" spans="1:4" x14ac:dyDescent="0.2">
      <c r="A541">
        <v>31045400</v>
      </c>
      <c r="B541">
        <v>1377.79</v>
      </c>
      <c r="C541" s="50">
        <v>45474</v>
      </c>
      <c r="D541" t="s">
        <v>1068</v>
      </c>
    </row>
    <row r="542" spans="1:4" x14ac:dyDescent="0.2">
      <c r="A542">
        <v>31045400</v>
      </c>
      <c r="B542">
        <v>1377.76</v>
      </c>
      <c r="C542" s="50">
        <v>45477</v>
      </c>
      <c r="D542" t="s">
        <v>1068</v>
      </c>
    </row>
    <row r="543" spans="1:4" x14ac:dyDescent="0.2">
      <c r="A543">
        <v>31045400</v>
      </c>
      <c r="B543">
        <v>1377.78</v>
      </c>
      <c r="C543" s="50">
        <v>45480</v>
      </c>
      <c r="D543" t="s">
        <v>1068</v>
      </c>
    </row>
    <row r="544" spans="1:4" x14ac:dyDescent="0.2">
      <c r="A544">
        <v>31045400</v>
      </c>
      <c r="B544">
        <v>1377.75</v>
      </c>
      <c r="C544" s="50">
        <v>45483</v>
      </c>
      <c r="D544" t="s">
        <v>1068</v>
      </c>
    </row>
    <row r="545" spans="1:4" x14ac:dyDescent="0.2">
      <c r="A545">
        <v>31045400</v>
      </c>
      <c r="B545">
        <v>1377.76</v>
      </c>
      <c r="C545" s="50">
        <v>45486</v>
      </c>
      <c r="D545" t="s">
        <v>1068</v>
      </c>
    </row>
    <row r="546" spans="1:4" x14ac:dyDescent="0.2">
      <c r="A546">
        <v>31045400</v>
      </c>
      <c r="B546">
        <v>1377.8</v>
      </c>
      <c r="C546" s="50">
        <v>45487</v>
      </c>
      <c r="D546" t="s">
        <v>1068</v>
      </c>
    </row>
    <row r="547" spans="1:4" x14ac:dyDescent="0.2">
      <c r="A547">
        <v>31045400</v>
      </c>
      <c r="B547">
        <v>1377.76</v>
      </c>
      <c r="C547" s="50">
        <v>45490</v>
      </c>
      <c r="D547" t="s">
        <v>1068</v>
      </c>
    </row>
    <row r="548" spans="1:4" x14ac:dyDescent="0.2">
      <c r="A548">
        <v>31045400</v>
      </c>
      <c r="B548">
        <v>1377.75</v>
      </c>
      <c r="C548" s="50">
        <v>45490</v>
      </c>
      <c r="D548" t="s">
        <v>1068</v>
      </c>
    </row>
    <row r="549" spans="1:4" x14ac:dyDescent="0.2">
      <c r="A549">
        <v>31045400</v>
      </c>
      <c r="B549">
        <v>1377.72</v>
      </c>
      <c r="C549" s="50">
        <v>45495</v>
      </c>
      <c r="D549" t="s">
        <v>1068</v>
      </c>
    </row>
    <row r="550" spans="1:4" x14ac:dyDescent="0.2">
      <c r="A550">
        <v>31045400</v>
      </c>
      <c r="B550">
        <v>1377.7</v>
      </c>
      <c r="C550" s="50">
        <v>45497</v>
      </c>
      <c r="D550" t="s">
        <v>1068</v>
      </c>
    </row>
    <row r="551" spans="1:4" x14ac:dyDescent="0.2">
      <c r="A551">
        <v>31045400</v>
      </c>
      <c r="B551">
        <v>1377.68</v>
      </c>
      <c r="C551" s="50">
        <v>45499</v>
      </c>
      <c r="D551" t="s">
        <v>1068</v>
      </c>
    </row>
    <row r="552" spans="1:4" x14ac:dyDescent="0.2">
      <c r="A552">
        <v>31045400</v>
      </c>
      <c r="B552">
        <v>1377.65</v>
      </c>
      <c r="C552" s="50">
        <v>45502</v>
      </c>
      <c r="D552" t="s">
        <v>1068</v>
      </c>
    </row>
    <row r="553" spans="1:4" x14ac:dyDescent="0.2">
      <c r="A553">
        <v>31045400</v>
      </c>
      <c r="B553">
        <v>1377.64</v>
      </c>
      <c r="C553" s="50">
        <v>45505</v>
      </c>
      <c r="D553" t="s">
        <v>1068</v>
      </c>
    </row>
    <row r="554" spans="1:4" x14ac:dyDescent="0.2">
      <c r="A554">
        <v>31045400</v>
      </c>
      <c r="B554">
        <v>1377.62</v>
      </c>
      <c r="C554" s="50">
        <v>45507</v>
      </c>
      <c r="D554" t="s">
        <v>1068</v>
      </c>
    </row>
    <row r="555" spans="1:4" x14ac:dyDescent="0.2">
      <c r="A555">
        <v>31045400</v>
      </c>
      <c r="B555">
        <v>1377.6</v>
      </c>
      <c r="C555" s="50">
        <v>45510</v>
      </c>
      <c r="D555" t="s">
        <v>1068</v>
      </c>
    </row>
    <row r="556" spans="1:4" x14ac:dyDescent="0.2">
      <c r="A556">
        <v>31045400</v>
      </c>
      <c r="B556">
        <v>1377.62</v>
      </c>
      <c r="C556" s="50">
        <v>45512</v>
      </c>
      <c r="D556" t="s">
        <v>1068</v>
      </c>
    </row>
    <row r="557" spans="1:4" x14ac:dyDescent="0.2">
      <c r="A557">
        <v>31045400</v>
      </c>
      <c r="B557">
        <v>1377.58</v>
      </c>
      <c r="C557" s="50">
        <v>45515</v>
      </c>
      <c r="D557" t="s">
        <v>1068</v>
      </c>
    </row>
    <row r="558" spans="1:4" x14ac:dyDescent="0.2">
      <c r="A558">
        <v>31045400</v>
      </c>
      <c r="B558">
        <v>1377.54</v>
      </c>
      <c r="C558" s="50">
        <v>45522</v>
      </c>
      <c r="D558" t="s">
        <v>1068</v>
      </c>
    </row>
    <row r="559" spans="1:4" x14ac:dyDescent="0.2">
      <c r="A559">
        <v>31045400</v>
      </c>
      <c r="B559">
        <v>1377.61</v>
      </c>
      <c r="C559" s="50">
        <v>45524</v>
      </c>
      <c r="D559" t="s">
        <v>1068</v>
      </c>
    </row>
    <row r="560" spans="1:4" x14ac:dyDescent="0.2">
      <c r="A560">
        <v>31045400</v>
      </c>
      <c r="B560">
        <v>1377.57</v>
      </c>
      <c r="C560" s="50">
        <v>45528</v>
      </c>
      <c r="D560" t="s">
        <v>1068</v>
      </c>
    </row>
    <row r="561" spans="1:4" x14ac:dyDescent="0.2">
      <c r="A561">
        <v>31045400</v>
      </c>
      <c r="B561">
        <v>1377.56</v>
      </c>
      <c r="C561" s="50">
        <v>45537</v>
      </c>
      <c r="D561" t="s">
        <v>1068</v>
      </c>
    </row>
    <row r="562" spans="1:4" x14ac:dyDescent="0.2">
      <c r="A562">
        <v>31045400</v>
      </c>
      <c r="B562">
        <v>1377.53</v>
      </c>
      <c r="C562" s="50">
        <v>45539</v>
      </c>
      <c r="D562" t="s">
        <v>1068</v>
      </c>
    </row>
    <row r="563" spans="1:4" x14ac:dyDescent="0.2">
      <c r="A563">
        <v>31045400</v>
      </c>
      <c r="B563">
        <v>1377.52</v>
      </c>
      <c r="C563" s="50">
        <v>45544</v>
      </c>
      <c r="D563" t="s">
        <v>1068</v>
      </c>
    </row>
    <row r="564" spans="1:4" x14ac:dyDescent="0.2">
      <c r="A564">
        <v>31045400</v>
      </c>
      <c r="B564">
        <v>1377.5</v>
      </c>
      <c r="C564" s="50">
        <v>45546</v>
      </c>
      <c r="D564" t="s">
        <v>1068</v>
      </c>
    </row>
    <row r="565" spans="1:4" x14ac:dyDescent="0.2">
      <c r="A565">
        <v>31045400</v>
      </c>
      <c r="B565">
        <v>1377.45</v>
      </c>
      <c r="C565" s="50">
        <v>45552</v>
      </c>
      <c r="D565" t="s">
        <v>1068</v>
      </c>
    </row>
    <row r="566" spans="1:4" x14ac:dyDescent="0.2">
      <c r="A566">
        <v>31045400</v>
      </c>
      <c r="B566">
        <v>1377.44</v>
      </c>
      <c r="C566" s="50">
        <v>45558</v>
      </c>
      <c r="D566" t="s">
        <v>1068</v>
      </c>
    </row>
    <row r="567" spans="1:4" x14ac:dyDescent="0.2">
      <c r="A567">
        <v>31045400</v>
      </c>
      <c r="B567">
        <v>1377.4</v>
      </c>
      <c r="C567" s="50">
        <v>45562</v>
      </c>
      <c r="D567" t="s">
        <v>1068</v>
      </c>
    </row>
    <row r="568" spans="1:4" x14ac:dyDescent="0.2">
      <c r="A568">
        <v>31045400</v>
      </c>
      <c r="B568">
        <v>1377.34</v>
      </c>
      <c r="C568" s="50">
        <v>45568</v>
      </c>
      <c r="D568" t="s">
        <v>1068</v>
      </c>
    </row>
    <row r="569" spans="1:4" x14ac:dyDescent="0.2">
      <c r="A569">
        <v>31045400</v>
      </c>
      <c r="B569">
        <v>1377.28</v>
      </c>
      <c r="C569" s="50">
        <v>45571</v>
      </c>
      <c r="D569" t="s">
        <v>1068</v>
      </c>
    </row>
    <row r="570" spans="1:4" x14ac:dyDescent="0.2">
      <c r="A570">
        <v>31045400</v>
      </c>
      <c r="B570">
        <v>1377.26</v>
      </c>
      <c r="C570" s="50">
        <v>45573</v>
      </c>
      <c r="D570" t="s">
        <v>1068</v>
      </c>
    </row>
    <row r="571" spans="1:4" x14ac:dyDescent="0.2">
      <c r="A571">
        <v>31045400</v>
      </c>
      <c r="B571">
        <v>1377.22</v>
      </c>
      <c r="C571" s="50">
        <v>45577</v>
      </c>
      <c r="D571" t="s">
        <v>1068</v>
      </c>
    </row>
    <row r="572" spans="1:4" x14ac:dyDescent="0.2">
      <c r="A572">
        <v>31045400</v>
      </c>
      <c r="B572">
        <v>1377.28</v>
      </c>
      <c r="C572" s="50">
        <v>45580</v>
      </c>
      <c r="D572" t="s">
        <v>1068</v>
      </c>
    </row>
    <row r="573" spans="1:4" x14ac:dyDescent="0.2">
      <c r="A573">
        <v>31045400</v>
      </c>
      <c r="B573">
        <v>1377.28</v>
      </c>
      <c r="C573" s="50">
        <v>45586</v>
      </c>
      <c r="D573" t="s">
        <v>1068</v>
      </c>
    </row>
    <row r="574" spans="1:4" x14ac:dyDescent="0.2">
      <c r="A574">
        <v>31045400</v>
      </c>
      <c r="B574">
        <v>1377.3</v>
      </c>
      <c r="C574" s="50">
        <v>45600</v>
      </c>
      <c r="D574" t="s">
        <v>1068</v>
      </c>
    </row>
    <row r="575" spans="1:4" x14ac:dyDescent="0.2">
      <c r="A575">
        <v>31045400</v>
      </c>
      <c r="B575">
        <v>1377.59</v>
      </c>
      <c r="C575" s="50">
        <v>45799</v>
      </c>
      <c r="D575" t="s">
        <v>1068</v>
      </c>
    </row>
  </sheetData>
  <pageMargins left="0.7" right="0.7" top="0.75" bottom="0.75" header="0.3" footer="0.3"/>
  <tableParts count="1"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4CCAA8-7F5E-4FFA-93BE-3792C1180F18}">
  <sheetPr codeName="Sheet10"/>
  <dimension ref="A1"/>
  <sheetViews>
    <sheetView workbookViewId="0">
      <selection activeCell="J24" sqref="J24"/>
    </sheetView>
  </sheetViews>
  <sheetFormatPr defaultRowHeight="12.75" x14ac:dyDescent="0.2"/>
  <sheetData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5CC335-1D04-44D9-AD03-3363D01925F5}">
  <sheetPr codeName="Sheet11"/>
  <dimension ref="A1:L47"/>
  <sheetViews>
    <sheetView topLeftCell="A10" workbookViewId="0">
      <selection activeCell="I31" sqref="I31"/>
    </sheetView>
  </sheetViews>
  <sheetFormatPr defaultRowHeight="12.75" x14ac:dyDescent="0.2"/>
  <cols>
    <col min="1" max="1" width="6.28515625" bestFit="1" customWidth="1"/>
    <col min="2" max="2" width="27.5703125" bestFit="1" customWidth="1"/>
    <col min="3" max="3" width="11.28515625" bestFit="1" customWidth="1"/>
    <col min="4" max="4" width="13.42578125" customWidth="1"/>
    <col min="5" max="5" width="12.5703125" customWidth="1"/>
    <col min="6" max="6" width="20.140625" customWidth="1"/>
    <col min="7" max="7" width="17.42578125" bestFit="1" customWidth="1"/>
    <col min="8" max="8" width="17.28515625" bestFit="1" customWidth="1"/>
    <col min="9" max="9" width="13.28515625" bestFit="1" customWidth="1"/>
    <col min="10" max="10" width="40" bestFit="1" customWidth="1"/>
    <col min="11" max="11" width="39" bestFit="1" customWidth="1"/>
    <col min="12" max="12" width="8.28515625" bestFit="1" customWidth="1"/>
  </cols>
  <sheetData>
    <row r="1" spans="1:12" x14ac:dyDescent="0.2">
      <c r="A1" t="s">
        <v>601</v>
      </c>
      <c r="B1" t="s">
        <v>602</v>
      </c>
      <c r="C1" t="s">
        <v>603</v>
      </c>
      <c r="D1" t="s">
        <v>604</v>
      </c>
      <c r="E1" t="s">
        <v>605</v>
      </c>
      <c r="F1" t="s">
        <v>606</v>
      </c>
      <c r="G1" t="s">
        <v>607</v>
      </c>
      <c r="H1" t="s">
        <v>697</v>
      </c>
      <c r="I1" t="s">
        <v>698</v>
      </c>
      <c r="J1" t="s">
        <v>609</v>
      </c>
      <c r="K1" t="s">
        <v>610</v>
      </c>
      <c r="L1" t="s">
        <v>699</v>
      </c>
    </row>
    <row r="2" spans="1:12" x14ac:dyDescent="0.2">
      <c r="A2">
        <v>33</v>
      </c>
      <c r="B2" t="s">
        <v>611</v>
      </c>
      <c r="C2" t="s">
        <v>612</v>
      </c>
      <c r="D2" t="s">
        <v>613</v>
      </c>
      <c r="E2" t="s">
        <v>614</v>
      </c>
      <c r="F2" s="50">
        <v>33606</v>
      </c>
      <c r="G2" t="s">
        <v>615</v>
      </c>
      <c r="H2" t="s">
        <v>700</v>
      </c>
      <c r="I2" t="s">
        <v>701</v>
      </c>
      <c r="J2" t="s">
        <v>617</v>
      </c>
      <c r="K2" t="s">
        <v>618</v>
      </c>
    </row>
    <row r="3" spans="1:12" x14ac:dyDescent="0.2">
      <c r="A3">
        <v>29</v>
      </c>
      <c r="B3" t="s">
        <v>619</v>
      </c>
      <c r="C3" t="s">
        <v>612</v>
      </c>
      <c r="D3" t="s">
        <v>620</v>
      </c>
      <c r="E3" t="s">
        <v>614</v>
      </c>
      <c r="F3" s="50">
        <v>33778</v>
      </c>
      <c r="G3" t="s">
        <v>615</v>
      </c>
      <c r="H3" t="s">
        <v>702</v>
      </c>
      <c r="I3" t="s">
        <v>703</v>
      </c>
      <c r="J3" t="s">
        <v>622</v>
      </c>
      <c r="K3" t="s">
        <v>623</v>
      </c>
    </row>
    <row r="4" spans="1:12" x14ac:dyDescent="0.2">
      <c r="A4">
        <v>35</v>
      </c>
      <c r="B4" t="s">
        <v>624</v>
      </c>
      <c r="C4" t="s">
        <v>612</v>
      </c>
      <c r="D4" t="s">
        <v>625</v>
      </c>
      <c r="E4" t="s">
        <v>626</v>
      </c>
      <c r="F4" s="50">
        <v>35618</v>
      </c>
      <c r="G4" t="s">
        <v>615</v>
      </c>
      <c r="H4" t="s">
        <v>704</v>
      </c>
      <c r="I4" t="s">
        <v>705</v>
      </c>
      <c r="J4" t="s">
        <v>617</v>
      </c>
      <c r="K4" t="s">
        <v>628</v>
      </c>
    </row>
    <row r="5" spans="1:12" x14ac:dyDescent="0.2">
      <c r="A5">
        <v>3</v>
      </c>
      <c r="B5" t="s">
        <v>629</v>
      </c>
      <c r="C5" t="s">
        <v>548</v>
      </c>
      <c r="D5" t="s">
        <v>630</v>
      </c>
      <c r="E5" t="s">
        <v>631</v>
      </c>
      <c r="F5" s="50">
        <v>36167</v>
      </c>
      <c r="G5" t="s">
        <v>51</v>
      </c>
      <c r="H5" t="s">
        <v>706</v>
      </c>
      <c r="I5" t="s">
        <v>707</v>
      </c>
      <c r="J5" t="s">
        <v>633</v>
      </c>
      <c r="K5" t="s">
        <v>633</v>
      </c>
    </row>
    <row r="6" spans="1:12" x14ac:dyDescent="0.2">
      <c r="A6">
        <v>9</v>
      </c>
      <c r="B6" t="s">
        <v>634</v>
      </c>
      <c r="C6" t="s">
        <v>548</v>
      </c>
      <c r="D6" t="s">
        <v>635</v>
      </c>
      <c r="E6" t="s">
        <v>636</v>
      </c>
      <c r="F6" s="50">
        <v>33324</v>
      </c>
      <c r="G6" t="s">
        <v>51</v>
      </c>
      <c r="H6" t="s">
        <v>708</v>
      </c>
      <c r="I6" t="s">
        <v>709</v>
      </c>
      <c r="J6" t="s">
        <v>638</v>
      </c>
      <c r="K6" t="s">
        <v>639</v>
      </c>
    </row>
    <row r="7" spans="1:12" x14ac:dyDescent="0.2">
      <c r="A7">
        <v>19</v>
      </c>
      <c r="B7" t="s">
        <v>640</v>
      </c>
      <c r="C7" t="s">
        <v>548</v>
      </c>
      <c r="D7" t="s">
        <v>620</v>
      </c>
      <c r="E7" t="s">
        <v>614</v>
      </c>
      <c r="F7" s="50">
        <v>35565</v>
      </c>
      <c r="G7" t="s">
        <v>615</v>
      </c>
      <c r="H7" t="s">
        <v>710</v>
      </c>
      <c r="I7" t="s">
        <v>711</v>
      </c>
      <c r="J7" t="s">
        <v>622</v>
      </c>
      <c r="K7" t="s">
        <v>642</v>
      </c>
    </row>
    <row r="8" spans="1:12" x14ac:dyDescent="0.2">
      <c r="A8">
        <v>15</v>
      </c>
      <c r="B8" t="s">
        <v>643</v>
      </c>
      <c r="C8" t="s">
        <v>548</v>
      </c>
      <c r="D8" t="s">
        <v>644</v>
      </c>
      <c r="E8" t="s">
        <v>645</v>
      </c>
      <c r="F8" s="50">
        <v>34999</v>
      </c>
      <c r="G8" t="s">
        <v>615</v>
      </c>
      <c r="H8" t="s">
        <v>712</v>
      </c>
      <c r="I8" t="s">
        <v>709</v>
      </c>
      <c r="J8" t="s">
        <v>617</v>
      </c>
      <c r="K8" t="s">
        <v>647</v>
      </c>
    </row>
    <row r="9" spans="1:12" x14ac:dyDescent="0.2">
      <c r="A9">
        <v>4</v>
      </c>
      <c r="B9" t="s">
        <v>648</v>
      </c>
      <c r="C9" t="s">
        <v>548</v>
      </c>
      <c r="D9" t="s">
        <v>613</v>
      </c>
      <c r="E9" t="s">
        <v>649</v>
      </c>
      <c r="F9" s="50">
        <v>37543</v>
      </c>
      <c r="G9" t="s">
        <v>615</v>
      </c>
      <c r="H9" t="s">
        <v>713</v>
      </c>
      <c r="I9" t="s">
        <v>714</v>
      </c>
      <c r="J9" t="s">
        <v>651</v>
      </c>
      <c r="K9" t="s">
        <v>618</v>
      </c>
    </row>
    <row r="10" spans="1:12" x14ac:dyDescent="0.2">
      <c r="A10">
        <v>5</v>
      </c>
      <c r="B10" t="s">
        <v>652</v>
      </c>
      <c r="C10" t="s">
        <v>548</v>
      </c>
      <c r="D10" t="s">
        <v>653</v>
      </c>
      <c r="E10" t="s">
        <v>654</v>
      </c>
      <c r="F10" s="50">
        <v>35186</v>
      </c>
      <c r="G10" t="s">
        <v>615</v>
      </c>
      <c r="H10" t="s">
        <v>715</v>
      </c>
      <c r="I10" t="s">
        <v>716</v>
      </c>
      <c r="J10" t="s">
        <v>622</v>
      </c>
      <c r="K10" t="s">
        <v>633</v>
      </c>
    </row>
    <row r="11" spans="1:12" x14ac:dyDescent="0.2">
      <c r="A11">
        <v>2</v>
      </c>
      <c r="B11" t="s">
        <v>656</v>
      </c>
      <c r="C11" t="s">
        <v>548</v>
      </c>
      <c r="D11" t="s">
        <v>657</v>
      </c>
      <c r="E11" t="s">
        <v>658</v>
      </c>
      <c r="F11" s="50">
        <v>34447</v>
      </c>
      <c r="G11" t="s">
        <v>615</v>
      </c>
      <c r="H11" t="s">
        <v>717</v>
      </c>
      <c r="I11" t="s">
        <v>705</v>
      </c>
      <c r="J11" t="s">
        <v>617</v>
      </c>
      <c r="K11" t="s">
        <v>639</v>
      </c>
    </row>
    <row r="12" spans="1:12" x14ac:dyDescent="0.2">
      <c r="B12" t="s">
        <v>661</v>
      </c>
      <c r="C12" t="s">
        <v>662</v>
      </c>
      <c r="D12" t="s">
        <v>620</v>
      </c>
      <c r="E12" t="s">
        <v>663</v>
      </c>
      <c r="F12" s="50">
        <v>34300</v>
      </c>
      <c r="G12" t="s">
        <v>51</v>
      </c>
      <c r="H12" t="s">
        <v>718</v>
      </c>
      <c r="I12" t="s">
        <v>705</v>
      </c>
      <c r="J12" t="s">
        <v>617</v>
      </c>
      <c r="K12" t="s">
        <v>639</v>
      </c>
      <c r="L12">
        <v>20</v>
      </c>
    </row>
    <row r="13" spans="1:12" x14ac:dyDescent="0.2">
      <c r="B13" t="s">
        <v>665</v>
      </c>
      <c r="C13" t="s">
        <v>662</v>
      </c>
      <c r="D13" t="s">
        <v>625</v>
      </c>
      <c r="E13" t="s">
        <v>614</v>
      </c>
      <c r="F13" s="50">
        <v>34880</v>
      </c>
      <c r="G13" t="s">
        <v>615</v>
      </c>
      <c r="H13" t="s">
        <v>719</v>
      </c>
      <c r="I13" t="s">
        <v>705</v>
      </c>
      <c r="J13" t="s">
        <v>617</v>
      </c>
      <c r="K13" t="s">
        <v>639</v>
      </c>
      <c r="L13">
        <v>24</v>
      </c>
    </row>
    <row r="14" spans="1:12" x14ac:dyDescent="0.2">
      <c r="B14" t="s">
        <v>667</v>
      </c>
      <c r="C14" t="s">
        <v>662</v>
      </c>
      <c r="D14" t="s">
        <v>613</v>
      </c>
      <c r="E14" t="s">
        <v>614</v>
      </c>
      <c r="F14" s="50">
        <v>34437</v>
      </c>
      <c r="G14" t="s">
        <v>615</v>
      </c>
      <c r="H14" t="s">
        <v>720</v>
      </c>
      <c r="I14" t="s">
        <v>721</v>
      </c>
      <c r="J14" t="s">
        <v>638</v>
      </c>
      <c r="K14" t="s">
        <v>633</v>
      </c>
      <c r="L14">
        <v>25</v>
      </c>
    </row>
    <row r="15" spans="1:12" x14ac:dyDescent="0.2">
      <c r="B15" t="s">
        <v>669</v>
      </c>
      <c r="C15" t="s">
        <v>662</v>
      </c>
      <c r="D15" t="s">
        <v>635</v>
      </c>
      <c r="E15" t="s">
        <v>663</v>
      </c>
      <c r="F15" s="50">
        <v>36342</v>
      </c>
      <c r="G15" t="s">
        <v>51</v>
      </c>
      <c r="H15" t="s">
        <v>722</v>
      </c>
      <c r="I15" t="s">
        <v>709</v>
      </c>
      <c r="J15" t="s">
        <v>671</v>
      </c>
      <c r="K15" t="s">
        <v>671</v>
      </c>
      <c r="L15">
        <v>18</v>
      </c>
    </row>
    <row r="16" spans="1:12" x14ac:dyDescent="0.2">
      <c r="B16" t="s">
        <v>672</v>
      </c>
      <c r="C16" t="s">
        <v>662</v>
      </c>
      <c r="D16" t="s">
        <v>630</v>
      </c>
      <c r="E16" t="s">
        <v>673</v>
      </c>
      <c r="F16" s="50">
        <v>33749</v>
      </c>
      <c r="G16" t="s">
        <v>615</v>
      </c>
      <c r="H16" t="s">
        <v>723</v>
      </c>
      <c r="I16" t="s">
        <v>709</v>
      </c>
      <c r="J16" t="s">
        <v>617</v>
      </c>
      <c r="K16" t="s">
        <v>675</v>
      </c>
      <c r="L16">
        <v>26</v>
      </c>
    </row>
    <row r="17" spans="2:12" x14ac:dyDescent="0.2">
      <c r="B17" t="s">
        <v>676</v>
      </c>
      <c r="C17" t="s">
        <v>662</v>
      </c>
      <c r="D17" t="s">
        <v>677</v>
      </c>
      <c r="E17" t="s">
        <v>645</v>
      </c>
      <c r="F17" s="50">
        <v>33371</v>
      </c>
      <c r="G17" t="s">
        <v>51</v>
      </c>
      <c r="H17" t="s">
        <v>724</v>
      </c>
      <c r="I17" t="s">
        <v>701</v>
      </c>
      <c r="J17" t="s">
        <v>622</v>
      </c>
      <c r="K17" t="s">
        <v>618</v>
      </c>
      <c r="L17">
        <v>14</v>
      </c>
    </row>
    <row r="18" spans="2:12" x14ac:dyDescent="0.2">
      <c r="B18" t="s">
        <v>679</v>
      </c>
      <c r="C18" t="s">
        <v>662</v>
      </c>
      <c r="D18" t="s">
        <v>620</v>
      </c>
      <c r="E18" t="s">
        <v>680</v>
      </c>
      <c r="F18" s="50">
        <v>33478</v>
      </c>
      <c r="G18" t="s">
        <v>51</v>
      </c>
      <c r="H18" t="s">
        <v>725</v>
      </c>
      <c r="I18" t="s">
        <v>701</v>
      </c>
      <c r="J18" t="s">
        <v>622</v>
      </c>
      <c r="K18" t="s">
        <v>639</v>
      </c>
      <c r="L18">
        <v>28</v>
      </c>
    </row>
    <row r="19" spans="2:12" x14ac:dyDescent="0.2">
      <c r="B19" t="s">
        <v>682</v>
      </c>
      <c r="C19" t="s">
        <v>662</v>
      </c>
      <c r="D19" t="s">
        <v>653</v>
      </c>
      <c r="E19" t="s">
        <v>683</v>
      </c>
      <c r="F19" s="50">
        <v>32701</v>
      </c>
      <c r="G19" t="s">
        <v>51</v>
      </c>
      <c r="H19" t="s">
        <v>726</v>
      </c>
      <c r="I19" t="s">
        <v>727</v>
      </c>
      <c r="J19" t="s">
        <v>617</v>
      </c>
      <c r="K19" t="s">
        <v>618</v>
      </c>
      <c r="L19">
        <v>21</v>
      </c>
    </row>
    <row r="20" spans="2:12" x14ac:dyDescent="0.2">
      <c r="B20" t="s">
        <v>685</v>
      </c>
      <c r="C20" t="s">
        <v>662</v>
      </c>
      <c r="D20" t="s">
        <v>625</v>
      </c>
      <c r="E20" t="s">
        <v>649</v>
      </c>
      <c r="F20" s="50">
        <v>37360</v>
      </c>
      <c r="G20" t="s">
        <v>51</v>
      </c>
      <c r="H20" t="s">
        <v>728</v>
      </c>
      <c r="I20" t="s">
        <v>709</v>
      </c>
      <c r="J20" t="s">
        <v>639</v>
      </c>
      <c r="K20" t="s">
        <v>639</v>
      </c>
      <c r="L20">
        <v>37</v>
      </c>
    </row>
    <row r="21" spans="2:12" x14ac:dyDescent="0.2">
      <c r="B21" t="s">
        <v>687</v>
      </c>
      <c r="C21" t="s">
        <v>662</v>
      </c>
      <c r="D21" t="s">
        <v>635</v>
      </c>
      <c r="E21" t="s">
        <v>654</v>
      </c>
      <c r="F21" s="50">
        <v>35062</v>
      </c>
      <c r="G21" t="s">
        <v>51</v>
      </c>
      <c r="H21" t="s">
        <v>719</v>
      </c>
      <c r="I21" t="s">
        <v>705</v>
      </c>
      <c r="J21" t="s">
        <v>617</v>
      </c>
      <c r="K21" t="s">
        <v>639</v>
      </c>
      <c r="L21">
        <v>12</v>
      </c>
    </row>
    <row r="22" spans="2:12" x14ac:dyDescent="0.2">
      <c r="B22" t="s">
        <v>688</v>
      </c>
      <c r="C22" t="s">
        <v>662</v>
      </c>
      <c r="D22" t="s">
        <v>613</v>
      </c>
      <c r="E22" t="s">
        <v>689</v>
      </c>
      <c r="F22" s="50">
        <v>35698</v>
      </c>
      <c r="G22" t="s">
        <v>51</v>
      </c>
      <c r="H22" t="s">
        <v>729</v>
      </c>
      <c r="I22" t="s">
        <v>716</v>
      </c>
      <c r="J22" t="s">
        <v>617</v>
      </c>
      <c r="K22" t="s">
        <v>618</v>
      </c>
      <c r="L22">
        <v>11</v>
      </c>
    </row>
    <row r="23" spans="2:12" x14ac:dyDescent="0.2">
      <c r="B23" t="s">
        <v>691</v>
      </c>
      <c r="C23" t="s">
        <v>662</v>
      </c>
      <c r="D23" t="s">
        <v>635</v>
      </c>
      <c r="E23" t="s">
        <v>692</v>
      </c>
      <c r="F23" s="50">
        <v>34682</v>
      </c>
      <c r="G23" t="s">
        <v>615</v>
      </c>
      <c r="H23" t="s">
        <v>730</v>
      </c>
      <c r="I23" t="s">
        <v>731</v>
      </c>
      <c r="J23" t="s">
        <v>622</v>
      </c>
      <c r="K23" t="s">
        <v>675</v>
      </c>
      <c r="L23">
        <v>16</v>
      </c>
    </row>
    <row r="24" spans="2:12" x14ac:dyDescent="0.2">
      <c r="B24" t="s">
        <v>694</v>
      </c>
      <c r="C24" t="s">
        <v>662</v>
      </c>
      <c r="D24" t="s">
        <v>695</v>
      </c>
      <c r="E24" t="s">
        <v>654</v>
      </c>
      <c r="F24" s="50">
        <v>36273</v>
      </c>
      <c r="G24" t="s">
        <v>51</v>
      </c>
      <c r="H24" t="s">
        <v>732</v>
      </c>
      <c r="I24" t="s">
        <v>705</v>
      </c>
      <c r="J24" t="s">
        <v>639</v>
      </c>
      <c r="K24" t="s">
        <v>639</v>
      </c>
      <c r="L24">
        <v>13</v>
      </c>
    </row>
    <row r="35" spans="4:6" x14ac:dyDescent="0.2">
      <c r="D35" s="53" t="s">
        <v>608</v>
      </c>
      <c r="E35" s="5" t="s">
        <v>735</v>
      </c>
      <c r="F35" s="5" t="s">
        <v>734</v>
      </c>
    </row>
    <row r="36" spans="4:6" x14ac:dyDescent="0.2">
      <c r="D36" t="s">
        <v>705</v>
      </c>
      <c r="E36">
        <v>6</v>
      </c>
      <c r="F36" s="52">
        <v>0.2608695652173913</v>
      </c>
    </row>
    <row r="37" spans="4:6" x14ac:dyDescent="0.2">
      <c r="D37" t="s">
        <v>709</v>
      </c>
      <c r="E37">
        <v>5</v>
      </c>
      <c r="F37" s="52">
        <v>0.21739130434782608</v>
      </c>
    </row>
    <row r="38" spans="4:6" x14ac:dyDescent="0.2">
      <c r="D38" t="s">
        <v>701</v>
      </c>
      <c r="E38">
        <v>3</v>
      </c>
      <c r="F38" s="52">
        <v>0.13043478260869565</v>
      </c>
    </row>
    <row r="39" spans="4:6" x14ac:dyDescent="0.2">
      <c r="D39" t="s">
        <v>716</v>
      </c>
      <c r="E39">
        <v>2</v>
      </c>
      <c r="F39" s="52">
        <v>8.6956521739130432E-2</v>
      </c>
    </row>
    <row r="40" spans="4:6" x14ac:dyDescent="0.2">
      <c r="D40" t="s">
        <v>721</v>
      </c>
      <c r="E40">
        <v>1</v>
      </c>
      <c r="F40" s="52">
        <v>4.3478260869565216E-2</v>
      </c>
    </row>
    <row r="41" spans="4:6" x14ac:dyDescent="0.2">
      <c r="D41" t="s">
        <v>731</v>
      </c>
      <c r="E41">
        <v>1</v>
      </c>
      <c r="F41" s="52">
        <v>4.3478260869565216E-2</v>
      </c>
    </row>
    <row r="42" spans="4:6" x14ac:dyDescent="0.2">
      <c r="D42" t="s">
        <v>714</v>
      </c>
      <c r="E42">
        <v>1</v>
      </c>
      <c r="F42" s="52">
        <v>4.3478260869565216E-2</v>
      </c>
    </row>
    <row r="43" spans="4:6" x14ac:dyDescent="0.2">
      <c r="D43" t="s">
        <v>707</v>
      </c>
      <c r="E43">
        <v>1</v>
      </c>
      <c r="F43" s="52">
        <v>4.3478260869565216E-2</v>
      </c>
    </row>
    <row r="44" spans="4:6" x14ac:dyDescent="0.2">
      <c r="D44" t="s">
        <v>703</v>
      </c>
      <c r="E44">
        <v>1</v>
      </c>
      <c r="F44" s="52">
        <v>4.3478260869565216E-2</v>
      </c>
    </row>
    <row r="45" spans="4:6" x14ac:dyDescent="0.2">
      <c r="D45" t="s">
        <v>727</v>
      </c>
      <c r="E45">
        <v>1</v>
      </c>
      <c r="F45" s="52">
        <v>4.3478260869565216E-2</v>
      </c>
    </row>
    <row r="46" spans="4:6" x14ac:dyDescent="0.2">
      <c r="D46" t="s">
        <v>711</v>
      </c>
      <c r="E46">
        <v>1</v>
      </c>
      <c r="F46" s="52">
        <v>4.3478260869565216E-2</v>
      </c>
    </row>
    <row r="47" spans="4:6" x14ac:dyDescent="0.2">
      <c r="D47" t="s">
        <v>733</v>
      </c>
      <c r="E47">
        <v>23</v>
      </c>
      <c r="F47" s="52">
        <v>1</v>
      </c>
    </row>
  </sheetData>
  <pageMargins left="0.7" right="0.7" top="0.75" bottom="0.75" header="0.3" footer="0.3"/>
  <tableParts count="1">
    <tablePart r:id="rId2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964043-B10D-4B99-A2E5-DD2A1D69FFD0}">
  <sheetPr codeName="Sheet12"/>
  <dimension ref="A1:J14"/>
  <sheetViews>
    <sheetView workbookViewId="0"/>
  </sheetViews>
  <sheetFormatPr defaultRowHeight="12.75" x14ac:dyDescent="0.2"/>
  <cols>
    <col min="1" max="1" width="6.28515625" bestFit="1" customWidth="1"/>
    <col min="2" max="2" width="27.5703125" bestFit="1" customWidth="1"/>
    <col min="3" max="3" width="11.28515625" bestFit="1" customWidth="1"/>
    <col min="4" max="5" width="14.28515625" bestFit="1" customWidth="1"/>
    <col min="6" max="6" width="11" bestFit="1" customWidth="1"/>
    <col min="7" max="7" width="17.42578125" bestFit="1" customWidth="1"/>
    <col min="8" max="8" width="24.42578125" bestFit="1" customWidth="1"/>
    <col min="9" max="9" width="40" bestFit="1" customWidth="1"/>
    <col min="10" max="10" width="31.7109375" bestFit="1" customWidth="1"/>
  </cols>
  <sheetData>
    <row r="1" spans="1:10" x14ac:dyDescent="0.2">
      <c r="A1" t="s">
        <v>660</v>
      </c>
      <c r="B1" t="s">
        <v>602</v>
      </c>
      <c r="C1" t="s">
        <v>603</v>
      </c>
      <c r="D1" t="s">
        <v>604</v>
      </c>
      <c r="E1" t="s">
        <v>605</v>
      </c>
      <c r="F1" t="s">
        <v>606</v>
      </c>
      <c r="G1" t="s">
        <v>607</v>
      </c>
      <c r="H1" t="s">
        <v>608</v>
      </c>
      <c r="I1" t="s">
        <v>609</v>
      </c>
      <c r="J1" t="s">
        <v>610</v>
      </c>
    </row>
    <row r="2" spans="1:10" x14ac:dyDescent="0.2">
      <c r="A2">
        <v>20</v>
      </c>
      <c r="B2" t="s">
        <v>661</v>
      </c>
      <c r="C2" t="s">
        <v>662</v>
      </c>
      <c r="D2" t="s">
        <v>620</v>
      </c>
      <c r="E2" t="s">
        <v>663</v>
      </c>
      <c r="F2" s="50">
        <v>34300</v>
      </c>
      <c r="G2" t="s">
        <v>51</v>
      </c>
      <c r="H2" t="s">
        <v>664</v>
      </c>
      <c r="I2" t="s">
        <v>617</v>
      </c>
      <c r="J2" t="s">
        <v>639</v>
      </c>
    </row>
    <row r="3" spans="1:10" x14ac:dyDescent="0.2">
      <c r="A3">
        <v>24</v>
      </c>
      <c r="B3" t="s">
        <v>665</v>
      </c>
      <c r="C3" t="s">
        <v>662</v>
      </c>
      <c r="D3" t="s">
        <v>625</v>
      </c>
      <c r="E3" t="s">
        <v>614</v>
      </c>
      <c r="F3" s="50">
        <v>34880</v>
      </c>
      <c r="G3" t="s">
        <v>615</v>
      </c>
      <c r="H3" t="s">
        <v>666</v>
      </c>
      <c r="I3" t="s">
        <v>617</v>
      </c>
      <c r="J3" t="s">
        <v>639</v>
      </c>
    </row>
    <row r="4" spans="1:10" x14ac:dyDescent="0.2">
      <c r="A4">
        <v>25</v>
      </c>
      <c r="B4" t="s">
        <v>667</v>
      </c>
      <c r="C4" t="s">
        <v>662</v>
      </c>
      <c r="D4" t="s">
        <v>613</v>
      </c>
      <c r="E4" t="s">
        <v>614</v>
      </c>
      <c r="F4" s="50">
        <v>34437</v>
      </c>
      <c r="G4" t="s">
        <v>615</v>
      </c>
      <c r="H4" t="s">
        <v>668</v>
      </c>
      <c r="I4" t="s">
        <v>638</v>
      </c>
      <c r="J4" t="s">
        <v>633</v>
      </c>
    </row>
    <row r="5" spans="1:10" x14ac:dyDescent="0.2">
      <c r="A5">
        <v>18</v>
      </c>
      <c r="B5" t="s">
        <v>669</v>
      </c>
      <c r="C5" t="s">
        <v>662</v>
      </c>
      <c r="D5" t="s">
        <v>635</v>
      </c>
      <c r="E5" t="s">
        <v>663</v>
      </c>
      <c r="F5" s="50">
        <v>36342</v>
      </c>
      <c r="G5" t="s">
        <v>51</v>
      </c>
      <c r="H5" t="s">
        <v>670</v>
      </c>
      <c r="I5" t="s">
        <v>671</v>
      </c>
      <c r="J5" t="s">
        <v>671</v>
      </c>
    </row>
    <row r="6" spans="1:10" x14ac:dyDescent="0.2">
      <c r="A6">
        <v>26</v>
      </c>
      <c r="B6" t="s">
        <v>672</v>
      </c>
      <c r="C6" t="s">
        <v>662</v>
      </c>
      <c r="D6" t="s">
        <v>630</v>
      </c>
      <c r="E6" t="s">
        <v>673</v>
      </c>
      <c r="F6" s="50">
        <v>33749</v>
      </c>
      <c r="G6" t="s">
        <v>615</v>
      </c>
      <c r="H6" t="s">
        <v>674</v>
      </c>
      <c r="I6" t="s">
        <v>617</v>
      </c>
      <c r="J6" t="s">
        <v>675</v>
      </c>
    </row>
    <row r="7" spans="1:10" x14ac:dyDescent="0.2">
      <c r="A7">
        <v>14</v>
      </c>
      <c r="B7" t="s">
        <v>676</v>
      </c>
      <c r="C7" t="s">
        <v>662</v>
      </c>
      <c r="D7" t="s">
        <v>677</v>
      </c>
      <c r="E7" t="s">
        <v>645</v>
      </c>
      <c r="F7" s="50">
        <v>33371</v>
      </c>
      <c r="G7" t="s">
        <v>51</v>
      </c>
      <c r="H7" t="s">
        <v>678</v>
      </c>
      <c r="I7" t="s">
        <v>622</v>
      </c>
      <c r="J7" t="s">
        <v>618</v>
      </c>
    </row>
    <row r="8" spans="1:10" x14ac:dyDescent="0.2">
      <c r="A8">
        <v>28</v>
      </c>
      <c r="B8" t="s">
        <v>679</v>
      </c>
      <c r="C8" t="s">
        <v>662</v>
      </c>
      <c r="D8" t="s">
        <v>620</v>
      </c>
      <c r="E8" t="s">
        <v>680</v>
      </c>
      <c r="F8" s="50">
        <v>33478</v>
      </c>
      <c r="G8" t="s">
        <v>51</v>
      </c>
      <c r="H8" t="s">
        <v>681</v>
      </c>
      <c r="I8" t="s">
        <v>622</v>
      </c>
      <c r="J8" t="s">
        <v>639</v>
      </c>
    </row>
    <row r="9" spans="1:10" x14ac:dyDescent="0.2">
      <c r="A9">
        <v>21</v>
      </c>
      <c r="B9" t="s">
        <v>682</v>
      </c>
      <c r="C9" t="s">
        <v>662</v>
      </c>
      <c r="D9" t="s">
        <v>653</v>
      </c>
      <c r="E9" t="s">
        <v>683</v>
      </c>
      <c r="F9" s="50">
        <v>32701</v>
      </c>
      <c r="G9" t="s">
        <v>51</v>
      </c>
      <c r="H9" t="s">
        <v>684</v>
      </c>
      <c r="I9" t="s">
        <v>617</v>
      </c>
      <c r="J9" t="s">
        <v>618</v>
      </c>
    </row>
    <row r="10" spans="1:10" x14ac:dyDescent="0.2">
      <c r="A10">
        <v>37</v>
      </c>
      <c r="B10" t="s">
        <v>685</v>
      </c>
      <c r="C10" t="s">
        <v>662</v>
      </c>
      <c r="D10" t="s">
        <v>625</v>
      </c>
      <c r="E10" t="s">
        <v>649</v>
      </c>
      <c r="F10" s="50">
        <v>37360</v>
      </c>
      <c r="G10" t="s">
        <v>51</v>
      </c>
      <c r="H10" t="s">
        <v>686</v>
      </c>
      <c r="I10" t="s">
        <v>639</v>
      </c>
      <c r="J10" t="s">
        <v>639</v>
      </c>
    </row>
    <row r="11" spans="1:10" x14ac:dyDescent="0.2">
      <c r="A11">
        <v>12</v>
      </c>
      <c r="B11" t="s">
        <v>687</v>
      </c>
      <c r="C11" t="s">
        <v>662</v>
      </c>
      <c r="D11" t="s">
        <v>635</v>
      </c>
      <c r="E11" t="s">
        <v>654</v>
      </c>
      <c r="F11" s="50">
        <v>35062</v>
      </c>
      <c r="G11" t="s">
        <v>51</v>
      </c>
      <c r="H11" t="s">
        <v>666</v>
      </c>
      <c r="I11" t="s">
        <v>617</v>
      </c>
      <c r="J11" t="s">
        <v>639</v>
      </c>
    </row>
    <row r="12" spans="1:10" x14ac:dyDescent="0.2">
      <c r="A12">
        <v>11</v>
      </c>
      <c r="B12" t="s">
        <v>688</v>
      </c>
      <c r="C12" t="s">
        <v>662</v>
      </c>
      <c r="D12" t="s">
        <v>613</v>
      </c>
      <c r="E12" t="s">
        <v>689</v>
      </c>
      <c r="F12" s="50">
        <v>35698</v>
      </c>
      <c r="G12" t="s">
        <v>51</v>
      </c>
      <c r="H12" t="s">
        <v>690</v>
      </c>
      <c r="I12" t="s">
        <v>617</v>
      </c>
      <c r="J12" t="s">
        <v>618</v>
      </c>
    </row>
    <row r="13" spans="1:10" x14ac:dyDescent="0.2">
      <c r="A13">
        <v>16</v>
      </c>
      <c r="B13" t="s">
        <v>691</v>
      </c>
      <c r="C13" t="s">
        <v>662</v>
      </c>
      <c r="D13" t="s">
        <v>635</v>
      </c>
      <c r="E13" t="s">
        <v>692</v>
      </c>
      <c r="F13" s="50">
        <v>34682</v>
      </c>
      <c r="G13" t="s">
        <v>615</v>
      </c>
      <c r="H13" t="s">
        <v>693</v>
      </c>
      <c r="I13" t="s">
        <v>622</v>
      </c>
      <c r="J13" t="s">
        <v>675</v>
      </c>
    </row>
    <row r="14" spans="1:10" x14ac:dyDescent="0.2">
      <c r="A14">
        <v>13</v>
      </c>
      <c r="B14" t="s">
        <v>694</v>
      </c>
      <c r="C14" t="s">
        <v>662</v>
      </c>
      <c r="D14" t="s">
        <v>695</v>
      </c>
      <c r="E14" t="s">
        <v>654</v>
      </c>
      <c r="F14" s="50">
        <v>36273</v>
      </c>
      <c r="G14" t="s">
        <v>51</v>
      </c>
      <c r="H14" t="s">
        <v>696</v>
      </c>
      <c r="I14" t="s">
        <v>639</v>
      </c>
      <c r="J14" t="s">
        <v>639</v>
      </c>
    </row>
  </sheetData>
  <pageMargins left="0.7" right="0.7" top="0.75" bottom="0.75" header="0.3" footer="0.3"/>
  <tableParts count="1">
    <tablePart r:id="rId1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A9D7AF-8BF8-4B92-9948-297F50314EE9}">
  <sheetPr codeName="Sheet13"/>
  <dimension ref="A1:J8"/>
  <sheetViews>
    <sheetView workbookViewId="0"/>
  </sheetViews>
  <sheetFormatPr defaultRowHeight="12.75" x14ac:dyDescent="0.2"/>
  <cols>
    <col min="1" max="1" width="6.28515625" bestFit="1" customWidth="1"/>
    <col min="2" max="2" width="17.28515625" bestFit="1" customWidth="1"/>
    <col min="3" max="3" width="11.28515625" bestFit="1" customWidth="1"/>
    <col min="4" max="5" width="14.28515625" bestFit="1" customWidth="1"/>
    <col min="6" max="6" width="11" bestFit="1" customWidth="1"/>
    <col min="7" max="7" width="17.42578125" bestFit="1" customWidth="1"/>
    <col min="8" max="8" width="20.28515625" bestFit="1" customWidth="1"/>
    <col min="9" max="9" width="40" bestFit="1" customWidth="1"/>
    <col min="10" max="10" width="31.7109375" bestFit="1" customWidth="1"/>
  </cols>
  <sheetData>
    <row r="1" spans="1:10" x14ac:dyDescent="0.2">
      <c r="A1" t="s">
        <v>601</v>
      </c>
      <c r="B1" t="s">
        <v>602</v>
      </c>
      <c r="C1" t="s">
        <v>603</v>
      </c>
      <c r="D1" t="s">
        <v>604</v>
      </c>
      <c r="E1" t="s">
        <v>605</v>
      </c>
      <c r="F1" t="s">
        <v>606</v>
      </c>
      <c r="G1" t="s">
        <v>607</v>
      </c>
      <c r="H1" t="s">
        <v>608</v>
      </c>
      <c r="I1" t="s">
        <v>609</v>
      </c>
      <c r="J1" t="s">
        <v>610</v>
      </c>
    </row>
    <row r="2" spans="1:10" x14ac:dyDescent="0.2">
      <c r="A2">
        <v>3</v>
      </c>
      <c r="B2" t="s">
        <v>629</v>
      </c>
      <c r="C2" t="s">
        <v>548</v>
      </c>
      <c r="D2" t="s">
        <v>630</v>
      </c>
      <c r="E2" t="s">
        <v>631</v>
      </c>
      <c r="F2" s="50">
        <v>36167</v>
      </c>
      <c r="G2" t="s">
        <v>51</v>
      </c>
      <c r="H2" t="s">
        <v>632</v>
      </c>
      <c r="I2" t="s">
        <v>633</v>
      </c>
      <c r="J2" t="s">
        <v>633</v>
      </c>
    </row>
    <row r="3" spans="1:10" x14ac:dyDescent="0.2">
      <c r="A3">
        <v>9</v>
      </c>
      <c r="B3" t="s">
        <v>634</v>
      </c>
      <c r="C3" t="s">
        <v>548</v>
      </c>
      <c r="D3" t="s">
        <v>635</v>
      </c>
      <c r="E3" t="s">
        <v>636</v>
      </c>
      <c r="F3" s="50">
        <v>33324</v>
      </c>
      <c r="G3" t="s">
        <v>51</v>
      </c>
      <c r="H3" t="s">
        <v>637</v>
      </c>
      <c r="I3" t="s">
        <v>638</v>
      </c>
      <c r="J3" t="s">
        <v>639</v>
      </c>
    </row>
    <row r="4" spans="1:10" x14ac:dyDescent="0.2">
      <c r="A4">
        <v>19</v>
      </c>
      <c r="B4" t="s">
        <v>640</v>
      </c>
      <c r="C4" t="s">
        <v>548</v>
      </c>
      <c r="D4" t="s">
        <v>620</v>
      </c>
      <c r="E4" t="s">
        <v>614</v>
      </c>
      <c r="F4" s="50">
        <v>35565</v>
      </c>
      <c r="G4" t="s">
        <v>615</v>
      </c>
      <c r="H4" t="s">
        <v>641</v>
      </c>
      <c r="I4" t="s">
        <v>622</v>
      </c>
      <c r="J4" t="s">
        <v>642</v>
      </c>
    </row>
    <row r="5" spans="1:10" x14ac:dyDescent="0.2">
      <c r="A5">
        <v>15</v>
      </c>
      <c r="B5" t="s">
        <v>643</v>
      </c>
      <c r="C5" t="s">
        <v>548</v>
      </c>
      <c r="D5" t="s">
        <v>644</v>
      </c>
      <c r="E5" t="s">
        <v>645</v>
      </c>
      <c r="F5" s="50">
        <v>34999</v>
      </c>
      <c r="G5" t="s">
        <v>615</v>
      </c>
      <c r="H5" t="s">
        <v>646</v>
      </c>
      <c r="I5" t="s">
        <v>617</v>
      </c>
      <c r="J5" t="s">
        <v>647</v>
      </c>
    </row>
    <row r="6" spans="1:10" x14ac:dyDescent="0.2">
      <c r="A6">
        <v>4</v>
      </c>
      <c r="B6" t="s">
        <v>648</v>
      </c>
      <c r="C6" t="s">
        <v>548</v>
      </c>
      <c r="D6" t="s">
        <v>613</v>
      </c>
      <c r="E6" t="s">
        <v>649</v>
      </c>
      <c r="F6" s="50">
        <v>37543</v>
      </c>
      <c r="G6" t="s">
        <v>615</v>
      </c>
      <c r="H6" t="s">
        <v>650</v>
      </c>
      <c r="I6" t="s">
        <v>651</v>
      </c>
      <c r="J6" t="s">
        <v>618</v>
      </c>
    </row>
    <row r="7" spans="1:10" x14ac:dyDescent="0.2">
      <c r="A7">
        <v>5</v>
      </c>
      <c r="B7" t="s">
        <v>652</v>
      </c>
      <c r="C7" t="s">
        <v>548</v>
      </c>
      <c r="D7" t="s">
        <v>653</v>
      </c>
      <c r="E7" t="s">
        <v>654</v>
      </c>
      <c r="F7" s="50">
        <v>35186</v>
      </c>
      <c r="G7" t="s">
        <v>615</v>
      </c>
      <c r="H7" t="s">
        <v>655</v>
      </c>
      <c r="I7" t="s">
        <v>622</v>
      </c>
      <c r="J7" t="s">
        <v>633</v>
      </c>
    </row>
    <row r="8" spans="1:10" x14ac:dyDescent="0.2">
      <c r="A8">
        <v>2</v>
      </c>
      <c r="B8" t="s">
        <v>656</v>
      </c>
      <c r="C8" t="s">
        <v>548</v>
      </c>
      <c r="D8" t="s">
        <v>657</v>
      </c>
      <c r="E8" t="s">
        <v>658</v>
      </c>
      <c r="F8" s="50">
        <v>34447</v>
      </c>
      <c r="G8" t="s">
        <v>615</v>
      </c>
      <c r="H8" t="s">
        <v>659</v>
      </c>
      <c r="I8" t="s">
        <v>617</v>
      </c>
      <c r="J8" t="s">
        <v>639</v>
      </c>
    </row>
  </sheetData>
  <pageMargins left="0.7" right="0.7" top="0.75" bottom="0.75" header="0.3" footer="0.3"/>
  <tableParts count="1">
    <tablePart r:id="rId1"/>
  </tablePart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B8BE8D-C8D8-46E4-8D97-3618A94F676E}">
  <sheetPr codeName="Sheet14"/>
  <dimension ref="A1:J4"/>
  <sheetViews>
    <sheetView workbookViewId="0"/>
  </sheetViews>
  <sheetFormatPr defaultRowHeight="12.75" x14ac:dyDescent="0.2"/>
  <cols>
    <col min="1" max="1" width="6.28515625" bestFit="1" customWidth="1"/>
    <col min="2" max="2" width="17.28515625" bestFit="1" customWidth="1"/>
    <col min="3" max="3" width="11.28515625" bestFit="1" customWidth="1"/>
    <col min="4" max="5" width="14.28515625" bestFit="1" customWidth="1"/>
    <col min="6" max="6" width="11" bestFit="1" customWidth="1"/>
    <col min="7" max="7" width="17.42578125" bestFit="1" customWidth="1"/>
    <col min="8" max="8" width="16.140625" bestFit="1" customWidth="1"/>
    <col min="9" max="9" width="40" bestFit="1" customWidth="1"/>
    <col min="10" max="10" width="39" bestFit="1" customWidth="1"/>
  </cols>
  <sheetData>
    <row r="1" spans="1:10" x14ac:dyDescent="0.2">
      <c r="A1" t="s">
        <v>601</v>
      </c>
      <c r="B1" t="s">
        <v>602</v>
      </c>
      <c r="C1" t="s">
        <v>603</v>
      </c>
      <c r="D1" t="s">
        <v>604</v>
      </c>
      <c r="E1" t="s">
        <v>605</v>
      </c>
      <c r="F1" t="s">
        <v>606</v>
      </c>
      <c r="G1" t="s">
        <v>607</v>
      </c>
      <c r="H1" t="s">
        <v>608</v>
      </c>
      <c r="I1" t="s">
        <v>609</v>
      </c>
      <c r="J1" t="s">
        <v>610</v>
      </c>
    </row>
    <row r="2" spans="1:10" x14ac:dyDescent="0.2">
      <c r="A2">
        <v>33</v>
      </c>
      <c r="B2" t="s">
        <v>611</v>
      </c>
      <c r="C2" t="s">
        <v>612</v>
      </c>
      <c r="D2" t="s">
        <v>613</v>
      </c>
      <c r="E2" t="s">
        <v>614</v>
      </c>
      <c r="F2" s="50">
        <v>33606</v>
      </c>
      <c r="G2" t="s">
        <v>615</v>
      </c>
      <c r="H2" t="s">
        <v>616</v>
      </c>
      <c r="I2" t="s">
        <v>617</v>
      </c>
      <c r="J2" t="s">
        <v>618</v>
      </c>
    </row>
    <row r="3" spans="1:10" x14ac:dyDescent="0.2">
      <c r="A3">
        <v>29</v>
      </c>
      <c r="B3" t="s">
        <v>619</v>
      </c>
      <c r="C3" t="s">
        <v>612</v>
      </c>
      <c r="D3" t="s">
        <v>620</v>
      </c>
      <c r="E3" t="s">
        <v>614</v>
      </c>
      <c r="F3" s="50">
        <v>33778</v>
      </c>
      <c r="G3" t="s">
        <v>615</v>
      </c>
      <c r="H3" t="s">
        <v>621</v>
      </c>
      <c r="I3" t="s">
        <v>622</v>
      </c>
      <c r="J3" t="s">
        <v>623</v>
      </c>
    </row>
    <row r="4" spans="1:10" x14ac:dyDescent="0.2">
      <c r="A4">
        <v>35</v>
      </c>
      <c r="B4" t="s">
        <v>624</v>
      </c>
      <c r="C4" t="s">
        <v>612</v>
      </c>
      <c r="D4" t="s">
        <v>625</v>
      </c>
      <c r="E4" t="s">
        <v>626</v>
      </c>
      <c r="F4" s="50">
        <v>35618</v>
      </c>
      <c r="G4" t="s">
        <v>615</v>
      </c>
      <c r="H4" t="s">
        <v>627</v>
      </c>
      <c r="I4" t="s">
        <v>617</v>
      </c>
      <c r="J4" t="s">
        <v>628</v>
      </c>
    </row>
  </sheetData>
  <pageMargins left="0.7" right="0.7" top="0.75" bottom="0.75" header="0.3" footer="0.3"/>
  <tableParts count="1">
    <tablePart r:id="rId1"/>
  </tableParts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8774B4-4EA0-439D-A2CA-E2D593876537}">
  <sheetPr codeName="Sheet15"/>
  <dimension ref="A1"/>
  <sheetViews>
    <sheetView workbookViewId="0">
      <selection sqref="A1:XFD3"/>
    </sheetView>
  </sheetViews>
  <sheetFormatPr defaultRowHeight="12.75" x14ac:dyDescent="0.2"/>
  <sheetData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FB9589-A735-4E52-99C9-FDF0966D8970}">
  <sheetPr codeName="Sheet16"/>
  <dimension ref="C4:I22"/>
  <sheetViews>
    <sheetView topLeftCell="A4" workbookViewId="0">
      <selection activeCell="G31" sqref="G31"/>
    </sheetView>
  </sheetViews>
  <sheetFormatPr defaultRowHeight="12.75" x14ac:dyDescent="0.2"/>
  <cols>
    <col min="3" max="3" width="16.42578125" bestFit="1" customWidth="1"/>
    <col min="4" max="4" width="27.140625" customWidth="1"/>
    <col min="5" max="5" width="16.42578125" bestFit="1" customWidth="1"/>
    <col min="6" max="6" width="17" bestFit="1" customWidth="1"/>
    <col min="7" max="7" width="25.85546875" customWidth="1"/>
    <col min="8" max="8" width="24.28515625" bestFit="1" customWidth="1"/>
  </cols>
  <sheetData>
    <row r="4" spans="3:8" ht="18" x14ac:dyDescent="0.2">
      <c r="C4" s="49" t="s">
        <v>553</v>
      </c>
      <c r="D4" s="49" t="s">
        <v>554</v>
      </c>
      <c r="E4" s="49" t="s">
        <v>555</v>
      </c>
      <c r="F4" s="49" t="s">
        <v>556</v>
      </c>
      <c r="G4" s="49" t="s">
        <v>557</v>
      </c>
      <c r="H4" s="49" t="s">
        <v>558</v>
      </c>
    </row>
    <row r="5" spans="3:8" ht="18" x14ac:dyDescent="0.2">
      <c r="C5" s="47" t="s">
        <v>559</v>
      </c>
      <c r="D5" s="47" t="s">
        <v>560</v>
      </c>
      <c r="E5" s="47" t="s">
        <v>561</v>
      </c>
      <c r="F5" s="47" t="s">
        <v>562</v>
      </c>
      <c r="G5" s="47" t="s">
        <v>563</v>
      </c>
      <c r="H5" s="47" t="s">
        <v>564</v>
      </c>
    </row>
    <row r="6" spans="3:8" ht="18" x14ac:dyDescent="0.2">
      <c r="C6" s="48" t="s">
        <v>565</v>
      </c>
      <c r="D6" s="48" t="s">
        <v>566</v>
      </c>
      <c r="E6" s="48" t="s">
        <v>567</v>
      </c>
      <c r="F6" s="48" t="s">
        <v>568</v>
      </c>
      <c r="G6" s="48" t="s">
        <v>569</v>
      </c>
      <c r="H6" s="48" t="s">
        <v>570</v>
      </c>
    </row>
    <row r="7" spans="3:8" ht="18" x14ac:dyDescent="0.2">
      <c r="C7" s="47" t="s">
        <v>571</v>
      </c>
      <c r="D7" s="47" t="s">
        <v>572</v>
      </c>
      <c r="E7" s="47" t="s">
        <v>573</v>
      </c>
      <c r="F7" s="47" t="s">
        <v>574</v>
      </c>
      <c r="G7" s="47" t="s">
        <v>575</v>
      </c>
      <c r="H7" s="47" t="s">
        <v>576</v>
      </c>
    </row>
    <row r="8" spans="3:8" ht="18" x14ac:dyDescent="0.2">
      <c r="C8" s="48" t="s">
        <v>577</v>
      </c>
      <c r="D8" s="48" t="s">
        <v>578</v>
      </c>
      <c r="E8" s="48" t="s">
        <v>579</v>
      </c>
      <c r="F8" s="48" t="s">
        <v>580</v>
      </c>
      <c r="G8" s="48" t="s">
        <v>581</v>
      </c>
      <c r="H8" s="48" t="s">
        <v>582</v>
      </c>
    </row>
    <row r="9" spans="3:8" ht="18" x14ac:dyDescent="0.2">
      <c r="C9" s="47" t="s">
        <v>583</v>
      </c>
      <c r="D9" s="47" t="s">
        <v>584</v>
      </c>
      <c r="E9" s="47" t="s">
        <v>585</v>
      </c>
      <c r="F9" s="47" t="s">
        <v>586</v>
      </c>
      <c r="G9" s="47" t="s">
        <v>587</v>
      </c>
      <c r="H9" s="47" t="s">
        <v>588</v>
      </c>
    </row>
    <row r="10" spans="3:8" ht="18" x14ac:dyDescent="0.2">
      <c r="C10" s="48" t="s">
        <v>589</v>
      </c>
      <c r="D10" s="48" t="s">
        <v>590</v>
      </c>
      <c r="E10" s="48" t="s">
        <v>591</v>
      </c>
      <c r="F10" s="48" t="s">
        <v>592</v>
      </c>
      <c r="G10" s="48" t="s">
        <v>593</v>
      </c>
      <c r="H10" s="48" t="s">
        <v>594</v>
      </c>
    </row>
    <row r="11" spans="3:8" ht="18" x14ac:dyDescent="0.2">
      <c r="C11" s="47" t="s">
        <v>595</v>
      </c>
      <c r="D11" s="47" t="s">
        <v>596</v>
      </c>
      <c r="E11" s="47" t="s">
        <v>597</v>
      </c>
      <c r="F11" s="47" t="s">
        <v>598</v>
      </c>
      <c r="G11" s="47" t="s">
        <v>599</v>
      </c>
      <c r="H11" s="47" t="s">
        <v>600</v>
      </c>
    </row>
    <row r="18" spans="6:9" x14ac:dyDescent="0.2">
      <c r="F18">
        <f>_xlfn.FORECAST.LINEAR(G18,_xlfn.ANCHORARRAY(H18),_xlfn.ANCHORARRAY(I18))</f>
        <v>43.185000000000002</v>
      </c>
      <c r="G18">
        <v>22000</v>
      </c>
      <c r="H18" cm="1">
        <f t="array" ref="H18:H19">{36.91;49.46}</f>
        <v>36.909999999999997</v>
      </c>
      <c r="I18" cm="1">
        <f t="array" ref="I18:I19">{20000;24000}</f>
        <v>20000</v>
      </c>
    </row>
    <row r="19" spans="6:9" x14ac:dyDescent="0.2">
      <c r="H19">
        <v>49.46</v>
      </c>
      <c r="I19">
        <v>24000</v>
      </c>
    </row>
    <row r="21" spans="6:9" x14ac:dyDescent="0.2">
      <c r="I21">
        <v>22000</v>
      </c>
    </row>
    <row r="22" spans="6:9" x14ac:dyDescent="0.2">
      <c r="I22">
        <v>26000</v>
      </c>
    </row>
  </sheetData>
  <pageMargins left="0.7" right="0.7" top="0.75" bottom="0.75" header="0.3" footer="0.3"/>
  <pageSetup orientation="portrait" horizontalDpi="0" verticalDpi="0" r:id="rId1"/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502C83-F3D8-408A-8E04-C99CA4D728D7}">
  <sheetPr codeName="Sheet17"/>
  <dimension ref="A1"/>
  <sheetViews>
    <sheetView workbookViewId="0">
      <selection activeCell="C5" sqref="C5:C13"/>
    </sheetView>
  </sheetViews>
  <sheetFormatPr defaultRowHeight="12.75" x14ac:dyDescent="0.2"/>
  <cols>
    <col min="3" max="3" width="20" customWidth="1"/>
  </cols>
  <sheetData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97831D-F099-40DB-AC27-E4AA1EAE9938}">
  <sheetPr codeName="Sheet18"/>
  <dimension ref="B1:S216"/>
  <sheetViews>
    <sheetView topLeftCell="A10" zoomScaleNormal="100" workbookViewId="0">
      <selection activeCell="I24" sqref="I24:I26"/>
    </sheetView>
  </sheetViews>
  <sheetFormatPr defaultRowHeight="12.75" x14ac:dyDescent="0.2"/>
  <cols>
    <col min="10" max="10" width="12" bestFit="1" customWidth="1"/>
  </cols>
  <sheetData>
    <row r="1" spans="2:6" x14ac:dyDescent="0.2">
      <c r="B1" t="s">
        <v>131</v>
      </c>
      <c r="C1">
        <v>10</v>
      </c>
      <c r="D1" t="s">
        <v>135</v>
      </c>
    </row>
    <row r="2" spans="2:6" x14ac:dyDescent="0.2">
      <c r="B2" t="s">
        <v>132</v>
      </c>
      <c r="C2">
        <v>30</v>
      </c>
      <c r="D2" t="s">
        <v>135</v>
      </c>
      <c r="F2">
        <f>SIN(120*PI()/180)</f>
        <v>0.86602540378443871</v>
      </c>
    </row>
    <row r="3" spans="2:6" x14ac:dyDescent="0.2">
      <c r="B3" t="s">
        <v>133</v>
      </c>
      <c r="C3">
        <v>2000</v>
      </c>
      <c r="D3" t="s">
        <v>138</v>
      </c>
      <c r="F3">
        <f>ASIN(0.5626/2)*180/PI()</f>
        <v>16.337808095148048</v>
      </c>
    </row>
    <row r="4" spans="2:6" x14ac:dyDescent="0.2">
      <c r="B4" t="s">
        <v>134</v>
      </c>
      <c r="C4">
        <v>100</v>
      </c>
      <c r="D4" t="s">
        <v>138</v>
      </c>
    </row>
    <row r="5" spans="2:6" x14ac:dyDescent="0.2">
      <c r="B5" t="s">
        <v>136</v>
      </c>
      <c r="C5">
        <v>2</v>
      </c>
      <c r="D5" t="s">
        <v>137</v>
      </c>
      <c r="F5">
        <f>2*SIN(14.47*PI()/180)</f>
        <v>0.49974609767390904</v>
      </c>
    </row>
    <row r="6" spans="2:6" x14ac:dyDescent="0.2">
      <c r="B6" t="s">
        <v>150</v>
      </c>
      <c r="C6">
        <v>0</v>
      </c>
      <c r="D6" t="s">
        <v>137</v>
      </c>
    </row>
    <row r="8" spans="2:6" x14ac:dyDescent="0.2">
      <c r="B8" t="s">
        <v>142</v>
      </c>
      <c r="C8" s="29">
        <f>_R*SIN(_B*PI()/180)</f>
        <v>999.99999999999989</v>
      </c>
      <c r="D8" t="s">
        <v>138</v>
      </c>
      <c r="F8">
        <f>ATAN2(_xShip,_yShip)*180/PI()</f>
        <v>60.000000000000007</v>
      </c>
    </row>
    <row r="9" spans="2:6" x14ac:dyDescent="0.2">
      <c r="B9" t="s">
        <v>143</v>
      </c>
      <c r="C9" s="29">
        <f>_R*COS(_B*PI()/180)</f>
        <v>1732.0508075688774</v>
      </c>
      <c r="D9" t="s">
        <v>138</v>
      </c>
    </row>
    <row r="10" spans="2:6" x14ac:dyDescent="0.2">
      <c r="B10" t="s">
        <v>146</v>
      </c>
      <c r="C10">
        <f>(90-_B)-_AOB</f>
        <v>50</v>
      </c>
      <c r="D10" t="s">
        <v>147</v>
      </c>
      <c r="F10">
        <f>ASIN(0.5626/2)*180/PI()</f>
        <v>16.337808095148048</v>
      </c>
    </row>
    <row r="11" spans="2:6" x14ac:dyDescent="0.2">
      <c r="B11" t="s">
        <v>145</v>
      </c>
      <c r="C11">
        <f>-SIN(PI()/180*_Theta)*_L</f>
        <v>-76.604444311897808</v>
      </c>
    </row>
    <row r="12" spans="2:6" x14ac:dyDescent="0.2">
      <c r="B12" t="s">
        <v>144</v>
      </c>
      <c r="C12">
        <f>-COS(PI()/180*C10)*_L</f>
        <v>-64.278760968653941</v>
      </c>
      <c r="F12">
        <f>ATAN(C11/C12)*180/PI()</f>
        <v>49.999999999999993</v>
      </c>
    </row>
    <row r="13" spans="2:6" x14ac:dyDescent="0.2">
      <c r="B13" t="s">
        <v>148</v>
      </c>
      <c r="C13">
        <f>CONVERT(CONVERT(_v,"kn","m/sec"),"m","yd")</f>
        <v>1.1252065714007973</v>
      </c>
      <c r="D13" t="s">
        <v>149</v>
      </c>
    </row>
    <row r="16" spans="2:6" x14ac:dyDescent="0.2">
      <c r="B16" t="s">
        <v>139</v>
      </c>
      <c r="C16" t="s">
        <v>140</v>
      </c>
      <c r="D16" t="s">
        <v>141</v>
      </c>
      <c r="E16" t="s">
        <v>151</v>
      </c>
      <c r="F16" t="s">
        <v>152</v>
      </c>
    </row>
    <row r="17" spans="2:19" x14ac:dyDescent="0.2">
      <c r="B17" cm="1">
        <f t="array" ref="B17:B216">_xlfn.SEQUENCE(200,1,0,1)</f>
        <v>0</v>
      </c>
      <c r="C17">
        <f t="shared" ref="C17:C48" si="0">COS(PI()/180*_Theta)*_vyps*B17+_xShip+__xL</f>
        <v>935.72123903134593</v>
      </c>
      <c r="D17">
        <f t="shared" ref="D17:D48" si="1">SIN(PI()/180*_Theta)*_vyps*B17+_yShip+_yL</f>
        <v>1655.4463632569796</v>
      </c>
      <c r="E17">
        <f>B17*CONVERT(CONVERT(_vSub,"kn","m/sec"),"m","yd")</f>
        <v>0</v>
      </c>
      <c r="F17" s="30">
        <f>ATAN2(C17,D17-E17)*180/PI()</f>
        <v>60.523214859546243</v>
      </c>
    </row>
    <row r="18" spans="2:19" x14ac:dyDescent="0.2">
      <c r="B18">
        <v>1</v>
      </c>
      <c r="C18">
        <f t="shared" si="0"/>
        <v>936.44450787378025</v>
      </c>
      <c r="D18">
        <f t="shared" si="1"/>
        <v>1656.3083214983621</v>
      </c>
      <c r="E18">
        <f t="shared" ref="E18:E48" si="2">B18*CONVERT(CONVERT(_vSub,"kn","m/sec"),"m","yd")</f>
        <v>0</v>
      </c>
      <c r="F18" s="30">
        <f t="shared" ref="F18:F81" si="3">ATAN2(C18,D18-E18)*180/PI()</f>
        <v>60.51702665194027</v>
      </c>
    </row>
    <row r="19" spans="2:19" x14ac:dyDescent="0.2">
      <c r="B19">
        <v>2</v>
      </c>
      <c r="C19">
        <f t="shared" si="0"/>
        <v>937.16777671621458</v>
      </c>
      <c r="D19">
        <f t="shared" si="1"/>
        <v>1657.1702797397447</v>
      </c>
      <c r="E19">
        <f t="shared" si="2"/>
        <v>0</v>
      </c>
      <c r="F19" s="30">
        <f t="shared" si="3"/>
        <v>60.510845636264357</v>
      </c>
      <c r="H19">
        <f>_nYpSKnot</f>
        <v>0.56260299999999996</v>
      </c>
    </row>
    <row r="20" spans="2:19" x14ac:dyDescent="0.2">
      <c r="B20">
        <v>3</v>
      </c>
      <c r="C20">
        <f t="shared" si="0"/>
        <v>937.8910455586489</v>
      </c>
      <c r="D20">
        <f t="shared" si="1"/>
        <v>1658.0322379811271</v>
      </c>
      <c r="E20">
        <f t="shared" si="2"/>
        <v>0</v>
      </c>
      <c r="F20" s="30">
        <f t="shared" si="3"/>
        <v>60.504671800131668</v>
      </c>
      <c r="M20" t="s">
        <v>153</v>
      </c>
    </row>
    <row r="21" spans="2:19" x14ac:dyDescent="0.2">
      <c r="B21">
        <v>4</v>
      </c>
      <c r="C21">
        <f t="shared" si="0"/>
        <v>938.61431440108311</v>
      </c>
      <c r="D21">
        <f t="shared" si="1"/>
        <v>1658.8941962225097</v>
      </c>
      <c r="E21">
        <f t="shared" si="2"/>
        <v>0</v>
      </c>
      <c r="F21" s="30">
        <f t="shared" si="3"/>
        <v>60.498505131183578</v>
      </c>
    </row>
    <row r="22" spans="2:19" x14ac:dyDescent="0.2">
      <c r="B22">
        <v>5</v>
      </c>
      <c r="C22">
        <f t="shared" si="0"/>
        <v>939.33758324351743</v>
      </c>
      <c r="D22">
        <f t="shared" si="1"/>
        <v>1659.7561544638922</v>
      </c>
      <c r="E22">
        <f t="shared" si="2"/>
        <v>0</v>
      </c>
      <c r="F22" s="30">
        <f t="shared" si="3"/>
        <v>60.492345617089349</v>
      </c>
      <c r="I22" cm="1">
        <f t="array" ref="I22">_fInt(90-_B,F17:F216,_xlfn.ANCHORARRAY(B17))</f>
        <v>88.872631800421445</v>
      </c>
      <c r="M22">
        <f>_L*SIN(_AOB*PI()/180)/I22</f>
        <v>0.19538993517924252</v>
      </c>
      <c r="N22" t="s">
        <v>154</v>
      </c>
    </row>
    <row r="23" spans="2:19" x14ac:dyDescent="0.2">
      <c r="B23">
        <v>6</v>
      </c>
      <c r="C23">
        <f t="shared" si="0"/>
        <v>940.06085208595175</v>
      </c>
      <c r="D23">
        <f t="shared" si="1"/>
        <v>1660.6181127052748</v>
      </c>
      <c r="E23">
        <f t="shared" si="2"/>
        <v>0</v>
      </c>
      <c r="F23" s="30">
        <f t="shared" si="3"/>
        <v>60.486193245546261</v>
      </c>
      <c r="G23">
        <v>65.51903600418477</v>
      </c>
      <c r="M23">
        <f>M22*1.777</f>
        <v>0.34720791481351393</v>
      </c>
      <c r="N23" t="s">
        <v>137</v>
      </c>
      <c r="O23" t="s">
        <v>155</v>
      </c>
    </row>
    <row r="24" spans="2:19" x14ac:dyDescent="0.2">
      <c r="B24">
        <v>7</v>
      </c>
      <c r="C24">
        <f t="shared" si="0"/>
        <v>940.78412092838607</v>
      </c>
      <c r="D24">
        <f t="shared" si="1"/>
        <v>1661.4800709466574</v>
      </c>
      <c r="E24">
        <f t="shared" si="2"/>
        <v>0</v>
      </c>
      <c r="F24" s="30">
        <f t="shared" si="3"/>
        <v>60.480048004279425</v>
      </c>
      <c r="I24">
        <f>_L</f>
        <v>100</v>
      </c>
      <c r="M24">
        <f>M23/SIN(_AOB*PI()/180)</f>
        <v>1.9994906913419133</v>
      </c>
      <c r="N24" t="s">
        <v>137</v>
      </c>
      <c r="O24" t="s">
        <v>156</v>
      </c>
    </row>
    <row r="25" spans="2:19" x14ac:dyDescent="0.2">
      <c r="B25">
        <v>8</v>
      </c>
      <c r="C25">
        <f t="shared" si="0"/>
        <v>941.5073897708204</v>
      </c>
      <c r="D25">
        <f t="shared" si="1"/>
        <v>1662.3420291880398</v>
      </c>
      <c r="E25">
        <f t="shared" si="2"/>
        <v>0</v>
      </c>
      <c r="F25" s="30">
        <f t="shared" si="3"/>
        <v>60.473909881041727</v>
      </c>
      <c r="I25">
        <f>(_v+_vSub*SIN(_B*PI()/180)/SIN((_AOB)*PI()/180))*_nYpSKnot</f>
        <v>1.1252059999999999</v>
      </c>
    </row>
    <row r="26" spans="2:19" x14ac:dyDescent="0.2">
      <c r="B26">
        <v>9</v>
      </c>
      <c r="C26">
        <f t="shared" si="0"/>
        <v>942.23065861325472</v>
      </c>
      <c r="D26">
        <f t="shared" si="1"/>
        <v>1663.2039874294223</v>
      </c>
      <c r="E26">
        <f t="shared" si="2"/>
        <v>0</v>
      </c>
      <c r="F26" s="30">
        <f t="shared" si="3"/>
        <v>60.467778863613781</v>
      </c>
      <c r="I26">
        <f>I24/I25</f>
        <v>88.872615325549276</v>
      </c>
      <c r="S26">
        <f>3*SIN(_B*PI()/180)/SIN(_AOB*PI()/180)</f>
        <v>8.6381557247154497</v>
      </c>
    </row>
    <row r="27" spans="2:19" x14ac:dyDescent="0.2">
      <c r="B27">
        <v>10</v>
      </c>
      <c r="C27">
        <f t="shared" si="0"/>
        <v>942.95392745568893</v>
      </c>
      <c r="D27">
        <f t="shared" si="1"/>
        <v>1664.0659456708049</v>
      </c>
      <c r="E27">
        <f t="shared" si="2"/>
        <v>0</v>
      </c>
      <c r="F27" s="30">
        <f t="shared" si="3"/>
        <v>60.4616549398038</v>
      </c>
      <c r="J27">
        <v>1.6880493882943532</v>
      </c>
      <c r="K27">
        <f>I24/J27</f>
        <v>59.23997289027335</v>
      </c>
      <c r="M27" t="s">
        <v>157</v>
      </c>
    </row>
    <row r="28" spans="2:19" x14ac:dyDescent="0.2">
      <c r="B28">
        <v>11</v>
      </c>
      <c r="C28">
        <f t="shared" si="0"/>
        <v>943.67719629812325</v>
      </c>
      <c r="D28">
        <f t="shared" si="1"/>
        <v>1664.9279039121875</v>
      </c>
      <c r="E28">
        <f t="shared" si="2"/>
        <v>0</v>
      </c>
      <c r="F28" s="30">
        <f t="shared" si="3"/>
        <v>60.455538097447551</v>
      </c>
      <c r="M28" t="s">
        <v>158</v>
      </c>
    </row>
    <row r="29" spans="2:19" x14ac:dyDescent="0.2">
      <c r="B29">
        <v>12</v>
      </c>
      <c r="C29">
        <f t="shared" si="0"/>
        <v>944.40046514055757</v>
      </c>
      <c r="D29">
        <f t="shared" si="1"/>
        <v>1665.7898621535701</v>
      </c>
      <c r="E29">
        <f t="shared" si="2"/>
        <v>0</v>
      </c>
      <c r="F29" s="30">
        <f t="shared" si="3"/>
        <v>60.449428324408238</v>
      </c>
    </row>
    <row r="30" spans="2:19" x14ac:dyDescent="0.2">
      <c r="B30">
        <v>13</v>
      </c>
      <c r="C30">
        <f t="shared" si="0"/>
        <v>945.12373398299189</v>
      </c>
      <c r="D30">
        <f t="shared" si="1"/>
        <v>1666.6518203949527</v>
      </c>
      <c r="E30">
        <f t="shared" si="2"/>
        <v>0</v>
      </c>
      <c r="F30" s="30">
        <f t="shared" si="3"/>
        <v>60.443325608576529</v>
      </c>
      <c r="I30">
        <f>_L/I26/_nYpSKnot</f>
        <v>2</v>
      </c>
    </row>
    <row r="31" spans="2:19" x14ac:dyDescent="0.2">
      <c r="B31">
        <v>14</v>
      </c>
      <c r="C31">
        <f t="shared" si="0"/>
        <v>945.84700282542622</v>
      </c>
      <c r="D31">
        <f t="shared" si="1"/>
        <v>1667.513778636335</v>
      </c>
      <c r="E31">
        <f t="shared" si="2"/>
        <v>0</v>
      </c>
      <c r="F31" s="30">
        <f t="shared" si="3"/>
        <v>60.437229937870356</v>
      </c>
    </row>
    <row r="32" spans="2:19" x14ac:dyDescent="0.2">
      <c r="B32">
        <v>15</v>
      </c>
      <c r="C32">
        <f t="shared" si="0"/>
        <v>946.57027166786054</v>
      </c>
      <c r="D32">
        <f t="shared" si="1"/>
        <v>1668.3757368777176</v>
      </c>
      <c r="E32">
        <f t="shared" si="2"/>
        <v>0</v>
      </c>
      <c r="F32" s="30">
        <f t="shared" si="3"/>
        <v>60.43114130023492</v>
      </c>
      <c r="I32">
        <f>_L*SIN(_AOB*PI()/180)</f>
        <v>17.364817766693033</v>
      </c>
    </row>
    <row r="33" spans="2:6" x14ac:dyDescent="0.2">
      <c r="B33">
        <v>16</v>
      </c>
      <c r="C33">
        <f t="shared" si="0"/>
        <v>947.29354051029486</v>
      </c>
      <c r="D33">
        <f t="shared" si="1"/>
        <v>1669.2376951191002</v>
      </c>
      <c r="E33">
        <f t="shared" si="2"/>
        <v>0</v>
      </c>
      <c r="F33" s="30">
        <f t="shared" si="3"/>
        <v>60.425059683642566</v>
      </c>
    </row>
    <row r="34" spans="2:6" x14ac:dyDescent="0.2">
      <c r="B34">
        <v>17</v>
      </c>
      <c r="C34">
        <f t="shared" si="0"/>
        <v>948.01680935272907</v>
      </c>
      <c r="D34">
        <f t="shared" si="1"/>
        <v>1670.0996533604828</v>
      </c>
      <c r="E34">
        <f t="shared" si="2"/>
        <v>0</v>
      </c>
      <c r="F34" s="30">
        <f t="shared" si="3"/>
        <v>60.418985076092753</v>
      </c>
    </row>
    <row r="35" spans="2:6" x14ac:dyDescent="0.2">
      <c r="B35">
        <v>18</v>
      </c>
      <c r="C35">
        <f t="shared" si="0"/>
        <v>948.74007819516339</v>
      </c>
      <c r="D35">
        <f t="shared" si="1"/>
        <v>1670.9616116018653</v>
      </c>
      <c r="E35">
        <f t="shared" si="2"/>
        <v>0</v>
      </c>
      <c r="F35" s="30">
        <f t="shared" si="3"/>
        <v>60.412917465611926</v>
      </c>
    </row>
    <row r="36" spans="2:6" x14ac:dyDescent="0.2">
      <c r="B36">
        <v>19</v>
      </c>
      <c r="C36">
        <f t="shared" si="0"/>
        <v>949.46334703759771</v>
      </c>
      <c r="D36">
        <f t="shared" si="1"/>
        <v>1671.8235698432477</v>
      </c>
      <c r="E36">
        <f t="shared" si="2"/>
        <v>0</v>
      </c>
      <c r="F36" s="30">
        <f t="shared" si="3"/>
        <v>60.406856840253489</v>
      </c>
    </row>
    <row r="37" spans="2:6" x14ac:dyDescent="0.2">
      <c r="B37">
        <v>20</v>
      </c>
      <c r="C37">
        <f t="shared" si="0"/>
        <v>950.18661588003204</v>
      </c>
      <c r="D37">
        <f t="shared" si="1"/>
        <v>1672.6855280846303</v>
      </c>
      <c r="E37">
        <f t="shared" si="2"/>
        <v>0</v>
      </c>
      <c r="F37" s="30">
        <f t="shared" si="3"/>
        <v>60.400803188097704</v>
      </c>
    </row>
    <row r="38" spans="2:6" x14ac:dyDescent="0.2">
      <c r="B38">
        <v>21</v>
      </c>
      <c r="C38">
        <f t="shared" si="0"/>
        <v>950.90988472246636</v>
      </c>
      <c r="D38">
        <f t="shared" si="1"/>
        <v>1673.5474863260129</v>
      </c>
      <c r="E38">
        <f t="shared" si="2"/>
        <v>0</v>
      </c>
      <c r="F38" s="30">
        <f t="shared" si="3"/>
        <v>60.394756497251649</v>
      </c>
    </row>
    <row r="39" spans="2:6" x14ac:dyDescent="0.2">
      <c r="B39">
        <v>22</v>
      </c>
      <c r="C39">
        <f t="shared" si="0"/>
        <v>951.63315356490068</v>
      </c>
      <c r="D39">
        <f t="shared" si="1"/>
        <v>1674.4094445673954</v>
      </c>
      <c r="E39">
        <f t="shared" si="2"/>
        <v>0</v>
      </c>
      <c r="F39" s="30">
        <f t="shared" si="3"/>
        <v>60.388716755849067</v>
      </c>
    </row>
    <row r="40" spans="2:6" x14ac:dyDescent="0.2">
      <c r="B40">
        <v>23</v>
      </c>
      <c r="C40">
        <f t="shared" si="0"/>
        <v>952.35642240733489</v>
      </c>
      <c r="D40">
        <f t="shared" si="1"/>
        <v>1675.271402808778</v>
      </c>
      <c r="E40">
        <f t="shared" si="2"/>
        <v>0</v>
      </c>
      <c r="F40" s="30">
        <f t="shared" si="3"/>
        <v>60.3826839520504</v>
      </c>
    </row>
    <row r="41" spans="2:6" x14ac:dyDescent="0.2">
      <c r="B41">
        <v>24</v>
      </c>
      <c r="C41">
        <f t="shared" si="0"/>
        <v>953.07969124976921</v>
      </c>
      <c r="D41">
        <f t="shared" si="1"/>
        <v>1676.1333610501604</v>
      </c>
      <c r="E41">
        <f t="shared" si="2"/>
        <v>0</v>
      </c>
      <c r="F41" s="30">
        <f t="shared" si="3"/>
        <v>60.376658074042609</v>
      </c>
    </row>
    <row r="42" spans="2:6" x14ac:dyDescent="0.2">
      <c r="B42">
        <v>25</v>
      </c>
      <c r="C42">
        <f t="shared" si="0"/>
        <v>953.80296009220353</v>
      </c>
      <c r="D42">
        <f t="shared" si="1"/>
        <v>1676.995319291543</v>
      </c>
      <c r="E42">
        <f t="shared" si="2"/>
        <v>0</v>
      </c>
      <c r="F42" s="30">
        <f t="shared" si="3"/>
        <v>60.370639110039193</v>
      </c>
    </row>
    <row r="43" spans="2:6" x14ac:dyDescent="0.2">
      <c r="B43">
        <v>26</v>
      </c>
      <c r="C43">
        <f t="shared" si="0"/>
        <v>954.52622893463786</v>
      </c>
      <c r="D43">
        <f t="shared" si="1"/>
        <v>1677.8572775329255</v>
      </c>
      <c r="E43">
        <f t="shared" si="2"/>
        <v>0</v>
      </c>
      <c r="F43" s="30">
        <f t="shared" si="3"/>
        <v>60.364627048280042</v>
      </c>
    </row>
    <row r="44" spans="2:6" x14ac:dyDescent="0.2">
      <c r="B44">
        <v>27</v>
      </c>
      <c r="C44">
        <f t="shared" si="0"/>
        <v>955.24949777707218</v>
      </c>
      <c r="D44">
        <f t="shared" si="1"/>
        <v>1678.7192357743081</v>
      </c>
      <c r="E44">
        <f t="shared" si="2"/>
        <v>0</v>
      </c>
      <c r="F44" s="30">
        <f t="shared" si="3"/>
        <v>60.35862187703141</v>
      </c>
    </row>
    <row r="45" spans="2:6" x14ac:dyDescent="0.2">
      <c r="B45">
        <v>28</v>
      </c>
      <c r="C45">
        <f t="shared" si="0"/>
        <v>955.9727666195065</v>
      </c>
      <c r="D45">
        <f t="shared" si="1"/>
        <v>1679.5811940156907</v>
      </c>
      <c r="E45">
        <f t="shared" si="2"/>
        <v>0</v>
      </c>
      <c r="F45" s="30">
        <f t="shared" si="3"/>
        <v>60.3526235845858</v>
      </c>
    </row>
    <row r="46" spans="2:6" x14ac:dyDescent="0.2">
      <c r="B46">
        <v>29</v>
      </c>
      <c r="C46">
        <f t="shared" si="0"/>
        <v>956.69603546194082</v>
      </c>
      <c r="D46">
        <f t="shared" si="1"/>
        <v>1680.4431522570733</v>
      </c>
      <c r="E46">
        <f t="shared" si="2"/>
        <v>0</v>
      </c>
      <c r="F46" s="30">
        <f t="shared" si="3"/>
        <v>60.346632159261951</v>
      </c>
    </row>
    <row r="47" spans="2:6" x14ac:dyDescent="0.2">
      <c r="B47">
        <v>30</v>
      </c>
      <c r="C47">
        <f t="shared" si="0"/>
        <v>957.41930430437503</v>
      </c>
      <c r="D47">
        <f t="shared" si="1"/>
        <v>1681.3051104984556</v>
      </c>
      <c r="E47">
        <f t="shared" si="2"/>
        <v>0</v>
      </c>
      <c r="F47" s="30">
        <f t="shared" si="3"/>
        <v>60.340647589404718</v>
      </c>
    </row>
    <row r="48" spans="2:6" x14ac:dyDescent="0.2">
      <c r="B48">
        <v>31</v>
      </c>
      <c r="C48">
        <f t="shared" si="0"/>
        <v>958.14257314680935</v>
      </c>
      <c r="D48">
        <f t="shared" si="1"/>
        <v>1682.1670687398382</v>
      </c>
      <c r="E48">
        <f t="shared" si="2"/>
        <v>0</v>
      </c>
      <c r="F48" s="30">
        <f t="shared" si="3"/>
        <v>60.334669863385031</v>
      </c>
    </row>
    <row r="49" spans="2:6" x14ac:dyDescent="0.2">
      <c r="B49">
        <v>32</v>
      </c>
      <c r="C49">
        <f t="shared" ref="C49:C80" si="4">COS(PI()/180*_Theta)*_vyps*B49+_xShip+__xL</f>
        <v>958.86584198924368</v>
      </c>
      <c r="D49">
        <f t="shared" ref="D49:D80" si="5">SIN(PI()/180*_Theta)*_vyps*B49+_yShip+_yL</f>
        <v>1683.0290269812208</v>
      </c>
      <c r="E49">
        <f t="shared" ref="E49:E80" si="6">B49*CONVERT(CONVERT(_vSub,"kn","m/sec"),"m","yd")</f>
        <v>0</v>
      </c>
      <c r="F49" s="30">
        <f t="shared" si="3"/>
        <v>60.32869896959977</v>
      </c>
    </row>
    <row r="50" spans="2:6" x14ac:dyDescent="0.2">
      <c r="B50">
        <v>33</v>
      </c>
      <c r="C50">
        <f t="shared" si="4"/>
        <v>959.589110831678</v>
      </c>
      <c r="D50">
        <f t="shared" si="5"/>
        <v>1683.8909852226034</v>
      </c>
      <c r="E50">
        <f t="shared" si="6"/>
        <v>0</v>
      </c>
      <c r="F50" s="30">
        <f t="shared" si="3"/>
        <v>60.322734896471765</v>
      </c>
    </row>
    <row r="51" spans="2:6" x14ac:dyDescent="0.2">
      <c r="B51">
        <v>34</v>
      </c>
      <c r="C51">
        <f t="shared" si="4"/>
        <v>960.31237967411232</v>
      </c>
      <c r="D51">
        <f t="shared" si="5"/>
        <v>1684.752943463986</v>
      </c>
      <c r="E51">
        <f t="shared" si="6"/>
        <v>0</v>
      </c>
      <c r="F51" s="30">
        <f t="shared" si="3"/>
        <v>60.316777632449671</v>
      </c>
    </row>
    <row r="52" spans="2:6" x14ac:dyDescent="0.2">
      <c r="B52">
        <v>35</v>
      </c>
      <c r="C52">
        <f t="shared" si="4"/>
        <v>961.03564851654653</v>
      </c>
      <c r="D52">
        <f t="shared" si="5"/>
        <v>1685.6149017053683</v>
      </c>
      <c r="E52">
        <f t="shared" si="6"/>
        <v>0</v>
      </c>
      <c r="F52" s="30">
        <f t="shared" si="3"/>
        <v>60.310827166007911</v>
      </c>
    </row>
    <row r="53" spans="2:6" x14ac:dyDescent="0.2">
      <c r="B53">
        <v>36</v>
      </c>
      <c r="C53">
        <f t="shared" si="4"/>
        <v>961.75891735898097</v>
      </c>
      <c r="D53">
        <f t="shared" si="5"/>
        <v>1686.4768599467509</v>
      </c>
      <c r="E53">
        <f t="shared" si="6"/>
        <v>0</v>
      </c>
      <c r="F53" s="30">
        <f t="shared" si="3"/>
        <v>60.304883485646641</v>
      </c>
    </row>
    <row r="54" spans="2:6" x14ac:dyDescent="0.2">
      <c r="B54">
        <v>37</v>
      </c>
      <c r="C54">
        <f t="shared" si="4"/>
        <v>962.48218620141517</v>
      </c>
      <c r="D54">
        <f t="shared" si="5"/>
        <v>1687.3388181881335</v>
      </c>
      <c r="E54">
        <f t="shared" si="6"/>
        <v>0</v>
      </c>
      <c r="F54" s="30">
        <f t="shared" si="3"/>
        <v>60.298946579891606</v>
      </c>
    </row>
    <row r="55" spans="2:6" x14ac:dyDescent="0.2">
      <c r="B55">
        <v>38</v>
      </c>
      <c r="C55">
        <f t="shared" si="4"/>
        <v>963.20545504384961</v>
      </c>
      <c r="D55">
        <f t="shared" si="5"/>
        <v>1688.2007764295161</v>
      </c>
      <c r="E55">
        <f t="shared" si="6"/>
        <v>0</v>
      </c>
      <c r="F55" s="30">
        <f t="shared" si="3"/>
        <v>60.293016437294114</v>
      </c>
    </row>
    <row r="56" spans="2:6" x14ac:dyDescent="0.2">
      <c r="B56">
        <v>39</v>
      </c>
      <c r="C56">
        <f t="shared" si="4"/>
        <v>963.92872388628382</v>
      </c>
      <c r="D56">
        <f t="shared" si="5"/>
        <v>1689.0627346708986</v>
      </c>
      <c r="E56">
        <f t="shared" si="6"/>
        <v>0</v>
      </c>
      <c r="F56" s="30">
        <f t="shared" si="3"/>
        <v>60.287093046431025</v>
      </c>
    </row>
    <row r="57" spans="2:6" x14ac:dyDescent="0.2">
      <c r="B57">
        <v>40</v>
      </c>
      <c r="C57">
        <f t="shared" si="4"/>
        <v>964.65199272871803</v>
      </c>
      <c r="D57">
        <f t="shared" si="5"/>
        <v>1689.924692912281</v>
      </c>
      <c r="E57">
        <f t="shared" si="6"/>
        <v>0</v>
      </c>
      <c r="F57" s="30">
        <f t="shared" si="3"/>
        <v>60.281176395904517</v>
      </c>
    </row>
    <row r="58" spans="2:6" x14ac:dyDescent="0.2">
      <c r="B58">
        <v>41</v>
      </c>
      <c r="C58">
        <f t="shared" si="4"/>
        <v>965.37526157115246</v>
      </c>
      <c r="D58">
        <f t="shared" si="5"/>
        <v>1690.7866511536636</v>
      </c>
      <c r="E58">
        <f t="shared" si="6"/>
        <v>0</v>
      </c>
      <c r="F58" s="30">
        <f t="shared" si="3"/>
        <v>60.275266474342203</v>
      </c>
    </row>
    <row r="59" spans="2:6" x14ac:dyDescent="0.2">
      <c r="B59">
        <v>42</v>
      </c>
      <c r="C59">
        <f t="shared" si="4"/>
        <v>966.09853041358667</v>
      </c>
      <c r="D59">
        <f t="shared" si="5"/>
        <v>1691.6486093950462</v>
      </c>
      <c r="E59">
        <f t="shared" si="6"/>
        <v>0</v>
      </c>
      <c r="F59" s="30">
        <f t="shared" si="3"/>
        <v>60.269363270396951</v>
      </c>
    </row>
    <row r="60" spans="2:6" x14ac:dyDescent="0.2">
      <c r="B60">
        <v>43</v>
      </c>
      <c r="C60">
        <f t="shared" si="4"/>
        <v>966.82179925602111</v>
      </c>
      <c r="D60">
        <f t="shared" si="5"/>
        <v>1692.5105676364287</v>
      </c>
      <c r="E60">
        <f t="shared" si="6"/>
        <v>0</v>
      </c>
      <c r="F60" s="30">
        <f t="shared" si="3"/>
        <v>60.263466772746796</v>
      </c>
    </row>
    <row r="61" spans="2:6" x14ac:dyDescent="0.2">
      <c r="B61">
        <v>44</v>
      </c>
      <c r="C61">
        <f t="shared" si="4"/>
        <v>967.54506809845532</v>
      </c>
      <c r="D61">
        <f t="shared" si="5"/>
        <v>1693.3725258778113</v>
      </c>
      <c r="E61">
        <f t="shared" si="6"/>
        <v>0</v>
      </c>
      <c r="F61" s="30">
        <f t="shared" si="3"/>
        <v>60.257576970095002</v>
      </c>
    </row>
    <row r="62" spans="2:6" x14ac:dyDescent="0.2">
      <c r="B62">
        <v>45</v>
      </c>
      <c r="C62">
        <f t="shared" si="4"/>
        <v>968.26833694088975</v>
      </c>
      <c r="D62">
        <f t="shared" si="5"/>
        <v>1694.2344841191939</v>
      </c>
      <c r="E62">
        <f t="shared" si="6"/>
        <v>0</v>
      </c>
      <c r="F62" s="30">
        <f t="shared" si="3"/>
        <v>60.251693851169819</v>
      </c>
    </row>
    <row r="63" spans="2:6" x14ac:dyDescent="0.2">
      <c r="B63">
        <v>46</v>
      </c>
      <c r="C63">
        <f t="shared" si="4"/>
        <v>968.99160578332396</v>
      </c>
      <c r="D63">
        <f t="shared" si="5"/>
        <v>1695.0964423605762</v>
      </c>
      <c r="E63">
        <f t="shared" si="6"/>
        <v>0</v>
      </c>
      <c r="F63" s="30">
        <f t="shared" si="3"/>
        <v>60.245817404724569</v>
      </c>
    </row>
    <row r="64" spans="2:6" x14ac:dyDescent="0.2">
      <c r="B64">
        <v>47</v>
      </c>
      <c r="C64">
        <f t="shared" si="4"/>
        <v>969.71487462575817</v>
      </c>
      <c r="D64">
        <f t="shared" si="5"/>
        <v>1695.9584006019588</v>
      </c>
      <c r="E64">
        <f t="shared" si="6"/>
        <v>0</v>
      </c>
      <c r="F64" s="30">
        <f t="shared" si="3"/>
        <v>60.239947619537453</v>
      </c>
    </row>
    <row r="65" spans="2:6" x14ac:dyDescent="0.2">
      <c r="B65">
        <v>48</v>
      </c>
      <c r="C65">
        <f t="shared" si="4"/>
        <v>970.43814346819261</v>
      </c>
      <c r="D65">
        <f t="shared" si="5"/>
        <v>1696.8203588433414</v>
      </c>
      <c r="E65">
        <f t="shared" si="6"/>
        <v>0</v>
      </c>
      <c r="F65" s="30">
        <f t="shared" si="3"/>
        <v>60.234084484411554</v>
      </c>
    </row>
    <row r="66" spans="2:6" x14ac:dyDescent="0.2">
      <c r="B66">
        <v>49</v>
      </c>
      <c r="C66">
        <f t="shared" si="4"/>
        <v>971.16141231062682</v>
      </c>
      <c r="D66">
        <f t="shared" si="5"/>
        <v>1697.682317084724</v>
      </c>
      <c r="E66">
        <f t="shared" si="6"/>
        <v>0</v>
      </c>
      <c r="F66" s="30">
        <f t="shared" si="3"/>
        <v>60.228227988174794</v>
      </c>
    </row>
    <row r="67" spans="2:6" x14ac:dyDescent="0.2">
      <c r="B67">
        <v>50</v>
      </c>
      <c r="C67">
        <f t="shared" si="4"/>
        <v>971.88468115306125</v>
      </c>
      <c r="D67">
        <f t="shared" si="5"/>
        <v>1698.5442753261066</v>
      </c>
      <c r="E67">
        <f t="shared" si="6"/>
        <v>0</v>
      </c>
      <c r="F67" s="30">
        <f t="shared" si="3"/>
        <v>60.222378119679789</v>
      </c>
    </row>
    <row r="68" spans="2:6" x14ac:dyDescent="0.2">
      <c r="B68">
        <v>51</v>
      </c>
      <c r="C68">
        <f t="shared" si="4"/>
        <v>972.60794999549546</v>
      </c>
      <c r="D68">
        <f t="shared" si="5"/>
        <v>1699.4062335674889</v>
      </c>
      <c r="E68">
        <f t="shared" si="6"/>
        <v>0</v>
      </c>
      <c r="F68" s="30">
        <f t="shared" si="3"/>
        <v>60.21653486780383</v>
      </c>
    </row>
    <row r="69" spans="2:6" x14ac:dyDescent="0.2">
      <c r="B69">
        <v>52</v>
      </c>
      <c r="C69">
        <f t="shared" si="4"/>
        <v>973.3312188379299</v>
      </c>
      <c r="D69">
        <f t="shared" si="5"/>
        <v>1700.2681918088715</v>
      </c>
      <c r="E69">
        <f t="shared" si="6"/>
        <v>0</v>
      </c>
      <c r="F69" s="30">
        <f t="shared" si="3"/>
        <v>60.210698221448773</v>
      </c>
    </row>
    <row r="70" spans="2:6" x14ac:dyDescent="0.2">
      <c r="B70">
        <v>53</v>
      </c>
      <c r="C70">
        <f t="shared" si="4"/>
        <v>974.0544876803641</v>
      </c>
      <c r="D70">
        <f t="shared" si="5"/>
        <v>1701.1301500502541</v>
      </c>
      <c r="E70">
        <f t="shared" si="6"/>
        <v>0</v>
      </c>
      <c r="F70" s="30">
        <f t="shared" si="3"/>
        <v>60.204868169541065</v>
      </c>
    </row>
    <row r="71" spans="2:6" x14ac:dyDescent="0.2">
      <c r="B71">
        <v>54</v>
      </c>
      <c r="C71">
        <f t="shared" si="4"/>
        <v>974.77775652279831</v>
      </c>
      <c r="D71">
        <f t="shared" si="5"/>
        <v>1701.9921082916367</v>
      </c>
      <c r="E71">
        <f t="shared" si="6"/>
        <v>0</v>
      </c>
      <c r="F71" s="30">
        <f t="shared" si="3"/>
        <v>60.199044701031575</v>
      </c>
    </row>
    <row r="72" spans="2:6" x14ac:dyDescent="0.2">
      <c r="B72">
        <v>55</v>
      </c>
      <c r="C72">
        <f t="shared" si="4"/>
        <v>975.50102536523275</v>
      </c>
      <c r="D72">
        <f t="shared" si="5"/>
        <v>1702.8540665330192</v>
      </c>
      <c r="E72">
        <f t="shared" si="6"/>
        <v>0</v>
      </c>
      <c r="F72" s="30">
        <f t="shared" si="3"/>
        <v>60.193227804895564</v>
      </c>
    </row>
    <row r="73" spans="2:6" x14ac:dyDescent="0.2">
      <c r="B73">
        <v>56</v>
      </c>
      <c r="C73">
        <f t="shared" si="4"/>
        <v>976.22429420766696</v>
      </c>
      <c r="D73">
        <f t="shared" si="5"/>
        <v>1703.7160247744016</v>
      </c>
      <c r="E73">
        <f t="shared" si="6"/>
        <v>0</v>
      </c>
      <c r="F73" s="30">
        <f t="shared" si="3"/>
        <v>60.187417470132644</v>
      </c>
    </row>
    <row r="74" spans="2:6" x14ac:dyDescent="0.2">
      <c r="B74">
        <v>57</v>
      </c>
      <c r="C74">
        <f t="shared" si="4"/>
        <v>976.94756305010139</v>
      </c>
      <c r="D74">
        <f t="shared" si="5"/>
        <v>1704.5779830157842</v>
      </c>
      <c r="E74">
        <f t="shared" si="6"/>
        <v>0</v>
      </c>
      <c r="F74" s="30">
        <f t="shared" si="3"/>
        <v>60.181613685766656</v>
      </c>
    </row>
    <row r="75" spans="2:6" x14ac:dyDescent="0.2">
      <c r="B75">
        <v>58</v>
      </c>
      <c r="C75">
        <f t="shared" si="4"/>
        <v>977.6708318925356</v>
      </c>
      <c r="D75">
        <f t="shared" si="5"/>
        <v>1705.4399412571668</v>
      </c>
      <c r="E75">
        <f t="shared" si="6"/>
        <v>0</v>
      </c>
      <c r="F75" s="30">
        <f t="shared" si="3"/>
        <v>60.175816440845693</v>
      </c>
    </row>
    <row r="76" spans="2:6" x14ac:dyDescent="0.2">
      <c r="B76">
        <v>59</v>
      </c>
      <c r="C76">
        <f t="shared" si="4"/>
        <v>978.39410073496981</v>
      </c>
      <c r="D76">
        <f t="shared" si="5"/>
        <v>1706.3018994985493</v>
      </c>
      <c r="E76">
        <f t="shared" si="6"/>
        <v>0</v>
      </c>
      <c r="F76" s="30">
        <f t="shared" si="3"/>
        <v>60.170025724441928</v>
      </c>
    </row>
    <row r="77" spans="2:6" x14ac:dyDescent="0.2">
      <c r="B77">
        <v>60</v>
      </c>
      <c r="C77">
        <f t="shared" si="4"/>
        <v>979.11736957740425</v>
      </c>
      <c r="D77">
        <f t="shared" si="5"/>
        <v>1707.1638577399319</v>
      </c>
      <c r="E77">
        <f t="shared" si="6"/>
        <v>0</v>
      </c>
      <c r="F77" s="30">
        <f t="shared" si="3"/>
        <v>60.164241525651605</v>
      </c>
    </row>
    <row r="78" spans="2:6" x14ac:dyDescent="0.2">
      <c r="B78">
        <v>61</v>
      </c>
      <c r="C78">
        <f t="shared" si="4"/>
        <v>979.84063841983846</v>
      </c>
      <c r="D78">
        <f t="shared" si="5"/>
        <v>1708.0258159813145</v>
      </c>
      <c r="E78">
        <f t="shared" si="6"/>
        <v>0</v>
      </c>
      <c r="F78" s="30">
        <f t="shared" si="3"/>
        <v>60.158463833595</v>
      </c>
    </row>
    <row r="79" spans="2:6" x14ac:dyDescent="0.2">
      <c r="B79">
        <v>62</v>
      </c>
      <c r="C79">
        <f t="shared" si="4"/>
        <v>980.56390726227289</v>
      </c>
      <c r="D79">
        <f t="shared" si="5"/>
        <v>1708.8877742226969</v>
      </c>
      <c r="E79">
        <f t="shared" si="6"/>
        <v>0</v>
      </c>
      <c r="F79" s="30">
        <f t="shared" si="3"/>
        <v>60.152692637416301</v>
      </c>
    </row>
    <row r="80" spans="2:6" x14ac:dyDescent="0.2">
      <c r="B80">
        <v>63</v>
      </c>
      <c r="C80">
        <f t="shared" si="4"/>
        <v>981.2871761047071</v>
      </c>
      <c r="D80">
        <f t="shared" si="5"/>
        <v>1709.7497324640794</v>
      </c>
      <c r="E80">
        <f t="shared" si="6"/>
        <v>0</v>
      </c>
      <c r="F80" s="30">
        <f t="shared" si="3"/>
        <v>60.146927926283546</v>
      </c>
    </row>
    <row r="81" spans="2:6" x14ac:dyDescent="0.2">
      <c r="B81">
        <v>64</v>
      </c>
      <c r="C81">
        <f t="shared" ref="C81:C112" si="7">COS(PI()/180*_Theta)*_vyps*B81+_xShip+__xL</f>
        <v>982.01044494714154</v>
      </c>
      <c r="D81">
        <f t="shared" ref="D81:D112" si="8">SIN(PI()/180*_Theta)*_vyps*B81+_yShip+_yL</f>
        <v>1710.611690705462</v>
      </c>
      <c r="E81">
        <f t="shared" ref="E81:E112" si="9">B81*CONVERT(CONVERT(_vSub,"kn","m/sec"),"m","yd")</f>
        <v>0</v>
      </c>
      <c r="F81" s="30">
        <f t="shared" si="3"/>
        <v>60.141169689388626</v>
      </c>
    </row>
    <row r="82" spans="2:6" x14ac:dyDescent="0.2">
      <c r="B82">
        <v>65</v>
      </c>
      <c r="C82">
        <f t="shared" si="7"/>
        <v>982.73371378957575</v>
      </c>
      <c r="D82">
        <f t="shared" si="8"/>
        <v>1711.4736489468446</v>
      </c>
      <c r="E82">
        <f t="shared" si="9"/>
        <v>0</v>
      </c>
      <c r="F82" s="30">
        <f t="shared" ref="F82:F145" si="10">ATAN2(C82,D82-E82)*180/PI()</f>
        <v>60.135417915947137</v>
      </c>
    </row>
    <row r="83" spans="2:6" x14ac:dyDescent="0.2">
      <c r="B83">
        <v>66</v>
      </c>
      <c r="C83">
        <f t="shared" si="7"/>
        <v>983.45698263200995</v>
      </c>
      <c r="D83">
        <f t="shared" si="8"/>
        <v>1712.3356071882272</v>
      </c>
      <c r="E83">
        <f t="shared" si="9"/>
        <v>0</v>
      </c>
      <c r="F83" s="30">
        <f t="shared" si="10"/>
        <v>60.12967259519835</v>
      </c>
    </row>
    <row r="84" spans="2:6" x14ac:dyDescent="0.2">
      <c r="B84">
        <v>67</v>
      </c>
      <c r="C84">
        <f t="shared" si="7"/>
        <v>984.18025147444439</v>
      </c>
      <c r="D84">
        <f t="shared" si="8"/>
        <v>1713.1975654296095</v>
      </c>
      <c r="E84">
        <f t="shared" si="9"/>
        <v>0</v>
      </c>
      <c r="F84" s="30">
        <f t="shared" si="10"/>
        <v>60.123933716405169</v>
      </c>
    </row>
    <row r="85" spans="2:6" x14ac:dyDescent="0.2">
      <c r="B85">
        <v>68</v>
      </c>
      <c r="C85">
        <f t="shared" si="7"/>
        <v>984.9035203168786</v>
      </c>
      <c r="D85">
        <f t="shared" si="8"/>
        <v>1714.0595236709921</v>
      </c>
      <c r="E85">
        <f t="shared" si="9"/>
        <v>0</v>
      </c>
      <c r="F85" s="30">
        <f t="shared" si="10"/>
        <v>60.11820126885403</v>
      </c>
    </row>
    <row r="86" spans="2:6" x14ac:dyDescent="0.2">
      <c r="B86">
        <v>69</v>
      </c>
      <c r="C86">
        <f t="shared" si="7"/>
        <v>985.62678915931303</v>
      </c>
      <c r="D86">
        <f t="shared" si="8"/>
        <v>1714.9214819123747</v>
      </c>
      <c r="E86">
        <f t="shared" si="9"/>
        <v>0</v>
      </c>
      <c r="F86" s="30">
        <f t="shared" si="10"/>
        <v>60.112475241854838</v>
      </c>
    </row>
    <row r="87" spans="2:6" x14ac:dyDescent="0.2">
      <c r="B87">
        <v>70</v>
      </c>
      <c r="C87">
        <f t="shared" si="7"/>
        <v>986.35005800174724</v>
      </c>
      <c r="D87">
        <f t="shared" si="8"/>
        <v>1715.7834401537573</v>
      </c>
      <c r="E87">
        <f t="shared" si="9"/>
        <v>0</v>
      </c>
      <c r="F87" s="30">
        <f t="shared" si="10"/>
        <v>60.10675562474097</v>
      </c>
    </row>
    <row r="88" spans="2:6" x14ac:dyDescent="0.2">
      <c r="B88">
        <v>71</v>
      </c>
      <c r="C88">
        <f t="shared" si="7"/>
        <v>987.07332684418168</v>
      </c>
      <c r="D88">
        <f t="shared" si="8"/>
        <v>1716.6453983951399</v>
      </c>
      <c r="E88">
        <f t="shared" si="9"/>
        <v>0</v>
      </c>
      <c r="F88" s="30">
        <f t="shared" si="10"/>
        <v>60.101042406869098</v>
      </c>
    </row>
    <row r="89" spans="2:6" x14ac:dyDescent="0.2">
      <c r="B89">
        <v>72</v>
      </c>
      <c r="C89">
        <f t="shared" si="7"/>
        <v>987.79659568661589</v>
      </c>
      <c r="D89">
        <f t="shared" si="8"/>
        <v>1717.5073566365222</v>
      </c>
      <c r="E89">
        <f t="shared" si="9"/>
        <v>0</v>
      </c>
      <c r="F89" s="30">
        <f t="shared" si="10"/>
        <v>60.095335577619217</v>
      </c>
    </row>
    <row r="90" spans="2:6" x14ac:dyDescent="0.2">
      <c r="B90">
        <v>73</v>
      </c>
      <c r="C90">
        <f t="shared" si="7"/>
        <v>988.5198645290501</v>
      </c>
      <c r="D90">
        <f t="shared" si="8"/>
        <v>1718.3693148779048</v>
      </c>
      <c r="E90">
        <f t="shared" si="9"/>
        <v>0</v>
      </c>
      <c r="F90" s="30">
        <f t="shared" si="10"/>
        <v>60.089635126394576</v>
      </c>
    </row>
    <row r="91" spans="2:6" x14ac:dyDescent="0.2">
      <c r="B91">
        <v>74</v>
      </c>
      <c r="C91">
        <f t="shared" si="7"/>
        <v>989.24313337148453</v>
      </c>
      <c r="D91">
        <f t="shared" si="8"/>
        <v>1719.2312731192874</v>
      </c>
      <c r="E91">
        <f t="shared" si="9"/>
        <v>0</v>
      </c>
      <c r="F91" s="30">
        <f t="shared" si="10"/>
        <v>60.083941042621532</v>
      </c>
    </row>
    <row r="92" spans="2:6" x14ac:dyDescent="0.2">
      <c r="B92">
        <v>75</v>
      </c>
      <c r="C92">
        <f t="shared" si="7"/>
        <v>989.96640221391874</v>
      </c>
      <c r="D92">
        <f t="shared" si="8"/>
        <v>1720.09323136067</v>
      </c>
      <c r="E92">
        <f t="shared" si="9"/>
        <v>0</v>
      </c>
      <c r="F92" s="30">
        <f t="shared" si="10"/>
        <v>60.078253315749606</v>
      </c>
    </row>
    <row r="93" spans="2:6" x14ac:dyDescent="0.2">
      <c r="B93">
        <v>76</v>
      </c>
      <c r="C93">
        <f t="shared" si="7"/>
        <v>990.68967105635318</v>
      </c>
      <c r="D93">
        <f t="shared" si="8"/>
        <v>1720.9551896020525</v>
      </c>
      <c r="E93">
        <f t="shared" si="9"/>
        <v>0</v>
      </c>
      <c r="F93" s="30">
        <f t="shared" si="10"/>
        <v>60.072571935251339</v>
      </c>
    </row>
    <row r="94" spans="2:6" x14ac:dyDescent="0.2">
      <c r="B94">
        <v>77</v>
      </c>
      <c r="C94">
        <f t="shared" si="7"/>
        <v>991.41293989878739</v>
      </c>
      <c r="D94">
        <f t="shared" si="8"/>
        <v>1721.8171478434349</v>
      </c>
      <c r="E94">
        <f t="shared" si="9"/>
        <v>0</v>
      </c>
      <c r="F94" s="30">
        <f t="shared" si="10"/>
        <v>60.066896890622232</v>
      </c>
    </row>
    <row r="95" spans="2:6" x14ac:dyDescent="0.2">
      <c r="B95">
        <v>78</v>
      </c>
      <c r="C95">
        <f t="shared" si="7"/>
        <v>992.13620874122182</v>
      </c>
      <c r="D95">
        <f t="shared" si="8"/>
        <v>1722.6791060848175</v>
      </c>
      <c r="E95">
        <f t="shared" si="9"/>
        <v>0</v>
      </c>
      <c r="F95" s="30">
        <f t="shared" si="10"/>
        <v>60.061228171380726</v>
      </c>
    </row>
    <row r="96" spans="2:6" x14ac:dyDescent="0.2">
      <c r="B96">
        <v>79</v>
      </c>
      <c r="C96">
        <f t="shared" si="7"/>
        <v>992.85947758365603</v>
      </c>
      <c r="D96">
        <f t="shared" si="8"/>
        <v>1723.5410643262001</v>
      </c>
      <c r="E96">
        <f t="shared" si="9"/>
        <v>0</v>
      </c>
      <c r="F96" s="30">
        <f t="shared" si="10"/>
        <v>60.055565767068153</v>
      </c>
    </row>
    <row r="97" spans="2:6" x14ac:dyDescent="0.2">
      <c r="B97">
        <v>80</v>
      </c>
      <c r="C97">
        <f t="shared" si="7"/>
        <v>993.58274642609024</v>
      </c>
      <c r="D97">
        <f t="shared" si="8"/>
        <v>1724.4030225675826</v>
      </c>
      <c r="E97">
        <f t="shared" si="9"/>
        <v>0</v>
      </c>
      <c r="F97" s="30">
        <f t="shared" si="10"/>
        <v>60.049909667248571</v>
      </c>
    </row>
    <row r="98" spans="2:6" x14ac:dyDescent="0.2">
      <c r="B98">
        <v>81</v>
      </c>
      <c r="C98">
        <f t="shared" si="7"/>
        <v>994.30601526852467</v>
      </c>
      <c r="D98">
        <f t="shared" si="8"/>
        <v>1725.2649808089652</v>
      </c>
      <c r="E98">
        <f t="shared" si="9"/>
        <v>0</v>
      </c>
      <c r="F98" s="30">
        <f t="shared" si="10"/>
        <v>60.04425986150882</v>
      </c>
    </row>
    <row r="99" spans="2:6" x14ac:dyDescent="0.2">
      <c r="B99">
        <v>82</v>
      </c>
      <c r="C99">
        <f t="shared" si="7"/>
        <v>995.02928411095888</v>
      </c>
      <c r="D99">
        <f t="shared" si="8"/>
        <v>1726.1269390503478</v>
      </c>
      <c r="E99">
        <f t="shared" si="9"/>
        <v>0</v>
      </c>
      <c r="F99" s="30">
        <f t="shared" si="10"/>
        <v>60.038616339458393</v>
      </c>
    </row>
    <row r="100" spans="2:6" x14ac:dyDescent="0.2">
      <c r="B100">
        <v>83</v>
      </c>
      <c r="C100">
        <f t="shared" si="7"/>
        <v>995.75255295339332</v>
      </c>
      <c r="D100">
        <f t="shared" si="8"/>
        <v>1726.9888972917302</v>
      </c>
      <c r="E100">
        <f t="shared" si="9"/>
        <v>0</v>
      </c>
      <c r="F100" s="30">
        <f t="shared" si="10"/>
        <v>60.032979090729398</v>
      </c>
    </row>
    <row r="101" spans="2:6" x14ac:dyDescent="0.2">
      <c r="B101">
        <v>84</v>
      </c>
      <c r="C101">
        <f t="shared" si="7"/>
        <v>996.47582179582753</v>
      </c>
      <c r="D101">
        <f t="shared" si="8"/>
        <v>1727.8508555331127</v>
      </c>
      <c r="E101">
        <f t="shared" si="9"/>
        <v>0</v>
      </c>
      <c r="F101" s="30">
        <f t="shared" si="10"/>
        <v>60.027348104976511</v>
      </c>
    </row>
    <row r="102" spans="2:6" x14ac:dyDescent="0.2">
      <c r="B102">
        <v>85</v>
      </c>
      <c r="C102">
        <f t="shared" si="7"/>
        <v>997.19909063826174</v>
      </c>
      <c r="D102">
        <f t="shared" si="8"/>
        <v>1728.7128137744953</v>
      </c>
      <c r="E102">
        <f t="shared" si="9"/>
        <v>0</v>
      </c>
      <c r="F102" s="30">
        <f t="shared" si="10"/>
        <v>60.021723371876881</v>
      </c>
    </row>
    <row r="103" spans="2:6" x14ac:dyDescent="0.2">
      <c r="B103">
        <v>86</v>
      </c>
      <c r="C103">
        <f t="shared" si="7"/>
        <v>997.92235948069617</v>
      </c>
      <c r="D103">
        <f t="shared" si="8"/>
        <v>1729.5747720158779</v>
      </c>
      <c r="E103">
        <f t="shared" si="9"/>
        <v>0</v>
      </c>
      <c r="F103" s="30">
        <f t="shared" si="10"/>
        <v>60.016104881130076</v>
      </c>
    </row>
    <row r="104" spans="2:6" x14ac:dyDescent="0.2">
      <c r="B104">
        <v>87</v>
      </c>
      <c r="C104">
        <f t="shared" si="7"/>
        <v>998.64562832313038</v>
      </c>
      <c r="D104">
        <f>SIN(PI()/180*_Theta)*_vyps*B104+_yShip+_yL</f>
        <v>1730.4367302572605</v>
      </c>
      <c r="E104">
        <f t="shared" si="9"/>
        <v>0</v>
      </c>
      <c r="F104" s="30">
        <f t="shared" si="10"/>
        <v>60.010492622458067</v>
      </c>
    </row>
    <row r="105" spans="2:6" x14ac:dyDescent="0.2">
      <c r="B105">
        <v>88</v>
      </c>
      <c r="C105">
        <f t="shared" si="7"/>
        <v>999.36889716556482</v>
      </c>
      <c r="D105">
        <f t="shared" si="8"/>
        <v>1731.2986884986428</v>
      </c>
      <c r="E105">
        <f t="shared" si="9"/>
        <v>0</v>
      </c>
      <c r="F105" s="30">
        <f t="shared" si="10"/>
        <v>60.004886585605121</v>
      </c>
    </row>
    <row r="106" spans="2:6" x14ac:dyDescent="0.2">
      <c r="B106">
        <v>89</v>
      </c>
      <c r="C106">
        <f t="shared" si="7"/>
        <v>1000.092166007999</v>
      </c>
      <c r="D106">
        <f t="shared" si="8"/>
        <v>1732.1606467400254</v>
      </c>
      <c r="E106">
        <f t="shared" si="9"/>
        <v>0</v>
      </c>
      <c r="F106" s="30">
        <f t="shared" si="10"/>
        <v>59.999286760337739</v>
      </c>
    </row>
    <row r="107" spans="2:6" x14ac:dyDescent="0.2">
      <c r="B107">
        <v>90</v>
      </c>
      <c r="C107">
        <f t="shared" si="7"/>
        <v>1000.8154348504335</v>
      </c>
      <c r="D107">
        <f t="shared" si="8"/>
        <v>1733.022604981408</v>
      </c>
      <c r="E107">
        <f t="shared" si="9"/>
        <v>0</v>
      </c>
      <c r="F107" s="30">
        <f t="shared" si="10"/>
        <v>59.99369313644462</v>
      </c>
    </row>
    <row r="108" spans="2:6" x14ac:dyDescent="0.2">
      <c r="B108">
        <v>91</v>
      </c>
      <c r="C108">
        <f t="shared" si="7"/>
        <v>1001.5387036928677</v>
      </c>
      <c r="D108">
        <f t="shared" si="8"/>
        <v>1733.8845632227906</v>
      </c>
      <c r="E108">
        <f t="shared" si="9"/>
        <v>0</v>
      </c>
      <c r="F108" s="30">
        <f t="shared" si="10"/>
        <v>59.988105703736622</v>
      </c>
    </row>
    <row r="109" spans="2:6" x14ac:dyDescent="0.2">
      <c r="B109">
        <v>92</v>
      </c>
      <c r="C109">
        <f t="shared" si="7"/>
        <v>1002.2619725353019</v>
      </c>
      <c r="D109">
        <f t="shared" si="8"/>
        <v>1734.7465214641732</v>
      </c>
      <c r="E109">
        <f t="shared" si="9"/>
        <v>0</v>
      </c>
      <c r="F109" s="30">
        <f t="shared" si="10"/>
        <v>59.982524452046633</v>
      </c>
    </row>
    <row r="110" spans="2:6" x14ac:dyDescent="0.2">
      <c r="B110">
        <v>93</v>
      </c>
      <c r="C110">
        <f t="shared" si="7"/>
        <v>1002.9852413777363</v>
      </c>
      <c r="D110">
        <f t="shared" si="8"/>
        <v>1735.6084797055557</v>
      </c>
      <c r="E110">
        <f t="shared" si="9"/>
        <v>0</v>
      </c>
      <c r="F110" s="30">
        <f t="shared" si="10"/>
        <v>59.97694937122958</v>
      </c>
    </row>
    <row r="111" spans="2:6" x14ac:dyDescent="0.2">
      <c r="B111">
        <v>94</v>
      </c>
      <c r="C111">
        <f t="shared" si="7"/>
        <v>1003.7085102201705</v>
      </c>
      <c r="D111">
        <f t="shared" si="8"/>
        <v>1736.4704379469381</v>
      </c>
      <c r="E111">
        <f t="shared" si="9"/>
        <v>0</v>
      </c>
      <c r="F111" s="30">
        <f t="shared" si="10"/>
        <v>59.971380451162325</v>
      </c>
    </row>
    <row r="112" spans="2:6" x14ac:dyDescent="0.2">
      <c r="B112">
        <v>95</v>
      </c>
      <c r="C112">
        <f t="shared" si="7"/>
        <v>1004.431779062605</v>
      </c>
      <c r="D112">
        <f t="shared" si="8"/>
        <v>1737.3323961883207</v>
      </c>
      <c r="E112">
        <f t="shared" si="9"/>
        <v>0</v>
      </c>
      <c r="F112" s="30">
        <f t="shared" si="10"/>
        <v>59.965817681743665</v>
      </c>
    </row>
    <row r="113" spans="2:6" x14ac:dyDescent="0.2">
      <c r="B113">
        <v>96</v>
      </c>
      <c r="C113">
        <f t="shared" ref="C113:C144" si="11">COS(PI()/180*_Theta)*_vyps*B113+_xShip+__xL</f>
        <v>1005.1550479050392</v>
      </c>
      <c r="D113">
        <f t="shared" ref="D113:D144" si="12">SIN(PI()/180*_Theta)*_vyps*B113+_yShip+_yL</f>
        <v>1738.1943544297033</v>
      </c>
      <c r="E113">
        <f t="shared" ref="E113:E144" si="13">B113*CONVERT(CONVERT(_vSub,"kn","m/sec"),"m","yd")</f>
        <v>0</v>
      </c>
      <c r="F113" s="30">
        <f t="shared" si="10"/>
        <v>59.960261052894168</v>
      </c>
    </row>
    <row r="114" spans="2:6" x14ac:dyDescent="0.2">
      <c r="B114">
        <v>97</v>
      </c>
      <c r="C114">
        <f t="shared" si="11"/>
        <v>1005.8783167474736</v>
      </c>
      <c r="D114">
        <f t="shared" si="12"/>
        <v>1739.0563126710858</v>
      </c>
      <c r="E114">
        <f t="shared" si="13"/>
        <v>0</v>
      </c>
      <c r="F114" s="30">
        <f t="shared" si="10"/>
        <v>59.95471055455625</v>
      </c>
    </row>
    <row r="115" spans="2:6" x14ac:dyDescent="0.2">
      <c r="B115">
        <v>98</v>
      </c>
      <c r="C115">
        <f t="shared" si="11"/>
        <v>1006.6015855899078</v>
      </c>
      <c r="D115">
        <f t="shared" si="12"/>
        <v>1739.9182709124684</v>
      </c>
      <c r="E115">
        <f t="shared" si="13"/>
        <v>0</v>
      </c>
      <c r="F115" s="30">
        <f t="shared" si="10"/>
        <v>59.949166176694</v>
      </c>
    </row>
    <row r="116" spans="2:6" x14ac:dyDescent="0.2">
      <c r="B116">
        <v>99</v>
      </c>
      <c r="C116">
        <f t="shared" si="11"/>
        <v>1007.324854432342</v>
      </c>
      <c r="D116">
        <f t="shared" si="12"/>
        <v>1740.7802291538508</v>
      </c>
      <c r="E116">
        <f t="shared" si="13"/>
        <v>0</v>
      </c>
      <c r="F116" s="30">
        <f t="shared" si="10"/>
        <v>59.943627909293184</v>
      </c>
    </row>
    <row r="117" spans="2:6" x14ac:dyDescent="0.2">
      <c r="B117">
        <v>100</v>
      </c>
      <c r="C117">
        <f t="shared" si="11"/>
        <v>1008.0481232747765</v>
      </c>
      <c r="D117">
        <f t="shared" si="12"/>
        <v>1741.6421873952333</v>
      </c>
      <c r="E117">
        <f t="shared" si="13"/>
        <v>0</v>
      </c>
      <c r="F117" s="30">
        <f t="shared" si="10"/>
        <v>59.93809574236117</v>
      </c>
    </row>
    <row r="118" spans="2:6" x14ac:dyDescent="0.2">
      <c r="B118">
        <v>101</v>
      </c>
      <c r="C118">
        <f t="shared" si="11"/>
        <v>1008.7713921172107</v>
      </c>
      <c r="D118">
        <f t="shared" si="12"/>
        <v>1742.5041456366159</v>
      </c>
      <c r="E118">
        <f t="shared" si="13"/>
        <v>0</v>
      </c>
      <c r="F118" s="30">
        <f t="shared" si="10"/>
        <v>59.932569665926884</v>
      </c>
    </row>
    <row r="119" spans="2:6" x14ac:dyDescent="0.2">
      <c r="B119">
        <v>102</v>
      </c>
      <c r="C119">
        <f t="shared" si="11"/>
        <v>1009.4946609596451</v>
      </c>
      <c r="D119">
        <f t="shared" si="12"/>
        <v>1743.3661038779985</v>
      </c>
      <c r="E119">
        <f t="shared" si="13"/>
        <v>0</v>
      </c>
      <c r="F119" s="30">
        <f t="shared" si="10"/>
        <v>59.927049670040738</v>
      </c>
    </row>
    <row r="120" spans="2:6" x14ac:dyDescent="0.2">
      <c r="B120">
        <v>103</v>
      </c>
      <c r="C120">
        <f t="shared" si="11"/>
        <v>1010.2179298020793</v>
      </c>
      <c r="D120">
        <f t="shared" si="12"/>
        <v>1744.2280621193811</v>
      </c>
      <c r="E120">
        <f t="shared" si="13"/>
        <v>0</v>
      </c>
      <c r="F120" s="30">
        <f t="shared" si="10"/>
        <v>59.921535744774552</v>
      </c>
    </row>
    <row r="121" spans="2:6" x14ac:dyDescent="0.2">
      <c r="B121">
        <v>104</v>
      </c>
      <c r="C121">
        <f t="shared" si="11"/>
        <v>1010.9411986445137</v>
      </c>
      <c r="D121">
        <f t="shared" si="12"/>
        <v>1745.0900203607634</v>
      </c>
      <c r="E121">
        <f t="shared" si="13"/>
        <v>0</v>
      </c>
      <c r="F121" s="30">
        <f t="shared" si="10"/>
        <v>59.916027880221549</v>
      </c>
    </row>
    <row r="122" spans="2:6" x14ac:dyDescent="0.2">
      <c r="B122">
        <v>105</v>
      </c>
      <c r="C122">
        <f t="shared" si="11"/>
        <v>1011.664467486948</v>
      </c>
      <c r="D122">
        <f t="shared" si="12"/>
        <v>1745.951978602146</v>
      </c>
      <c r="E122">
        <f t="shared" si="13"/>
        <v>0</v>
      </c>
      <c r="F122" s="30">
        <f t="shared" si="10"/>
        <v>59.910526066496281</v>
      </c>
    </row>
    <row r="123" spans="2:6" x14ac:dyDescent="0.2">
      <c r="B123">
        <v>106</v>
      </c>
      <c r="C123">
        <f t="shared" si="11"/>
        <v>1012.3877363293822</v>
      </c>
      <c r="D123">
        <f t="shared" si="12"/>
        <v>1746.8139368435286</v>
      </c>
      <c r="E123">
        <f t="shared" si="13"/>
        <v>0</v>
      </c>
      <c r="F123" s="30">
        <f t="shared" si="10"/>
        <v>59.905030293734534</v>
      </c>
    </row>
    <row r="124" spans="2:6" x14ac:dyDescent="0.2">
      <c r="B124">
        <v>107</v>
      </c>
      <c r="C124">
        <f t="shared" si="11"/>
        <v>1013.1110051718166</v>
      </c>
      <c r="D124">
        <f t="shared" si="12"/>
        <v>1747.6758950849112</v>
      </c>
      <c r="E124">
        <f t="shared" si="13"/>
        <v>0</v>
      </c>
      <c r="F124" s="30">
        <f t="shared" si="10"/>
        <v>59.899540552093285</v>
      </c>
    </row>
    <row r="125" spans="2:6" x14ac:dyDescent="0.2">
      <c r="B125">
        <v>108</v>
      </c>
      <c r="C125">
        <f t="shared" si="11"/>
        <v>1013.8342740142508</v>
      </c>
      <c r="D125">
        <f t="shared" si="12"/>
        <v>1748.5378533262938</v>
      </c>
      <c r="E125">
        <f t="shared" si="13"/>
        <v>0</v>
      </c>
      <c r="F125" s="30">
        <f t="shared" si="10"/>
        <v>59.89405683175071</v>
      </c>
    </row>
    <row r="126" spans="2:6" x14ac:dyDescent="0.2">
      <c r="B126">
        <v>109</v>
      </c>
      <c r="C126">
        <f t="shared" si="11"/>
        <v>1014.5575428566852</v>
      </c>
      <c r="D126">
        <f t="shared" si="12"/>
        <v>1749.3998115676761</v>
      </c>
      <c r="E126">
        <f t="shared" si="13"/>
        <v>0</v>
      </c>
      <c r="F126" s="30">
        <f t="shared" si="10"/>
        <v>59.888579122906016</v>
      </c>
    </row>
    <row r="127" spans="2:6" x14ac:dyDescent="0.2">
      <c r="B127">
        <v>110</v>
      </c>
      <c r="C127">
        <f t="shared" si="11"/>
        <v>1015.2808116991195</v>
      </c>
      <c r="D127">
        <f t="shared" si="12"/>
        <v>1750.2617698090587</v>
      </c>
      <c r="E127">
        <f t="shared" si="13"/>
        <v>0</v>
      </c>
      <c r="F127" s="30">
        <f t="shared" si="10"/>
        <v>59.883107415779541</v>
      </c>
    </row>
    <row r="128" spans="2:6" x14ac:dyDescent="0.2">
      <c r="B128">
        <v>111</v>
      </c>
      <c r="C128">
        <f t="shared" si="11"/>
        <v>1016.0040805415537</v>
      </c>
      <c r="D128">
        <f t="shared" si="12"/>
        <v>1751.1237280504413</v>
      </c>
      <c r="E128">
        <f t="shared" si="13"/>
        <v>0</v>
      </c>
      <c r="F128" s="30">
        <f t="shared" si="10"/>
        <v>59.877641700612479</v>
      </c>
    </row>
    <row r="129" spans="2:6" x14ac:dyDescent="0.2">
      <c r="B129">
        <v>112</v>
      </c>
      <c r="C129">
        <f t="shared" si="11"/>
        <v>1016.7273493839881</v>
      </c>
      <c r="D129">
        <f t="shared" si="12"/>
        <v>1751.9856862918239</v>
      </c>
      <c r="E129">
        <f t="shared" si="13"/>
        <v>0</v>
      </c>
      <c r="F129" s="30">
        <f t="shared" si="10"/>
        <v>59.872181967667046</v>
      </c>
    </row>
    <row r="130" spans="2:6" x14ac:dyDescent="0.2">
      <c r="B130">
        <v>113</v>
      </c>
      <c r="C130">
        <f t="shared" si="11"/>
        <v>1017.4506182264223</v>
      </c>
      <c r="D130">
        <f t="shared" si="12"/>
        <v>1752.8476445332064</v>
      </c>
      <c r="E130">
        <f t="shared" si="13"/>
        <v>0</v>
      </c>
      <c r="F130" s="30">
        <f t="shared" si="10"/>
        <v>59.866728207226309</v>
      </c>
    </row>
    <row r="131" spans="2:6" x14ac:dyDescent="0.2">
      <c r="B131">
        <v>114</v>
      </c>
      <c r="C131">
        <f t="shared" si="11"/>
        <v>1018.1738870688567</v>
      </c>
      <c r="D131">
        <f t="shared" si="12"/>
        <v>1753.709602774589</v>
      </c>
      <c r="E131">
        <f t="shared" si="13"/>
        <v>0</v>
      </c>
      <c r="F131" s="30">
        <f t="shared" si="10"/>
        <v>59.861280409594094</v>
      </c>
    </row>
    <row r="132" spans="2:6" x14ac:dyDescent="0.2">
      <c r="B132">
        <v>115</v>
      </c>
      <c r="C132">
        <f t="shared" si="11"/>
        <v>1018.897155911291</v>
      </c>
      <c r="D132">
        <f t="shared" si="12"/>
        <v>1754.5715610159714</v>
      </c>
      <c r="E132">
        <f t="shared" si="13"/>
        <v>0</v>
      </c>
      <c r="F132" s="30">
        <f t="shared" si="10"/>
        <v>59.855838565095077</v>
      </c>
    </row>
    <row r="133" spans="2:6" x14ac:dyDescent="0.2">
      <c r="B133">
        <v>116</v>
      </c>
      <c r="C133">
        <f t="shared" si="11"/>
        <v>1019.6204247537254</v>
      </c>
      <c r="D133">
        <f t="shared" si="12"/>
        <v>1755.433519257354</v>
      </c>
      <c r="E133">
        <f t="shared" si="13"/>
        <v>0</v>
      </c>
      <c r="F133" s="30">
        <f t="shared" si="10"/>
        <v>59.850402664074572</v>
      </c>
    </row>
    <row r="134" spans="2:6" x14ac:dyDescent="0.2">
      <c r="B134">
        <v>117</v>
      </c>
      <c r="C134">
        <f t="shared" si="11"/>
        <v>1020.3436935961596</v>
      </c>
      <c r="D134">
        <f t="shared" si="12"/>
        <v>1756.2954774987365</v>
      </c>
      <c r="E134">
        <f t="shared" si="13"/>
        <v>0</v>
      </c>
      <c r="F134" s="30">
        <f t="shared" si="10"/>
        <v>59.844972696898544</v>
      </c>
    </row>
    <row r="135" spans="2:6" x14ac:dyDescent="0.2">
      <c r="B135">
        <v>118</v>
      </c>
      <c r="C135">
        <f t="shared" si="11"/>
        <v>1021.0669624385938</v>
      </c>
      <c r="D135">
        <f t="shared" si="12"/>
        <v>1757.1574357401191</v>
      </c>
      <c r="E135">
        <f t="shared" si="13"/>
        <v>0</v>
      </c>
      <c r="F135" s="30">
        <f t="shared" si="10"/>
        <v>59.839548653953607</v>
      </c>
    </row>
    <row r="136" spans="2:6" x14ac:dyDescent="0.2">
      <c r="B136">
        <v>119</v>
      </c>
      <c r="C136">
        <f t="shared" si="11"/>
        <v>1021.7902312810282</v>
      </c>
      <c r="D136">
        <f t="shared" si="12"/>
        <v>1758.0193939815017</v>
      </c>
      <c r="E136">
        <f t="shared" si="13"/>
        <v>0</v>
      </c>
      <c r="F136" s="30">
        <f t="shared" si="10"/>
        <v>59.834130525646835</v>
      </c>
    </row>
    <row r="137" spans="2:6" x14ac:dyDescent="0.2">
      <c r="B137">
        <v>120</v>
      </c>
      <c r="C137">
        <f t="shared" si="11"/>
        <v>1022.5135001234624</v>
      </c>
      <c r="D137">
        <f t="shared" si="12"/>
        <v>1758.8813522228841</v>
      </c>
      <c r="E137">
        <f t="shared" si="13"/>
        <v>0</v>
      </c>
      <c r="F137" s="30">
        <f t="shared" si="10"/>
        <v>59.828718302405882</v>
      </c>
    </row>
    <row r="138" spans="2:6" x14ac:dyDescent="0.2">
      <c r="B138">
        <v>121</v>
      </c>
      <c r="C138">
        <f t="shared" si="11"/>
        <v>1023.2367689658969</v>
      </c>
      <c r="D138">
        <f t="shared" si="12"/>
        <v>1759.7433104642666</v>
      </c>
      <c r="E138">
        <f t="shared" si="13"/>
        <v>0</v>
      </c>
      <c r="F138" s="30">
        <f t="shared" si="10"/>
        <v>59.823311974678738</v>
      </c>
    </row>
    <row r="139" spans="2:6" x14ac:dyDescent="0.2">
      <c r="B139">
        <v>122</v>
      </c>
      <c r="C139">
        <f t="shared" si="11"/>
        <v>1023.9600378083311</v>
      </c>
      <c r="D139">
        <f t="shared" si="12"/>
        <v>1760.6052687056492</v>
      </c>
      <c r="E139">
        <f t="shared" si="13"/>
        <v>0</v>
      </c>
      <c r="F139" s="30">
        <f t="shared" si="10"/>
        <v>59.817911532933856</v>
      </c>
    </row>
    <row r="140" spans="2:6" x14ac:dyDescent="0.2">
      <c r="B140">
        <v>123</v>
      </c>
      <c r="C140">
        <f t="shared" si="11"/>
        <v>1024.6833066507656</v>
      </c>
      <c r="D140">
        <f t="shared" si="12"/>
        <v>1761.4672269470318</v>
      </c>
      <c r="E140">
        <f t="shared" si="13"/>
        <v>0</v>
      </c>
      <c r="F140" s="30">
        <f t="shared" si="10"/>
        <v>59.81251696765996</v>
      </c>
    </row>
    <row r="141" spans="2:6" x14ac:dyDescent="0.2">
      <c r="B141">
        <v>124</v>
      </c>
      <c r="C141">
        <f t="shared" si="11"/>
        <v>1025.4065754931999</v>
      </c>
      <c r="D141">
        <f t="shared" si="12"/>
        <v>1762.3291851884144</v>
      </c>
      <c r="E141">
        <f t="shared" si="13"/>
        <v>0</v>
      </c>
      <c r="F141" s="30">
        <f t="shared" si="10"/>
        <v>59.807128269366061</v>
      </c>
    </row>
    <row r="142" spans="2:6" x14ac:dyDescent="0.2">
      <c r="B142">
        <v>125</v>
      </c>
      <c r="C142">
        <f t="shared" si="11"/>
        <v>1026.1298443356341</v>
      </c>
      <c r="D142">
        <f t="shared" si="12"/>
        <v>1763.191143429797</v>
      </c>
      <c r="E142">
        <f t="shared" si="13"/>
        <v>0</v>
      </c>
      <c r="F142" s="30">
        <f t="shared" si="10"/>
        <v>59.801745428581405</v>
      </c>
    </row>
    <row r="143" spans="2:6" x14ac:dyDescent="0.2">
      <c r="B143">
        <v>126</v>
      </c>
      <c r="C143">
        <f t="shared" si="11"/>
        <v>1026.8531131780685</v>
      </c>
      <c r="D143">
        <f t="shared" si="12"/>
        <v>1764.0531016711793</v>
      </c>
      <c r="E143">
        <f t="shared" si="13"/>
        <v>0</v>
      </c>
      <c r="F143" s="30">
        <f t="shared" si="10"/>
        <v>59.796368435855364</v>
      </c>
    </row>
    <row r="144" spans="2:6" x14ac:dyDescent="0.2">
      <c r="B144">
        <v>127</v>
      </c>
      <c r="C144">
        <f t="shared" si="11"/>
        <v>1027.5763820205027</v>
      </c>
      <c r="D144">
        <f t="shared" si="12"/>
        <v>1764.9150599125619</v>
      </c>
      <c r="E144">
        <f t="shared" si="13"/>
        <v>0</v>
      </c>
      <c r="F144" s="30">
        <f t="shared" si="10"/>
        <v>59.790997281757463</v>
      </c>
    </row>
    <row r="145" spans="2:6" x14ac:dyDescent="0.2">
      <c r="B145">
        <v>128</v>
      </c>
      <c r="C145">
        <f t="shared" ref="C145:C176" si="14">COS(PI()/180*_Theta)*_vyps*B145+_xShip+__xL</f>
        <v>1028.2996508629371</v>
      </c>
      <c r="D145">
        <f t="shared" ref="D145:D176" si="15">SIN(PI()/180*_Theta)*_vyps*B145+_yShip+_yL</f>
        <v>1765.7770181539445</v>
      </c>
      <c r="E145">
        <f t="shared" ref="E145:E176" si="16">B145*CONVERT(CONVERT(_vSub,"kn","m/sec"),"m","yd")</f>
        <v>0</v>
      </c>
      <c r="F145" s="30">
        <f t="shared" si="10"/>
        <v>59.785631956877239</v>
      </c>
    </row>
    <row r="146" spans="2:6" x14ac:dyDescent="0.2">
      <c r="B146">
        <v>129</v>
      </c>
      <c r="C146">
        <f t="shared" si="14"/>
        <v>1029.0229197053714</v>
      </c>
      <c r="D146">
        <f t="shared" si="15"/>
        <v>1766.6389763953271</v>
      </c>
      <c r="E146">
        <f t="shared" si="16"/>
        <v>0</v>
      </c>
      <c r="F146" s="30">
        <f t="shared" ref="F146:F209" si="17">ATAN2(C146,D146-E146)*180/PI()</f>
        <v>59.78027245182431</v>
      </c>
    </row>
    <row r="147" spans="2:6" x14ac:dyDescent="0.2">
      <c r="B147">
        <v>130</v>
      </c>
      <c r="C147">
        <f t="shared" si="14"/>
        <v>1029.7461885478058</v>
      </c>
      <c r="D147">
        <f t="shared" si="15"/>
        <v>1767.5009346367096</v>
      </c>
      <c r="E147">
        <f t="shared" si="16"/>
        <v>0</v>
      </c>
      <c r="F147" s="30">
        <f t="shared" si="17"/>
        <v>59.774918757228171</v>
      </c>
    </row>
    <row r="148" spans="2:6" x14ac:dyDescent="0.2">
      <c r="B148">
        <v>131</v>
      </c>
      <c r="C148">
        <f t="shared" si="14"/>
        <v>1030.46945739024</v>
      </c>
      <c r="D148">
        <f t="shared" si="15"/>
        <v>1768.362892878092</v>
      </c>
      <c r="E148">
        <f t="shared" si="16"/>
        <v>0</v>
      </c>
      <c r="F148" s="30">
        <f t="shared" si="17"/>
        <v>59.769570863738238</v>
      </c>
    </row>
    <row r="149" spans="2:6" x14ac:dyDescent="0.2">
      <c r="B149">
        <v>132</v>
      </c>
      <c r="C149">
        <f t="shared" si="14"/>
        <v>1031.1927262326742</v>
      </c>
      <c r="D149">
        <f t="shared" si="15"/>
        <v>1769.2248511194746</v>
      </c>
      <c r="E149">
        <f t="shared" si="16"/>
        <v>0</v>
      </c>
      <c r="F149" s="30">
        <f t="shared" si="17"/>
        <v>59.764228762023798</v>
      </c>
    </row>
    <row r="150" spans="2:6" x14ac:dyDescent="0.2">
      <c r="B150">
        <v>133</v>
      </c>
      <c r="C150">
        <f t="shared" si="14"/>
        <v>1031.9159950751086</v>
      </c>
      <c r="D150">
        <f t="shared" si="15"/>
        <v>1770.0868093608572</v>
      </c>
      <c r="E150">
        <f t="shared" si="16"/>
        <v>0</v>
      </c>
      <c r="F150" s="30">
        <f t="shared" si="17"/>
        <v>59.758892442773934</v>
      </c>
    </row>
    <row r="151" spans="2:6" x14ac:dyDescent="0.2">
      <c r="B151">
        <v>134</v>
      </c>
      <c r="C151">
        <f t="shared" si="14"/>
        <v>1032.6392639175428</v>
      </c>
      <c r="D151">
        <f t="shared" si="15"/>
        <v>1770.9487676022397</v>
      </c>
      <c r="E151">
        <f t="shared" si="16"/>
        <v>0</v>
      </c>
      <c r="F151" s="30">
        <f t="shared" si="17"/>
        <v>59.753561896697441</v>
      </c>
    </row>
    <row r="152" spans="2:6" x14ac:dyDescent="0.2">
      <c r="B152">
        <v>135</v>
      </c>
      <c r="C152">
        <f t="shared" si="14"/>
        <v>1033.3625327599773</v>
      </c>
      <c r="D152">
        <f t="shared" si="15"/>
        <v>1771.8107258436223</v>
      </c>
      <c r="E152">
        <f t="shared" si="16"/>
        <v>0</v>
      </c>
      <c r="F152" s="30">
        <f t="shared" si="17"/>
        <v>59.748237114522837</v>
      </c>
    </row>
    <row r="153" spans="2:6" x14ac:dyDescent="0.2">
      <c r="B153">
        <v>136</v>
      </c>
      <c r="C153">
        <f t="shared" si="14"/>
        <v>1034.0858016024115</v>
      </c>
      <c r="D153">
        <f t="shared" si="15"/>
        <v>1772.6726840850047</v>
      </c>
      <c r="E153">
        <f t="shared" si="16"/>
        <v>0</v>
      </c>
      <c r="F153" s="30">
        <f t="shared" si="17"/>
        <v>59.742918086998266</v>
      </c>
    </row>
    <row r="154" spans="2:6" x14ac:dyDescent="0.2">
      <c r="B154">
        <v>137</v>
      </c>
      <c r="C154">
        <f t="shared" si="14"/>
        <v>1034.8090704448459</v>
      </c>
      <c r="D154">
        <f t="shared" si="15"/>
        <v>1773.5346423263873</v>
      </c>
      <c r="E154">
        <f t="shared" si="16"/>
        <v>0</v>
      </c>
      <c r="F154" s="30">
        <f t="shared" si="17"/>
        <v>59.737604804891475</v>
      </c>
    </row>
    <row r="155" spans="2:6" x14ac:dyDescent="0.2">
      <c r="B155">
        <v>138</v>
      </c>
      <c r="C155">
        <f t="shared" si="14"/>
        <v>1035.5323392872801</v>
      </c>
      <c r="D155">
        <f t="shared" si="15"/>
        <v>1774.3966005677698</v>
      </c>
      <c r="E155">
        <f t="shared" si="16"/>
        <v>0</v>
      </c>
      <c r="F155" s="30">
        <f t="shared" si="17"/>
        <v>59.732297258989753</v>
      </c>
    </row>
    <row r="156" spans="2:6" x14ac:dyDescent="0.2">
      <c r="B156">
        <v>139</v>
      </c>
      <c r="C156">
        <f t="shared" si="14"/>
        <v>1036.2556081297143</v>
      </c>
      <c r="D156">
        <f t="shared" si="15"/>
        <v>1775.2585588091524</v>
      </c>
      <c r="E156">
        <f t="shared" si="16"/>
        <v>0</v>
      </c>
      <c r="F156" s="30">
        <f t="shared" si="17"/>
        <v>59.726995440099842</v>
      </c>
    </row>
    <row r="157" spans="2:6" x14ac:dyDescent="0.2">
      <c r="B157">
        <v>140</v>
      </c>
      <c r="C157">
        <f t="shared" si="14"/>
        <v>1036.9788769721488</v>
      </c>
      <c r="D157">
        <f t="shared" si="15"/>
        <v>1776.120517050535</v>
      </c>
      <c r="E157">
        <f t="shared" si="16"/>
        <v>0</v>
      </c>
      <c r="F157" s="30">
        <f t="shared" si="17"/>
        <v>59.721699339047944</v>
      </c>
    </row>
    <row r="158" spans="2:6" x14ac:dyDescent="0.2">
      <c r="B158">
        <v>141</v>
      </c>
      <c r="C158">
        <f t="shared" si="14"/>
        <v>1037.702145814583</v>
      </c>
      <c r="D158">
        <f t="shared" si="15"/>
        <v>1776.9824752919174</v>
      </c>
      <c r="E158">
        <f t="shared" si="16"/>
        <v>0</v>
      </c>
      <c r="F158" s="30">
        <f t="shared" si="17"/>
        <v>59.716408946679685</v>
      </c>
    </row>
    <row r="159" spans="2:6" x14ac:dyDescent="0.2">
      <c r="B159">
        <v>142</v>
      </c>
      <c r="C159">
        <f t="shared" si="14"/>
        <v>1038.4254146570174</v>
      </c>
      <c r="D159">
        <f t="shared" si="15"/>
        <v>1777.8444335332999</v>
      </c>
      <c r="E159">
        <f t="shared" si="16"/>
        <v>0</v>
      </c>
      <c r="F159" s="30">
        <f t="shared" si="17"/>
        <v>59.711124253859929</v>
      </c>
    </row>
    <row r="160" spans="2:6" x14ac:dyDescent="0.2">
      <c r="B160">
        <v>143</v>
      </c>
      <c r="C160">
        <f t="shared" si="14"/>
        <v>1039.1486834994516</v>
      </c>
      <c r="D160">
        <f t="shared" si="15"/>
        <v>1778.7063917746825</v>
      </c>
      <c r="E160">
        <f t="shared" si="16"/>
        <v>0</v>
      </c>
      <c r="F160" s="30">
        <f t="shared" si="17"/>
        <v>59.705845251472944</v>
      </c>
    </row>
    <row r="161" spans="2:6" x14ac:dyDescent="0.2">
      <c r="B161">
        <v>144</v>
      </c>
      <c r="C161">
        <f t="shared" si="14"/>
        <v>1039.8719523418858</v>
      </c>
      <c r="D161">
        <f t="shared" si="15"/>
        <v>1779.5683500160651</v>
      </c>
      <c r="E161">
        <f t="shared" si="16"/>
        <v>0</v>
      </c>
      <c r="F161" s="30">
        <f t="shared" si="17"/>
        <v>59.700571930422136</v>
      </c>
    </row>
    <row r="162" spans="2:6" x14ac:dyDescent="0.2">
      <c r="B162">
        <v>145</v>
      </c>
      <c r="C162">
        <f t="shared" si="14"/>
        <v>1040.5952211843203</v>
      </c>
      <c r="D162">
        <f t="shared" si="15"/>
        <v>1780.4303082574477</v>
      </c>
      <c r="E162">
        <f t="shared" si="16"/>
        <v>0</v>
      </c>
      <c r="F162" s="30">
        <f t="shared" si="17"/>
        <v>59.695304281630136</v>
      </c>
    </row>
    <row r="163" spans="2:6" x14ac:dyDescent="0.2">
      <c r="B163">
        <v>146</v>
      </c>
      <c r="C163">
        <f t="shared" si="14"/>
        <v>1041.3184900267545</v>
      </c>
      <c r="D163">
        <f t="shared" si="15"/>
        <v>1781.2922664988303</v>
      </c>
      <c r="E163">
        <f t="shared" si="16"/>
        <v>0</v>
      </c>
      <c r="F163" s="30">
        <f t="shared" si="17"/>
        <v>59.690042296038719</v>
      </c>
    </row>
    <row r="164" spans="2:6" x14ac:dyDescent="0.2">
      <c r="B164">
        <v>147</v>
      </c>
      <c r="C164">
        <f t="shared" si="14"/>
        <v>1042.0417588691889</v>
      </c>
      <c r="D164">
        <f t="shared" si="15"/>
        <v>1782.1542247402126</v>
      </c>
      <c r="E164">
        <f t="shared" si="16"/>
        <v>0</v>
      </c>
      <c r="F164" s="30">
        <f t="shared" si="17"/>
        <v>59.684785964608707</v>
      </c>
    </row>
    <row r="165" spans="2:6" x14ac:dyDescent="0.2">
      <c r="B165">
        <v>148</v>
      </c>
      <c r="C165">
        <f t="shared" si="14"/>
        <v>1042.7650277116231</v>
      </c>
      <c r="D165">
        <f t="shared" si="15"/>
        <v>1783.0161829815952</v>
      </c>
      <c r="E165">
        <f t="shared" si="16"/>
        <v>0</v>
      </c>
      <c r="F165" s="30">
        <f t="shared" si="17"/>
        <v>59.679535278320003</v>
      </c>
    </row>
    <row r="166" spans="2:6" x14ac:dyDescent="0.2">
      <c r="B166">
        <v>149</v>
      </c>
      <c r="C166">
        <f t="shared" si="14"/>
        <v>1043.4882965540576</v>
      </c>
      <c r="D166">
        <f t="shared" si="15"/>
        <v>1783.8781412229778</v>
      </c>
      <c r="E166">
        <f t="shared" si="16"/>
        <v>0</v>
      </c>
      <c r="F166" s="30">
        <f t="shared" si="17"/>
        <v>59.674290228171465</v>
      </c>
    </row>
    <row r="167" spans="2:6" x14ac:dyDescent="0.2">
      <c r="B167">
        <v>150</v>
      </c>
      <c r="C167">
        <f t="shared" si="14"/>
        <v>1044.2115653964918</v>
      </c>
      <c r="D167">
        <f t="shared" si="15"/>
        <v>1784.7400994643604</v>
      </c>
      <c r="E167">
        <f t="shared" si="16"/>
        <v>0</v>
      </c>
      <c r="F167" s="30">
        <f t="shared" si="17"/>
        <v>59.669050805180895</v>
      </c>
    </row>
    <row r="168" spans="2:6" x14ac:dyDescent="0.2">
      <c r="B168">
        <v>151</v>
      </c>
      <c r="C168">
        <f t="shared" si="14"/>
        <v>1044.934834238926</v>
      </c>
      <c r="D168">
        <f t="shared" si="15"/>
        <v>1785.6020577057429</v>
      </c>
      <c r="E168">
        <f t="shared" si="16"/>
        <v>0</v>
      </c>
      <c r="F168" s="30">
        <f t="shared" si="17"/>
        <v>59.663817000384952</v>
      </c>
    </row>
    <row r="169" spans="2:6" x14ac:dyDescent="0.2">
      <c r="B169">
        <v>152</v>
      </c>
      <c r="C169">
        <f t="shared" si="14"/>
        <v>1045.6581030813604</v>
      </c>
      <c r="D169">
        <f t="shared" si="15"/>
        <v>1786.4640159471253</v>
      </c>
      <c r="E169">
        <f t="shared" si="16"/>
        <v>0</v>
      </c>
      <c r="F169" s="30">
        <f t="shared" si="17"/>
        <v>59.658588804839198</v>
      </c>
    </row>
    <row r="170" spans="2:6" x14ac:dyDescent="0.2">
      <c r="B170">
        <v>153</v>
      </c>
      <c r="C170">
        <f t="shared" si="14"/>
        <v>1046.3813719237946</v>
      </c>
      <c r="D170">
        <f t="shared" si="15"/>
        <v>1787.3259741885079</v>
      </c>
      <c r="E170">
        <f t="shared" si="16"/>
        <v>0</v>
      </c>
      <c r="F170" s="30">
        <f t="shared" si="17"/>
        <v>59.653366209617936</v>
      </c>
    </row>
    <row r="171" spans="2:6" x14ac:dyDescent="0.2">
      <c r="B171">
        <v>154</v>
      </c>
      <c r="C171">
        <f t="shared" si="14"/>
        <v>1047.1046407662291</v>
      </c>
      <c r="D171">
        <f t="shared" si="15"/>
        <v>1788.1879324298905</v>
      </c>
      <c r="E171">
        <f t="shared" si="16"/>
        <v>0</v>
      </c>
      <c r="F171" s="30">
        <f t="shared" si="17"/>
        <v>59.6481492058142</v>
      </c>
    </row>
    <row r="172" spans="2:6" x14ac:dyDescent="0.2">
      <c r="B172">
        <v>155</v>
      </c>
      <c r="C172">
        <f t="shared" si="14"/>
        <v>1047.8279096086633</v>
      </c>
      <c r="D172">
        <f t="shared" si="15"/>
        <v>1789.049890671273</v>
      </c>
      <c r="E172">
        <f t="shared" si="16"/>
        <v>0</v>
      </c>
      <c r="F172" s="30">
        <f t="shared" si="17"/>
        <v>59.642937784539754</v>
      </c>
    </row>
    <row r="173" spans="2:6" x14ac:dyDescent="0.2">
      <c r="B173">
        <v>156</v>
      </c>
      <c r="C173">
        <f t="shared" si="14"/>
        <v>1048.5511784510977</v>
      </c>
      <c r="D173">
        <f t="shared" si="15"/>
        <v>1789.9118489126556</v>
      </c>
      <c r="E173">
        <f t="shared" si="16"/>
        <v>0</v>
      </c>
      <c r="F173" s="30">
        <f t="shared" si="17"/>
        <v>59.637731936924965</v>
      </c>
    </row>
    <row r="174" spans="2:6" x14ac:dyDescent="0.2">
      <c r="B174">
        <v>157</v>
      </c>
      <c r="C174">
        <f t="shared" si="14"/>
        <v>1049.2744472935319</v>
      </c>
      <c r="D174">
        <f t="shared" si="15"/>
        <v>1790.7738071540382</v>
      </c>
      <c r="E174">
        <f t="shared" si="16"/>
        <v>0</v>
      </c>
      <c r="F174" s="30">
        <f t="shared" si="17"/>
        <v>59.632531654118814</v>
      </c>
    </row>
    <row r="175" spans="2:6" x14ac:dyDescent="0.2">
      <c r="B175">
        <v>158</v>
      </c>
      <c r="C175">
        <f t="shared" si="14"/>
        <v>1049.9977161359661</v>
      </c>
      <c r="D175">
        <f t="shared" si="15"/>
        <v>1791.6357653954205</v>
      </c>
      <c r="E175">
        <f t="shared" si="16"/>
        <v>0</v>
      </c>
      <c r="F175" s="30">
        <f t="shared" si="17"/>
        <v>59.627336927288837</v>
      </c>
    </row>
    <row r="176" spans="2:6" x14ac:dyDescent="0.2">
      <c r="B176">
        <v>159</v>
      </c>
      <c r="C176">
        <f t="shared" si="14"/>
        <v>1050.7209849784006</v>
      </c>
      <c r="D176">
        <f t="shared" si="15"/>
        <v>1792.4977236368031</v>
      </c>
      <c r="E176">
        <f t="shared" si="16"/>
        <v>0</v>
      </c>
      <c r="F176" s="30">
        <f t="shared" si="17"/>
        <v>59.62214774762105</v>
      </c>
    </row>
    <row r="177" spans="2:6" x14ac:dyDescent="0.2">
      <c r="B177">
        <v>160</v>
      </c>
      <c r="C177">
        <f t="shared" ref="C177:C208" si="18">COS(PI()/180*_Theta)*_vyps*B177+_xShip+__xL</f>
        <v>1051.4442538208348</v>
      </c>
      <c r="D177">
        <f t="shared" ref="D177:D208" si="19">SIN(PI()/180*_Theta)*_vyps*B177+_yShip+_yL</f>
        <v>1793.3596818781857</v>
      </c>
      <c r="E177">
        <f t="shared" ref="E177:E208" si="20">B177*CONVERT(CONVERT(_vSub,"kn","m/sec"),"m","yd")</f>
        <v>0</v>
      </c>
      <c r="F177" s="30">
        <f t="shared" si="17"/>
        <v>59.616964106319934</v>
      </c>
    </row>
    <row r="178" spans="2:6" x14ac:dyDescent="0.2">
      <c r="B178">
        <v>161</v>
      </c>
      <c r="C178">
        <f t="shared" si="18"/>
        <v>1052.1675226632692</v>
      </c>
      <c r="D178">
        <f t="shared" si="19"/>
        <v>1794.2216401195683</v>
      </c>
      <c r="E178">
        <f t="shared" si="20"/>
        <v>0</v>
      </c>
      <c r="F178" s="30">
        <f t="shared" si="17"/>
        <v>59.61178599460834</v>
      </c>
    </row>
    <row r="179" spans="2:6" x14ac:dyDescent="0.2">
      <c r="B179">
        <v>162</v>
      </c>
      <c r="C179">
        <f t="shared" si="18"/>
        <v>1052.8907915057034</v>
      </c>
      <c r="D179">
        <f t="shared" si="19"/>
        <v>1795.0835983609506</v>
      </c>
      <c r="E179">
        <f t="shared" si="20"/>
        <v>0</v>
      </c>
      <c r="F179" s="30">
        <f t="shared" si="17"/>
        <v>59.606613403727529</v>
      </c>
    </row>
    <row r="180" spans="2:6" x14ac:dyDescent="0.2">
      <c r="B180">
        <v>163</v>
      </c>
      <c r="C180">
        <f t="shared" si="18"/>
        <v>1053.6140603481376</v>
      </c>
      <c r="D180">
        <f t="shared" si="19"/>
        <v>1795.9455566023332</v>
      </c>
      <c r="E180">
        <f t="shared" si="20"/>
        <v>0</v>
      </c>
      <c r="F180" s="30">
        <f t="shared" si="17"/>
        <v>59.601446324937001</v>
      </c>
    </row>
    <row r="181" spans="2:6" x14ac:dyDescent="0.2">
      <c r="B181">
        <v>164</v>
      </c>
      <c r="C181">
        <f t="shared" si="18"/>
        <v>1054.3373291905721</v>
      </c>
      <c r="D181">
        <f t="shared" si="19"/>
        <v>1796.8075148437158</v>
      </c>
      <c r="E181">
        <f t="shared" si="20"/>
        <v>0</v>
      </c>
      <c r="F181" s="30">
        <f t="shared" si="17"/>
        <v>59.596284749514574</v>
      </c>
    </row>
    <row r="182" spans="2:6" x14ac:dyDescent="0.2">
      <c r="B182">
        <v>165</v>
      </c>
      <c r="C182">
        <f t="shared" si="18"/>
        <v>1055.0605980330063</v>
      </c>
      <c r="D182">
        <f t="shared" si="19"/>
        <v>1797.6694730850984</v>
      </c>
      <c r="E182">
        <f t="shared" si="20"/>
        <v>0</v>
      </c>
      <c r="F182" s="30">
        <f t="shared" si="17"/>
        <v>59.591128668756262</v>
      </c>
    </row>
    <row r="183" spans="2:6" x14ac:dyDescent="0.2">
      <c r="B183">
        <v>166</v>
      </c>
      <c r="C183">
        <f t="shared" si="18"/>
        <v>1055.7838668754407</v>
      </c>
      <c r="D183">
        <f t="shared" si="19"/>
        <v>1798.531431326481</v>
      </c>
      <c r="E183">
        <f t="shared" si="20"/>
        <v>0</v>
      </c>
      <c r="F183" s="30">
        <f t="shared" si="17"/>
        <v>59.585978073976229</v>
      </c>
    </row>
    <row r="184" spans="2:6" x14ac:dyDescent="0.2">
      <c r="B184">
        <v>167</v>
      </c>
      <c r="C184">
        <f t="shared" si="18"/>
        <v>1056.5071357178749</v>
      </c>
      <c r="D184">
        <f t="shared" si="19"/>
        <v>1799.3933895678636</v>
      </c>
      <c r="E184">
        <f t="shared" si="20"/>
        <v>0</v>
      </c>
      <c r="F184" s="30">
        <f t="shared" si="17"/>
        <v>59.580832956506768</v>
      </c>
    </row>
    <row r="185" spans="2:6" x14ac:dyDescent="0.2">
      <c r="B185">
        <v>168</v>
      </c>
      <c r="C185">
        <f t="shared" si="18"/>
        <v>1057.2304045603094</v>
      </c>
      <c r="D185">
        <f t="shared" si="19"/>
        <v>1800.2553478092459</v>
      </c>
      <c r="E185">
        <f t="shared" si="20"/>
        <v>0</v>
      </c>
      <c r="F185" s="30">
        <f t="shared" si="17"/>
        <v>59.575693307698238</v>
      </c>
    </row>
    <row r="186" spans="2:6" x14ac:dyDescent="0.2">
      <c r="B186">
        <v>169</v>
      </c>
      <c r="C186">
        <f t="shared" si="18"/>
        <v>1057.9536734027436</v>
      </c>
      <c r="D186">
        <f t="shared" si="19"/>
        <v>1801.1173060506285</v>
      </c>
      <c r="E186">
        <f t="shared" si="20"/>
        <v>0</v>
      </c>
      <c r="F186" s="30">
        <f t="shared" si="17"/>
        <v>59.570559118919036</v>
      </c>
    </row>
    <row r="187" spans="2:6" x14ac:dyDescent="0.2">
      <c r="B187">
        <v>170</v>
      </c>
      <c r="C187">
        <f t="shared" si="18"/>
        <v>1058.6769422451778</v>
      </c>
      <c r="D187">
        <f t="shared" si="19"/>
        <v>1801.9792642920111</v>
      </c>
      <c r="E187">
        <f t="shared" si="20"/>
        <v>0</v>
      </c>
      <c r="F187" s="30">
        <f t="shared" si="17"/>
        <v>59.565430381555529</v>
      </c>
    </row>
    <row r="188" spans="2:6" x14ac:dyDescent="0.2">
      <c r="B188">
        <v>171</v>
      </c>
      <c r="C188">
        <f t="shared" si="18"/>
        <v>1059.4002110876122</v>
      </c>
      <c r="D188">
        <f t="shared" si="19"/>
        <v>1802.8412225333936</v>
      </c>
      <c r="E188">
        <f t="shared" si="20"/>
        <v>0</v>
      </c>
      <c r="F188" s="30">
        <f t="shared" si="17"/>
        <v>59.560307087011999</v>
      </c>
    </row>
    <row r="189" spans="2:6" x14ac:dyDescent="0.2">
      <c r="B189">
        <v>172</v>
      </c>
      <c r="C189">
        <f t="shared" si="18"/>
        <v>1060.1234799300464</v>
      </c>
      <c r="D189">
        <f t="shared" si="19"/>
        <v>1803.7031807747762</v>
      </c>
      <c r="E189">
        <f t="shared" si="20"/>
        <v>0</v>
      </c>
      <c r="F189" s="30">
        <f t="shared" si="17"/>
        <v>59.555189226710688</v>
      </c>
    </row>
    <row r="190" spans="2:6" x14ac:dyDescent="0.2">
      <c r="B190">
        <v>173</v>
      </c>
      <c r="C190">
        <f t="shared" si="18"/>
        <v>1060.8467487724809</v>
      </c>
      <c r="D190">
        <f t="shared" si="19"/>
        <v>1804.5651390161586</v>
      </c>
      <c r="E190">
        <f t="shared" si="20"/>
        <v>0</v>
      </c>
      <c r="F190" s="30">
        <f t="shared" si="17"/>
        <v>59.550076792091552</v>
      </c>
    </row>
    <row r="191" spans="2:6" x14ac:dyDescent="0.2">
      <c r="B191">
        <v>174</v>
      </c>
      <c r="C191">
        <f t="shared" si="18"/>
        <v>1061.5700176149151</v>
      </c>
      <c r="D191">
        <f t="shared" si="19"/>
        <v>1805.4270972575412</v>
      </c>
      <c r="E191">
        <f t="shared" si="20"/>
        <v>0</v>
      </c>
      <c r="F191" s="30">
        <f t="shared" si="17"/>
        <v>59.544969774612468</v>
      </c>
    </row>
    <row r="192" spans="2:6" x14ac:dyDescent="0.2">
      <c r="B192">
        <v>175</v>
      </c>
      <c r="C192">
        <f t="shared" si="18"/>
        <v>1062.2932864573495</v>
      </c>
      <c r="D192">
        <f t="shared" si="19"/>
        <v>1806.2890554989237</v>
      </c>
      <c r="E192">
        <f t="shared" si="20"/>
        <v>0</v>
      </c>
      <c r="F192" s="30">
        <f t="shared" si="17"/>
        <v>59.53986816574897</v>
      </c>
    </row>
    <row r="193" spans="2:6" x14ac:dyDescent="0.2">
      <c r="B193">
        <v>176</v>
      </c>
      <c r="C193">
        <f t="shared" si="18"/>
        <v>1063.0165552997837</v>
      </c>
      <c r="D193">
        <f t="shared" si="19"/>
        <v>1807.1510137403063</v>
      </c>
      <c r="E193">
        <f t="shared" si="20"/>
        <v>0</v>
      </c>
      <c r="F193" s="30">
        <f t="shared" si="17"/>
        <v>59.534771956994355</v>
      </c>
    </row>
    <row r="194" spans="2:6" x14ac:dyDescent="0.2">
      <c r="B194">
        <v>177</v>
      </c>
      <c r="C194">
        <f t="shared" si="18"/>
        <v>1063.7398241422179</v>
      </c>
      <c r="D194">
        <f t="shared" si="19"/>
        <v>1808.0129719816889</v>
      </c>
      <c r="E194">
        <f t="shared" si="20"/>
        <v>0</v>
      </c>
      <c r="F194" s="30">
        <f t="shared" si="17"/>
        <v>59.529681139859562</v>
      </c>
    </row>
    <row r="195" spans="2:6" x14ac:dyDescent="0.2">
      <c r="B195">
        <v>178</v>
      </c>
      <c r="C195">
        <f t="shared" si="18"/>
        <v>1064.4630929846523</v>
      </c>
      <c r="D195">
        <f t="shared" si="19"/>
        <v>1808.8749302230715</v>
      </c>
      <c r="E195">
        <f t="shared" si="20"/>
        <v>0</v>
      </c>
      <c r="F195" s="30">
        <f t="shared" si="17"/>
        <v>59.524595705873111</v>
      </c>
    </row>
    <row r="196" spans="2:6" x14ac:dyDescent="0.2">
      <c r="B196">
        <v>179</v>
      </c>
      <c r="C196">
        <f t="shared" si="18"/>
        <v>1065.1863618270866</v>
      </c>
      <c r="D196">
        <f t="shared" si="19"/>
        <v>1809.7368884644538</v>
      </c>
      <c r="E196">
        <f t="shared" si="20"/>
        <v>0</v>
      </c>
      <c r="F196" s="30">
        <f t="shared" si="17"/>
        <v>59.519515646581119</v>
      </c>
    </row>
    <row r="197" spans="2:6" x14ac:dyDescent="0.2">
      <c r="B197">
        <v>180</v>
      </c>
      <c r="C197">
        <f t="shared" si="18"/>
        <v>1065.909630669521</v>
      </c>
      <c r="D197">
        <f t="shared" si="19"/>
        <v>1810.5988467058364</v>
      </c>
      <c r="E197">
        <f t="shared" si="20"/>
        <v>0</v>
      </c>
      <c r="F197" s="30">
        <f t="shared" si="17"/>
        <v>59.514440953547229</v>
      </c>
    </row>
    <row r="198" spans="2:6" x14ac:dyDescent="0.2">
      <c r="B198">
        <v>181</v>
      </c>
      <c r="C198">
        <f t="shared" si="18"/>
        <v>1066.6328995119552</v>
      </c>
      <c r="D198">
        <f t="shared" si="19"/>
        <v>1811.460804947219</v>
      </c>
      <c r="E198">
        <f t="shared" si="20"/>
        <v>0</v>
      </c>
      <c r="F198" s="30">
        <f t="shared" si="17"/>
        <v>59.509371618352546</v>
      </c>
    </row>
    <row r="199" spans="2:6" x14ac:dyDescent="0.2">
      <c r="B199">
        <v>182</v>
      </c>
      <c r="C199">
        <f t="shared" si="18"/>
        <v>1067.3561683543894</v>
      </c>
      <c r="D199">
        <f t="shared" si="19"/>
        <v>1812.3227631886016</v>
      </c>
      <c r="E199">
        <f t="shared" si="20"/>
        <v>0</v>
      </c>
      <c r="F199" s="30">
        <f t="shared" si="17"/>
        <v>59.504307632595605</v>
      </c>
    </row>
    <row r="200" spans="2:6" x14ac:dyDescent="0.2">
      <c r="B200">
        <v>183</v>
      </c>
      <c r="C200">
        <f t="shared" si="18"/>
        <v>1068.0794371968238</v>
      </c>
      <c r="D200">
        <f t="shared" si="19"/>
        <v>1813.1847214299842</v>
      </c>
      <c r="E200">
        <f t="shared" si="20"/>
        <v>0</v>
      </c>
      <c r="F200" s="30">
        <f t="shared" si="17"/>
        <v>59.499248987892337</v>
      </c>
    </row>
    <row r="201" spans="2:6" x14ac:dyDescent="0.2">
      <c r="B201">
        <v>184</v>
      </c>
      <c r="C201">
        <f t="shared" si="18"/>
        <v>1068.8027060392581</v>
      </c>
      <c r="D201">
        <f t="shared" si="19"/>
        <v>1814.0466796713665</v>
      </c>
      <c r="E201">
        <f t="shared" si="20"/>
        <v>0</v>
      </c>
      <c r="F201" s="30">
        <f t="shared" si="17"/>
        <v>59.494195675876036</v>
      </c>
    </row>
    <row r="202" spans="2:6" x14ac:dyDescent="0.2">
      <c r="B202">
        <v>185</v>
      </c>
      <c r="C202">
        <f t="shared" si="18"/>
        <v>1069.5259748816925</v>
      </c>
      <c r="D202">
        <f t="shared" si="19"/>
        <v>1814.9086379127491</v>
      </c>
      <c r="E202">
        <f t="shared" si="20"/>
        <v>0</v>
      </c>
      <c r="F202" s="30">
        <f t="shared" si="17"/>
        <v>59.489147688197242</v>
      </c>
    </row>
    <row r="203" spans="2:6" x14ac:dyDescent="0.2">
      <c r="B203">
        <v>186</v>
      </c>
      <c r="C203">
        <f t="shared" si="18"/>
        <v>1070.2492437241267</v>
      </c>
      <c r="D203">
        <f t="shared" si="19"/>
        <v>1815.7705961541317</v>
      </c>
      <c r="E203">
        <f t="shared" si="20"/>
        <v>0</v>
      </c>
      <c r="F203" s="30">
        <f t="shared" si="17"/>
        <v>59.484105016523813</v>
      </c>
    </row>
    <row r="204" spans="2:6" x14ac:dyDescent="0.2">
      <c r="B204">
        <v>187</v>
      </c>
      <c r="C204">
        <f t="shared" si="18"/>
        <v>1070.9725125665611</v>
      </c>
      <c r="D204">
        <f t="shared" si="19"/>
        <v>1816.6325543955143</v>
      </c>
      <c r="E204">
        <f t="shared" si="20"/>
        <v>0</v>
      </c>
      <c r="F204" s="30">
        <f t="shared" si="17"/>
        <v>59.47906765254077</v>
      </c>
    </row>
    <row r="205" spans="2:6" x14ac:dyDescent="0.2">
      <c r="B205">
        <v>188</v>
      </c>
      <c r="C205">
        <f t="shared" si="18"/>
        <v>1071.6957814089953</v>
      </c>
      <c r="D205">
        <f t="shared" si="19"/>
        <v>1817.4945126368968</v>
      </c>
      <c r="E205">
        <f t="shared" si="20"/>
        <v>0</v>
      </c>
      <c r="F205" s="30">
        <f t="shared" si="17"/>
        <v>59.474035587950304</v>
      </c>
    </row>
    <row r="206" spans="2:6" x14ac:dyDescent="0.2">
      <c r="B206">
        <v>189</v>
      </c>
      <c r="C206">
        <f t="shared" si="18"/>
        <v>1072.4190502514298</v>
      </c>
      <c r="D206">
        <f t="shared" si="19"/>
        <v>1818.3564708782794</v>
      </c>
      <c r="E206">
        <f t="shared" si="20"/>
        <v>0</v>
      </c>
      <c r="F206" s="30">
        <f t="shared" si="17"/>
        <v>59.469008814471771</v>
      </c>
    </row>
    <row r="207" spans="2:6" x14ac:dyDescent="0.2">
      <c r="B207">
        <v>190</v>
      </c>
      <c r="C207">
        <f t="shared" si="18"/>
        <v>1073.142319093864</v>
      </c>
      <c r="D207">
        <f t="shared" si="19"/>
        <v>1819.2184291196618</v>
      </c>
      <c r="E207">
        <f t="shared" si="20"/>
        <v>0</v>
      </c>
      <c r="F207" s="30">
        <f t="shared" si="17"/>
        <v>59.46398732384155</v>
      </c>
    </row>
    <row r="208" spans="2:6" x14ac:dyDescent="0.2">
      <c r="B208">
        <v>191</v>
      </c>
      <c r="C208">
        <f t="shared" si="18"/>
        <v>1073.8655879362982</v>
      </c>
      <c r="D208">
        <f t="shared" si="19"/>
        <v>1820.0803873610444</v>
      </c>
      <c r="E208">
        <f t="shared" si="20"/>
        <v>0</v>
      </c>
      <c r="F208" s="30">
        <f t="shared" si="17"/>
        <v>59.458971107813113</v>
      </c>
    </row>
    <row r="209" spans="2:6" x14ac:dyDescent="0.2">
      <c r="B209">
        <v>192</v>
      </c>
      <c r="C209">
        <f t="shared" ref="C209:C216" si="21">COS(PI()/180*_Theta)*_vyps*B209+_xShip+__xL</f>
        <v>1074.5888567787326</v>
      </c>
      <c r="D209">
        <f t="shared" ref="D209:D216" si="22">SIN(PI()/180*_Theta)*_vyps*B209+_yShip+_yL</f>
        <v>1820.9423456024269</v>
      </c>
      <c r="E209">
        <f t="shared" ref="E209:E216" si="23">B209*CONVERT(CONVERT(_vSub,"kn","m/sec"),"m","yd")</f>
        <v>0</v>
      </c>
      <c r="F209" s="30">
        <f t="shared" si="17"/>
        <v>59.453960158156853</v>
      </c>
    </row>
    <row r="210" spans="2:6" x14ac:dyDescent="0.2">
      <c r="B210">
        <v>193</v>
      </c>
      <c r="C210">
        <f t="shared" si="21"/>
        <v>1075.3121256211668</v>
      </c>
      <c r="D210">
        <f t="shared" si="22"/>
        <v>1821.8043038438095</v>
      </c>
      <c r="E210">
        <f t="shared" si="23"/>
        <v>0</v>
      </c>
      <c r="F210" s="30">
        <f t="shared" ref="F210:F216" si="24">ATAN2(C210,D210-E210)*180/PI()</f>
        <v>59.448954466660169</v>
      </c>
    </row>
    <row r="211" spans="2:6" x14ac:dyDescent="0.2">
      <c r="B211">
        <v>194</v>
      </c>
      <c r="C211">
        <f t="shared" si="21"/>
        <v>1076.0353944636013</v>
      </c>
      <c r="D211">
        <f t="shared" si="22"/>
        <v>1822.6662620851919</v>
      </c>
      <c r="E211">
        <f t="shared" si="23"/>
        <v>0</v>
      </c>
      <c r="F211" s="30">
        <f t="shared" si="24"/>
        <v>59.443954025127354</v>
      </c>
    </row>
    <row r="212" spans="2:6" x14ac:dyDescent="0.2">
      <c r="B212">
        <v>195</v>
      </c>
      <c r="C212">
        <f t="shared" si="21"/>
        <v>1076.7586633060355</v>
      </c>
      <c r="D212">
        <f t="shared" si="22"/>
        <v>1823.5282203265745</v>
      </c>
      <c r="E212">
        <f t="shared" si="23"/>
        <v>0</v>
      </c>
      <c r="F212" s="30">
        <f t="shared" si="24"/>
        <v>59.438958825379558</v>
      </c>
    </row>
    <row r="213" spans="2:6" x14ac:dyDescent="0.2">
      <c r="B213">
        <v>196</v>
      </c>
      <c r="C213">
        <f t="shared" si="21"/>
        <v>1077.4819321484697</v>
      </c>
      <c r="D213">
        <f t="shared" si="22"/>
        <v>1824.390178567957</v>
      </c>
      <c r="E213">
        <f t="shared" si="23"/>
        <v>0</v>
      </c>
      <c r="F213" s="30">
        <f t="shared" si="24"/>
        <v>59.433968859254726</v>
      </c>
    </row>
    <row r="214" spans="2:6" x14ac:dyDescent="0.2">
      <c r="B214">
        <v>197</v>
      </c>
      <c r="C214">
        <f t="shared" si="21"/>
        <v>1078.2052009909041</v>
      </c>
      <c r="D214">
        <f t="shared" si="22"/>
        <v>1825.2521368093396</v>
      </c>
      <c r="E214">
        <f t="shared" si="23"/>
        <v>0</v>
      </c>
      <c r="F214" s="30">
        <f t="shared" si="24"/>
        <v>59.428984118607637</v>
      </c>
    </row>
    <row r="215" spans="2:6" x14ac:dyDescent="0.2">
      <c r="B215">
        <v>198</v>
      </c>
      <c r="C215">
        <f t="shared" si="21"/>
        <v>1078.9284698333383</v>
      </c>
      <c r="D215">
        <f t="shared" si="22"/>
        <v>1826.1140950507222</v>
      </c>
      <c r="E215">
        <f t="shared" si="23"/>
        <v>0</v>
      </c>
      <c r="F215" s="30">
        <f t="shared" si="24"/>
        <v>59.424004595309746</v>
      </c>
    </row>
    <row r="216" spans="2:6" x14ac:dyDescent="0.2">
      <c r="B216">
        <v>199</v>
      </c>
      <c r="C216">
        <f t="shared" si="21"/>
        <v>1079.6517386757728</v>
      </c>
      <c r="D216">
        <f t="shared" si="22"/>
        <v>1826.9760532921048</v>
      </c>
      <c r="E216">
        <f t="shared" si="23"/>
        <v>0</v>
      </c>
      <c r="F216" s="30">
        <f t="shared" si="24"/>
        <v>59.419030281249235</v>
      </c>
    </row>
  </sheetData>
  <pageMargins left="0.7" right="0.7" top="0.75" bottom="0.75" header="0.3" footer="0.3"/>
  <pageSetup orientation="portrait" horizontalDpi="0" verticalDpi="0" r:id="rId1"/>
  <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434AD6-609A-4984-A47E-CE86E855F2FD}">
  <sheetPr codeName="Sheet19"/>
  <dimension ref="A1:M12"/>
  <sheetViews>
    <sheetView workbookViewId="0">
      <selection activeCell="B12" sqref="B4:B12"/>
    </sheetView>
  </sheetViews>
  <sheetFormatPr defaultRowHeight="12.75" x14ac:dyDescent="0.2"/>
  <cols>
    <col min="1" max="1" width="17.28515625" bestFit="1" customWidth="1"/>
    <col min="2" max="2" width="17.28515625" customWidth="1"/>
    <col min="3" max="3" width="9" bestFit="1" customWidth="1"/>
    <col min="4" max="4" width="10" bestFit="1" customWidth="1"/>
    <col min="5" max="5" width="9" bestFit="1" customWidth="1"/>
    <col min="6" max="6" width="10" bestFit="1" customWidth="1"/>
    <col min="7" max="7" width="9" bestFit="1" customWidth="1"/>
    <col min="8" max="8" width="10" bestFit="1" customWidth="1"/>
    <col min="9" max="9" width="9" bestFit="1" customWidth="1"/>
    <col min="10" max="10" width="10" bestFit="1" customWidth="1"/>
    <col min="11" max="11" width="9" bestFit="1" customWidth="1"/>
    <col min="12" max="12" width="10" bestFit="1" customWidth="1"/>
    <col min="13" max="13" width="44.28515625" customWidth="1"/>
  </cols>
  <sheetData>
    <row r="1" spans="1:13" x14ac:dyDescent="0.2">
      <c r="C1" s="35" t="s">
        <v>164</v>
      </c>
      <c r="D1" s="35"/>
      <c r="E1" s="35"/>
      <c r="F1" s="35"/>
      <c r="G1" s="35"/>
      <c r="H1" s="35"/>
      <c r="I1" s="35"/>
      <c r="J1" s="35"/>
      <c r="K1" s="36" t="s">
        <v>165</v>
      </c>
      <c r="L1" s="36"/>
    </row>
    <row r="2" spans="1:13" x14ac:dyDescent="0.2">
      <c r="C2" s="34">
        <v>1</v>
      </c>
      <c r="D2" s="34"/>
      <c r="E2" s="34">
        <v>2</v>
      </c>
      <c r="F2" s="34"/>
      <c r="G2" s="34">
        <v>3</v>
      </c>
      <c r="H2" s="34"/>
      <c r="I2" s="34">
        <v>4</v>
      </c>
      <c r="J2" s="34"/>
      <c r="K2" s="37" t="s">
        <v>160</v>
      </c>
      <c r="L2" s="37" t="s">
        <v>160</v>
      </c>
    </row>
    <row r="3" spans="1:13" ht="13.5" thickBot="1" x14ac:dyDescent="0.25">
      <c r="A3" s="32" t="s">
        <v>163</v>
      </c>
      <c r="B3" s="32" t="s">
        <v>166</v>
      </c>
      <c r="C3" s="33" t="s">
        <v>161</v>
      </c>
      <c r="D3" s="33" t="s">
        <v>162</v>
      </c>
      <c r="E3" s="33" t="s">
        <v>161</v>
      </c>
      <c r="F3" s="33" t="s">
        <v>162</v>
      </c>
      <c r="G3" s="33" t="s">
        <v>161</v>
      </c>
      <c r="H3" s="33" t="s">
        <v>162</v>
      </c>
      <c r="I3" s="33" t="s">
        <v>161</v>
      </c>
      <c r="J3" s="33" t="s">
        <v>162</v>
      </c>
      <c r="K3" s="33" t="s">
        <v>161</v>
      </c>
      <c r="L3" s="33" t="s">
        <v>162</v>
      </c>
      <c r="M3" s="32" t="s">
        <v>169</v>
      </c>
    </row>
    <row r="4" spans="1:13" ht="13.5" thickTop="1" x14ac:dyDescent="0.2">
      <c r="A4" s="31">
        <v>46012.479166666664</v>
      </c>
      <c r="B4" s="31" t="s">
        <v>168</v>
      </c>
      <c r="C4">
        <v>135</v>
      </c>
      <c r="D4">
        <v>77</v>
      </c>
      <c r="E4">
        <v>139</v>
      </c>
      <c r="F4">
        <v>74</v>
      </c>
      <c r="G4">
        <v>146</v>
      </c>
      <c r="H4">
        <v>80</v>
      </c>
      <c r="I4">
        <v>141</v>
      </c>
      <c r="J4">
        <v>78</v>
      </c>
      <c r="K4" cm="1">
        <f t="array" ref="K4">ROUND(AVERAGE(_xlfn._xlws.FILTER($C4:$J4,($C$3:$J$3=K$3)*(--ISNUMBER(C4:J4)))),0)</f>
        <v>140</v>
      </c>
      <c r="L4" cm="1">
        <f t="array" ref="L4">ROUND(AVERAGE(_xlfn._xlws.FILTER($C4:$J4,($C$3:$J$3=L$3)*(--ISNUMBER(C4:J4)))),0)</f>
        <v>77</v>
      </c>
    </row>
    <row r="5" spans="1:13" x14ac:dyDescent="0.2">
      <c r="A5" s="31">
        <v>46013.916666666664</v>
      </c>
      <c r="B5" s="31" t="s">
        <v>168</v>
      </c>
      <c r="C5">
        <v>114</v>
      </c>
      <c r="D5">
        <v>73</v>
      </c>
      <c r="E5">
        <v>116</v>
      </c>
      <c r="F5">
        <v>67</v>
      </c>
      <c r="G5">
        <v>117</v>
      </c>
      <c r="H5">
        <v>74</v>
      </c>
      <c r="I5">
        <v>107</v>
      </c>
      <c r="J5">
        <v>78</v>
      </c>
      <c r="K5" cm="1">
        <f t="array" ref="K5">ROUND(AVERAGE(_xlfn._xlws.FILTER($C5:$J5,($C$3:$J$3=K$3)*(--ISNUMBER(C5:J5)))),0)</f>
        <v>114</v>
      </c>
      <c r="L5" cm="1">
        <f t="array" ref="L5">ROUND(AVERAGE(_xlfn._xlws.FILTER($C5:$J5,($C$3:$J$3=L$3)*(--ISNUMBER(C5:J5)))),0)</f>
        <v>73</v>
      </c>
    </row>
    <row r="6" spans="1:13" x14ac:dyDescent="0.2">
      <c r="A6" s="31">
        <v>46014.583333333336</v>
      </c>
      <c r="B6" s="31" t="s">
        <v>167</v>
      </c>
      <c r="C6">
        <v>133</v>
      </c>
      <c r="D6">
        <v>85</v>
      </c>
      <c r="E6">
        <v>135</v>
      </c>
      <c r="F6">
        <v>85</v>
      </c>
      <c r="G6">
        <v>132</v>
      </c>
      <c r="H6">
        <v>86</v>
      </c>
      <c r="I6">
        <v>132</v>
      </c>
      <c r="J6">
        <v>82</v>
      </c>
      <c r="K6" cm="1">
        <f t="array" ref="K6">ROUND(AVERAGE(_xlfn._xlws.FILTER($C6:$J6,($C$3:$J$3=K$3)*(--ISNUMBER(C6:J6)))),0)</f>
        <v>133</v>
      </c>
      <c r="L6" cm="1">
        <f t="array" ref="L6">ROUND(AVERAGE(_xlfn._xlws.FILTER($C6:$J6,($C$3:$J$3=L$3)*(--ISNUMBER(C6:J6)))),0)</f>
        <v>85</v>
      </c>
      <c r="M6" t="s">
        <v>170</v>
      </c>
    </row>
    <row r="7" spans="1:13" x14ac:dyDescent="0.2">
      <c r="A7" s="31">
        <v>46014.770833333336</v>
      </c>
      <c r="B7" s="31" t="s">
        <v>167</v>
      </c>
      <c r="C7">
        <v>141</v>
      </c>
      <c r="D7">
        <v>80</v>
      </c>
      <c r="K7" cm="1">
        <f t="array" ref="K7">ROUND(AVERAGE(_xlfn._xlws.FILTER($C7:$J7,($C$3:$J$3=K$3)*(--ISNUMBER(C7:J7)))),0)</f>
        <v>141</v>
      </c>
      <c r="L7" cm="1">
        <f t="array" ref="L7">ROUND(AVERAGE(_xlfn._xlws.FILTER($C7:$J7,($C$3:$J$3=L$3)*(--ISNUMBER(C7:J7)))),0)</f>
        <v>80</v>
      </c>
    </row>
    <row r="8" spans="1:13" x14ac:dyDescent="0.2">
      <c r="A8" s="31">
        <v>46014.854166666664</v>
      </c>
      <c r="B8" s="31" t="s">
        <v>168</v>
      </c>
      <c r="C8">
        <v>131</v>
      </c>
      <c r="D8">
        <v>74</v>
      </c>
      <c r="E8">
        <v>130</v>
      </c>
      <c r="F8">
        <v>82</v>
      </c>
      <c r="G8">
        <v>140</v>
      </c>
      <c r="H8">
        <v>77</v>
      </c>
      <c r="I8" s="29"/>
      <c r="K8" cm="1">
        <f t="array" ref="K8">ROUND(AVERAGE(_xlfn._xlws.FILTER($C8:$J8,($C$3:$J$3=K$3)*(--ISNUMBER(C8:J8)))),0)</f>
        <v>134</v>
      </c>
      <c r="L8" cm="1">
        <f t="array" ref="L8">ROUND(AVERAGE(_xlfn._xlws.FILTER($C8:$J8,($C$3:$J$3=L$3)*(--ISNUMBER(C8:J8)))),0)</f>
        <v>78</v>
      </c>
    </row>
    <row r="9" spans="1:13" x14ac:dyDescent="0.2">
      <c r="A9" s="31">
        <v>46014.895833333336</v>
      </c>
      <c r="B9" s="31" t="s">
        <v>168</v>
      </c>
      <c r="C9">
        <v>129</v>
      </c>
      <c r="D9">
        <v>69</v>
      </c>
      <c r="E9">
        <v>129</v>
      </c>
      <c r="F9">
        <v>69</v>
      </c>
      <c r="G9">
        <v>132</v>
      </c>
      <c r="H9">
        <v>70</v>
      </c>
      <c r="K9" cm="1">
        <f t="array" ref="K9">ROUND(AVERAGE(_xlfn._xlws.FILTER($C9:$J9,($C$3:$J$3=K$3)*(--ISNUMBER(C9:J9)))),0)</f>
        <v>130</v>
      </c>
      <c r="L9" cm="1">
        <f t="array" ref="L9">ROUND(AVERAGE(_xlfn._xlws.FILTER($C9:$J9,($C$3:$J$3=L$3)*(--ISNUMBER(C9:J9)))),0)</f>
        <v>69</v>
      </c>
    </row>
    <row r="10" spans="1:13" x14ac:dyDescent="0.2">
      <c r="A10" s="31">
        <v>46014.931944444441</v>
      </c>
      <c r="B10" s="31" t="s">
        <v>167</v>
      </c>
      <c r="C10">
        <v>139</v>
      </c>
      <c r="D10">
        <v>75</v>
      </c>
      <c r="K10" cm="1">
        <f t="array" ref="K10">ROUND(AVERAGE(_xlfn._xlws.FILTER($C10:$J10,($C$3:$J$3=K$3)*(--ISNUMBER(C10:J10)))),0)</f>
        <v>139</v>
      </c>
      <c r="L10" cm="1">
        <f t="array" ref="L10">ROUND(AVERAGE(_xlfn._xlws.FILTER($C10:$J10,($C$3:$J$3=L$3)*(--ISNUMBER(C10:J10)))),0)</f>
        <v>75</v>
      </c>
    </row>
    <row r="11" spans="1:13" x14ac:dyDescent="0.2">
      <c r="A11" s="31">
        <v>46020.90625</v>
      </c>
      <c r="B11" s="31" t="s">
        <v>168</v>
      </c>
      <c r="C11">
        <v>136</v>
      </c>
      <c r="D11">
        <v>72</v>
      </c>
      <c r="E11">
        <v>138</v>
      </c>
      <c r="F11">
        <v>71</v>
      </c>
      <c r="G11">
        <v>138</v>
      </c>
      <c r="H11">
        <v>75</v>
      </c>
      <c r="I11">
        <v>139</v>
      </c>
      <c r="J11">
        <v>70</v>
      </c>
      <c r="K11" cm="1">
        <f t="array" ref="K11">ROUND(AVERAGE(_xlfn._xlws.FILTER($C11:$J11,($C$3:$J$3=K$3)*(--ISNUMBER(C11:J11)))),0)</f>
        <v>138</v>
      </c>
      <c r="L11" cm="1">
        <f t="array" ref="L11">ROUND(AVERAGE(_xlfn._xlws.FILTER($C11:$J11,($C$3:$J$3=L$3)*(--ISNUMBER(C11:J11)))),0)</f>
        <v>72</v>
      </c>
    </row>
    <row r="12" spans="1:13" x14ac:dyDescent="0.2">
      <c r="A12" s="31">
        <v>46020.9375</v>
      </c>
      <c r="B12" s="31" t="s">
        <v>167</v>
      </c>
      <c r="C12">
        <v>143</v>
      </c>
      <c r="D12">
        <v>79</v>
      </c>
      <c r="K12" cm="1">
        <f t="array" ref="K12">ROUND(AVERAGE(_xlfn._xlws.FILTER($C12:$J12,($C$3:$J$3=K$3)*(--ISNUMBER(C12:J12)))),0)</f>
        <v>143</v>
      </c>
      <c r="L12" cm="1">
        <f t="array" ref="L12">ROUND(AVERAGE(_xlfn._xlws.FILTER($C12:$J12,($C$3:$J$3=L$3)*(--ISNUMBER(C12:J12)))),0)</f>
        <v>79</v>
      </c>
    </row>
  </sheetData>
  <autoFilter ref="A3:M3" xr:uid="{17434AD6-609A-4984-A47E-CE86E855F2FD}"/>
  <pageMargins left="0.7" right="0.7" top="0.75" bottom="0.75" header="0.3" footer="0.3"/>
  <pageSetup orientation="portrait" horizontalDpi="0" verticalDpi="0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61932A-FBAC-4264-8A5F-50165E7C663D}">
  <sheetPr codeName="Sheet20"/>
  <dimension ref="A1:R64"/>
  <sheetViews>
    <sheetView topLeftCell="A40" workbookViewId="0">
      <selection activeCell="G52" sqref="G52"/>
    </sheetView>
  </sheetViews>
  <sheetFormatPr defaultRowHeight="12.75" x14ac:dyDescent="0.2"/>
  <sheetData>
    <row r="1" spans="1:3" x14ac:dyDescent="0.2">
      <c r="A1" s="27" t="s">
        <v>49</v>
      </c>
      <c r="B1" s="26" t="s">
        <v>48</v>
      </c>
      <c r="C1" s="26"/>
    </row>
    <row r="2" spans="1:3" x14ac:dyDescent="0.2">
      <c r="A2" s="27" t="s">
        <v>47</v>
      </c>
      <c r="B2" s="26"/>
      <c r="C2" s="26"/>
    </row>
    <row r="3" spans="1:3" x14ac:dyDescent="0.2">
      <c r="A3" s="27" t="s">
        <v>46</v>
      </c>
      <c r="B3" s="26" t="str" cm="1">
        <f t="array" aca="1" ref="B3" ca="1">HD_Date</f>
        <v>12-May-2026</v>
      </c>
      <c r="C3" s="26"/>
    </row>
    <row r="43" spans="4:12" x14ac:dyDescent="0.2">
      <c r="E43" t="s">
        <v>50</v>
      </c>
      <c r="F43" t="s">
        <v>50</v>
      </c>
      <c r="G43" t="s">
        <v>50</v>
      </c>
      <c r="H43" t="s">
        <v>51</v>
      </c>
    </row>
    <row r="44" spans="4:12" x14ac:dyDescent="0.2">
      <c r="D44" t="s">
        <v>50</v>
      </c>
      <c r="F44" t="s">
        <v>53</v>
      </c>
      <c r="G44" t="s">
        <v>53</v>
      </c>
      <c r="H44" t="s">
        <v>52</v>
      </c>
      <c r="J44" t="str" cm="1">
        <f t="array" ref="J44:J55">_xlfn._xlws.SORT(_xlfn.TOCOL(E44:H47,TRUE))</f>
        <v>BB</v>
      </c>
      <c r="K44" t="str" cm="1">
        <f t="array" ref="K44:L46">_xlfn.GROUPBY(_xlfn.ANCHORARRAY(J44),_xlfn.ANCHORARRAY(J44),_xleta.COUNTA)</f>
        <v>BB</v>
      </c>
      <c r="L44">
        <v>6</v>
      </c>
    </row>
    <row r="45" spans="4:12" x14ac:dyDescent="0.2">
      <c r="D45" t="s">
        <v>50</v>
      </c>
      <c r="E45" t="s">
        <v>53</v>
      </c>
      <c r="G45" t="s">
        <v>53</v>
      </c>
      <c r="H45" t="s">
        <v>52</v>
      </c>
      <c r="J45" t="str">
        <v>BB</v>
      </c>
      <c r="K45" t="str">
        <v>BR</v>
      </c>
      <c r="L45">
        <v>6</v>
      </c>
    </row>
    <row r="46" spans="4:12" x14ac:dyDescent="0.2">
      <c r="D46" t="s">
        <v>50</v>
      </c>
      <c r="E46" t="s">
        <v>53</v>
      </c>
      <c r="F46" t="s">
        <v>53</v>
      </c>
      <c r="H46" t="s">
        <v>52</v>
      </c>
      <c r="J46" t="str">
        <v>BB</v>
      </c>
      <c r="K46" t="str">
        <v>Total</v>
      </c>
      <c r="L46">
        <v>12</v>
      </c>
    </row>
    <row r="47" spans="4:12" x14ac:dyDescent="0.2">
      <c r="D47" t="s">
        <v>51</v>
      </c>
      <c r="E47" t="s">
        <v>52</v>
      </c>
      <c r="F47" t="s">
        <v>52</v>
      </c>
      <c r="G47" t="s">
        <v>52</v>
      </c>
      <c r="J47" t="str">
        <v>BB</v>
      </c>
    </row>
    <row r="48" spans="4:12" x14ac:dyDescent="0.2">
      <c r="J48" t="str">
        <v>BB</v>
      </c>
    </row>
    <row r="49" spans="4:18" x14ac:dyDescent="0.2">
      <c r="J49" t="str">
        <v>BB</v>
      </c>
    </row>
    <row r="50" spans="4:18" x14ac:dyDescent="0.2">
      <c r="J50" t="str">
        <v>BR</v>
      </c>
    </row>
    <row r="51" spans="4:18" x14ac:dyDescent="0.2">
      <c r="J51" t="str">
        <v>BR</v>
      </c>
    </row>
    <row r="52" spans="4:18" x14ac:dyDescent="0.2">
      <c r="J52" t="str">
        <v>BR</v>
      </c>
    </row>
    <row r="53" spans="4:18" x14ac:dyDescent="0.2">
      <c r="J53" t="str">
        <v>BR</v>
      </c>
    </row>
    <row r="54" spans="4:18" x14ac:dyDescent="0.2">
      <c r="J54" t="str">
        <v>BR</v>
      </c>
    </row>
    <row r="55" spans="4:18" x14ac:dyDescent="0.2">
      <c r="J55" t="str">
        <v>BR</v>
      </c>
    </row>
    <row r="58" spans="4:18" x14ac:dyDescent="0.2">
      <c r="E58" t="s">
        <v>50</v>
      </c>
      <c r="F58" t="s">
        <v>50</v>
      </c>
      <c r="G58" t="s">
        <v>51</v>
      </c>
      <c r="N58">
        <f>COMBIN(4,3)</f>
        <v>4</v>
      </c>
      <c r="O58">
        <f>(0.75)^2</f>
        <v>0.5625</v>
      </c>
      <c r="P58" t="str">
        <f ca="1">_xlfn.FORMULATEXT(O58)</f>
        <v>=(0.75)^2</v>
      </c>
      <c r="R58" t="s">
        <v>55</v>
      </c>
    </row>
    <row r="59" spans="4:18" x14ac:dyDescent="0.2">
      <c r="D59" t="s">
        <v>50</v>
      </c>
      <c r="F59" t="s">
        <v>53</v>
      </c>
      <c r="G59" t="s">
        <v>52</v>
      </c>
      <c r="J59" t="str" cm="1">
        <f t="array" ref="J59:J64">_xlfn._xlws.SORT(_xlfn.TOCOL(E59:G61,TRUE))</f>
        <v>BB</v>
      </c>
      <c r="K59" t="str" cm="1">
        <f t="array" ref="K59:L61">_xlfn.GROUPBY(_xlfn.ANCHORARRAY(J59),_xlfn.ANCHORARRAY(J59),_xleta.COUNTA)</f>
        <v>BB</v>
      </c>
      <c r="L59">
        <v>4</v>
      </c>
      <c r="R59" t="s">
        <v>56</v>
      </c>
    </row>
    <row r="60" spans="4:18" x14ac:dyDescent="0.2">
      <c r="D60" t="s">
        <v>50</v>
      </c>
      <c r="E60" t="s">
        <v>53</v>
      </c>
      <c r="G60" t="s">
        <v>52</v>
      </c>
      <c r="J60" t="str">
        <v>BB</v>
      </c>
      <c r="K60" t="str">
        <v>BR</v>
      </c>
      <c r="L60">
        <v>2</v>
      </c>
      <c r="O60">
        <f>(3/4)*(2/3)</f>
        <v>0.5</v>
      </c>
      <c r="P60" t="str">
        <f ca="1">_xlfn.FORMULATEXT(O60)</f>
        <v>=(3/4)*(2/3)</v>
      </c>
      <c r="R60" t="s">
        <v>54</v>
      </c>
    </row>
    <row r="61" spans="4:18" x14ac:dyDescent="0.2">
      <c r="D61" t="s">
        <v>50</v>
      </c>
      <c r="E61" t="s">
        <v>53</v>
      </c>
      <c r="F61" t="s">
        <v>53</v>
      </c>
      <c r="J61" t="str">
        <v>BB</v>
      </c>
      <c r="K61" t="str">
        <v>Total</v>
      </c>
      <c r="L61">
        <v>6</v>
      </c>
    </row>
    <row r="62" spans="4:18" x14ac:dyDescent="0.2">
      <c r="J62" t="str">
        <v>BB</v>
      </c>
    </row>
    <row r="63" spans="4:18" x14ac:dyDescent="0.2">
      <c r="J63" t="str">
        <v>BR</v>
      </c>
    </row>
    <row r="64" spans="4:18" x14ac:dyDescent="0.2">
      <c r="J64" t="str">
        <v>BR</v>
      </c>
    </row>
  </sheetData>
  <pageMargins left="0.7" right="0.7" top="0.75" bottom="0.75" header="0.3" footer="0.3"/>
  <pageSetup orientation="portrait" horizontalDpi="0" verticalDpi="0" r:id="rId1"/>
  <drawing r:id="rId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5877F3-E7D5-4CF8-8A2B-48C1D89B0166}">
  <sheetPr codeName="Sheet21"/>
  <dimension ref="B2:Q47"/>
  <sheetViews>
    <sheetView topLeftCell="A21" workbookViewId="0">
      <selection activeCell="H36" sqref="H36"/>
    </sheetView>
  </sheetViews>
  <sheetFormatPr defaultRowHeight="12.75" x14ac:dyDescent="0.2"/>
  <cols>
    <col min="2" max="2" width="7.85546875" customWidth="1"/>
    <col min="3" max="3" width="10.85546875" customWidth="1"/>
    <col min="4" max="4" width="8.85546875" customWidth="1"/>
    <col min="5" max="5" width="12.85546875" customWidth="1"/>
    <col min="6" max="6" width="5.85546875" customWidth="1"/>
  </cols>
  <sheetData>
    <row r="2" spans="2:17" x14ac:dyDescent="0.2">
      <c r="B2" t="s">
        <v>57</v>
      </c>
      <c r="C2" t="s">
        <v>58</v>
      </c>
      <c r="D2" t="s">
        <v>59</v>
      </c>
      <c r="E2" t="s">
        <v>60</v>
      </c>
      <c r="F2" t="s">
        <v>61</v>
      </c>
    </row>
    <row r="3" spans="2:17" x14ac:dyDescent="0.2">
      <c r="B3" t="s">
        <v>62</v>
      </c>
      <c r="C3" t="s">
        <v>68</v>
      </c>
      <c r="E3" t="s">
        <v>72</v>
      </c>
      <c r="H3">
        <f>'2025'!I3511</f>
        <v>0</v>
      </c>
      <c r="M3" t="b" cm="1">
        <f t="array" ref="M3:Q3">_xlfn.BYCOL(Table1[#All],_xleta.COUNTA)&gt;1</f>
        <v>1</v>
      </c>
      <c r="N3" t="b">
        <v>1</v>
      </c>
      <c r="O3" t="b">
        <v>0</v>
      </c>
      <c r="P3" t="b">
        <v>1</v>
      </c>
      <c r="Q3" t="b">
        <v>0</v>
      </c>
    </row>
    <row r="4" spans="2:17" x14ac:dyDescent="0.2">
      <c r="B4" t="s">
        <v>63</v>
      </c>
      <c r="C4" t="s">
        <v>69</v>
      </c>
      <c r="E4" t="s">
        <v>73</v>
      </c>
    </row>
    <row r="5" spans="2:17" x14ac:dyDescent="0.2">
      <c r="B5" t="s">
        <v>64</v>
      </c>
      <c r="E5" t="s">
        <v>74</v>
      </c>
    </row>
    <row r="6" spans="2:17" x14ac:dyDescent="0.2">
      <c r="B6" t="s">
        <v>65</v>
      </c>
      <c r="C6" t="s">
        <v>70</v>
      </c>
    </row>
    <row r="7" spans="2:17" x14ac:dyDescent="0.2">
      <c r="B7" t="s">
        <v>66</v>
      </c>
      <c r="E7" t="s">
        <v>72</v>
      </c>
    </row>
    <row r="8" spans="2:17" x14ac:dyDescent="0.2">
      <c r="B8" t="s">
        <v>67</v>
      </c>
      <c r="C8" t="s">
        <v>71</v>
      </c>
      <c r="E8" t="s">
        <v>75</v>
      </c>
    </row>
    <row r="35" spans="2:11" x14ac:dyDescent="0.2">
      <c r="B35" t="s">
        <v>541</v>
      </c>
      <c r="C35" t="s">
        <v>50</v>
      </c>
      <c r="D35" t="s">
        <v>542</v>
      </c>
      <c r="E35" t="s">
        <v>543</v>
      </c>
    </row>
    <row r="36" spans="2:11" x14ac:dyDescent="0.2">
      <c r="B36" t="s">
        <v>544</v>
      </c>
      <c r="C36">
        <v>1</v>
      </c>
      <c r="D36">
        <v>3</v>
      </c>
      <c r="E36">
        <v>1</v>
      </c>
      <c r="H36" t="str" cm="1">
        <f t="array" ref="H36:K45">_xlfn.GROUPBY(B35:D47,E35:E47,_xleta.SUM,3,1,,,0)</f>
        <v>A</v>
      </c>
      <c r="I36" t="str">
        <v>B</v>
      </c>
      <c r="J36" t="str">
        <v>C</v>
      </c>
      <c r="K36" t="str">
        <v>Value</v>
      </c>
    </row>
    <row r="37" spans="2:11" x14ac:dyDescent="0.2">
      <c r="B37" t="s">
        <v>545</v>
      </c>
      <c r="C37">
        <v>2</v>
      </c>
      <c r="D37">
        <v>3</v>
      </c>
      <c r="E37">
        <v>2</v>
      </c>
      <c r="H37" t="str">
        <v>Craig</v>
      </c>
      <c r="I37">
        <v>2</v>
      </c>
      <c r="J37">
        <v>3</v>
      </c>
      <c r="K37">
        <v>2</v>
      </c>
    </row>
    <row r="38" spans="2:11" x14ac:dyDescent="0.2">
      <c r="B38" t="s">
        <v>546</v>
      </c>
      <c r="C38">
        <v>1</v>
      </c>
      <c r="D38">
        <v>3</v>
      </c>
      <c r="E38">
        <v>3</v>
      </c>
      <c r="H38" t="str">
        <v>Craig</v>
      </c>
      <c r="I38">
        <v>2</v>
      </c>
      <c r="J38">
        <v>4</v>
      </c>
      <c r="K38">
        <v>16</v>
      </c>
    </row>
    <row r="39" spans="2:11" x14ac:dyDescent="0.2">
      <c r="B39" t="s">
        <v>547</v>
      </c>
      <c r="C39">
        <v>2</v>
      </c>
      <c r="D39">
        <v>4</v>
      </c>
      <c r="E39">
        <v>4</v>
      </c>
      <c r="H39" t="str">
        <v>Mark</v>
      </c>
      <c r="I39">
        <v>1</v>
      </c>
      <c r="J39">
        <v>3</v>
      </c>
      <c r="K39">
        <v>1</v>
      </c>
    </row>
    <row r="40" spans="2:11" x14ac:dyDescent="0.2">
      <c r="B40" t="s">
        <v>544</v>
      </c>
      <c r="C40">
        <v>1</v>
      </c>
      <c r="D40">
        <v>4</v>
      </c>
      <c r="E40">
        <v>5</v>
      </c>
      <c r="H40" t="str">
        <v>Mark</v>
      </c>
      <c r="I40">
        <v>1</v>
      </c>
      <c r="J40">
        <v>4</v>
      </c>
      <c r="K40">
        <v>14</v>
      </c>
    </row>
    <row r="41" spans="2:11" x14ac:dyDescent="0.2">
      <c r="B41" t="s">
        <v>545</v>
      </c>
      <c r="C41">
        <v>2</v>
      </c>
      <c r="D41">
        <v>4</v>
      </c>
      <c r="E41">
        <v>6</v>
      </c>
      <c r="H41" t="str">
        <v>Pat</v>
      </c>
      <c r="I41">
        <v>2</v>
      </c>
      <c r="J41">
        <v>3</v>
      </c>
      <c r="K41">
        <v>20</v>
      </c>
    </row>
    <row r="42" spans="2:11" x14ac:dyDescent="0.2">
      <c r="B42" t="s">
        <v>546</v>
      </c>
      <c r="C42">
        <v>1</v>
      </c>
      <c r="D42">
        <v>4</v>
      </c>
      <c r="E42">
        <v>7</v>
      </c>
      <c r="H42" t="str">
        <v>Pat</v>
      </c>
      <c r="I42">
        <v>2</v>
      </c>
      <c r="J42">
        <v>4</v>
      </c>
      <c r="K42">
        <v>4</v>
      </c>
    </row>
    <row r="43" spans="2:11" x14ac:dyDescent="0.2">
      <c r="B43" t="s">
        <v>547</v>
      </c>
      <c r="C43">
        <v>2</v>
      </c>
      <c r="D43">
        <v>3</v>
      </c>
      <c r="E43">
        <v>8</v>
      </c>
      <c r="H43" t="str">
        <v>Tim</v>
      </c>
      <c r="I43">
        <v>1</v>
      </c>
      <c r="J43">
        <v>3</v>
      </c>
      <c r="K43">
        <v>14</v>
      </c>
    </row>
    <row r="44" spans="2:11" x14ac:dyDescent="0.2">
      <c r="B44" t="s">
        <v>544</v>
      </c>
      <c r="C44">
        <v>1</v>
      </c>
      <c r="D44">
        <v>4</v>
      </c>
      <c r="E44">
        <v>9</v>
      </c>
      <c r="H44" t="str">
        <v>Tim</v>
      </c>
      <c r="I44">
        <v>1</v>
      </c>
      <c r="J44">
        <v>4</v>
      </c>
      <c r="K44">
        <v>7</v>
      </c>
    </row>
    <row r="45" spans="2:11" x14ac:dyDescent="0.2">
      <c r="B45" t="s">
        <v>545</v>
      </c>
      <c r="C45">
        <v>2</v>
      </c>
      <c r="D45">
        <v>4</v>
      </c>
      <c r="E45">
        <v>10</v>
      </c>
      <c r="H45" t="str">
        <v>Total</v>
      </c>
      <c r="I45" t="str">
        <v/>
      </c>
      <c r="J45" t="str">
        <v/>
      </c>
      <c r="K45">
        <v>78</v>
      </c>
    </row>
    <row r="46" spans="2:11" x14ac:dyDescent="0.2">
      <c r="B46" t="s">
        <v>546</v>
      </c>
      <c r="C46">
        <v>1</v>
      </c>
      <c r="D46">
        <v>3</v>
      </c>
      <c r="E46">
        <v>11</v>
      </c>
    </row>
    <row r="47" spans="2:11" x14ac:dyDescent="0.2">
      <c r="B47" t="s">
        <v>547</v>
      </c>
      <c r="C47">
        <v>2</v>
      </c>
      <c r="D47">
        <v>3</v>
      </c>
      <c r="E47">
        <v>12</v>
      </c>
    </row>
  </sheetData>
  <pageMargins left="0.7" right="0.7" top="0.75" bottom="0.75" header="0.3" footer="0.3"/>
  <drawing r:id="rId1"/>
  <tableParts count="1">
    <tablePart r:id="rId2"/>
  </tableParts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55D86F-E8EF-4CA8-9428-C38CD865B658}">
  <sheetPr codeName="Sheet22"/>
  <dimension ref="B5:E16"/>
  <sheetViews>
    <sheetView workbookViewId="0">
      <selection activeCell="M15" sqref="M15"/>
    </sheetView>
  </sheetViews>
  <sheetFormatPr defaultRowHeight="12.75" x14ac:dyDescent="0.2"/>
  <cols>
    <col min="3" max="3" width="15.140625" bestFit="1" customWidth="1"/>
  </cols>
  <sheetData>
    <row r="5" spans="2:5" x14ac:dyDescent="0.2">
      <c r="B5" t="s">
        <v>548</v>
      </c>
      <c r="C5" s="45" t="s">
        <v>541</v>
      </c>
      <c r="D5" s="45" t="s">
        <v>50</v>
      </c>
      <c r="E5" s="45" t="s">
        <v>542</v>
      </c>
    </row>
    <row r="6" spans="2:5" x14ac:dyDescent="0.2">
      <c r="B6" t="s">
        <v>544</v>
      </c>
      <c r="C6" s="45">
        <v>17</v>
      </c>
      <c r="D6" s="45">
        <v>45</v>
      </c>
      <c r="E6" s="45">
        <v>10</v>
      </c>
    </row>
    <row r="7" spans="2:5" x14ac:dyDescent="0.2">
      <c r="B7" t="s">
        <v>544</v>
      </c>
      <c r="C7" s="45">
        <v>16</v>
      </c>
      <c r="D7" s="45">
        <v>80</v>
      </c>
      <c r="E7" s="45">
        <v>61</v>
      </c>
    </row>
    <row r="8" spans="2:5" x14ac:dyDescent="0.2">
      <c r="B8" t="s">
        <v>544</v>
      </c>
      <c r="C8" s="45">
        <v>23</v>
      </c>
      <c r="D8" s="45">
        <v>13</v>
      </c>
      <c r="E8" s="45">
        <v>57</v>
      </c>
    </row>
    <row r="9" spans="2:5" x14ac:dyDescent="0.2">
      <c r="B9" t="s">
        <v>545</v>
      </c>
      <c r="C9" s="45">
        <v>79</v>
      </c>
      <c r="D9" s="45">
        <v>90</v>
      </c>
      <c r="E9" s="45">
        <v>77</v>
      </c>
    </row>
    <row r="10" spans="2:5" x14ac:dyDescent="0.2">
      <c r="B10" t="s">
        <v>546</v>
      </c>
      <c r="C10" s="45">
        <v>90</v>
      </c>
      <c r="D10" s="45">
        <v>54</v>
      </c>
      <c r="E10" s="45">
        <v>55</v>
      </c>
    </row>
    <row r="11" spans="2:5" x14ac:dyDescent="0.2">
      <c r="B11" t="s">
        <v>547</v>
      </c>
      <c r="C11" s="45">
        <v>31</v>
      </c>
      <c r="D11" s="45">
        <v>74</v>
      </c>
      <c r="E11" s="45">
        <v>85</v>
      </c>
    </row>
    <row r="12" spans="2:5" x14ac:dyDescent="0.2">
      <c r="B12" t="s">
        <v>549</v>
      </c>
      <c r="C12" s="45">
        <v>33</v>
      </c>
      <c r="D12" s="45">
        <v>81</v>
      </c>
      <c r="E12" s="45">
        <v>96</v>
      </c>
    </row>
    <row r="13" spans="2:5" x14ac:dyDescent="0.2">
      <c r="B13" t="s">
        <v>549</v>
      </c>
      <c r="C13" s="45">
        <v>77</v>
      </c>
      <c r="D13" s="45">
        <v>30</v>
      </c>
      <c r="E13" s="45">
        <v>86</v>
      </c>
    </row>
    <row r="14" spans="2:5" x14ac:dyDescent="0.2">
      <c r="B14" t="s">
        <v>549</v>
      </c>
      <c r="C14" s="45">
        <v>27</v>
      </c>
      <c r="D14" s="45">
        <v>8</v>
      </c>
      <c r="E14" s="45">
        <v>42</v>
      </c>
    </row>
    <row r="15" spans="2:5" x14ac:dyDescent="0.2">
      <c r="B15" t="s">
        <v>550</v>
      </c>
      <c r="C15" s="45">
        <v>31</v>
      </c>
      <c r="D15" s="45">
        <v>62</v>
      </c>
      <c r="E15" s="45">
        <v>52</v>
      </c>
    </row>
    <row r="16" spans="2:5" x14ac:dyDescent="0.2">
      <c r="B16" t="s">
        <v>551</v>
      </c>
    </row>
  </sheetData>
  <autoFilter ref="B5:E16" xr:uid="{CF55D86F-E8EF-4CA8-9428-C38CD865B658}"/>
  <pageMargins left="0.7" right="0.7" top="0.75" bottom="0.75" header="0.3" footer="0.3"/>
  <pageSetup orientation="portrait" horizontalDpi="0" verticalDpi="0"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7F019E-BDCB-4853-8CE1-4D915CCB34D3}">
  <sheetPr codeName="Sheet23"/>
  <dimension ref="B7:C22"/>
  <sheetViews>
    <sheetView workbookViewId="0">
      <selection activeCell="F8" sqref="F8"/>
    </sheetView>
  </sheetViews>
  <sheetFormatPr defaultRowHeight="12.75" x14ac:dyDescent="0.2"/>
  <sheetData>
    <row r="7" spans="2:3" ht="32.25" customHeight="1" x14ac:dyDescent="0.2">
      <c r="C7" s="5" t="e" vm="4">
        <v>#VALUE!</v>
      </c>
    </row>
    <row r="8" spans="2:3" x14ac:dyDescent="0.2">
      <c r="B8" s="8" t="b">
        <v>0</v>
      </c>
    </row>
    <row r="9" spans="2:3" x14ac:dyDescent="0.2">
      <c r="B9" s="8" t="b">
        <v>0</v>
      </c>
    </row>
    <row r="10" spans="2:3" x14ac:dyDescent="0.2">
      <c r="B10" s="8" t="b">
        <v>1</v>
      </c>
    </row>
    <row r="11" spans="2:3" x14ac:dyDescent="0.2">
      <c r="B11" s="8" t="b">
        <v>0</v>
      </c>
    </row>
    <row r="12" spans="2:3" x14ac:dyDescent="0.2">
      <c r="B12" s="8" t="b">
        <v>0</v>
      </c>
    </row>
    <row r="13" spans="2:3" x14ac:dyDescent="0.2">
      <c r="B13" s="8" t="b">
        <v>0</v>
      </c>
    </row>
    <row r="14" spans="2:3" x14ac:dyDescent="0.2">
      <c r="B14" s="8" t="b">
        <v>0</v>
      </c>
    </row>
    <row r="15" spans="2:3" x14ac:dyDescent="0.2">
      <c r="B15" s="8" t="b">
        <v>0</v>
      </c>
    </row>
    <row r="16" spans="2:3" x14ac:dyDescent="0.2">
      <c r="B16" s="8" t="b">
        <v>0</v>
      </c>
    </row>
    <row r="17" spans="2:2" x14ac:dyDescent="0.2">
      <c r="B17" s="8" t="b">
        <v>0</v>
      </c>
    </row>
    <row r="18" spans="2:2" x14ac:dyDescent="0.2">
      <c r="B18" s="8" t="b">
        <v>0</v>
      </c>
    </row>
    <row r="19" spans="2:2" x14ac:dyDescent="0.2">
      <c r="B19" s="8" t="b">
        <v>0</v>
      </c>
    </row>
    <row r="20" spans="2:2" x14ac:dyDescent="0.2">
      <c r="B20" s="8" t="b">
        <v>0</v>
      </c>
    </row>
    <row r="21" spans="2:2" x14ac:dyDescent="0.2">
      <c r="B21" s="8" t="b">
        <v>0</v>
      </c>
    </row>
    <row r="22" spans="2:2" x14ac:dyDescent="0.2">
      <c r="B22" s="8" t="b">
        <v>0</v>
      </c>
    </row>
  </sheetData>
  <dataValidations count="1">
    <dataValidation type="custom" allowBlank="1" showInputMessage="1" showErrorMessage="1" errorTitle="One Check Only" error="Only one check is allowed" sqref="B8:B22" xr:uid="{149C0320-C1DF-42D4-A99A-025691FE521F}">
      <formula1>SUM(--$B$8:$B$22)&lt;=1</formula1>
    </dataValidation>
  </dataValidations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0B6392-A3FC-4640-A431-63B47D718E66}">
  <sheetPr codeName="Sheet24"/>
  <dimension ref="A1:AB31"/>
  <sheetViews>
    <sheetView topLeftCell="K1" workbookViewId="0">
      <selection activeCell="AH31" sqref="AH31"/>
    </sheetView>
  </sheetViews>
  <sheetFormatPr defaultRowHeight="12.75" x14ac:dyDescent="0.2"/>
  <cols>
    <col min="11" max="11" width="11" bestFit="1" customWidth="1"/>
  </cols>
  <sheetData>
    <row r="1" spans="1:28" x14ac:dyDescent="0.2">
      <c r="A1" s="27" t="s">
        <v>49</v>
      </c>
      <c r="B1" s="26" t="s">
        <v>48</v>
      </c>
      <c r="C1" s="26"/>
      <c r="K1" t="s">
        <v>128</v>
      </c>
      <c r="L1" s="28" t="s">
        <v>129</v>
      </c>
    </row>
    <row r="2" spans="1:28" x14ac:dyDescent="0.2">
      <c r="A2" s="27" t="s">
        <v>47</v>
      </c>
      <c r="B2" s="26"/>
      <c r="C2" s="26"/>
      <c r="K2" t="s">
        <v>127</v>
      </c>
      <c r="L2" s="28" t="s">
        <v>129</v>
      </c>
      <c r="M2" t="s">
        <v>130</v>
      </c>
    </row>
    <row r="3" spans="1:28" x14ac:dyDescent="0.2">
      <c r="A3" s="27" t="s">
        <v>46</v>
      </c>
      <c r="B3" s="26" t="str" cm="1">
        <f t="array" aca="1" ref="B3" ca="1">HD_Date</f>
        <v>12-May-2026</v>
      </c>
      <c r="C3" s="26"/>
    </row>
    <row r="6" spans="1:28" x14ac:dyDescent="0.2">
      <c r="U6" t="s">
        <v>77</v>
      </c>
      <c r="V6">
        <v>2</v>
      </c>
      <c r="W6">
        <v>3</v>
      </c>
      <c r="X6">
        <v>4</v>
      </c>
      <c r="Y6">
        <v>5</v>
      </c>
      <c r="Z6">
        <v>6</v>
      </c>
      <c r="AA6">
        <v>7</v>
      </c>
      <c r="AB6">
        <v>8</v>
      </c>
    </row>
    <row r="7" spans="1:28" x14ac:dyDescent="0.2">
      <c r="U7">
        <v>0</v>
      </c>
      <c r="V7">
        <v>0</v>
      </c>
      <c r="W7">
        <v>0</v>
      </c>
      <c r="X7">
        <v>0</v>
      </c>
      <c r="Y7">
        <v>0</v>
      </c>
      <c r="Z7">
        <v>0</v>
      </c>
      <c r="AA7">
        <v>0</v>
      </c>
      <c r="AB7">
        <v>0</v>
      </c>
    </row>
    <row r="8" spans="1:28" x14ac:dyDescent="0.2">
      <c r="U8">
        <v>5</v>
      </c>
      <c r="V8" t="s">
        <v>78</v>
      </c>
      <c r="W8" t="s">
        <v>79</v>
      </c>
      <c r="X8" t="s">
        <v>80</v>
      </c>
      <c r="Y8" t="s">
        <v>81</v>
      </c>
      <c r="Z8" t="s">
        <v>82</v>
      </c>
      <c r="AA8" t="s">
        <v>83</v>
      </c>
      <c r="AB8" t="s">
        <v>84</v>
      </c>
    </row>
    <row r="9" spans="1:28" x14ac:dyDescent="0.2">
      <c r="U9">
        <v>10</v>
      </c>
      <c r="V9" t="s">
        <v>80</v>
      </c>
      <c r="W9" t="s">
        <v>85</v>
      </c>
      <c r="X9" t="s">
        <v>84</v>
      </c>
      <c r="Y9" t="s">
        <v>86</v>
      </c>
      <c r="Z9" t="s">
        <v>87</v>
      </c>
      <c r="AA9" t="s">
        <v>88</v>
      </c>
      <c r="AB9" t="s">
        <v>89</v>
      </c>
    </row>
    <row r="10" spans="1:28" x14ac:dyDescent="0.2">
      <c r="U10">
        <v>15</v>
      </c>
      <c r="V10" t="s">
        <v>90</v>
      </c>
      <c r="W10" t="s">
        <v>91</v>
      </c>
      <c r="X10" t="s">
        <v>92</v>
      </c>
      <c r="Y10" t="s">
        <v>93</v>
      </c>
      <c r="Z10" t="s">
        <v>94</v>
      </c>
      <c r="AA10" t="s">
        <v>95</v>
      </c>
      <c r="AB10" t="s">
        <v>96</v>
      </c>
    </row>
    <row r="11" spans="1:28" x14ac:dyDescent="0.2">
      <c r="U11">
        <v>20</v>
      </c>
      <c r="V11" t="s">
        <v>97</v>
      </c>
      <c r="W11" t="s">
        <v>98</v>
      </c>
      <c r="X11" t="s">
        <v>99</v>
      </c>
      <c r="Y11" t="s">
        <v>100</v>
      </c>
      <c r="Z11" t="s">
        <v>101</v>
      </c>
      <c r="AA11" t="s">
        <v>102</v>
      </c>
      <c r="AB11" t="s">
        <v>103</v>
      </c>
    </row>
    <row r="12" spans="1:28" x14ac:dyDescent="0.2">
      <c r="U12">
        <v>25</v>
      </c>
      <c r="V12" t="s">
        <v>104</v>
      </c>
      <c r="W12" t="s">
        <v>105</v>
      </c>
      <c r="X12" t="s">
        <v>106</v>
      </c>
      <c r="Y12" t="s">
        <v>107</v>
      </c>
      <c r="Z12" t="s">
        <v>108</v>
      </c>
      <c r="AA12" t="s">
        <v>109</v>
      </c>
      <c r="AB12" t="s">
        <v>110</v>
      </c>
    </row>
    <row r="13" spans="1:28" x14ac:dyDescent="0.2">
      <c r="U13">
        <v>30</v>
      </c>
      <c r="V13" t="s">
        <v>111</v>
      </c>
      <c r="W13" t="s">
        <v>112</v>
      </c>
      <c r="X13" t="s">
        <v>113</v>
      </c>
      <c r="Y13" t="s">
        <v>114</v>
      </c>
      <c r="Z13" t="s">
        <v>115</v>
      </c>
      <c r="AA13" t="s">
        <v>116</v>
      </c>
      <c r="AB13" t="s">
        <v>117</v>
      </c>
    </row>
    <row r="14" spans="1:28" x14ac:dyDescent="0.2">
      <c r="U14">
        <v>35</v>
      </c>
      <c r="V14" t="s">
        <v>105</v>
      </c>
      <c r="W14" t="s">
        <v>118</v>
      </c>
      <c r="X14" t="s">
        <v>108</v>
      </c>
      <c r="Y14">
        <v>3.5</v>
      </c>
      <c r="Z14" t="s">
        <v>119</v>
      </c>
      <c r="AA14" t="s">
        <v>120</v>
      </c>
      <c r="AB14">
        <v>5.6</v>
      </c>
    </row>
    <row r="15" spans="1:28" x14ac:dyDescent="0.2">
      <c r="U15">
        <v>40</v>
      </c>
      <c r="V15" t="s">
        <v>121</v>
      </c>
      <c r="W15" t="s">
        <v>122</v>
      </c>
      <c r="X15" t="s">
        <v>123</v>
      </c>
      <c r="Y15" t="s">
        <v>119</v>
      </c>
      <c r="Z15" t="s">
        <v>124</v>
      </c>
      <c r="AA15" t="s">
        <v>125</v>
      </c>
      <c r="AB15" t="s">
        <v>126</v>
      </c>
    </row>
    <row r="16" spans="1:28" x14ac:dyDescent="0.2">
      <c r="U16">
        <v>45</v>
      </c>
      <c r="V16">
        <v>2</v>
      </c>
      <c r="W16">
        <v>3</v>
      </c>
      <c r="X16">
        <v>4</v>
      </c>
      <c r="Y16">
        <v>5</v>
      </c>
      <c r="Z16">
        <v>6</v>
      </c>
      <c r="AA16">
        <v>7</v>
      </c>
      <c r="AB16">
        <v>8</v>
      </c>
    </row>
    <row r="21" spans="21:28" x14ac:dyDescent="0.2">
      <c r="U21" cm="1">
        <f t="array" ref="U21:AB21">_xlfn.SEQUENCE(1,8)</f>
        <v>1</v>
      </c>
      <c r="V21">
        <v>2</v>
      </c>
      <c r="W21">
        <v>3</v>
      </c>
      <c r="X21">
        <v>4</v>
      </c>
      <c r="Y21">
        <v>5</v>
      </c>
      <c r="Z21">
        <v>6</v>
      </c>
      <c r="AA21">
        <v>7</v>
      </c>
      <c r="AB21">
        <v>8</v>
      </c>
    </row>
    <row r="22" spans="21:28" x14ac:dyDescent="0.2">
      <c r="U22" cm="1">
        <f t="array" ref="U22:U31">_xlfn.SEQUENCE((45-0)/5+1,1,0,5)</f>
        <v>0</v>
      </c>
      <c r="V22" s="5" t="str">
        <f>FIXED(TAN($U22*PI()/180)*V$21,2)</f>
        <v>0.00</v>
      </c>
      <c r="W22" s="5" t="str">
        <f t="shared" ref="W22:AB22" si="0">FIXED(TAN($U22*PI()/180)*W$21,2)</f>
        <v>0.00</v>
      </c>
      <c r="X22" s="5" t="str">
        <f t="shared" si="0"/>
        <v>0.00</v>
      </c>
      <c r="Y22" s="5" t="str">
        <f t="shared" si="0"/>
        <v>0.00</v>
      </c>
      <c r="Z22" s="5" t="str">
        <f t="shared" si="0"/>
        <v>0.00</v>
      </c>
      <c r="AA22" s="5" t="str">
        <f t="shared" si="0"/>
        <v>0.00</v>
      </c>
      <c r="AB22" s="5" t="str">
        <f t="shared" si="0"/>
        <v>0.00</v>
      </c>
    </row>
    <row r="23" spans="21:28" x14ac:dyDescent="0.2">
      <c r="U23">
        <v>5</v>
      </c>
      <c r="V23" s="5" t="str">
        <f t="shared" ref="V23:AB31" si="1">FIXED(TAN($U23*PI()/180)*V$21,2)</f>
        <v>0.17</v>
      </c>
      <c r="W23" s="5" t="str">
        <f t="shared" si="1"/>
        <v>0.26</v>
      </c>
      <c r="X23" s="5" t="str">
        <f t="shared" si="1"/>
        <v>0.35</v>
      </c>
      <c r="Y23" s="5" t="str">
        <f t="shared" si="1"/>
        <v>0.44</v>
      </c>
      <c r="Z23" s="5" t="str">
        <f t="shared" si="1"/>
        <v>0.52</v>
      </c>
      <c r="AA23" s="5" t="str">
        <f t="shared" si="1"/>
        <v>0.61</v>
      </c>
      <c r="AB23" s="5" t="str">
        <f t="shared" si="1"/>
        <v>0.70</v>
      </c>
    </row>
    <row r="24" spans="21:28" x14ac:dyDescent="0.2">
      <c r="U24">
        <v>10</v>
      </c>
      <c r="V24" s="5" t="str">
        <f t="shared" si="1"/>
        <v>0.35</v>
      </c>
      <c r="W24" s="5" t="str">
        <f t="shared" si="1"/>
        <v>0.53</v>
      </c>
      <c r="X24" s="5" t="str">
        <f t="shared" si="1"/>
        <v>0.71</v>
      </c>
      <c r="Y24" s="5" t="str">
        <f t="shared" si="1"/>
        <v>0.88</v>
      </c>
      <c r="Z24" s="5" t="str">
        <f t="shared" si="1"/>
        <v>1.06</v>
      </c>
      <c r="AA24" s="5" t="str">
        <f t="shared" si="1"/>
        <v>1.23</v>
      </c>
      <c r="AB24" s="5" t="str">
        <f t="shared" si="1"/>
        <v>1.41</v>
      </c>
    </row>
    <row r="25" spans="21:28" x14ac:dyDescent="0.2">
      <c r="U25">
        <v>15</v>
      </c>
      <c r="V25" s="5" t="str">
        <f t="shared" si="1"/>
        <v>0.54</v>
      </c>
      <c r="W25" s="5" t="str">
        <f t="shared" si="1"/>
        <v>0.80</v>
      </c>
      <c r="X25" s="5" t="str">
        <f t="shared" si="1"/>
        <v>1.07</v>
      </c>
      <c r="Y25" s="5" t="str">
        <f t="shared" si="1"/>
        <v>1.34</v>
      </c>
      <c r="Z25" s="5" t="str">
        <f t="shared" si="1"/>
        <v>1.61</v>
      </c>
      <c r="AA25" s="5" t="str">
        <f t="shared" si="1"/>
        <v>1.88</v>
      </c>
      <c r="AB25" s="5" t="str">
        <f t="shared" si="1"/>
        <v>2.14</v>
      </c>
    </row>
    <row r="26" spans="21:28" x14ac:dyDescent="0.2">
      <c r="U26">
        <v>20</v>
      </c>
      <c r="V26" s="5" t="str">
        <f t="shared" si="1"/>
        <v>0.73</v>
      </c>
      <c r="W26" s="5" t="str">
        <f t="shared" si="1"/>
        <v>1.09</v>
      </c>
      <c r="X26" s="5" t="str">
        <f t="shared" si="1"/>
        <v>1.46</v>
      </c>
      <c r="Y26" s="5" t="str">
        <f t="shared" si="1"/>
        <v>1.82</v>
      </c>
      <c r="Z26" s="5" t="str">
        <f t="shared" si="1"/>
        <v>2.18</v>
      </c>
      <c r="AA26" s="5" t="str">
        <f t="shared" si="1"/>
        <v>2.55</v>
      </c>
      <c r="AB26" s="5" t="str">
        <f t="shared" si="1"/>
        <v>2.91</v>
      </c>
    </row>
    <row r="27" spans="21:28" x14ac:dyDescent="0.2">
      <c r="U27">
        <v>25</v>
      </c>
      <c r="V27" s="5" t="str">
        <f t="shared" si="1"/>
        <v>0.93</v>
      </c>
      <c r="W27" s="5" t="str">
        <f t="shared" si="1"/>
        <v>1.40</v>
      </c>
      <c r="X27" s="5" t="str">
        <f t="shared" si="1"/>
        <v>1.87</v>
      </c>
      <c r="Y27" s="5" t="str">
        <f t="shared" si="1"/>
        <v>2.33</v>
      </c>
      <c r="Z27" s="5" t="str">
        <f t="shared" si="1"/>
        <v>2.80</v>
      </c>
      <c r="AA27" s="5" t="str">
        <f t="shared" si="1"/>
        <v>3.26</v>
      </c>
      <c r="AB27" s="5" t="str">
        <f t="shared" si="1"/>
        <v>3.73</v>
      </c>
    </row>
    <row r="28" spans="21:28" x14ac:dyDescent="0.2">
      <c r="U28">
        <v>30</v>
      </c>
      <c r="V28" s="5" t="str">
        <f t="shared" si="1"/>
        <v>1.15</v>
      </c>
      <c r="W28" s="5" t="str">
        <f t="shared" si="1"/>
        <v>1.73</v>
      </c>
      <c r="X28" s="5" t="str">
        <f t="shared" si="1"/>
        <v>2.31</v>
      </c>
      <c r="Y28" s="5" t="str">
        <f t="shared" si="1"/>
        <v>2.89</v>
      </c>
      <c r="Z28" s="5" t="str">
        <f t="shared" si="1"/>
        <v>3.46</v>
      </c>
      <c r="AA28" s="5" t="str">
        <f t="shared" si="1"/>
        <v>4.04</v>
      </c>
      <c r="AB28" s="5" t="str">
        <f t="shared" si="1"/>
        <v>4.62</v>
      </c>
    </row>
    <row r="29" spans="21:28" x14ac:dyDescent="0.2">
      <c r="U29">
        <v>35</v>
      </c>
      <c r="V29" s="5" t="str">
        <f t="shared" si="1"/>
        <v>1.40</v>
      </c>
      <c r="W29" s="5" t="str">
        <f t="shared" si="1"/>
        <v>2.10</v>
      </c>
      <c r="X29" s="5" t="str">
        <f t="shared" si="1"/>
        <v>2.80</v>
      </c>
      <c r="Y29" s="5" t="str">
        <f t="shared" si="1"/>
        <v>3.50</v>
      </c>
      <c r="Z29" s="5" t="str">
        <f t="shared" si="1"/>
        <v>4.20</v>
      </c>
      <c r="AA29" s="5" t="str">
        <f t="shared" si="1"/>
        <v>4.90</v>
      </c>
      <c r="AB29" s="5" t="str">
        <f t="shared" si="1"/>
        <v>5.60</v>
      </c>
    </row>
    <row r="30" spans="21:28" x14ac:dyDescent="0.2">
      <c r="U30">
        <v>40</v>
      </c>
      <c r="V30" s="5" t="str">
        <f t="shared" si="1"/>
        <v>1.68</v>
      </c>
      <c r="W30" s="5" t="str">
        <f t="shared" si="1"/>
        <v>2.52</v>
      </c>
      <c r="X30" s="5" t="str">
        <f t="shared" si="1"/>
        <v>3.36</v>
      </c>
      <c r="Y30" s="5" t="str">
        <f t="shared" si="1"/>
        <v>4.20</v>
      </c>
      <c r="Z30" s="5" t="str">
        <f t="shared" si="1"/>
        <v>5.03</v>
      </c>
      <c r="AA30" s="5" t="str">
        <f t="shared" si="1"/>
        <v>5.87</v>
      </c>
      <c r="AB30" s="5" t="str">
        <f t="shared" si="1"/>
        <v>6.71</v>
      </c>
    </row>
    <row r="31" spans="21:28" x14ac:dyDescent="0.2">
      <c r="U31">
        <v>45</v>
      </c>
      <c r="V31" s="5" t="str">
        <f t="shared" si="1"/>
        <v>2.00</v>
      </c>
      <c r="W31" s="5" t="str">
        <f t="shared" si="1"/>
        <v>3.00</v>
      </c>
      <c r="X31" s="5" t="str">
        <f t="shared" si="1"/>
        <v>4.00</v>
      </c>
      <c r="Y31" s="5" t="str">
        <f t="shared" si="1"/>
        <v>5.00</v>
      </c>
      <c r="Z31" s="5" t="str">
        <f t="shared" si="1"/>
        <v>6.00</v>
      </c>
      <c r="AA31" s="5" t="str">
        <f t="shared" si="1"/>
        <v>7.00</v>
      </c>
      <c r="AB31" s="5" t="str">
        <f t="shared" si="1"/>
        <v>8.00</v>
      </c>
    </row>
  </sheetData>
  <hyperlinks>
    <hyperlink ref="L1" r:id="rId1" xr:uid="{2305FADE-7A8B-4ED4-BA52-2C55C850F551}"/>
    <hyperlink ref="L2" r:id="rId2" xr:uid="{D1933867-2A34-4FE5-950D-68378408D476}"/>
  </hyperlinks>
  <pageMargins left="0.7" right="0.7" top="0.75" bottom="0.75" header="0.3" footer="0.3"/>
  <drawing r:id="rId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item1.xml><?xml version="1.0" encoding="utf-8"?>
<AFEJSONBlob xmlns="http://schemas.advancedformulaenvironment.officeapps.live.com/afejsonblob/1.0">ewAiAHMAYwBoAGUAbQBhACIAOgAiAGgAdAB0AHAAOgAvAC8AcwBjAGgAZQBtAGEAcwAuAGEAZAB2AGEAbgBjAGUAZABmAG8AcgBtAHUAbABhAGUAbgB2AGkAcgBvAG4AbQBlAG4AdAAuAG8AZgBmAGkAYwBlAGEAcABwAHMALgBsAGkAdgBlAC4AYwBvAG0ALwBhAGYAZQBwAHIAbwBqAGUAYwB0AHMALwAwAC4AMgAiACwAIgBmAGkAbABlAHMAIgA6AFsAewAiAHAAYQB0AGgAIgA6ACIALwBwAHIAbwBqAGUAYwB0AHMALwBXAG8AcgBrAGIAbwBvAGsAIgAsACIAdABlAHgAdAAiADoAIgAvAC8AIAAtAC0ALQAgAFcAbwByAGsAYgBvAG8AawAgAG0AbwBkAHUAbABlACAALQAtAC0AXABuAC8ALwAgAEEAIABmAGkAbABlACAAbwBmACAAbgBhAG0AZQAgAGQAZQBmAGkAbgBpAHQAaQBvAG4AcwAgAG8AZgAgAHQAaABlACAAZgBvAHIAbQA6AFwAbgAvAC8AIAAgACAAIABuAGEAbQBlACAAPQAgAGQAZQBmAGkAbgBpAHQAaQBvAG4AOwBcAG4AIgB9AF0ALAAiAHAAcgBvAGoAZQBjAHQATgBhAG0AZQBzACIAOgBbAF0ALAAiAGwAbwBjAGEAbABlACIAOgB7ACIAbABpAHMAdABTAGUAcABhAHIAYQB0AG8AcgAiADoAIgAsACIALAAiAHIAbwB3AFMAZQBwAGEAcgBhAHQAbwByACIAOgAiADsAIgAsACIAYwBvAGwAdQBtAG4AUwBlAHAAYQByAGEAdABvAHIAIgA6ACIALAAiACwAIgB0AGgAbwB1AHMAYQBuAGQAcwBTAGUAcABhAHIAYQB0AG8AcgAiADoAIgAsACIALAAiAHQAaABvAHUAcwBhAG4AZABzAFAAbwBzAGkAdABpAG8AbgBzACIAOgBbADMAXQAsACIAZABlAGMAaQBtAGEAbABTAGUAcABhAHIAYQB0AG8AcgAiADoAIgAuACIALAAiAGQAYQB0AGUATwByAGQAZQByACIAOgAiAEQATQBZACIALAAiAGMAdQByAHIAZQBuAGMAeQBTAHkAbQBiAG8AbAAiADoAIgAkACIALAAiAGkAcwBDAHUAcgByAGUAbgBjAHkAUwB5AG0AYgBvAGwATABlAGEAZAAiADoAdAByAHUAZQAsACIAaQBzAEMAdQByAHIAZQBuAGMAeQBTAGUAcABCAHkAUwBwAGEAYwBlACIAOgBmAGEAbABzAGUALAAiAHIAbwB3AEwAZQB0AHQAZQByACIAOgAiAFIAIgAsACIAYwBvAGwAdQBtAG4ATABlAHQAdABlAHIAIgA6ACIAQwAiACwAIgByAGMATABlAGYAdABCAHIAYQBjAGsAZQB0ACIAOgAiAFsAIgAsACIAcgBjAFIAaQBnAGgAdABCAHIAYQBjAGsAZQB0ACIAOgAiAF0AIgAsACIAcwB0AGEAdABlAG0AZQBuAHQAUwBlAHAAYQByAGEAdABvAHIAIgA6ACIAOwAiACwAIgBsAG8AYwBhAGwAZQBOAGEAbQBlACIAOgAiAGUAbgAtAHUAcwAiAH0AfQA=</AFEJSONBlob>
</file>

<file path=customXml/item2.xml>�� 
</file>

<file path=customXml/itemProps1.xml><?xml version="1.0" encoding="utf-8"?>
<ds:datastoreItem xmlns:ds="http://schemas.openxmlformats.org/officeDocument/2006/customXml" ds:itemID="{08571AA2-F061-4D1F-9A72-DE0BC784622A}">
  <ds:schemaRefs>
    <ds:schemaRef ds:uri="http://schemas.advancedformulaenvironment.officeapps.live.com/afejsonblob/1.0"/>
  </ds:schemaRefs>
</ds:datastoreItem>
</file>

<file path=customXml/itemProps2.xml><?xml version="1.0" encoding="utf-8"?>
<ds:datastoreItem xmlns:ds="http://schemas.openxmlformats.org/officeDocument/2006/customXml" ds:itemID="{190C783A-907D-4473-954C-79D2776F2D67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25</vt:i4>
      </vt:variant>
      <vt:variant>
        <vt:lpstr>Named Ranges</vt:lpstr>
      </vt:variant>
      <vt:variant>
        <vt:i4>18</vt:i4>
      </vt:variant>
    </vt:vector>
  </HeadingPairs>
  <TitlesOfParts>
    <vt:vector size="43" baseType="lpstr">
      <vt:lpstr>2025</vt:lpstr>
      <vt:lpstr>2026</vt:lpstr>
      <vt:lpstr>LongTermTraining</vt:lpstr>
      <vt:lpstr>AddRows</vt:lpstr>
      <vt:lpstr>Python</vt:lpstr>
      <vt:lpstr>DataDrill</vt:lpstr>
      <vt:lpstr>PythonMore</vt:lpstr>
      <vt:lpstr>PointTraining</vt:lpstr>
      <vt:lpstr>Table 1 (2)</vt:lpstr>
      <vt:lpstr>water_levels_export</vt:lpstr>
      <vt:lpstr>LakeLevel</vt:lpstr>
      <vt:lpstr>Append1</vt:lpstr>
      <vt:lpstr>Table 3</vt:lpstr>
      <vt:lpstr>Table 2</vt:lpstr>
      <vt:lpstr>Table 1</vt:lpstr>
      <vt:lpstr>Hockey</vt:lpstr>
      <vt:lpstr>Sheet5</vt:lpstr>
      <vt:lpstr>Sheet4</vt:lpstr>
      <vt:lpstr>RAOBF</vt:lpstr>
      <vt:lpstr>BP_Data</vt:lpstr>
      <vt:lpstr>Sheet1</vt:lpstr>
      <vt:lpstr>Sheet2</vt:lpstr>
      <vt:lpstr>Sheet3</vt:lpstr>
      <vt:lpstr>DataValidation</vt:lpstr>
      <vt:lpstr>SH3_Correction_Table</vt:lpstr>
      <vt:lpstr>__xL</vt:lpstr>
      <vt:lpstr>_AOB</vt:lpstr>
      <vt:lpstr>_B</vt:lpstr>
      <vt:lpstr>_L</vt:lpstr>
      <vt:lpstr>'2026'!_nHd</vt:lpstr>
      <vt:lpstr>_nHd</vt:lpstr>
      <vt:lpstr>_R</vt:lpstr>
      <vt:lpstr>_Theta</vt:lpstr>
      <vt:lpstr>_v</vt:lpstr>
      <vt:lpstr>_vSub</vt:lpstr>
      <vt:lpstr>_vyps</vt:lpstr>
      <vt:lpstr>_xShip</vt:lpstr>
      <vt:lpstr>_yL</vt:lpstr>
      <vt:lpstr>_yShip</vt:lpstr>
      <vt:lpstr>D_Flour_Increase</vt:lpstr>
      <vt:lpstr>D_Vital__Gluten</vt:lpstr>
      <vt:lpstr>'2026'!data</vt:lpstr>
      <vt:lpstr>m_Flour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Mark Biegert</dc:creator>
  <cp:lastModifiedBy>Mark Biegert</cp:lastModifiedBy>
  <cp:lastPrinted>2025-01-13T03:35:14Z</cp:lastPrinted>
  <dcterms:created xsi:type="dcterms:W3CDTF">2021-09-27T12:19:57Z</dcterms:created>
  <dcterms:modified xsi:type="dcterms:W3CDTF">2026-05-13T02:02:55Z</dcterms:modified>
</cp:coreProperties>
</file>