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5.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6.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7.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8.xml" ContentType="application/vnd.openxmlformats-officedocument.drawing+xml"/>
  <Override PartName="/xl/drawings/drawing9.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0.xml" ContentType="application/vnd.openxmlformats-officedocument.drawing+xml"/>
  <Override PartName="/xl/drawings/drawing11.xml" ContentType="application/vnd.openxmlformats-officedocument.drawing+xml"/>
  <Override PartName="/xl/tables/table16.xml" ContentType="application/vnd.openxmlformats-officedocument.spreadsheetml.table+xml"/>
  <Override PartName="/xl/drawings/drawing12.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12" codeName="{82680DD9-3F13-7979-5B5F-3D2375947C00}"/>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16" documentId="13_ncr:1_{2B7BE907-C94C-4DA9-999B-64A4F26CBBD2}" xr6:coauthVersionLast="47" xr6:coauthVersionMax="47" xr10:uidLastSave="{B64D1D84-4144-406D-8B64-980288B7705C}"/>
  <bookViews>
    <workbookView xWindow="-120" yWindow="-120" windowWidth="29040" windowHeight="15720" firstSheet="3" activeTab="3" xr2:uid="{AD5FE48E-9CE6-4EDE-8F69-E8FD3B4EAF42}"/>
  </bookViews>
  <sheets>
    <sheet name="Model" sheetId="35" r:id="rId1"/>
    <sheet name="Report" sheetId="34" r:id="rId2"/>
    <sheet name="2025" sheetId="1" r:id="rId3"/>
    <sheet name="2026" sheetId="11" r:id="rId4"/>
    <sheet name="LongTermTraining" sheetId="3" r:id="rId5"/>
    <sheet name="Updated-Lake-Depth-Data" sheetId="33" r:id="rId6"/>
    <sheet name="Sheet7" sheetId="32" r:id="rId7"/>
    <sheet name="Sheet6" sheetId="31" r:id="rId8"/>
    <sheet name="Bread" sheetId="29" r:id="rId9"/>
    <sheet name="Sheet8" sheetId="36" r:id="rId10"/>
    <sheet name="GermanPractice" sheetId="27" r:id="rId11"/>
    <sheet name="GermanText" sheetId="28" r:id="rId12"/>
    <sheet name="GermanBakingWords" sheetId="30" r:id="rId13"/>
    <sheet name="AddRows" sheetId="26" r:id="rId14"/>
    <sheet name="Python" sheetId="21" r:id="rId15"/>
    <sheet name="DataDrill" sheetId="25" r:id="rId16"/>
    <sheet name="PythonMore" sheetId="22" r:id="rId17"/>
    <sheet name="PointTraining" sheetId="4" r:id="rId18"/>
    <sheet name="Table 1 (2)" sheetId="20" r:id="rId19"/>
    <sheet name="water_levels_export" sheetId="24" r:id="rId20"/>
    <sheet name="LakeLevel" sheetId="23" r:id="rId21"/>
    <sheet name="Append1" sheetId="19" r:id="rId22"/>
    <sheet name="Table 3" sheetId="18" r:id="rId23"/>
    <sheet name="Table 2" sheetId="17" r:id="rId24"/>
    <sheet name="Table 1" sheetId="16" r:id="rId25"/>
    <sheet name="Hockey" sheetId="15" r:id="rId26"/>
    <sheet name="Sheet5" sheetId="13" r:id="rId27"/>
    <sheet name="Sheet4" sheetId="12" r:id="rId28"/>
    <sheet name="RAOBF" sheetId="8" r:id="rId29"/>
    <sheet name="BP_Data" sheetId="9" r:id="rId30"/>
    <sheet name="Sheet1" sheetId="5" r:id="rId31"/>
    <sheet name="Sheet2" sheetId="6" r:id="rId32"/>
    <sheet name="Sheet3" sheetId="10" r:id="rId33"/>
    <sheet name="DataValidation" sheetId="14" r:id="rId34"/>
    <sheet name="SH3_Correction_Table" sheetId="7" r:id="rId35"/>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9" hidden="1">BP_Data!$A$3:$M$3</definedName>
    <definedName name="_xlnm._FilterDatabase" localSheetId="32" hidden="1">Sheet3!$B$5:$E$16</definedName>
    <definedName name="_xlnm._FilterDatabase" localSheetId="27"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lpm.z"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5" hidden="1">DataDrill!$F$20:$G$29</definedName>
    <definedName name="ExternalData_1" localSheetId="24" hidden="1">'Table 1'!$A$1:$J$4</definedName>
    <definedName name="ExternalData_1" localSheetId="5" hidden="1">'Updated-Lake-Depth-Data'!$A$1:$E$17</definedName>
    <definedName name="ExternalData_1" localSheetId="19" hidden="1">water_levels_export!$A$1:$D$575</definedName>
    <definedName name="ExternalData_2" localSheetId="23" hidden="1">'Table 2'!$A$1:$J$8</definedName>
    <definedName name="ExternalData_3" localSheetId="22" hidden="1">'Table 3'!$A$1:$J$14</definedName>
    <definedName name="ExternalData_4" localSheetId="21" hidden="1">Append1!$A$1:$L$24</definedName>
    <definedName name="ExternalData_5" localSheetId="18"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8">Bread!$B$34:$H$72</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5" r:id="rId36"/>
    <pivotCache cacheId="6" r:id="rId37"/>
    <pivotCache cacheId="7" r:id="rId3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13" i="33" l="1"/>
  <c r="F113" i="33" s="1"/>
  <c r="E114" i="33"/>
  <c r="F114" i="33" s="1"/>
  <c r="E115" i="33"/>
  <c r="F115" i="33" s="1"/>
  <c r="E112" i="33"/>
  <c r="F112" i="33" s="1"/>
  <c r="G5" i="21" a="1"/>
  <c r="F88" i="33"/>
  <c r="F89" i="33"/>
  <c r="F90" i="33"/>
  <c r="F91" i="33"/>
  <c r="F92" i="33"/>
  <c r="F93" i="33"/>
  <c r="F94" i="33"/>
  <c r="F95" i="33"/>
  <c r="F96" i="33"/>
  <c r="F97" i="33"/>
  <c r="F98" i="33"/>
  <c r="F99" i="33"/>
  <c r="F100" i="33"/>
  <c r="F101" i="33"/>
  <c r="F102" i="33"/>
  <c r="F103" i="33"/>
  <c r="F104" i="33"/>
  <c r="F105" i="33"/>
  <c r="F106" i="33"/>
  <c r="F107" i="33"/>
  <c r="F87" i="33"/>
  <c r="E88" i="33"/>
  <c r="E89" i="33"/>
  <c r="E90" i="33"/>
  <c r="E91" i="33"/>
  <c r="E92" i="33"/>
  <c r="E93" i="33"/>
  <c r="E94" i="33"/>
  <c r="E95" i="33"/>
  <c r="E96" i="33"/>
  <c r="E97" i="33"/>
  <c r="E98" i="33"/>
  <c r="E99" i="33"/>
  <c r="E100" i="33"/>
  <c r="E101" i="33"/>
  <c r="E102" i="33"/>
  <c r="E103" i="33"/>
  <c r="E104" i="33"/>
  <c r="E105" i="33"/>
  <c r="E106" i="33"/>
  <c r="E107" i="33"/>
  <c r="E87" i="33"/>
  <c r="D23" i="33"/>
  <c r="E23" i="33" s="1"/>
  <c r="D24" i="33"/>
  <c r="E24" i="33" s="1"/>
  <c r="D25" i="33"/>
  <c r="E25" i="33" s="1"/>
  <c r="D26" i="33"/>
  <c r="E26" i="33" s="1"/>
  <c r="D27" i="33"/>
  <c r="E27" i="33" s="1"/>
  <c r="D28" i="33"/>
  <c r="E28" i="33" s="1"/>
  <c r="D29" i="33"/>
  <c r="E29" i="33" s="1"/>
  <c r="D30" i="33"/>
  <c r="E30" i="33" s="1"/>
  <c r="D31" i="33"/>
  <c r="E31" i="33" s="1"/>
  <c r="D32" i="33"/>
  <c r="E32" i="33" s="1"/>
  <c r="D33" i="33"/>
  <c r="E33" i="33" s="1"/>
  <c r="D34" i="33"/>
  <c r="E34" i="33" s="1"/>
  <c r="D35" i="33"/>
  <c r="E35" i="33" s="1"/>
  <c r="D36" i="33"/>
  <c r="E36" i="33" s="1"/>
  <c r="D37" i="33"/>
  <c r="E37" i="33" s="1"/>
  <c r="D38" i="33"/>
  <c r="E38" i="33" s="1"/>
  <c r="D39" i="33"/>
  <c r="E39" i="33" s="1"/>
  <c r="D40" i="33"/>
  <c r="E40" i="33" s="1"/>
  <c r="D41" i="33"/>
  <c r="E41" i="33" s="1"/>
  <c r="D42" i="33"/>
  <c r="E42" i="33" s="1"/>
  <c r="D43" i="33"/>
  <c r="E43" i="33" s="1"/>
  <c r="D44" i="33"/>
  <c r="E44" i="33" s="1"/>
  <c r="D45" i="33"/>
  <c r="E45" i="33" s="1"/>
  <c r="D46" i="33"/>
  <c r="E46" i="33" s="1"/>
  <c r="D22" i="33"/>
  <c r="E22" i="33" s="1"/>
  <c r="D51" i="29"/>
  <c r="D39" i="29"/>
  <c r="P61" i="29"/>
  <c r="P63" i="29" s="1"/>
  <c r="P67" i="29" s="1"/>
  <c r="P68" i="29" s="1"/>
  <c r="P69" i="29" s="1"/>
  <c r="P71" i="29" s="1"/>
  <c r="P72" i="29" s="1"/>
  <c r="E86" i="29"/>
  <c r="E85" i="29"/>
  <c r="E66" i="29"/>
  <c r="F70" i="29" s="1" a="1"/>
  <c r="K70" i="29" s="1" a="1"/>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G66" i="29" a="1"/>
  <c r="H59" i="29"/>
  <c r="H58" i="29"/>
  <c r="B60" i="29"/>
  <c r="C60" i="29" s="1"/>
  <c r="J1" i="30"/>
  <c r="J2" i="30" s="1" a="1"/>
  <c r="D45" i="29"/>
  <c r="D38"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5">
    <bk>
      <extLst>
        <ext uri="{3e2802c4-a4d2-4d8b-9148-e3be6c30e623}">
          <xlrd:rvb i="0"/>
        </ext>
      </extLst>
    </bk>
    <bk>
      <extLst>
        <ext uri="{3e2802c4-a4d2-4d8b-9148-e3be6c30e623}">
          <xlrd:rvb i="3"/>
        </ext>
      </extLst>
    </bk>
    <bk>
      <extLst>
        <ext uri="{3e2802c4-a4d2-4d8b-9148-e3be6c30e623}">
          <xlrd:rvb i="4"/>
        </ext>
      </extLst>
    </bk>
    <bk>
      <extLst>
        <ext uri="{3e2802c4-a4d2-4d8b-9148-e3be6c30e623}">
          <xlrd:rvb i="8"/>
        </ext>
      </extLst>
    </bk>
    <bk>
      <extLst>
        <ext uri="{3e2802c4-a4d2-4d8b-9148-e3be6c30e623}">
          <xlrd:rvb i="9"/>
        </ext>
      </extLst>
    </bk>
  </futureMetadata>
  <cellMetadata count="1">
    <bk>
      <rc t="1" v="0"/>
    </bk>
  </cellMetadata>
  <valueMetadata count="5">
    <bk>
      <rc t="2" v="0"/>
    </bk>
    <bk>
      <rc t="2" v="1"/>
    </bk>
    <bk>
      <rc t="2" v="2"/>
    </bk>
    <bk>
      <rc t="2" v="3"/>
    </bk>
    <bk>
      <rc t="2" v="4"/>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<sst xmlns="http://schemas.openxmlformats.org/spreadsheetml/2006/main" count="6647" uniqueCount="3039">
  <si>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</si>
  <si>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</si>
  <si>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</si>
  <si>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</si>
  <si>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</si>
  <si>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</si>
  <si>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</si>
  <si>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</si>
  <si>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</si>
  <si>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</si>
  <si>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</si>
  <si>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</si>
  <si>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</si>
  <si>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</si>
  <si>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</si>
  <si>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</si>
  <si>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</si>
  <si>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</si>
  <si>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</si>
  <si>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</si>
  <si>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</si>
  <si>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</si>
  <si>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</si>
  <si>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</si>
  <si>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</si>
  <si>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</si>
  <si>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</si>
  <si>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</si>
  <si>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</si>
  <si>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</si>
  <si>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</si>
  <si>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</si>
  <si>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</si>
  <si>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</si>
  <si>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</si>
  <si>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</si>
  <si>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</si>
  <si>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</si>
  <si>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</si>
  <si>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</si>
  <si>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</si>
  <si>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</si>
  <si>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</si>
  <si>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</si>
  <si>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</si>
  <si>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</si>
  <si>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</si>
  <si>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</si>
  <si>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</si>
  <si>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</si>
  <si>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</si>
  <si>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</si>
  <si>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</si>
  <si>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</si>
  <si>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</si>
  <si>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</si>
  <si>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</si>
  <si>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</si>
  <si>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</si>
  <si>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</si>
  <si>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</si>
  <si>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</si>
  <si>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</si>
  <si>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</si>
  <si>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</si>
  <si>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</si>
  <si>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</si>
  <si>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</si>
  <si>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</si>
  <si>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</si>
  <si>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</si>
  <si>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</si>
  <si>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</si>
  <si>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</si>
  <si>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</si>
  <si>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</si>
  <si>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</si>
  <si>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</si>
  <si>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</si>
  <si>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</si>
  <si>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</si>
  <si>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</si>
  <si>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</si>
  <si>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</si>
  <si>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</si>
  <si>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</si>
  <si>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</si>
  <si>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</si>
  <si>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</si>
  <si>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</si>
  <si>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</si>
  <si>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</si>
  <si>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</si>
  <si>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</si>
  <si>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</si>
  <si>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</si>
  <si>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</si>
  <si>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</si>
  <si>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</si>
  <si>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</si>
  <si>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</si>
  <si>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</si>
  <si>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</si>
  <si>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</si>
  <si>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</si>
  <si>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</si>
  <si>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</si>
  <si>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</si>
  <si>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</si>
  <si>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</si>
  <si>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</si>
  <si>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</si>
  <si>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</si>
  <si>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</si>
  <si>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</si>
  <si>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</si>
  <si>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</si>
  <si>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</si>
  <si>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</si>
  <si>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</si>
  <si>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</si>
  <si>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</si>
  <si>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</si>
  <si>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</si>
  <si>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</si>
  <si>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</si>
  <si>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</si>
  <si>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</si>
  <si>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</si>
  <si>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</si>
  <si>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</si>
  <si>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</si>
  <si>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</si>
  <si>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</si>
  <si>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</si>
  <si>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</si>
  <si>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</si>
  <si>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</si>
  <si>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</si>
  <si>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</si>
  <si>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</si>
  <si>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</si>
  <si>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</si>
  <si>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</si>
  <si>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</si>
  <si>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</si>
  <si>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</si>
  <si>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</si>
  <si>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</si>
  <si>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</si>
  <si>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</si>
  <si>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</si>
  <si>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</si>
  <si>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</si>
  <si>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</si>
  <si>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</si>
  <si>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</si>
  <si>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</si>
  <si>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</si>
  <si>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</si>
  <si>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</si>
  <si>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</si>
  <si>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</si>
  <si>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</si>
  <si>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</si>
  <si>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</si>
  <si>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</si>
  <si>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</si>
  <si>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</si>
  <si>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</si>
  <si>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</si>
  <si>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</si>
  <si>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</si>
  <si>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</si>
  <si>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</si>
  <si>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</si>
  <si>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</si>
  <si>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</si>
  <si>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</si>
  <si>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</si>
  <si>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</si>
  <si>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</si>
  <si>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</si>
  <si>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</si>
  <si>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</si>
  <si>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</si>
  <si>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</si>
  <si>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</si>
  <si>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</si>
  <si>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</si>
  <si>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</si>
  <si>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</si>
  <si>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</si>
  <si>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</si>
  <si>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</si>
  <si>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</si>
  <si>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</si>
  <si>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</si>
  <si>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</si>
  <si>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</si>
  <si>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</si>
  <si>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</si>
  <si>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</si>
  <si>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</si>
  <si>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</si>
  <si>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</si>
  <si>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</si>
  <si>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</si>
  <si>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</si>
  <si>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</si>
  <si>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</si>
  <si>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</si>
  <si>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</si>
  <si>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</si>
  <si>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</si>
  <si>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</si>
  <si>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</si>
  <si>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</si>
  <si>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</si>
  <si>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</si>
  <si>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</si>
  <si>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</si>
  <si>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</si>
  <si>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</si>
  <si>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</si>
  <si>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</si>
  <si>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</si>
  <si>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</si>
  <si>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</si>
  <si>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</si>
  <si>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</si>
  <si>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</si>
  <si>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</si>
  <si>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</si>
  <si>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</si>
  <si>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</si>
  <si>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</si>
  <si>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</si>
  <si>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</si>
  <si>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</si>
  <si>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</si>
  <si>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</si>
  <si>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</si>
  <si>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</si>
  <si>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</si>
  <si>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</si>
  <si>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</si>
  <si>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</si>
  <si>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</si>
  <si>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</si>
  <si>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</si>
  <si>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</si>
  <si>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</si>
  <si>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</si>
  <si>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</si>
  <si>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</si>
  <si>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</si>
  <si>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</si>
  <si>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</si>
  <si>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</si>
  <si>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</si>
  <si>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</si>
  <si>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</si>
  <si>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</si>
  <si>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</si>
  <si>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</si>
  <si>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</si>
  <si>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</si>
  <si>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</si>
  <si>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</si>
  <si>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</si>
  <si>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</si>
  <si>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</si>
  <si>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</si>
  <si>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</si>
  <si>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</si>
  <si>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</si>
  <si>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</si>
  <si>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</si>
  <si>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</si>
  <si>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</si>
  <si>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</si>
  <si>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</si>
  <si>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</si>
  <si>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</si>
  <si>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</si>
  <si>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</si>
  <si>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</si>
  <si>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</si>
  <si>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</si>
  <si>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</si>
  <si>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</si>
  <si>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</si>
  <si>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</si>
  <si>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</si>
  <si>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</si>
  <si>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</si>
  <si>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</si>
  <si>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</si>
  <si>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</si>
  <si>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</si>
  <si>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</si>
  <si>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</si>
  <si>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</si>
  <si>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</si>
  <si>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</si>
  <si>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</si>
  <si>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</si>
  <si>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</si>
  <si>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</si>
  <si>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</si>
  <si>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</si>
  <si>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</si>
  <si>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</si>
  <si>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</si>
  <si>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</si>
  <si>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</si>
  <si>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</si>
  <si>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</si>
  <si>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</si>
  <si>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</si>
  <si>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</si>
  <si>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</si>
  <si>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</si>
  <si>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</si>
  <si>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</si>
  <si>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</si>
  <si>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</si>
  <si>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</si>
  <si>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</si>
  <si>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</si>
  <si>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</si>
  <si>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</si>
  <si>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</si>
  <si>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</si>
  <si>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</si>
  <si>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</si>
  <si>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</si>
  <si>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</si>
  <si>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</si>
  <si>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</si>
  <si>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</si>
  <si>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</si>
  <si>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</si>
  <si>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</si>
  <si>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</si>
  <si>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</si>
  <si>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</si>
  <si>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</si>
  <si>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</si>
  <si>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</si>
  <si>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</si>
  <si>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</si>
  <si>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</si>
  <si>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</si>
  <si>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</si>
  <si>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</si>
  <si>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</si>
  <si>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</si>
  <si>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</si>
  <si>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</si>
  <si>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</si>
  <si>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</si>
  <si>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</si>
  <si>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</si>
  <si>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</si>
  <si>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</si>
  <si>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</si>
  <si>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</si>
  <si>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</si>
  <si>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</si>
  <si>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</si>
  <si>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</si>
  <si>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</si>
  <si>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</si>
  <si>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</si>
  <si>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</si>
  <si>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</si>
  <si>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</si>
  <si>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</si>
  <si>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</si>
  <si>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</si>
  <si>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</si>
  <si>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</si>
  <si>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</si>
  <si>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</si>
  <si>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</si>
  <si>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</si>
  <si>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</si>
  <si>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</si>
  <si>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</si>
  <si>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</si>
  <si>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</si>
  <si>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</si>
  <si>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</si>
  <si>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</si>
  <si>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</si>
  <si>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</si>
  <si>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</si>
  <si>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</si>
  <si>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</si>
  <si>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</si>
  <si>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</si>
  <si>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</si>
  <si>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</si>
  <si>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</si>
  <si>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</si>
  <si>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</si>
  <si>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</si>
  <si>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</si>
  <si>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</si>
  <si>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</si>
  <si>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</si>
  <si>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</si>
  <si>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</si>
  <si>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</si>
  <si>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</si>
  <si>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</si>
  <si>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</si>
  <si>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</si>
  <si>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</si>
  <si>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</si>
  <si>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</si>
  <si>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</si>
  <si>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</si>
  <si>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</si>
  <si>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</si>
  <si>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</si>
  <si>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</si>
  <si>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</si>
  <si>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</si>
  <si>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</si>
  <si>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</si>
  <si>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</si>
  <si>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</si>
  <si>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</si>
  <si>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</si>
  <si>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</si>
  <si>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</si>
  <si>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</si>
  <si>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</si>
  <si>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</si>
  <si>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</si>
  <si>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</si>
  <si>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</si>
  <si>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</si>
  <si>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</si>
  <si>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</si>
  <si>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</si>
  <si>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</si>
  <si>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</si>
  <si>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</si>
  <si>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</si>
  <si>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</si>
  <si>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</si>
  <si>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</si>
  <si>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</si>
  <si>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</si>
  <si>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</si>
  <si>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</si>
  <si>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</si>
  <si>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</si>
  <si>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</si>
  <si>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</si>
  <si>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</si>
  <si>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</si>
  <si>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</si>
  <si>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</si>
  <si>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</si>
  <si>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</si>
  <si>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</si>
  <si>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</si>
  <si>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</si>
  <si>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</si>
  <si>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</si>
  <si>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</si>
  <si>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</si>
  <si>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</si>
  <si>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</si>
  <si>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</si>
  <si>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</si>
  <si>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</si>
  <si>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</si>
  <si>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</si>
  <si>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</si>
  <si>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</si>
  <si>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</si>
  <si>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</si>
  <si>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</si>
  <si>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</si>
  <si>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</si>
  <si>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</si>
  <si>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</si>
  <si>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</si>
  <si>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</si>
  <si>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</si>
  <si>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</si>
  <si>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</si>
  <si>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</si>
  <si>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</si>
  <si>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</si>
  <si>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</si>
  <si>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</si>
  <si>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</si>
  <si>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</si>
  <si>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</si>
  <si>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</si>
  <si>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</si>
  <si>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</si>
  <si>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</si>
  <si>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</si>
  <si>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</si>
  <si>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</si>
  <si>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</si>
  <si>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</si>
  <si>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</si>
  <si>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</si>
  <si>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</si>
  <si>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</si>
  <si>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</si>
  <si>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</si>
  <si>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</si>
  <si>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</si>
  <si>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</si>
  <si>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</si>
  <si>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</si>
  <si>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</si>
  <si>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</si>
  <si>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</si>
  <si>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</si>
  <si>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</si>
  <si>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</si>
  <si>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</si>
  <si>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</si>
  <si>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</si>
  <si>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</si>
  <si>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</si>
  <si>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</si>
  <si>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</si>
  <si>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</si>
  <si>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</si>
  <si>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</si>
  <si>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</si>
  <si>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</si>
  <si>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</si>
  <si>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</si>
  <si>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</si>
  <si>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</si>
  <si>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</si>
  <si>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</si>
  <si>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</si>
  <si>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</si>
  <si>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</si>
  <si>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</si>
  <si>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</si>
  <si>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</si>
  <si>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</si>
  <si>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</si>
  <si>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</si>
  <si>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</si>
  <si>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</si>
  <si>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</si>
  <si>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</si>
  <si>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</si>
  <si>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</si>
  <si>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</si>
  <si>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</si>
  <si>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</si>
  <si>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</si>
  <si>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</si>
  <si>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</si>
  <si>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</si>
  <si>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</si>
  <si>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</si>
  <si>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</si>
  <si>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</si>
  <si>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</si>
  <si>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</si>
  <si>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</si>
  <si>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</si>
  <si>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</si>
  <si>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</si>
  <si>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</si>
  <si>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</si>
  <si>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</si>
  <si>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</si>
  <si>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</si>
  <si>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</si>
  <si>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</si>
  <si>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</si>
  <si>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</si>
  <si>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</si>
  <si>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</si>
  <si>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</si>
  <si>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</si>
  <si>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</si>
  <si>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</si>
  <si>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</si>
  <si>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</si>
  <si>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</si>
  <si>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</si>
  <si>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</si>
  <si>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</si>
  <si>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</si>
  <si>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</si>
  <si>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</si>
  <si>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</si>
  <si>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</si>
  <si>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</si>
  <si>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</si>
  <si>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</si>
  <si>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</si>
  <si>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</si>
  <si>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</si>
  <si>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</si>
  <si>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</si>
  <si>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</si>
  <si>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</si>
  <si>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</si>
  <si>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</si>
  <si>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</si>
  <si>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</si>
  <si>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</si>
  <si>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</si>
  <si>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</si>
  <si>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</si>
  <si>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</si>
  <si>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</si>
  <si>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</si>
  <si>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</si>
  <si>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</si>
  <si>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</si>
  <si>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</si>
  <si>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</si>
  <si>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</si>
  <si>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</si>
  <si>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</si>
  <si>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</si>
  <si>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</si>
  <si>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</si>
  <si>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</si>
  <si>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</si>
  <si>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</si>
  <si>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</si>
  <si>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</si>
  <si>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</si>
  <si>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</si>
  <si>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</si>
  <si>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</si>
  <si>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</si>
  <si>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</si>
  <si>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</si>
  <si>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</si>
  <si>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</si>
  <si>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</si>
  <si>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</si>
  <si>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</si>
  <si>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</si>
  <si>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</si>
  <si>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</si>
  <si>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</si>
  <si>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</si>
  <si>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</si>
  <si>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</si>
  <si>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</si>
  <si>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</si>
  <si>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</si>
  <si>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</si>
  <si>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</si>
  <si>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</si>
  <si>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</si>
  <si>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</si>
  <si>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</si>
  <si>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</si>
  <si>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</si>
  <si>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</si>
  <si>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</si>
  <si>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</si>
  <si>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</si>
  <si>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</si>
  <si>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</si>
  <si>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</si>
  <si>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</si>
  <si>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</si>
  <si>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</si>
  <si>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</si>
  <si>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</si>
  <si>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</si>
  <si>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</si>
  <si>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</si>
  <si>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</si>
  <si>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</si>
  <si>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</si>
  <si>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</si>
  <si>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</si>
  <si>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</si>
  <si>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</si>
  <si>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</si>
  <si>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</si>
  <si>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</si>
  <si>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</si>
  <si>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</si>
  <si>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</si>
  <si>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</si>
  <si>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</si>
  <si>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</si>
  <si>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</si>
  <si>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</si>
  <si>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</si>
  <si>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</si>
  <si>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</si>
  <si>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</si>
  <si>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</si>
  <si>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</si>
  <si>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</si>
  <si>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</si>
  <si>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</si>
  <si>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</si>
  <si>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</si>
  <si>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</si>
  <si>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</si>
  <si>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</si>
  <si>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</si>
  <si>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</si>
  <si>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</si>
  <si>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</si>
  <si>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</si>
  <si>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</si>
  <si>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</si>
  <si>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</si>
  <si>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</si>
  <si>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</si>
  <si>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</si>
  <si>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</si>
  <si>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</si>
  <si>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</si>
  <si>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</si>
  <si>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</si>
  <si>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</si>
  <si>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</si>
  <si>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</si>
  <si>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</si>
  <si>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</si>
  <si>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</si>
  <si>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</si>
  <si>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</si>
  <si>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</si>
  <si>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</si>
  <si>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</si>
  <si>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</si>
  <si>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</si>
  <si>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</si>
  <si>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</si>
  <si>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</si>
  <si>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</si>
  <si>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</si>
  <si>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</si>
  <si>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</si>
  <si>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</si>
  <si>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</si>
  <si>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</si>
  <si>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</si>
  <si>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</si>
  <si>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</si>
  <si>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</si>
  <si>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</si>
  <si>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</si>
  <si>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</si>
  <si>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</si>
  <si>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</si>
  <si>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</si>
  <si>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</si>
  <si>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</si>
  <si>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</si>
  <si>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</si>
  <si>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</si>
  <si>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</si>
  <si>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</si>
  <si>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</si>
  <si>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</si>
  <si>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</si>
  <si>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</si>
  <si>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</si>
  <si>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</si>
  <si>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</si>
  <si>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</si>
  <si>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</si>
  <si>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</si>
  <si>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</si>
  <si>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</si>
  <si>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</si>
  <si>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</si>
  <si>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</si>
  <si>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</si>
  <si>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</si>
  <si>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</si>
  <si>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</si>
  <si>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</si>
  <si>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</si>
  <si>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</si>
  <si>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</si>
  <si>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</si>
  <si>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</si>
  <si>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</si>
  <si>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</si>
  <si>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</si>
  <si>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</si>
  <si>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</si>
  <si>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</si>
  <si>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</si>
  <si>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</si>
  <si>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</si>
  <si>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</si>
  <si>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</si>
  <si>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</si>
  <si>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</si>
  <si>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</si>
  <si>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</si>
  <si>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</si>
  <si>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</si>
  <si>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</si>
  <si>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</si>
  <si>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</si>
  <si>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</si>
  <si>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</si>
  <si>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</si>
  <si>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</si>
  <si>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</si>
  <si>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</si>
  <si>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</si>
  <si>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</si>
  <si>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</si>
  <si>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</si>
  <si>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</si>
  <si>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</si>
  <si>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</si>
  <si>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</si>
  <si>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</si>
  <si>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</si>
  <si>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</si>
  <si>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</si>
  <si>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</si>
  <si>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</si>
  <si>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</si>
  <si>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</si>
  <si>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</si>
  <si>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</si>
  <si>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</si>
  <si>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</si>
  <si>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</si>
  <si>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</si>
  <si>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</si>
  <si>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</si>
  <si>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</si>
  <si>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</si>
  <si>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</si>
  <si>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</si>
  <si>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</si>
  <si>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</si>
  <si>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</si>
  <si>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</si>
  <si>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</si>
  <si>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</si>
  <si>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</si>
  <si>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</si>
  <si>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</si>
  <si>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</si>
  <si>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</si>
  <si>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</si>
  <si>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</si>
  <si>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</si>
  <si>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</si>
  <si>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</si>
  <si>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</si>
  <si>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</si>
  <si>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</si>
  <si>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</si>
  <si>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</si>
  <si>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</si>
  <si>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</si>
  <si>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</si>
  <si>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</si>
  <si>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</si>
  <si>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</si>
  <si>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</si>
  <si>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</si>
  <si>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</si>
  <si>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</si>
  <si>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</si>
  <si>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</si>
  <si>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</si>
  <si>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</si>
  <si>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</si>
  <si>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</si>
  <si>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</si>
  <si>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</si>
  <si>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</si>
  <si>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</si>
  <si>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</si>
  <si>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</si>
  <si>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</si>
  <si>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</si>
  <si>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</si>
  <si>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</si>
  <si>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</si>
  <si>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</si>
  <si>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</si>
  <si>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</si>
  <si>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</si>
  <si>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</si>
  <si>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</si>
  <si>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</si>
  <si>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</si>
  <si>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</si>
  <si>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</si>
  <si>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</si>
  <si>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</si>
  <si>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</si>
  <si>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</si>
  <si>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</si>
  <si>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</si>
  <si>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</si>
  <si>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</si>
  <si>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</si>
  <si>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</si>
  <si>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</si>
  <si>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</si>
  <si>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</si>
  <si>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</si>
  <si>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</si>
  <si>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</si>
  <si>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</si>
  <si>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</si>
  <si>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</si>
  <si>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</si>
  <si>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</si>
  <si>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</si>
  <si>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</si>
  <si>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</si>
  <si>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</si>
  <si>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</si>
  <si>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</si>
  <si>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</si>
  <si>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</si>
  <si>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</si>
  <si>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</si>
  <si>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</si>
  <si>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</si>
  <si>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</si>
  <si>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</si>
  <si>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</si>
  <si>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</si>
  <si>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</si>
  <si>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</si>
  <si>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</si>
  <si>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</si>
  <si>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</si>
  <si>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</si>
  <si>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</si>
  <si>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</si>
  <si>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</si>
  <si>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</si>
  <si>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</si>
  <si>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</si>
  <si>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</si>
  <si>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</si>
  <si>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</si>
  <si>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</si>
  <si>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</si>
  <si>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</si>
  <si>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</si>
  <si>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</si>
  <si>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</si>
  <si>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</si>
  <si>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</si>
  <si>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</si>
  <si>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</si>
  <si>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</si>
  <si>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</si>
  <si>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</si>
  <si>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</si>
  <si>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</si>
  <si>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</si>
  <si>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</si>
  <si>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</si>
  <si>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</si>
  <si>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</si>
  <si>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</si>
  <si>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</si>
  <si>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</si>
  <si>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</si>
  <si>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</si>
  <si>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</si>
  <si>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</si>
  <si>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</si>
  <si>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</si>
  <si>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</si>
  <si>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</si>
  <si>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</si>
  <si>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</si>
  <si>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</si>
  <si>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</si>
  <si>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</si>
  <si>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</si>
  <si>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</si>
  <si>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</si>
  <si>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</si>
  <si>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</si>
  <si>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</si>
  <si>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</si>
  <si>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</si>
  <si>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</si>
  <si>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</si>
  <si>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</si>
  <si>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</si>
  <si>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</si>
  <si>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</si>
  <si>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</si>
  <si>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</si>
  <si>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</si>
  <si>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</si>
  <si>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</si>
  <si>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</si>
  <si>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</si>
  <si>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</si>
  <si>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</si>
  <si>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</si>
  <si>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</si>
  <si>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</si>
  <si>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</si>
  <si>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</si>
  <si>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</si>
  <si>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</si>
  <si>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</si>
  <si>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</si>
  <si>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</si>
  <si>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</si>
  <si>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</si>
  <si>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</si>
  <si>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</si>
  <si>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</si>
  <si>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</si>
  <si>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</si>
  <si>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</si>
  <si>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</si>
  <si>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</si>
  <si>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</si>
  <si>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</si>
  <si>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</si>
  <si>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</si>
  <si>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</si>
  <si>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</si>
  <si>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</si>
  <si>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</si>
  <si>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</si>
  <si>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</si>
  <si>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</si>
  <si>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</si>
  <si>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</si>
  <si>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</si>
  <si>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</si>
  <si>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</si>
  <si>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</si>
  <si>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</si>
  <si>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</si>
  <si>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</si>
  <si>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</si>
  <si>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</si>
  <si>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</si>
  <si>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</si>
  <si>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</si>
  <si>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</si>
  <si>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</si>
  <si>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</si>
  <si>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</si>
  <si>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</si>
  <si>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</si>
  <si>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</si>
  <si>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</si>
  <si>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</si>
  <si>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</si>
  <si>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</si>
  <si>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</si>
  <si>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</si>
  <si>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</si>
  <si>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</si>
  <si>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</si>
  <si>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</si>
  <si>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</si>
  <si>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</si>
  <si>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</si>
  <si>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</si>
  <si>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</si>
  <si>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</si>
  <si>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</si>
  <si>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</si>
  <si>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</si>
  <si>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</si>
  <si>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</si>
  <si>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</si>
  <si>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</si>
  <si>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</si>
  <si>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</si>
  <si>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</si>
  <si>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</si>
  <si>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</si>
  <si>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</si>
  <si>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</si>
  <si>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</si>
  <si>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</si>
  <si>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</si>
  <si>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</si>
  <si>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</si>
  <si>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</si>
  <si>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</si>
  <si>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</si>
  <si>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</si>
  <si>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</si>
  <si>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</si>
  <si>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</si>
  <si>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</si>
  <si>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</si>
  <si>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</si>
  <si>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</si>
  <si>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</si>
  <si>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</si>
  <si>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</si>
  <si>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</si>
  <si>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</si>
  <si>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</si>
  <si>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</si>
  <si>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</si>
  <si>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</si>
  <si>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</si>
  <si>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</si>
  <si>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</si>
  <si>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</si>
  <si>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</si>
  <si>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</si>
  <si>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</si>
  <si>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</si>
  <si>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</si>
  <si>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</si>
  <si>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</si>
  <si>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</si>
  <si>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</si>
  <si>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</si>
  <si>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</si>
  <si>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</si>
  <si>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</si>
  <si>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</si>
  <si>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</si>
  <si>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</si>
  <si>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</si>
  <si>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</si>
  <si>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</si>
  <si>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</si>
  <si>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</si>
  <si>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</si>
  <si>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</si>
  <si>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</si>
  <si>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</si>
  <si>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</si>
  <si>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</si>
  <si>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</si>
  <si>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</si>
  <si>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</si>
  <si>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</si>
  <si>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</si>
  <si>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</si>
  <si>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</si>
  <si>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</si>
  <si>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</si>
  <si>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</si>
  <si>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</si>
  <si>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</si>
  <si>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</si>
  <si>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</si>
  <si>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</si>
  <si>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</si>
  <si>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</si>
  <si>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</si>
  <si>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</si>
  <si>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</si>
  <si>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</si>
  <si>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</si>
  <si>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</si>
  <si>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</si>
  <si>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</si>
  <si>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</si>
  <si>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</si>
  <si>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</si>
  <si>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</si>
  <si>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</si>
  <si>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</si>
  <si>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</si>
  <si>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</si>
  <si>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</si>
  <si>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</si>
  <si>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</si>
  <si>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</si>
  <si>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</si>
  <si>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</si>
  <si>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</si>
  <si>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</si>
  <si>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</si>
  <si>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</si>
  <si>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</si>
  <si>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</si>
  <si>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</si>
  <si>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</si>
  <si>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</si>
  <si>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</si>
  <si>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</si>
  <si>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</si>
  <si>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</si>
  <si>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</si>
  <si>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</si>
  <si>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</si>
  <si>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</si>
  <si>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</si>
  <si>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</si>
  <si>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</si>
  <si>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</si>
  <si>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</si>
  <si>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</si>
  <si>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</si>
  <si>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</si>
  <si>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</si>
  <si>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</si>
  <si>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</si>
  <si>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</si>
  <si>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</si>
  <si>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</si>
  <si>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</si>
  <si>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</si>
  <si>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</si>
  <si>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</si>
  <si>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</si>
  <si>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</si>
  <si>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</si>
  <si>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</si>
  <si>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</si>
  <si>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</si>
  <si>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</si>
  <si>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</si>
  <si>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</si>
  <si>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</si>
  <si>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</si>
  <si>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</si>
  <si>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</si>
  <si>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</si>
  <si>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</si>
  <si>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</si>
  <si>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</si>
  <si>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</si>
  <si>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</si>
  <si>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</si>
  <si>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</si>
  <si>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</si>
  <si>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</si>
  <si>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</si>
  <si>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</si>
  <si>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</si>
  <si>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</si>
  <si>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</si>
  <si>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</si>
  <si>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</si>
  <si>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</si>
  <si>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</si>
  <si>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</si>
  <si>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</si>
  <si>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</si>
  <si>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</si>
  <si>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</si>
  <si>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</si>
  <si>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</si>
  <si>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</si>
  <si>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</si>
  <si>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</si>
  <si>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</si>
  <si>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</si>
  <si>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</si>
  <si>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</si>
  <si>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</si>
  <si>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</si>
  <si>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</si>
  <si>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</si>
  <si>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</si>
  <si>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</si>
  <si>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</si>
  <si>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</si>
  <si>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</si>
  <si>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</si>
  <si>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</si>
  <si>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</si>
  <si>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</si>
  <si>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</si>
  <si>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</si>
  <si>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</si>
  <si>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</si>
  <si>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</si>
  <si>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</si>
  <si>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</si>
  <si>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</si>
  <si>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</si>
  <si>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</si>
  <si>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</si>
  <si>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</si>
  <si>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</si>
  <si>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</si>
  <si>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</si>
  <si>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</si>
  <si>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</si>
  <si>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</si>
  <si>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</si>
  <si>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</si>
  <si>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</si>
  <si>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</si>
  <si>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</si>
  <si>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</si>
  <si>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</si>
  <si>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</si>
  <si>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</si>
  <si>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</si>
  <si>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</si>
  <si>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</si>
  <si>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</si>
  <si>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</si>
  <si>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</si>
  <si>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</si>
  <si>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</si>
  <si>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</si>
  <si>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</si>
  <si>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</si>
  <si>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</si>
  <si>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</si>
  <si>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</si>
  <si>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</si>
  <si>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</si>
  <si>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</si>
  <si>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</si>
  <si>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</si>
  <si>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</si>
  <si>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</si>
  <si>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</si>
  <si>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</si>
  <si>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</si>
  <si>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</si>
  <si>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</si>
  <si>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</si>
  <si>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</si>
  <si>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</si>
  <si>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</si>
  <si>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</si>
  <si>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</si>
  <si>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</si>
  <si>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</si>
  <si>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</si>
  <si>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</si>
  <si>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</si>
  <si>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</si>
  <si>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</si>
  <si>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</si>
  <si>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</si>
  <si>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</si>
  <si>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</si>
  <si>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</si>
  <si>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</si>
  <si>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</si>
  <si>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</si>
  <si>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</si>
  <si>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</si>
  <si>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</si>
  <si>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</si>
  <si>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</si>
  <si>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</si>
  <si>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</si>
  <si>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</si>
  <si>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</si>
  <si>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</si>
  <si>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</si>
  <si>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</si>
  <si>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</si>
  <si>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</si>
  <si>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</si>
  <si>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</si>
  <si>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</si>
  <si>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</si>
  <si>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</si>
  <si>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</si>
  <si>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</si>
  <si>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</si>
  <si>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</si>
  <si>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</si>
  <si>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</si>
  <si>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</si>
  <si>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</si>
  <si>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</si>
  <si>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</si>
  <si>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</si>
  <si>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</si>
  <si>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</si>
  <si>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</si>
  <si>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</si>
  <si>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</si>
  <si>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</si>
  <si>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</si>
  <si>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</si>
  <si>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</si>
  <si>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</si>
  <si>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</si>
  <si>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</si>
  <si>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</si>
  <si>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</si>
  <si>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</si>
  <si>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</si>
  <si>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</si>
  <si>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</si>
  <si>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</si>
  <si>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</si>
  <si>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</si>
  <si>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</si>
  <si>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</si>
  <si>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</si>
  <si>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</si>
  <si>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</si>
  <si>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</si>
  <si>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</si>
  <si>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</si>
  <si>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</si>
  <si>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</si>
  <si>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</si>
  <si>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</si>
  <si>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</si>
  <si>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</si>
  <si>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</si>
  <si>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</si>
  <si>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</si>
  <si>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</si>
  <si>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</si>
  <si>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</si>
  <si>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</si>
  <si>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</si>
  <si>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</si>
  <si>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</si>
  <si>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</si>
  <si>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</si>
  <si>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</si>
  <si>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</si>
  <si>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</si>
  <si>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</si>
  <si>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</si>
  <si>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</si>
  <si>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</si>
  <si>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</si>
  <si>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</si>
  <si>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</si>
  <si>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</si>
  <si>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</si>
  <si>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</si>
  <si>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</si>
  <si>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</si>
  <si>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</si>
  <si>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</si>
  <si>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</si>
  <si>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</si>
  <si>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</si>
  <si>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</si>
  <si>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</si>
  <si>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</si>
  <si>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</si>
  <si>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</si>
  <si>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</si>
  <si>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</si>
  <si>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</si>
  <si>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</si>
  <si>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</si>
  <si>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</si>
  <si>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</si>
  <si>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</si>
  <si>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</si>
  <si>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</si>
  <si>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</si>
  <si>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</si>
  <si>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</si>
  <si>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</si>
  <si>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</si>
  <si>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</si>
  <si>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</si>
  <si>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</si>
  <si>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</si>
  <si>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</si>
  <si>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</si>
  <si>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</si>
  <si>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</si>
  <si>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</si>
  <si>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</si>
  <si>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</si>
  <si>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</si>
  <si>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</si>
  <si>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</si>
  <si>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</si>
  <si>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</si>
  <si>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</si>
  <si>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</si>
  <si>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</si>
  <si>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</si>
  <si>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</si>
  <si>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</si>
  <si>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</si>
  <si>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</si>
  <si>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</si>
  <si>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</si>
  <si>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</si>
  <si>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</si>
  <si>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</si>
  <si>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</si>
  <si>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</si>
  <si>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</si>
  <si>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</si>
  <si>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</si>
  <si>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</si>
  <si>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</si>
  <si>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</si>
  <si>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</si>
  <si>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</si>
  <si>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</si>
  <si>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</si>
  <si>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</si>
  <si>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</si>
  <si>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</si>
  <si>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</si>
  <si>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</si>
  <si>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</si>
  <si>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</si>
  <si>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</si>
  <si>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</si>
  <si>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</si>
  <si>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</si>
  <si>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</si>
  <si>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</si>
  <si>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</si>
  <si>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</si>
  <si>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</si>
  <si>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</si>
  <si>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</si>
  <si>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</si>
  <si>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</si>
  <si>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</si>
  <si>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</si>
  <si>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</si>
  <si>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</si>
  <si>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</si>
  <si>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</si>
  <si>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</si>
  <si>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</si>
  <si>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</si>
  <si>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</si>
  <si>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</si>
  <si>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</si>
  <si>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</si>
  <si>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</si>
  <si>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</si>
  <si>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</si>
  <si>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</si>
  <si>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</si>
  <si>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</si>
  <si>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</si>
  <si>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</si>
  <si>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</si>
  <si>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</si>
  <si>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</si>
  <si>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</si>
  <si>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</si>
  <si>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</si>
  <si>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</si>
  <si>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</si>
  <si>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</si>
  <si>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</si>
  <si>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</si>
  <si>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</si>
  <si>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</si>
  <si>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</si>
  <si>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</si>
  <si>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</si>
  <si>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</si>
  <si>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</si>
  <si>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</si>
  <si>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</si>
  <si>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</si>
  <si>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</si>
  <si>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</si>
  <si>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</si>
  <si>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</si>
  <si>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</si>
  <si>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</si>
  <si>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</si>
  <si>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</si>
  <si>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</si>
  <si>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</si>
  <si>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</si>
  <si>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</si>
  <si>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</si>
  <si>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</si>
  <si>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</si>
  <si>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</si>
  <si>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</si>
  <si>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</si>
  <si>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</si>
  <si>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</si>
  <si>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</si>
  <si>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</si>
  <si>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</si>
  <si>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</si>
  <si>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</si>
  <si>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</si>
  <si>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</si>
  <si>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</si>
  <si>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</si>
  <si>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</si>
  <si>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</si>
  <si>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</si>
  <si>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</si>
  <si>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</si>
  <si>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</si>
  <si>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</si>
  <si>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</si>
  <si>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</si>
  <si>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</si>
  <si>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</si>
  <si>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</si>
  <si>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</si>
  <si>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</si>
  <si>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</si>
  <si>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</si>
  <si>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</si>
  <si>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</si>
  <si>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</si>
  <si>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</si>
  <si>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</si>
  <si>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</si>
  <si>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</si>
  <si>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</si>
  <si>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</si>
  <si>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</si>
  <si>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</si>
  <si>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</si>
  <si>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</si>
  <si>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</si>
  <si>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</si>
  <si>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</si>
  <si>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</si>
  <si>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</si>
  <si>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</si>
  <si>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</si>
  <si>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</si>
  <si>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</si>
  <si>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</si>
  <si>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</si>
  <si>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</si>
  <si>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</si>
  <si>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</si>
  <si>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</si>
  <si>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</si>
  <si>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</si>
  <si>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</si>
  <si>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</si>
  <si>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</si>
  <si>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</si>
  <si>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</si>
  <si>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</si>
  <si>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</si>
  <si>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</si>
  <si>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</si>
  <si>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</si>
  <si>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</si>
  <si>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</si>
  <si>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</si>
  <si>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</si>
  <si>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</si>
  <si>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</si>
  <si>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</si>
  <si>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</si>
  <si>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</si>
  <si>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</si>
  <si>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</si>
  <si>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</si>
  <si>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</si>
  <si>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</si>
  <si>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</si>
  <si>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</si>
  <si>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</si>
  <si>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</si>
  <si>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</si>
  <si>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</si>
  <si>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</si>
  <si>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</si>
  <si>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</si>
  <si>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</si>
  <si>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</si>
  <si>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</si>
  <si>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</si>
  <si>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</si>
  <si>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</si>
  <si>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</si>
  <si>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</si>
  <si>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</si>
  <si>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</si>
  <si>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</si>
  <si>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</si>
  <si>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</si>
  <si>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</si>
  <si>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</si>
  <si>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</si>
  <si>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</si>
  <si>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</si>
  <si>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</si>
  <si>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</si>
  <si>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</si>
  <si>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</si>
  <si>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</si>
  <si>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</si>
  <si>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</si>
  <si>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</si>
  <si>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</si>
  <si>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</si>
  <si>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</si>
  <si>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</si>
  <si>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</si>
  <si>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</si>
  <si>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</si>
  <si>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</si>
  <si>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</si>
  <si>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</si>
  <si>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</si>
  <si>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</si>
  <si>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</si>
  <si>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</si>
  <si>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</si>
  <si>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</si>
  <si>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</si>
  <si>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</si>
  <si>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</si>
  <si>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</si>
  <si>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</si>
  <si>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</si>
  <si>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</si>
  <si>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</si>
  <si>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</si>
  <si>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</si>
  <si>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</si>
  <si>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</si>
  <si>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</si>
  <si>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</si>
  <si>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</si>
  <si>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</si>
  <si>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</si>
  <si>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</si>
  <si>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</si>
  <si>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</si>
  <si>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</si>
  <si>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</si>
  <si>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</si>
  <si>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</si>
  <si>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</si>
  <si>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</si>
  <si>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</si>
  <si>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</si>
  <si>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</si>
  <si>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</si>
  <si>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</si>
  <si>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</si>
  <si>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</si>
  <si>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</si>
  <si>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</si>
  <si>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</si>
  <si>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</si>
  <si>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</si>
  <si>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</si>
  <si>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</si>
  <si>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</si>
  <si>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</si>
  <si>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</si>
  <si>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</si>
  <si>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</si>
  <si>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</si>
  <si>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</si>
  <si>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</si>
  <si>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</si>
  <si>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</si>
  <si>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</si>
  <si>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</si>
  <si>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</si>
  <si>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</si>
  <si>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</si>
  <si>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</si>
  <si>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</si>
  <si>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</si>
  <si>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</si>
  <si>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</si>
  <si>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</si>
  <si>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</si>
  <si>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</si>
  <si>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</si>
  <si>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</si>
  <si>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</si>
  <si>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</si>
  <si>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</si>
  <si>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</si>
  <si>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</si>
  <si>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</si>
  <si>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</si>
  <si>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</si>
  <si>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</si>
  <si>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</si>
  <si>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</si>
  <si>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</si>
  <si>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</si>
  <si>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</si>
  <si>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</si>
  <si>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</si>
  <si>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</si>
  <si>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</si>
  <si>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</si>
  <si>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</si>
  <si>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</si>
  <si>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</si>
  <si>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</si>
  <si>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</si>
  <si>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</si>
  <si>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</si>
  <si>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</si>
  <si>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</si>
  <si>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</si>
  <si>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</si>
  <si>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</si>
  <si>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</si>
  <si>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</si>
  <si>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</si>
  <si>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</si>
  <si>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</si>
  <si>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</si>
  <si>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</si>
  <si>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</si>
  <si>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</si>
  <si>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</si>
  <si>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</si>
  <si>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</si>
  <si>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</si>
  <si>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</si>
  <si>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</si>
  <si>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</si>
  <si>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</si>
  <si>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</si>
  <si>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</si>
  <si>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</si>
  <si>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</si>
  <si>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</si>
  <si>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</si>
  <si>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</si>
  <si>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</si>
  <si>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</si>
  <si>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</si>
  <si>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</si>
  <si>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</si>
  <si>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</si>
  <si>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</si>
  <si>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</si>
  <si>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</si>
  <si>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</si>
  <si>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</si>
  <si>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</si>
  <si>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</si>
  <si>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</si>
  <si>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</si>
  <si>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</si>
  <si>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</si>
  <si>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</si>
  <si>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</si>
  <si>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</si>
  <si>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</si>
  <si>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</si>
  <si>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</si>
  <si>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</si>
  <si>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</si>
  <si>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</si>
  <si>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</si>
  <si>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</si>
  <si>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</si>
  <si>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</si>
  <si>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</si>
  <si>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</si>
  <si>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</si>
  <si>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</si>
  <si>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</si>
  <si>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</si>
  <si>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</si>
  <si>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</si>
  <si>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</si>
  <si>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</si>
  <si>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</si>
  <si>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</si>
  <si>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</si>
  <si>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</si>
  <si>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</si>
  <si>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</si>
  <si>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</si>
  <si>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</si>
  <si>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</si>
  <si>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</si>
  <si>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</si>
  <si>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</si>
  <si>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</si>
  <si>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</si>
  <si>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</si>
  <si>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</si>
  <si>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</si>
  <si>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</si>
  <si>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</si>
  <si>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</si>
  <si>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</si>
  <si>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</si>
  <si>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</si>
  <si>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</si>
  <si>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</si>
  <si>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</si>
  <si>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</si>
  <si>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</si>
  <si>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</si>
  <si>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</si>
  <si>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</si>
  <si>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</si>
  <si>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</si>
  <si>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</si>
  <si>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</si>
  <si>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</si>
  <si>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</si>
  <si>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</si>
  <si>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</si>
  <si>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</si>
  <si>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</si>
  <si>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</si>
  <si>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</si>
  <si>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</si>
  <si>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</si>
  <si>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</si>
  <si>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</si>
  <si>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</si>
  <si>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</si>
  <si>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</si>
  <si>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</si>
  <si>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</si>
  <si>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</si>
  <si>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</si>
  <si>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</si>
  <si>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</si>
  <si>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</si>
  <si>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</si>
  <si>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</si>
  <si>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</si>
  <si>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</si>
  <si>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</si>
  <si>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</si>
  <si>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</si>
  <si>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</si>
  <si>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</si>
  <si>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</si>
  <si>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</si>
  <si>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</si>
  <si>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</si>
  <si>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</si>
  <si>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</si>
  <si>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</si>
  <si>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</si>
  <si>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</si>
  <si>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</si>
  <si>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</si>
  <si>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</si>
  <si>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</si>
  <si>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</si>
  <si>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</si>
  <si>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</si>
  <si>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</si>
  <si>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</si>
  <si>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</si>
  <si>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</si>
  <si>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</si>
  <si>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</si>
  <si>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</si>
  <si>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</si>
  <si>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</si>
  <si>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</si>
  <si>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</si>
  <si>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</si>
  <si>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</si>
  <si>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</si>
  <si>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</si>
  <si>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</si>
  <si>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</si>
  <si>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</si>
  <si>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</si>
  <si>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</si>
  <si>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</si>
  <si>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</si>
  <si>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</si>
  <si>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</si>
  <si>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</si>
  <si>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</si>
  <si>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</si>
  <si>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</si>
  <si>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</si>
  <si>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</si>
  <si>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</si>
  <si>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</si>
  <si>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</si>
  <si>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</si>
  <si>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</si>
  <si>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</si>
  <si>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</si>
  <si>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</si>
  <si>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</si>
  <si>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</si>
  <si>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</si>
  <si>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</si>
  <si>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</si>
  <si>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</si>
  <si>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</si>
  <si>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</si>
  <si>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</si>
  <si>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</si>
  <si>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</si>
  <si>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</si>
  <si>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</si>
  <si>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</si>
  <si>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</si>
  <si>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</si>
  <si>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</si>
  <si>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</si>
  <si>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</si>
  <si>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</si>
  <si>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</si>
  <si>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</si>
  <si>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</si>
  <si>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</si>
  <si>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</si>
  <si>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</si>
  <si>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</si>
  <si>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</si>
  <si>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</si>
  <si>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</si>
  <si>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</si>
  <si>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</si>
  <si>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</si>
  <si>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</si>
  <si>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</si>
  <si>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</si>
  <si>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</si>
  <si>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</si>
  <si>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</si>
  <si>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</si>
  <si>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</si>
  <si>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</si>
  <si>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</si>
  <si>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</si>
  <si>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</si>
  <si>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</si>
  <si>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</si>
  <si>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</si>
  <si>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</si>
  <si>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</si>
  <si>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</si>
  <si>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</si>
  <si>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</si>
  <si>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</si>
  <si>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</si>
  <si>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</si>
  <si>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</si>
  <si>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</si>
  <si>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</si>
  <si>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</si>
  <si>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</si>
  <si>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</si>
  <si>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</si>
  <si>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</si>
  <si>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</si>
  <si>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</si>
  <si>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</si>
  <si>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</si>
  <si>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</si>
  <si>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</si>
  <si>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</si>
  <si>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</si>
  <si>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</si>
  <si>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</si>
  <si>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</si>
  <si>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</si>
  <si>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</si>
  <si>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</si>
  <si>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</si>
  <si>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</si>
  <si>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</si>
  <si>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</si>
  <si>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</si>
  <si>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</si>
  <si>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</si>
  <si>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</si>
  <si>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</si>
  <si>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</si>
  <si>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</si>
  <si>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</si>
  <si>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</si>
  <si>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</si>
  <si>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</si>
  <si>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</si>
  <si>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</si>
  <si>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</si>
  <si>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</si>
  <si>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</si>
  <si>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</si>
  <si>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</si>
  <si>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</si>
  <si>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</si>
  <si>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</si>
  <si>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</si>
  <si>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</si>
  <si>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</si>
  <si>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</si>
  <si>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</si>
  <si>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</si>
  <si>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</si>
  <si>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</si>
  <si>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</si>
  <si>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</si>
  <si>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</si>
  <si>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</si>
  <si>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</si>
  <si>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</si>
  <si>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</si>
  <si>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</si>
  <si>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</si>
  <si>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</si>
  <si>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</si>
  <si>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</si>
  <si>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</si>
  <si>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</si>
  <si>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</si>
  <si>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</si>
  <si>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</si>
  <si>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</si>
  <si>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</si>
  <si>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</si>
  <si>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</si>
  <si>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</si>
  <si>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</si>
  <si>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</si>
  <si>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</si>
  <si>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</si>
  <si>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</si>
  <si>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</si>
  <si>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</si>
  <si>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</si>
  <si>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</si>
  <si>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</si>
  <si>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</si>
  <si>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</si>
  <si>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</si>
  <si>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</si>
  <si>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</si>
  <si>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</si>
  <si>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</si>
  <si>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</si>
  <si>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</si>
  <si>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</si>
  <si>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</si>
  <si>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</si>
  <si>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</si>
  <si>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</si>
  <si>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</si>
  <si>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</si>
  <si>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</si>
  <si>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</si>
  <si>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</si>
  <si>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</si>
  <si>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</si>
  <si>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</si>
  <si>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</si>
  <si>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</si>
  <si>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</si>
  <si>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</si>
  <si>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</si>
  <si>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</si>
  <si>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</si>
  <si>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</si>
  <si>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</si>
  <si>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</si>
  <si>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</si>
  <si>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</si>
  <si>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</si>
  <si>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</si>
  <si>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</si>
  <si>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</si>
  <si>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</si>
  <si>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</si>
  <si>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</si>
  <si>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</si>
  <si>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</si>
  <si>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</si>
  <si>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</si>
  <si>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</si>
  <si>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</si>
  <si>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</si>
  <si>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</si>
  <si>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</si>
  <si>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</si>
  <si>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</si>
  <si>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</si>
  <si>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</si>
  <si>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</si>
  <si>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</si>
  <si>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</si>
  <si>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</si>
  <si>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</si>
  <si>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</si>
  <si>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</si>
  <si>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</si>
  <si>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</si>
  <si>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</si>
  <si>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</si>
  <si>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</si>
  <si>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</si>
  <si>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</si>
  <si>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</si>
  <si>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</si>
  <si>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</si>
  <si>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</si>
  <si>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</si>
  <si>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</si>
  <si>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</si>
  <si>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</si>
  <si>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</si>
  <si>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</si>
  <si>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</si>
  <si>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</si>
  <si>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</si>
  <si>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</si>
  <si>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</si>
  <si>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</si>
  <si>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</si>
  <si>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</si>
  <si>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</si>
  <si>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</si>
  <si>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</si>
  <si>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</si>
  <si>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</si>
  <si>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</si>
  <si>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</si>
  <si>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</si>
  <si>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</si>
  <si>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</si>
  <si>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</si>
  <si>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</si>
  <si>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</si>
  <si>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</si>
  <si>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</si>
  <si>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</si>
  <si>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</si>
  <si>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</si>
  <si>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</si>
  <si>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</si>
  <si>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</si>
  <si>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</si>
  <si>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</si>
  <si>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</si>
  <si>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</si>
  <si>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</si>
  <si>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</si>
  <si>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</si>
  <si>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</si>
  <si>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</si>
  <si>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</si>
  <si>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</si>
  <si>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</si>
  <si>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</si>
  <si>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</si>
  <si>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</si>
  <si>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</si>
  <si>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</si>
  <si>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</si>
  <si>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</si>
  <si>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</si>
  <si>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</si>
  <si>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</si>
  <si>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</si>
  <si>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</si>
  <si>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</si>
  <si>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</si>
  <si>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</si>
  <si>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</si>
  <si>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</si>
  <si>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</si>
  <si>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</si>
  <si>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</si>
  <si>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</si>
  <si>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</si>
  <si>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</si>
  <si>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</si>
  <si>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</si>
  <si>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</si>
  <si>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</si>
  <si>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</si>
  <si>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</si>
  <si>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</si>
  <si>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</si>
  <si>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</si>
  <si>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</si>
  <si>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</si>
  <si>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</si>
  <si>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</si>
  <si>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</si>
  <si>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</si>
  <si>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</si>
  <si>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</si>
  <si>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</si>
  <si>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</si>
  <si>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</si>
  <si>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</si>
  <si>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</si>
  <si>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</si>
  <si>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</si>
  <si>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</si>
  <si>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</si>
  <si>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</si>
  <si>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</si>
  <si>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</si>
  <si>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</si>
  <si>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</si>
  <si>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</si>
  <si>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</si>
  <si>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</si>
  <si>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</si>
  <si>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</si>
  <si>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</si>
  <si>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</si>
  <si>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</si>
  <si>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</si>
  <si>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</si>
  <si>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</si>
  <si>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</si>
  <si>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</si>
  <si>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</si>
  <si>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</si>
  <si>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</si>
  <si>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</si>
  <si>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</si>
  <si>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</si>
  <si>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</si>
  <si>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</si>
  <si>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</si>
  <si>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</si>
  <si>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</si>
  <si>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</si>
  <si>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</si>
  <si>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</si>
  <si>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</si>
  <si>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</si>
  <si>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</si>
  <si>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</si>
  <si>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</si>
  <si>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</si>
  <si>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</si>
  <si>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</si>
  <si>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</si>
  <si>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</si>
  <si>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</si>
  <si>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</si>
  <si>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</si>
  <si>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</si>
  <si>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</si>
  <si>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</si>
  <si>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</si>
  <si>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</si>
  <si>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</si>
  <si>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</si>
  <si>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</si>
  <si>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</si>
  <si>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</si>
  <si>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</si>
  <si>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</si>
  <si>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</si>
  <si>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</si>
  <si>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</si>
  <si>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</si>
  <si>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</si>
  <si>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</si>
  <si>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</si>
  <si>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</si>
  <si>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</si>
  <si>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</si>
  <si>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</si>
  <si>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</si>
  <si>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</si>
  <si>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</si>
  <si>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</si>
  <si>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</si>
  <si>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</si>
  <si>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</si>
  <si>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</si>
  <si>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</si>
  <si>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</si>
  <si>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</si>
  <si>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</si>
  <si>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</si>
  <si>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</si>
  <si>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</si>
  <si>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</si>
  <si>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</si>
  <si>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</si>
  <si>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</si>
  <si>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</si>
  <si>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</si>
  <si>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</si>
  <si>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</si>
  <si>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</si>
  <si>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</si>
  <si>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</si>
  <si>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</si>
  <si>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</si>
  <si>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</si>
  <si>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</si>
  <si>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</si>
  <si>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</si>
  <si>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</si>
  <si>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</si>
  <si>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</si>
  <si>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</si>
  <si>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</si>
  <si>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</si>
  <si>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</si>
  <si>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</si>
  <si>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</si>
  <si>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</si>
  <si>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</si>
  <si>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</si>
  <si>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</si>
  <si>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</si>
  <si>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</si>
  <si>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</si>
  <si>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</si>
  <si>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</si>
  <si>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</si>
  <si>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</si>
  <si>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</si>
  <si>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</si>
  <si>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</si>
  <si>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</si>
  <si>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</si>
  <si>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</si>
  <si>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</si>
  <si>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</si>
  <si>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</si>
  <si>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</si>
  <si>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</si>
  <si>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</si>
  <si>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</si>
  <si>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</si>
  <si>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</si>
  <si>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</si>
  <si>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</si>
  <si>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</si>
  <si>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</si>
  <si>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</si>
  <si>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</si>
  <si>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</si>
  <si>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</si>
  <si>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</si>
  <si>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</si>
  <si>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</si>
  <si>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</si>
  <si>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</si>
  <si>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</si>
  <si>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</si>
  <si>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</si>
  <si>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</si>
  <si>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</si>
  <si>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</si>
  <si>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</si>
  <si>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</si>
  <si>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</si>
  <si>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</si>
  <si>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</si>
  <si>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</si>
  <si>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</si>
  <si>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</si>
  <si>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</si>
  <si>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</si>
  <si>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</si>
  <si>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</si>
  <si>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</si>
  <si>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</si>
  <si>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</si>
  <si>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</si>
  <si>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</si>
  <si>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</si>
  <si>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</si>
  <si>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</si>
  <si>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</si>
  <si>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</si>
  <si>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</si>
  <si>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</si>
  <si>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</si>
  <si>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</si>
  <si>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</si>
  <si>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</si>
  <si>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</si>
  <si>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</si>
  <si>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</si>
  <si>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</si>
  <si>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</si>
  <si>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</si>
  <si>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</si>
  <si>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</si>
  <si>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</si>
  <si>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</si>
  <si>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</si>
  <si>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</si>
  <si>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</si>
  <si>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</si>
  <si>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</si>
  <si>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</si>
  <si>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</si>
  <si>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</si>
  <si>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</si>
  <si>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</si>
  <si>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</si>
  <si>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</si>
  <si>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</si>
  <si>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</si>
  <si>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</si>
  <si>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</si>
  <si>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</si>
  <si>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</si>
  <si>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</si>
  <si>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</si>
  <si>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</si>
  <si>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</si>
  <si>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</si>
  <si>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</si>
  <si>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</si>
  <si>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</si>
  <si>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</si>
  <si>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</si>
  <si>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</si>
  <si>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</si>
  <si>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</si>
  <si>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</si>
  <si>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</si>
  <si>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</si>
  <si>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</si>
  <si>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</si>
  <si>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</si>
  <si>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</si>
  <si>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</si>
  <si>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</si>
  <si>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</si>
  <si>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</si>
  <si>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</si>
  <si>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</si>
  <si>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</si>
  <si>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</si>
  <si>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</si>
  <si>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</si>
  <si>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</si>
  <si>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</si>
  <si>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</si>
  <si>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</si>
  <si>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</si>
  <si>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</si>
  <si>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</si>
  <si>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</si>
  <si>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</si>
  <si>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</si>
  <si>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</si>
  <si>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</si>
  <si>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</si>
  <si>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</si>
  <si>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</si>
  <si>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</si>
  <si>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</si>
  <si>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</si>
  <si>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</si>
  <si>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</si>
  <si>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</si>
  <si>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</si>
  <si>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</si>
  <si>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</si>
  <si>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</si>
  <si>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</si>
  <si>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</si>
  <si>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</si>
  <si>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</si>
  <si>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</si>
  <si>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</si>
  <si>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</si>
  <si>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</si>
  <si>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</si>
  <si>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</si>
  <si>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</si>
  <si>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</si>
  <si>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</si>
  <si>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</si>
  <si>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</si>
  <si>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</si>
  <si>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</si>
  <si>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</si>
  <si>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</si>
  <si>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</si>
  <si>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</si>
  <si>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</si>
  <si>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</si>
  <si>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</si>
  <si>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</si>
  <si>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</si>
  <si>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</si>
  <si>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</si>
  <si>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</si>
  <si>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</si>
  <si>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</si>
  <si>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</si>
  <si>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</si>
  <si>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</si>
  <si>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</si>
  <si>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</si>
  <si>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</si>
  <si>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</si>
  <si>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</si>
  <si>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</si>
  <si>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</si>
  <si>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</si>
  <si>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</si>
  <si>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</si>
  <si>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</si>
  <si>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</si>
  <si>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</si>
  <si>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</si>
  <si>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</si>
  <si>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</si>
  <si>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</si>
  <si>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</si>
  <si>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</si>
  <si>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</si>
  <si>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</si>
  <si>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</si>
  <si>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</si>
  <si>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</si>
  <si>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</si>
  <si>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</si>
  <si>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</si>
  <si>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</si>
  <si>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</si>
  <si>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</si>
  <si>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</si>
  <si>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</si>
  <si>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</si>
  <si>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</si>
  <si>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</si>
  <si>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</si>
  <si>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</si>
  <si>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</si>
  <si>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</si>
  <si>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</si>
  <si>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</si>
  <si>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</si>
  <si>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</si>
  <si>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</si>
  <si>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</si>
  <si>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</si>
  <si>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</si>
  <si>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</si>
  <si>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</si>
  <si>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</si>
  <si>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</si>
  <si>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</si>
  <si>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</si>
  <si>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</si>
  <si>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</si>
  <si>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</si>
  <si>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</si>
  <si>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</si>
  <si>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</si>
  <si>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</si>
  <si>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</si>
  <si>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</si>
  <si>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</si>
  <si>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</si>
  <si>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</si>
  <si>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</si>
  <si>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</si>
  <si>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</si>
  <si>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</si>
  <si>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</si>
  <si>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</si>
  <si>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</si>
  <si>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</si>
  <si>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</si>
  <si>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</si>
  <si>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</si>
  <si>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</si>
  <si>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</si>
  <si>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</si>
  <si>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</si>
  <si>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</si>
  <si>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</si>
  <si>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</si>
  <si>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</si>
  <si>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</si>
  <si>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</si>
  <si>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</si>
  <si>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</si>
  <si>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</si>
  <si>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</si>
  <si>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</si>
  <si>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</si>
  <si>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</si>
  <si>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</si>
  <si>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</si>
  <si>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</si>
  <si>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</si>
  <si>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</si>
  <si>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</si>
  <si>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</si>
  <si>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</si>
  <si>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</si>
  <si>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</si>
  <si>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</si>
  <si>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</si>
  <si>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</si>
  <si>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</si>
  <si>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</si>
  <si>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</si>
  <si>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</si>
  <si>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</si>
  <si>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</si>
  <si>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</si>
  <si>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</si>
  <si>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</si>
  <si>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</si>
  <si>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</si>
  <si>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</si>
  <si>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</si>
  <si>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</si>
  <si>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</si>
  <si>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</si>
  <si>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</si>
  <si>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</si>
  <si>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</si>
  <si>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</si>
  <si>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</si>
  <si>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</si>
  <si>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</si>
  <si>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</si>
  <si>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</si>
  <si>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</si>
  <si>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</si>
  <si>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</si>
  <si>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</si>
  <si>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</si>
  <si>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</si>
  <si>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</si>
  <si>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</si>
  <si>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</si>
  <si>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</si>
  <si>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</si>
  <si>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</si>
  <si>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</si>
  <si>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</si>
  <si>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</si>
  <si>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</si>
  <si>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</si>
  <si>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</si>
  <si>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</si>
  <si>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</si>
  <si>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</si>
  <si>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</si>
  <si>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</si>
  <si>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</si>
  <si>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</si>
  <si>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</si>
  <si>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</si>
  <si>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</si>
  <si>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</si>
  <si>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</si>
  <si>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</si>
  <si>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</si>
  <si>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</si>
  <si>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</si>
  <si>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</si>
  <si>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</si>
  <si>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</si>
  <si>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</si>
  <si>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</si>
  <si>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</si>
  <si>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</si>
  <si>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</si>
  <si>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</si>
  <si>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</si>
  <si>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</si>
  <si>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</si>
  <si>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</si>
  <si>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</si>
  <si>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</si>
  <si>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</si>
  <si>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</si>
  <si>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</si>
  <si>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</si>
  <si>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</si>
  <si>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</si>
  <si>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</si>
  <si>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</si>
  <si>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</si>
  <si>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</si>
  <si>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</si>
  <si>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</si>
  <si>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</si>
  <si>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</si>
  <si>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</si>
  <si>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</si>
  <si>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</si>
  <si>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</si>
  <si>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</si>
  <si>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</si>
  <si>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</si>
  <si>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</si>
  <si>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</si>
  <si>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</si>
  <si>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</si>
  <si>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</si>
  <si>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</si>
  <si>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</si>
  <si>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</si>
  <si>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</si>
  <si>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</si>
  <si>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</si>
  <si>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</si>
  <si>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</si>
  <si>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</si>
  <si>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</si>
  <si>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</si>
  <si>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</si>
  <si>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</si>
  <si>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</si>
  <si>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</si>
  <si>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</si>
  <si>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</si>
  <si>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</si>
  <si>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</si>
  <si>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</si>
  <si>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</si>
  <si>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</si>
  <si>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</si>
  <si>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</si>
  <si>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</si>
  <si>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</si>
  <si>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</si>
  <si>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</si>
  <si>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</si>
  <si>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</si>
  <si>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</si>
  <si>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</si>
  <si>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</si>
  <si>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</si>
  <si>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</si>
  <si>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</si>
  <si>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</si>
  <si>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</si>
  <si>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</si>
  <si>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</si>
  <si>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</si>
  <si>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</si>
  <si>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</si>
  <si>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</si>
  <si>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</si>
  <si>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</si>
  <si>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</si>
  <si>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</si>
  <si>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</si>
  <si>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</si>
  <si>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</si>
  <si>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</si>
  <si>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</si>
  <si>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</si>
  <si>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</si>
  <si>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</si>
  <si>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</si>
  <si>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</si>
  <si>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</si>
  <si>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</si>
  <si>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</si>
  <si>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</si>
  <si>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</si>
  <si>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</si>
  <si>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</si>
  <si>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</si>
  <si>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</si>
  <si>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</si>
  <si>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</si>
  <si>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</si>
  <si>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</si>
  <si>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</si>
  <si>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</si>
  <si>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</si>
  <si>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</si>
  <si>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</si>
  <si>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</si>
  <si>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</si>
  <si>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</si>
  <si>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</si>
  <si>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</si>
  <si>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</si>
  <si>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</si>
  <si>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</si>
  <si>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</si>
  <si>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</si>
  <si>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</si>
  <si>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</si>
  <si>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</si>
  <si>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</si>
  <si>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</si>
  <si>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</si>
  <si>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</si>
  <si>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</si>
  <si>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</si>
  <si>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</si>
  <si>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</si>
  <si>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</si>
  <si>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</si>
  <si>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</si>
  <si>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</si>
  <si>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</si>
  <si>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</si>
  <si>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</si>
  <si>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</si>
  <si>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</si>
  <si>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</si>
  <si>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</si>
  <si>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</si>
  <si>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</si>
  <si>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</si>
  <si>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</si>
  <si>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</si>
  <si>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</si>
  <si>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</si>
  <si>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</si>
  <si>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</si>
  <si>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</si>
  <si>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</si>
  <si>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</si>
  <si>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</si>
  <si>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</si>
  <si>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</si>
  <si>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</si>
  <si>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</si>
  <si>
    <t>Using AP, GW, VG</t>
  </si>
  <si>
    <t>Gold Medal AP</t>
  </si>
  <si>
    <t>Gold Medal Bread Flour</t>
  </si>
  <si>
    <t>Protein</t>
  </si>
  <si>
    <t>Fats</t>
  </si>
  <si>
    <t>Carbs</t>
  </si>
  <si>
    <t>Ash</t>
  </si>
  <si>
    <t>Total Dry</t>
  </si>
  <si>
    <t>Water %</t>
  </si>
  <si>
    <t>Milk Req</t>
  </si>
  <si>
    <t>Milk Solid</t>
  </si>
  <si>
    <t>Gauge</t>
  </si>
  <si>
    <t>Elevation (ft)</t>
  </si>
  <si>
    <t>05/20/26</t>
  </si>
  <si>
    <t>05/24/26</t>
  </si>
  <si>
    <t>05/29/26</t>
  </si>
  <si>
    <t>06/24/26</t>
  </si>
  <si>
    <t>06/29/26</t>
  </si>
  <si>
    <t>06/30/26</t>
  </si>
  <si>
    <t>07/13/26</t>
  </si>
  <si>
    <t>07/14/26</t>
  </si>
  <si>
    <t>07/15/26</t>
  </si>
  <si>
    <t>2.95*</t>
  </si>
  <si>
    <t>1372.17*</t>
  </si>
  <si>
    <t>07/16/26</t>
  </si>
  <si>
    <t>07/21/26</t>
  </si>
  <si>
    <t>07/22/26</t>
  </si>
  <si>
    <t>07/25/26</t>
  </si>
  <si>
    <t>7.82</t>
  </si>
  <si>
    <t>1377.04</t>
  </si>
  <si>
    <t>7.88</t>
  </si>
  <si>
    <t>1377.10</t>
  </si>
  <si>
    <t>7.86</t>
  </si>
  <si>
    <t>1377.08</t>
  </si>
  <si>
    <t>06/05/26</t>
  </si>
  <si>
    <t>7.80</t>
  </si>
  <si>
    <t>1377.02</t>
  </si>
  <si>
    <t>06/08/26</t>
  </si>
  <si>
    <t>7.81</t>
  </si>
  <si>
    <t>1377.03</t>
  </si>
  <si>
    <t>06/10/26</t>
  </si>
  <si>
    <t>7.89</t>
  </si>
  <si>
    <t>1377.11</t>
  </si>
  <si>
    <t>07/02/26</t>
  </si>
  <si>
    <t>07/05/26</t>
  </si>
  <si>
    <t>8.00</t>
  </si>
  <si>
    <t>1377.22</t>
  </si>
  <si>
    <t>07/08/26</t>
  </si>
  <si>
    <t>8.04</t>
  </si>
  <si>
    <t>1377.26</t>
  </si>
  <si>
    <t>7.98</t>
  </si>
  <si>
    <t>1377.20</t>
  </si>
  <si>
    <t>7.94</t>
  </si>
  <si>
    <t>1377.16</t>
  </si>
  <si>
    <t>7.85</t>
  </si>
  <si>
    <t>1377.07</t>
  </si>
  <si>
    <t>7.90</t>
  </si>
  <si>
    <t>1377.12</t>
  </si>
  <si>
    <t>08/02/26</t>
  </si>
  <si>
    <t>7.84</t>
  </si>
  <si>
    <t>1377.06</t>
  </si>
  <si>
    <t>08/05/26</t>
  </si>
  <si>
    <t>7.87</t>
  </si>
  <si>
    <t>1377.09</t>
  </si>
  <si>
    <t>7.95</t>
  </si>
  <si>
    <t>1377.17</t>
  </si>
  <si>
    <t>Offset</t>
  </si>
  <si>
    <t xml:space="preserve">Date </t>
  </si>
  <si>
    <t>04/23/26</t>
  </si>
  <si>
    <t>5.00</t>
  </si>
  <si>
    <t>04/28/26</t>
  </si>
  <si>
    <t>5.25</t>
  </si>
  <si>
    <t>05/10/26</t>
  </si>
  <si>
    <t>5.20</t>
  </si>
  <si>
    <t>05/13/26</t>
  </si>
  <si>
    <t>5.21</t>
  </si>
  <si>
    <t>fdaf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</si>
</sst>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0">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 numFmtId="171" formatCode="0.00;\-0.00;0.00;@"/>
    <numFmt numFmtId="172" formatCode="[$-409]d/mmm/yy;@"/>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20">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92D050"/>
        <bgColor indexed="64"/>
      </patternFill>
    </fill>
    <fill>
      <patternFill patternType="solid">
        <fgColor rgb="FFCCFFCC"/>
        <bgColor indexed="64"/>
      </patternFill>
    </fill>
    <fill>
      <patternFill patternType="solid">
        <fgColor rgb="FFFFFF00"/>
        <bgColor indexed="64"/>
      </patternFill>
    </fill>
    <fill>
      <patternFill patternType="solid">
        <fgColor theme="2"/>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96">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6" borderId="0" xfId="0" applyNumberFormat="1" applyFill="1"/>
    <xf numFmtId="0" fontId="0" fillId="16" borderId="0" xfId="0" applyFill="1"/>
    <xf numFmtId="0" fontId="7" fillId="0" borderId="0" xfId="8"/>
    <xf numFmtId="0" fontId="4" fillId="2" borderId="0" xfId="3"/>
    <xf numFmtId="0" fontId="0" fillId="17"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8" borderId="0" xfId="0" applyFill="1"/>
    <xf numFmtId="9" fontId="0" fillId="18" borderId="0" xfId="0" applyNumberFormat="1" applyFill="1"/>
    <xf numFmtId="0" fontId="11" fillId="0" borderId="0" xfId="0" applyFont="1"/>
    <xf numFmtId="171" fontId="0" fillId="0" borderId="0" xfId="0" applyNumberFormat="1"/>
    <xf numFmtId="10" fontId="0" fillId="0" borderId="0" xfId="19" applyNumberFormat="1" applyFont="1"/>
    <xf numFmtId="2" fontId="0" fillId="19" borderId="0" xfId="0" applyNumberFormat="1" applyFill="1"/>
    <xf numFmtId="172" fontId="0" fillId="0" borderId="0" xfId="0" applyNumberFormat="1"/>
    <xf numFmtId="49" fontId="0" fillId="0" borderId="0" xfId="0" applyNumberFormat="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Array" Target="richData/rdarray.xml"/><Relationship Id="rId50" Type="http://schemas.microsoft.com/office/2017/06/relationships/rdSupportingPropertyBag" Target="richData/rdsupportingpropertybag.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connections" Target="connections.xml"/><Relationship Id="rId45" Type="http://schemas.microsoft.com/office/2017/06/relationships/rdRichValue" Target="richData/rdrichvalue.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17/06/relationships/richStyles" Target="richData/richStyles.xml"/><Relationship Id="rId56" Type="http://schemas.microsoft.com/office/2023/09/relationships/Python" Target="python.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17/06/relationships/rdSupportingPropertyBagStructure" Target="richData/rdsupportingpropertybagstructur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5.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image" Target="../media/image11.png"/></Relationships>
</file>

<file path=xl/drawings/_rels/drawing9.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0.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265635"/>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195</xdr:row>
          <xdr:rowOff>91005</xdr:rowOff>
        </xdr:from>
        <xdr:to>
          <xdr:col>23</xdr:col>
          <xdr:colOff>219222</xdr:colOff>
          <xdr:row>235</xdr:row>
          <xdr:rowOff>14654</xdr:rowOff>
        </xdr:to>
        <xdr:pic>
          <xdr:nvPicPr>
            <xdr:cNvPr id="2" name="Picture 1">
              <a:extLst>
                <a:ext uri="{FF2B5EF4-FFF2-40B4-BE49-F238E27FC236}">
                  <a16:creationId xmlns:a16="http://schemas.microsoft.com/office/drawing/2014/main" id="{9564AD56-A412-02FF-3CEE-BDE4BBAD5926}"/>
                </a:ext>
              </a:extLst>
            </xdr:cNvPr>
            <xdr:cNvPicPr>
              <a:picLocks noChangeAspect="1" noChangeArrowheads="1"/>
              <a:extLst>
                <a:ext uri="{84589F7E-364E-4C9E-8A38-B11213B215E9}">
                  <a14:cameraTool cellRange="$O$4:$X$38" spid="_x0000_s299141"/>
                </a:ext>
              </a:extLst>
            </xdr:cNvPicPr>
          </xdr:nvPicPr>
          <xdr:blipFill>
            <a:blip xmlns:r="http://schemas.openxmlformats.org/officeDocument/2006/relationships" r:embed="rId1"/>
            <a:srcRect/>
            <a:stretch>
              <a:fillRect/>
            </a:stretch>
          </xdr:blipFill>
          <xdr:spPr bwMode="auto">
            <a:xfrm>
              <a:off x="4425462" y="32930274"/>
              <a:ext cx="2409972" cy="6371342"/>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3</xdr:col>
      <xdr:colOff>1409700</xdr:colOff>
      <xdr:row>10</xdr:row>
      <xdr:rowOff>142875</xdr:rowOff>
    </xdr:from>
    <xdr:to>
      <xdr:col>6</xdr:col>
      <xdr:colOff>532871</xdr:colOff>
      <xdr:row>51</xdr:row>
      <xdr:rowOff>27759</xdr:rowOff>
    </xdr:to>
    <xdr:pic>
      <xdr:nvPicPr>
        <xdr:cNvPr id="2" name="Picture 1">
          <a:extLst>
            <a:ext uri="{FF2B5EF4-FFF2-40B4-BE49-F238E27FC236}">
              <a16:creationId xmlns:a16="http://schemas.microsoft.com/office/drawing/2014/main" id="{A7E60673-1930-2B62-B1F8-9F4050571876}"/>
            </a:ext>
          </a:extLst>
        </xdr:cNvPr>
        <xdr:cNvPicPr>
          <a:picLocks noChangeAspect="1"/>
        </xdr:cNvPicPr>
      </xdr:nvPicPr>
      <xdr:blipFill>
        <a:blip xmlns:r="http://schemas.openxmlformats.org/officeDocument/2006/relationships" r:embed="rId1"/>
        <a:stretch>
          <a:fillRect/>
        </a:stretch>
      </xdr:blipFill>
      <xdr:spPr>
        <a:xfrm>
          <a:off x="8172450" y="1762125"/>
          <a:ext cx="4228571" cy="6523809"/>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0.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7"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6"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5"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10">
  <rv s="0">
    <v>14</v>
  </rv>
  <rv s="1">
    <v>0</v>
  </rv>
  <rv s="2">
    <v>DataFrame</v>
    <v>1</v>
    <v>1</v>
  </rv>
  <rv s="3">
    <v>&lt;class 'pandas.core.frame.DataFrame'&gt;</v>
    <v>DataFrame</v>
    <v xml:space="preserve">     Coral Coast  Red Desert  Silver Plains  Sapphire Range
0          23071       18171          24995           31845
1          23488       17751          22843           26617
2          22324       18038          22630           27286
3          2...</v>
    <v>2</v>
    <v>2</v>
  </rv>
  <rv s="4">
    <fb>0</fb>
    <v>3</v>
  </rv>
  <rv s="5">
    <v>0</v>
    <v>9</v>
  </rv>
  <rv s="1">
    <v>1</v>
  </rv>
  <rv s="6">
    <v>Image</v>
    <v>4</v>
    <v>5</v>
    <v>6</v>
  </rv>
  <rv s="3">
    <v>&lt;class 'PIL.PngImagePlugin.PngImageFile'&gt;</v>
    <v>PngImageFile</v>
    <v>&lt;PIL.PngImagePlugin.PngImageFile image mode=RGBA size=989x590 at 0x7FA01F27C440&gt;</v>
    <v>7</v>
    <v>2</v>
  </rv>
  <rv s="7">
    <v>1</v>
    <v>5</v>
    <v>Magnifying glass outline</v>
  </rv>
</rvData>
</file>

<file path=xl/richData/rdrichvaluestructure.xml><?xml version="1.0" encoding="utf-8"?>
<rvStructures xmlns="http://schemas.microsoft.com/office/spreadsheetml/2017/richdata" count="8">
  <s t="_error">
    <k n="errorType" t="i"/>
  </s>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5">
    <spb s="0">
      <v>365</v>
      <v>4</v>
      <v>DataFrame</v>
      <v>arrayPreview</v>
      <v>1</v>
    </spb>
    <spb s="1">
      <v>0</v>
    </spb>
    <spb s="2">
      <v>https://www.anaconda.com/excel</v>
      <v>https://res.cdn.office.net/officepysvc/prod-preview/anacondalogo.png</v>
      <v>Python provided by Anaconda</v>
    </spb>
    <spb s="3">
      <v>1</v>
    </spb>
    <spb s="4">
      <v>2</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11.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7.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1.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codeName="Sheet26">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2846</v>
      </c>
      <c r="B1" t="s">
        <v>51</v>
      </c>
      <c r="C1" t="s">
        <v>2842</v>
      </c>
      <c r="D1" t="s">
        <v>2845</v>
      </c>
      <c r="E1" t="s">
        <v>2844</v>
      </c>
      <c r="F1" t="s">
        <v>2618</v>
      </c>
      <c r="G1" t="s">
        <v>2843</v>
      </c>
      <c r="H1" t="s">
        <v>51</v>
      </c>
      <c r="I1" t="s">
        <v>2842</v>
      </c>
      <c r="J1" t="s">
        <v>2841</v>
      </c>
      <c r="K1" t="s">
        <v>2840</v>
      </c>
      <c r="L1" t="s">
        <v>2839</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6">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6">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6">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6">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6">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6">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6">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6">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6">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6">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6">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6">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6">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6">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6">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6">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6">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6">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6">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6">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6">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6">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6">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6">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6">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6">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6">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6">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6">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6">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6">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codeName="Sheet27">
    <tabColor rgb="FFCCFFCC"/>
  </sheetPr>
  <dimension ref="A4:I109"/>
  <sheetViews>
    <sheetView workbookViewId="0">
      <selection activeCell="K37" sqref="J37:K37"/>
    </sheetView>
  </sheetViews>
  <sheetFormatPr defaultRowHeight="12.75"/>
  <sheetData>
    <row r="4" spans="1:9">
      <c r="A4" t="s">
        <v>2834</v>
      </c>
      <c r="B4">
        <v>60</v>
      </c>
      <c r="C4" t="s">
        <v>2833</v>
      </c>
      <c r="D4" t="s">
        <v>2832</v>
      </c>
      <c r="E4">
        <v>59</v>
      </c>
    </row>
    <row r="5" spans="1:9">
      <c r="A5" t="s">
        <v>2831</v>
      </c>
      <c r="B5">
        <v>5</v>
      </c>
      <c r="C5" t="s">
        <v>2830</v>
      </c>
      <c r="D5" t="s">
        <v>2829</v>
      </c>
      <c r="E5">
        <v>5</v>
      </c>
    </row>
    <row r="6" spans="1:9">
      <c r="A6" t="s">
        <v>2828</v>
      </c>
      <c r="B6">
        <v>1000</v>
      </c>
      <c r="C6" t="s">
        <v>2827</v>
      </c>
      <c r="D6" t="s">
        <v>2826</v>
      </c>
      <c r="E6">
        <v>1000</v>
      </c>
    </row>
    <row r="7" spans="1:9">
      <c r="A7" t="s">
        <v>2835</v>
      </c>
      <c r="B7">
        <v>100</v>
      </c>
    </row>
    <row r="8" spans="1:9">
      <c r="A8" t="s">
        <v>2836</v>
      </c>
      <c r="B8">
        <v>1</v>
      </c>
    </row>
    <row r="9" spans="1:9">
      <c r="B9" t="s">
        <v>2825</v>
      </c>
      <c r="C9" t="s">
        <v>2824</v>
      </c>
      <c r="D9" t="s">
        <v>2821</v>
      </c>
      <c r="E9" t="s">
        <v>2823</v>
      </c>
      <c r="F9" t="s">
        <v>2822</v>
      </c>
      <c r="G9" t="s">
        <v>2821</v>
      </c>
      <c r="H9" t="s">
        <v>2837</v>
      </c>
      <c r="I9" t="s">
        <v>2838</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95" priority="25" stopIfTrue="1">
      <formula>MOD(ROW(N9)-ROW($B$9),2)</formula>
    </cfRule>
  </conditionalFormatting>
  <conditionalFormatting sqref="O10:X60">
    <cfRule type="expression" dxfId="94" priority="64">
      <formula>MOD(ROW(O10)-ROW($O$258),2)</formula>
    </cfRule>
  </conditionalFormatting>
  <conditionalFormatting sqref="O45">
    <cfRule type="expression" dxfId="93" priority="20">
      <formula>MOD(ROW(O45)-ROW($O$258),2)</formula>
    </cfRule>
  </conditionalFormatting>
  <conditionalFormatting sqref="O46:O52">
    <cfRule type="expression" dxfId="92" priority="19">
      <formula>MOD(ROW(O46)-ROW($O$258),2)</formula>
    </cfRule>
  </conditionalFormatting>
  <conditionalFormatting sqref="P46:X46">
    <cfRule type="expression" dxfId="91" priority="18">
      <formula>MOD(ROW(P46)-ROW($O$258),2)</formula>
    </cfRule>
  </conditionalFormatting>
  <conditionalFormatting sqref="O48:X48">
    <cfRule type="expression" dxfId="90" priority="17">
      <formula>MOD(ROW(O48)-ROW($O$258),2)</formula>
    </cfRule>
  </conditionalFormatting>
  <conditionalFormatting sqref="P48:X48">
    <cfRule type="expression" dxfId="89" priority="16">
      <formula>MOD(ROW(P48)-ROW($O$258),2)</formula>
    </cfRule>
  </conditionalFormatting>
  <conditionalFormatting sqref="O49:X49">
    <cfRule type="expression" dxfId="88" priority="14">
      <formula>MOD(ROW(O49)-ROW($O$258),2)</formula>
    </cfRule>
  </conditionalFormatting>
  <conditionalFormatting sqref="O50:X50">
    <cfRule type="expression" dxfId="87" priority="13">
      <formula>MOD(ROW(O50)-ROW($O$258),2)</formula>
    </cfRule>
  </conditionalFormatting>
  <conditionalFormatting sqref="P50:X50">
    <cfRule type="expression" dxfId="86" priority="12">
      <formula>MOD(ROW(P50)-ROW($O$258),2)</formula>
    </cfRule>
  </conditionalFormatting>
  <conditionalFormatting sqref="O51:X51">
    <cfRule type="expression" dxfId="85" priority="10">
      <formula>MOD(ROW(O51)-ROW($O$258),2)</formula>
    </cfRule>
  </conditionalFormatting>
  <conditionalFormatting sqref="O52:X52">
    <cfRule type="expression" dxfId="84" priority="9">
      <formula>MOD(ROW(O52)-ROW($O$258),2)</formula>
    </cfRule>
  </conditionalFormatting>
  <conditionalFormatting sqref="O52:X52">
    <cfRule type="expression" dxfId="83" priority="8">
      <formula>MOD(ROW(O52)-ROW($O$258),2)</formula>
    </cfRule>
  </conditionalFormatting>
  <conditionalFormatting sqref="P52:X52">
    <cfRule type="expression" dxfId="82" priority="7">
      <formula>MOD(ROW(P52)-ROW($O$258),2)</formula>
    </cfRule>
  </conditionalFormatting>
  <conditionalFormatting sqref="P54:X54">
    <cfRule type="expression" dxfId="81" priority="2">
      <formula>MOD(ROW(P54)-ROW($O$258),2)</formula>
    </cfRule>
  </conditionalFormatting>
  <conditionalFormatting sqref="P53:X53">
    <cfRule type="expression" dxfId="80" priority="1">
      <formula>MOD(ROW(P53)-ROW($O$258),2)</formula>
    </cfRule>
  </conditionalFormatting>
  <conditionalFormatting sqref="J375">
    <cfRule type="expression" dxfId="79" priority="65" stopIfTrue="1">
      <formula>MOD(ROW(J375)-ROW($B$9),2)</formula>
    </cfRule>
  </conditionalFormatting>
  <conditionalFormatting sqref="B10:K374">
    <cfRule type="expression" dxfId="78"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220" activePane="bottomLeft" state="frozen"/>
      <selection activeCell="P541" sqref="P541"/>
      <selection pane="bottomLeft" activeCell="H239" sqref="H239"/>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35" ca="1">TEXT(DATE(2026,1,_xlfn.SEQUENCE(1+_xlfn.DAYS(TODAY(),DATE(2026,1,1)))),"dd-mmm")</f>
        <v>01-Jan</v>
      </c>
      <c r="C5" s="5">
        <v>1</v>
      </c>
      <c r="D5" s="5">
        <v>1</v>
      </c>
      <c r="E5" s="5">
        <v>0</v>
      </c>
      <c r="F5" s="5">
        <v>0</v>
      </c>
      <c r="G5" s="5">
        <v>1</v>
      </c>
      <c r="H5" s="5">
        <v>1</v>
      </c>
      <c r="I5" s="5">
        <v>1</v>
      </c>
      <c r="J5" s="5">
        <v>1</v>
      </c>
      <c r="K5" s="5">
        <v>1</v>
      </c>
      <c r="L5" cm="1">
        <f t="array" aca="1" ref="L5:L235" ca="1">_xlfn.BYROW(_xlfn.TAKE(Banded,,1),_xleta.WEEKNUM)</f>
        <v>1</v>
      </c>
      <c r="M5" cm="1">
        <f t="array" ref="M5:M235">_xlfn.BYROW(_xlfn.DROP(Banded,,1),_xleta.SUM)</f>
        <v>7</v>
      </c>
      <c r="O5" s="38" cm="1">
        <f t="array" aca="1" ref="O5:X38"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7</v>
      </c>
      <c r="Q34" s="5">
        <f ca="1"/>
        <v>7</v>
      </c>
      <c r="R34" s="5">
        <f ca="1"/>
        <v>7</v>
      </c>
      <c r="S34" s="5">
        <f ca="1"/>
        <v>7</v>
      </c>
      <c r="T34" s="5">
        <f ca="1"/>
        <v>7</v>
      </c>
      <c r="U34" s="5">
        <f ca="1"/>
        <v>7</v>
      </c>
      <c r="V34" s="5">
        <f ca="1"/>
        <v>7</v>
      </c>
      <c r="W34" s="5">
        <f ca="1"/>
        <v>7</v>
      </c>
      <c r="X34" s="5">
        <f ca="1"/>
        <v>7</v>
      </c>
    </row>
    <row r="35" spans="2:24">
      <c r="B35" s="40" t="str">
        <f ca="1"/>
        <v>31-Jan</v>
      </c>
      <c r="C35" s="5">
        <v>1</v>
      </c>
      <c r="D35" s="5">
        <v>1</v>
      </c>
      <c r="E35" s="5">
        <v>0</v>
      </c>
      <c r="F35" s="5">
        <v>1</v>
      </c>
      <c r="G35" s="5">
        <v>1</v>
      </c>
      <c r="H35" s="5">
        <v>1</v>
      </c>
      <c r="I35" s="5">
        <v>1</v>
      </c>
      <c r="J35" s="5">
        <v>1</v>
      </c>
      <c r="K35" s="5">
        <v>1</v>
      </c>
      <c r="L35">
        <f ca="1"/>
        <v>5</v>
      </c>
      <c r="M35">
        <v>8</v>
      </c>
      <c r="O35" s="38">
        <f ca="1"/>
        <v>31</v>
      </c>
      <c r="P35" s="5">
        <f ca="1"/>
        <v>7</v>
      </c>
      <c r="Q35" s="5">
        <f ca="1"/>
        <v>7</v>
      </c>
      <c r="R35" s="5">
        <f ca="1"/>
        <v>7</v>
      </c>
      <c r="S35" s="5">
        <f ca="1"/>
        <v>7</v>
      </c>
      <c r="T35" s="5">
        <f ca="1"/>
        <v>7</v>
      </c>
      <c r="U35" s="5">
        <f ca="1"/>
        <v>7</v>
      </c>
      <c r="V35" s="5">
        <f ca="1"/>
        <v>7</v>
      </c>
      <c r="W35" s="5">
        <f ca="1"/>
        <v>7</v>
      </c>
      <c r="X35" s="5">
        <f ca="1"/>
        <v>7</v>
      </c>
    </row>
    <row r="36" spans="2:24">
      <c r="B36" s="40" t="str">
        <f ca="1"/>
        <v>01-Feb</v>
      </c>
      <c r="C36" s="5">
        <v>1</v>
      </c>
      <c r="D36" s="5">
        <v>1</v>
      </c>
      <c r="E36" s="5">
        <v>1</v>
      </c>
      <c r="F36" s="5">
        <v>1</v>
      </c>
      <c r="G36" s="5">
        <v>1</v>
      </c>
      <c r="H36" s="5">
        <v>1</v>
      </c>
      <c r="I36" s="5">
        <v>1</v>
      </c>
      <c r="J36" s="5">
        <v>1</v>
      </c>
      <c r="K36" s="5">
        <v>1</v>
      </c>
      <c r="L36">
        <f ca="1"/>
        <v>6</v>
      </c>
      <c r="M36">
        <v>9</v>
      </c>
      <c r="O36" s="38">
        <f ca="1"/>
        <v>32</v>
      </c>
      <c r="P36" s="5">
        <f ca="1"/>
        <v>7</v>
      </c>
      <c r="Q36" s="5">
        <f ca="1"/>
        <v>7</v>
      </c>
      <c r="R36" s="5">
        <f ca="1"/>
        <v>7</v>
      </c>
      <c r="S36" s="5">
        <f ca="1"/>
        <v>7</v>
      </c>
      <c r="T36" s="5">
        <f ca="1"/>
        <v>7</v>
      </c>
      <c r="U36" s="5">
        <f ca="1"/>
        <v>7</v>
      </c>
      <c r="V36" s="5">
        <f ca="1"/>
        <v>7</v>
      </c>
      <c r="W36" s="5">
        <f ca="1"/>
        <v>7</v>
      </c>
      <c r="X36" s="5">
        <f ca="1"/>
        <v>7</v>
      </c>
    </row>
    <row r="37" spans="2:24">
      <c r="B37" s="40" t="str">
        <f ca="1"/>
        <v>02-Feb</v>
      </c>
      <c r="C37" s="5">
        <v>1</v>
      </c>
      <c r="D37" s="5">
        <v>1</v>
      </c>
      <c r="E37" s="5">
        <v>0</v>
      </c>
      <c r="F37" s="5">
        <v>1</v>
      </c>
      <c r="G37" s="5">
        <v>1</v>
      </c>
      <c r="H37" s="5">
        <v>1</v>
      </c>
      <c r="I37" s="5">
        <v>1</v>
      </c>
      <c r="J37" s="5">
        <v>1</v>
      </c>
      <c r="K37" s="5">
        <v>1</v>
      </c>
      <c r="L37">
        <f ca="1"/>
        <v>6</v>
      </c>
      <c r="M37">
        <v>8</v>
      </c>
      <c r="O37" s="38">
        <f ca="1"/>
        <v>33</v>
      </c>
      <c r="P37" s="5">
        <f ca="1"/>
        <v>7</v>
      </c>
      <c r="Q37" s="5">
        <f ca="1"/>
        <v>7</v>
      </c>
      <c r="R37" s="5">
        <f ca="1"/>
        <v>7</v>
      </c>
      <c r="S37" s="5">
        <f ca="1"/>
        <v>7</v>
      </c>
      <c r="T37" s="5">
        <f ca="1"/>
        <v>7</v>
      </c>
      <c r="U37" s="5">
        <f ca="1"/>
        <v>7</v>
      </c>
      <c r="V37" s="5">
        <f ca="1"/>
        <v>7</v>
      </c>
      <c r="W37" s="5">
        <f ca="1"/>
        <v>7</v>
      </c>
      <c r="X37" s="5">
        <f ca="1"/>
        <v>7</v>
      </c>
    </row>
    <row r="38" spans="2:24">
      <c r="B38" s="40" t="str">
        <f ca="1"/>
        <v>03-Feb</v>
      </c>
      <c r="C38" s="5">
        <v>1</v>
      </c>
      <c r="D38" s="5">
        <v>1</v>
      </c>
      <c r="E38" s="5">
        <v>0</v>
      </c>
      <c r="F38" s="5">
        <v>1</v>
      </c>
      <c r="G38" s="5">
        <v>1</v>
      </c>
      <c r="H38" s="5">
        <v>1</v>
      </c>
      <c r="I38" s="5">
        <v>1</v>
      </c>
      <c r="J38" s="5">
        <v>1</v>
      </c>
      <c r="K38" s="5">
        <v>1</v>
      </c>
      <c r="L38">
        <f ca="1"/>
        <v>6</v>
      </c>
      <c r="M38">
        <v>8</v>
      </c>
      <c r="O38" s="38">
        <f ca="1"/>
        <v>34</v>
      </c>
      <c r="P38" s="5">
        <f ca="1"/>
        <v>4</v>
      </c>
      <c r="Q38" s="5">
        <f ca="1"/>
        <v>4</v>
      </c>
      <c r="R38" s="5">
        <f ca="1"/>
        <v>4</v>
      </c>
      <c r="S38" s="5">
        <f ca="1"/>
        <v>4</v>
      </c>
      <c r="T38" s="5">
        <f ca="1"/>
        <v>4</v>
      </c>
      <c r="U38" s="5">
        <f ca="1"/>
        <v>4</v>
      </c>
      <c r="V38" s="5">
        <f ca="1"/>
        <v>4</v>
      </c>
      <c r="W38" s="5">
        <f ca="1"/>
        <v>4</v>
      </c>
      <c r="X38" s="5">
        <f ca="1"/>
        <v>4</v>
      </c>
    </row>
    <row r="39" spans="2:24">
      <c r="B39" s="40" t="str">
        <f ca="1"/>
        <v>04-Feb</v>
      </c>
      <c r="C39" s="5">
        <v>1</v>
      </c>
      <c r="D39" s="5">
        <v>1</v>
      </c>
      <c r="E39" s="5">
        <v>0</v>
      </c>
      <c r="F39" s="5">
        <v>1</v>
      </c>
      <c r="G39" s="5">
        <v>1</v>
      </c>
      <c r="H39" s="5">
        <v>1</v>
      </c>
      <c r="I39" s="5">
        <v>1</v>
      </c>
      <c r="J39" s="5">
        <v>1</v>
      </c>
      <c r="K39" s="5">
        <v>1</v>
      </c>
      <c r="L39">
        <f ca="1"/>
        <v>6</v>
      </c>
      <c r="M39">
        <v>8</v>
      </c>
      <c r="O39" s="38"/>
    </row>
    <row r="40" spans="2:24">
      <c r="B40" s="40" t="str">
        <f ca="1"/>
        <v>05-Feb</v>
      </c>
      <c r="C40" s="5">
        <v>1</v>
      </c>
      <c r="D40" s="5">
        <v>1</v>
      </c>
      <c r="E40" s="5">
        <v>1</v>
      </c>
      <c r="F40" s="5">
        <v>1</v>
      </c>
      <c r="G40" s="5">
        <v>1</v>
      </c>
      <c r="H40" s="5">
        <v>1</v>
      </c>
      <c r="I40" s="5">
        <v>1</v>
      </c>
      <c r="J40" s="5">
        <v>1</v>
      </c>
      <c r="K40" s="5">
        <v>1</v>
      </c>
      <c r="L40">
        <f ca="1"/>
        <v>6</v>
      </c>
      <c r="M40">
        <v>9</v>
      </c>
      <c r="O40" s="38"/>
    </row>
    <row r="41" spans="2:24">
      <c r="B41" s="40" t="str">
        <f ca="1"/>
        <v>06-Feb</v>
      </c>
      <c r="C41" s="5">
        <v>1</v>
      </c>
      <c r="D41" s="5">
        <v>1</v>
      </c>
      <c r="E41" s="5">
        <v>1</v>
      </c>
      <c r="F41" s="5">
        <v>1</v>
      </c>
      <c r="G41" s="5">
        <v>1</v>
      </c>
      <c r="H41" s="5">
        <v>1</v>
      </c>
      <c r="I41" s="5">
        <v>1</v>
      </c>
      <c r="J41" s="5">
        <v>1</v>
      </c>
      <c r="K41" s="5">
        <v>1</v>
      </c>
      <c r="L41">
        <f ca="1"/>
        <v>6</v>
      </c>
      <c r="M41">
        <v>9</v>
      </c>
      <c r="O41" s="38"/>
    </row>
    <row r="42" spans="2:24">
      <c r="B42" s="40" t="str">
        <f ca="1"/>
        <v>07-Feb</v>
      </c>
      <c r="C42" s="5">
        <v>1</v>
      </c>
      <c r="D42" s="5">
        <v>1</v>
      </c>
      <c r="E42" s="5">
        <v>0</v>
      </c>
      <c r="F42" s="5">
        <v>1</v>
      </c>
      <c r="G42" s="5">
        <v>1</v>
      </c>
      <c r="H42" s="5">
        <v>1</v>
      </c>
      <c r="I42" s="5">
        <v>1</v>
      </c>
      <c r="J42" s="5">
        <v>1</v>
      </c>
      <c r="K42" s="5">
        <v>1</v>
      </c>
      <c r="L42">
        <f ca="1"/>
        <v>6</v>
      </c>
      <c r="M42">
        <v>8</v>
      </c>
      <c r="O42" s="38"/>
    </row>
    <row r="43" spans="2:24">
      <c r="B43" s="40" t="str">
        <f ca="1"/>
        <v>08-Feb</v>
      </c>
      <c r="C43" s="5">
        <v>1</v>
      </c>
      <c r="D43" s="5">
        <v>1</v>
      </c>
      <c r="E43" s="5">
        <v>1</v>
      </c>
      <c r="F43" s="5">
        <v>1</v>
      </c>
      <c r="G43" s="5">
        <v>1</v>
      </c>
      <c r="H43" s="5">
        <v>1</v>
      </c>
      <c r="I43" s="5">
        <v>1</v>
      </c>
      <c r="J43" s="5">
        <v>1</v>
      </c>
      <c r="K43" s="5">
        <v>1</v>
      </c>
      <c r="L43">
        <f ca="1"/>
        <v>7</v>
      </c>
      <c r="M43">
        <v>9</v>
      </c>
      <c r="O43" s="38"/>
    </row>
    <row r="44" spans="2:24">
      <c r="B44" s="40" t="str">
        <f ca="1"/>
        <v>09-Feb</v>
      </c>
      <c r="C44" s="5">
        <v>1</v>
      </c>
      <c r="D44" s="5">
        <v>1</v>
      </c>
      <c r="E44" s="5">
        <v>1</v>
      </c>
      <c r="F44" s="5">
        <v>1</v>
      </c>
      <c r="G44" s="5">
        <v>1</v>
      </c>
      <c r="H44" s="5">
        <v>1</v>
      </c>
      <c r="I44" s="5">
        <v>1</v>
      </c>
      <c r="J44" s="5">
        <v>1</v>
      </c>
      <c r="K44" s="5">
        <v>1</v>
      </c>
      <c r="L44">
        <f ca="1"/>
        <v>7</v>
      </c>
      <c r="M44">
        <v>9</v>
      </c>
      <c r="O44" s="38"/>
    </row>
    <row r="45" spans="2:24">
      <c r="B45" s="40" t="str">
        <f ca="1"/>
        <v>10-Feb</v>
      </c>
      <c r="C45" s="45">
        <v>1</v>
      </c>
      <c r="D45" s="5">
        <v>1</v>
      </c>
      <c r="E45" s="5">
        <v>0</v>
      </c>
      <c r="F45" s="5">
        <v>1</v>
      </c>
      <c r="G45" s="5">
        <v>1</v>
      </c>
      <c r="H45" s="5">
        <v>1</v>
      </c>
      <c r="I45" s="5">
        <v>1</v>
      </c>
      <c r="J45" s="5">
        <v>1</v>
      </c>
      <c r="K45" s="5">
        <v>1</v>
      </c>
      <c r="L45">
        <f ca="1"/>
        <v>7</v>
      </c>
      <c r="M45">
        <v>8</v>
      </c>
      <c r="O45" s="38"/>
    </row>
    <row r="46" spans="2:24">
      <c r="B46" s="40" t="str">
        <f ca="1"/>
        <v>11-Feb</v>
      </c>
      <c r="C46" s="5">
        <v>1</v>
      </c>
      <c r="D46" s="5">
        <v>1</v>
      </c>
      <c r="E46" s="5">
        <v>0</v>
      </c>
      <c r="F46" s="5">
        <v>1</v>
      </c>
      <c r="G46" s="5">
        <v>1</v>
      </c>
      <c r="H46" s="5">
        <v>1</v>
      </c>
      <c r="I46" s="5">
        <v>1</v>
      </c>
      <c r="J46" s="5">
        <v>1</v>
      </c>
      <c r="K46" s="5">
        <v>1</v>
      </c>
      <c r="L46">
        <f ca="1"/>
        <v>7</v>
      </c>
      <c r="M46">
        <v>8</v>
      </c>
      <c r="O46" s="38"/>
    </row>
    <row r="47" spans="2:24">
      <c r="B47" s="40" t="str">
        <f ca="1"/>
        <v>12-Feb</v>
      </c>
      <c r="C47" s="5">
        <v>1</v>
      </c>
      <c r="D47" s="5">
        <v>1</v>
      </c>
      <c r="E47" s="5">
        <v>0</v>
      </c>
      <c r="F47" s="45">
        <v>1</v>
      </c>
      <c r="G47" s="5">
        <v>1</v>
      </c>
      <c r="H47" s="5">
        <v>1</v>
      </c>
      <c r="I47" s="5">
        <v>1</v>
      </c>
      <c r="J47" s="5">
        <v>1</v>
      </c>
      <c r="K47" s="5">
        <v>1</v>
      </c>
      <c r="L47">
        <f ca="1"/>
        <v>7</v>
      </c>
      <c r="M47">
        <v>8</v>
      </c>
      <c r="O47" s="38"/>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2847</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2848</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2849</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2850</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t="str">
        <f ca="1"/>
        <v>23-Jul</v>
      </c>
      <c r="C208" s="5">
        <v>1</v>
      </c>
      <c r="D208" s="5">
        <v>1</v>
      </c>
      <c r="E208" s="5">
        <v>1</v>
      </c>
      <c r="F208" s="5">
        <v>1</v>
      </c>
      <c r="G208" s="5">
        <v>1</v>
      </c>
      <c r="H208" s="5">
        <v>1</v>
      </c>
      <c r="I208" s="5">
        <v>1</v>
      </c>
      <c r="J208" s="5">
        <v>1</v>
      </c>
      <c r="K208" s="5">
        <v>1</v>
      </c>
      <c r="L208">
        <f ca="1"/>
        <v>30</v>
      </c>
      <c r="M208">
        <v>9</v>
      </c>
      <c r="P208"/>
      <c r="Q208"/>
      <c r="R208"/>
      <c r="S208"/>
      <c r="T208"/>
      <c r="U208"/>
      <c r="V208"/>
      <c r="W208"/>
      <c r="X208"/>
    </row>
    <row r="209" spans="2:24">
      <c r="B209" s="40" t="str">
        <f ca="1"/>
        <v>24-Jul</v>
      </c>
      <c r="C209" s="5">
        <v>1</v>
      </c>
      <c r="D209" s="5">
        <v>1</v>
      </c>
      <c r="E209" s="5">
        <v>1</v>
      </c>
      <c r="F209" s="5">
        <v>1</v>
      </c>
      <c r="G209" s="5">
        <v>1</v>
      </c>
      <c r="H209" s="5">
        <v>1</v>
      </c>
      <c r="I209" s="5">
        <v>1</v>
      </c>
      <c r="J209" s="5">
        <v>1</v>
      </c>
      <c r="K209" s="5">
        <v>1</v>
      </c>
      <c r="L209">
        <f ca="1"/>
        <v>30</v>
      </c>
      <c r="M209">
        <v>9</v>
      </c>
      <c r="P209"/>
      <c r="Q209"/>
      <c r="R209"/>
      <c r="S209"/>
      <c r="T209"/>
      <c r="U209"/>
      <c r="V209"/>
      <c r="W209"/>
      <c r="X209"/>
    </row>
    <row r="210" spans="2:24">
      <c r="B210" s="40" t="str">
        <f ca="1"/>
        <v>25-Jul</v>
      </c>
      <c r="C210" s="5">
        <v>1</v>
      </c>
      <c r="D210" s="5">
        <v>1</v>
      </c>
      <c r="E210" s="5">
        <v>1</v>
      </c>
      <c r="F210" s="5">
        <v>1</v>
      </c>
      <c r="G210" s="5">
        <v>1</v>
      </c>
      <c r="H210" s="5">
        <v>1</v>
      </c>
      <c r="I210" s="5">
        <v>1</v>
      </c>
      <c r="J210" s="5">
        <v>1</v>
      </c>
      <c r="K210" s="5">
        <v>1</v>
      </c>
      <c r="L210">
        <f ca="1"/>
        <v>30</v>
      </c>
      <c r="M210">
        <v>9</v>
      </c>
      <c r="P210"/>
      <c r="Q210"/>
      <c r="R210"/>
      <c r="S210"/>
      <c r="T210"/>
      <c r="U210"/>
      <c r="V210"/>
      <c r="W210"/>
      <c r="X210"/>
    </row>
    <row r="211" spans="2:24">
      <c r="B211" s="40" t="str">
        <f ca="1"/>
        <v>26-Jul</v>
      </c>
      <c r="C211" s="5">
        <v>1</v>
      </c>
      <c r="D211" s="5">
        <v>1</v>
      </c>
      <c r="E211" s="5">
        <v>1</v>
      </c>
      <c r="F211" s="5">
        <v>1</v>
      </c>
      <c r="G211" s="5">
        <v>1</v>
      </c>
      <c r="H211" s="5">
        <v>1</v>
      </c>
      <c r="I211" s="5">
        <v>1</v>
      </c>
      <c r="J211" s="5">
        <v>1</v>
      </c>
      <c r="K211" s="5">
        <v>1</v>
      </c>
      <c r="L211">
        <f ca="1"/>
        <v>31</v>
      </c>
      <c r="M211">
        <v>9</v>
      </c>
      <c r="P211"/>
      <c r="Q211"/>
      <c r="R211"/>
      <c r="S211"/>
      <c r="T211"/>
      <c r="U211"/>
      <c r="V211"/>
      <c r="W211"/>
      <c r="X211"/>
    </row>
    <row r="212" spans="2:24">
      <c r="B212" s="40" t="str">
        <f ca="1"/>
        <v>27-Jul</v>
      </c>
      <c r="C212" s="5">
        <v>1</v>
      </c>
      <c r="D212" s="5">
        <v>1</v>
      </c>
      <c r="E212" s="5">
        <v>1</v>
      </c>
      <c r="F212" s="5">
        <v>1</v>
      </c>
      <c r="G212" s="5">
        <v>1</v>
      </c>
      <c r="H212" s="5">
        <v>1</v>
      </c>
      <c r="I212" s="5">
        <v>1</v>
      </c>
      <c r="J212" s="5">
        <v>1</v>
      </c>
      <c r="K212" s="5">
        <v>1</v>
      </c>
      <c r="L212">
        <f ca="1"/>
        <v>31</v>
      </c>
      <c r="M212">
        <v>9</v>
      </c>
      <c r="P212"/>
      <c r="Q212"/>
      <c r="R212"/>
      <c r="S212"/>
      <c r="T212"/>
      <c r="U212"/>
      <c r="V212"/>
      <c r="W212"/>
      <c r="X212"/>
    </row>
    <row r="213" spans="2:24">
      <c r="B213" s="40" t="str">
        <f ca="1"/>
        <v>28-Jul</v>
      </c>
      <c r="C213" s="5">
        <v>1</v>
      </c>
      <c r="D213" s="5">
        <v>1</v>
      </c>
      <c r="E213" s="5">
        <v>1</v>
      </c>
      <c r="F213" s="5">
        <v>1</v>
      </c>
      <c r="G213" s="5">
        <v>1</v>
      </c>
      <c r="H213" s="5">
        <v>1</v>
      </c>
      <c r="I213" s="5">
        <v>1</v>
      </c>
      <c r="J213" s="5">
        <v>1</v>
      </c>
      <c r="K213" s="5">
        <v>1</v>
      </c>
      <c r="L213">
        <f ca="1"/>
        <v>31</v>
      </c>
      <c r="M213">
        <v>9</v>
      </c>
      <c r="P213"/>
      <c r="Q213"/>
      <c r="R213"/>
      <c r="S213"/>
      <c r="T213"/>
      <c r="U213"/>
      <c r="V213"/>
      <c r="W213"/>
      <c r="X213"/>
    </row>
    <row r="214" spans="2:24">
      <c r="B214" s="40" t="str">
        <f ca="1"/>
        <v>29-Jul</v>
      </c>
      <c r="C214" s="5">
        <v>1</v>
      </c>
      <c r="D214" s="5">
        <v>1</v>
      </c>
      <c r="E214" s="5">
        <v>1</v>
      </c>
      <c r="F214" s="5">
        <v>1</v>
      </c>
      <c r="G214" s="5">
        <v>1</v>
      </c>
      <c r="H214" s="5">
        <v>1</v>
      </c>
      <c r="I214" s="5">
        <v>1</v>
      </c>
      <c r="J214" s="5">
        <v>1</v>
      </c>
      <c r="K214" s="5">
        <v>1</v>
      </c>
      <c r="L214">
        <f ca="1"/>
        <v>31</v>
      </c>
      <c r="M214">
        <v>9</v>
      </c>
      <c r="P214"/>
      <c r="Q214"/>
      <c r="R214"/>
      <c r="S214"/>
      <c r="T214"/>
      <c r="U214"/>
      <c r="V214"/>
      <c r="W214"/>
      <c r="X214"/>
    </row>
    <row r="215" spans="2:24">
      <c r="B215" s="40" t="str">
        <f ca="1"/>
        <v>30-Jul</v>
      </c>
      <c r="C215" s="5">
        <v>1</v>
      </c>
      <c r="D215" s="5">
        <v>1</v>
      </c>
      <c r="E215" s="5">
        <v>1</v>
      </c>
      <c r="F215" s="5">
        <v>1</v>
      </c>
      <c r="G215" s="5">
        <v>1</v>
      </c>
      <c r="H215" s="5">
        <v>1</v>
      </c>
      <c r="I215" s="5">
        <v>1</v>
      </c>
      <c r="J215" s="5">
        <v>1</v>
      </c>
      <c r="K215" s="5">
        <v>1</v>
      </c>
      <c r="L215">
        <f ca="1"/>
        <v>31</v>
      </c>
      <c r="M215">
        <v>9</v>
      </c>
      <c r="P215"/>
      <c r="Q215"/>
      <c r="R215"/>
      <c r="S215"/>
      <c r="T215"/>
      <c r="U215"/>
      <c r="V215"/>
      <c r="W215"/>
      <c r="X215"/>
    </row>
    <row r="216" spans="2:24">
      <c r="B216" s="40" t="str">
        <f ca="1"/>
        <v>31-Jul</v>
      </c>
      <c r="C216" s="5">
        <v>1</v>
      </c>
      <c r="D216" s="5">
        <v>1</v>
      </c>
      <c r="E216" s="5">
        <v>1</v>
      </c>
      <c r="F216" s="5">
        <v>1</v>
      </c>
      <c r="G216" s="5">
        <v>1</v>
      </c>
      <c r="H216" s="5">
        <v>1</v>
      </c>
      <c r="I216" s="5">
        <v>1</v>
      </c>
      <c r="J216" s="5">
        <v>1</v>
      </c>
      <c r="K216" s="5">
        <v>1</v>
      </c>
      <c r="L216">
        <f ca="1"/>
        <v>31</v>
      </c>
      <c r="M216">
        <v>9</v>
      </c>
      <c r="P216"/>
      <c r="Q216"/>
      <c r="R216"/>
      <c r="S216"/>
      <c r="T216"/>
      <c r="U216"/>
      <c r="V216"/>
      <c r="W216"/>
      <c r="X216"/>
    </row>
    <row r="217" spans="2:24">
      <c r="B217" s="40" t="str">
        <f ca="1"/>
        <v>01-Aug</v>
      </c>
      <c r="C217" s="5">
        <v>1</v>
      </c>
      <c r="D217" s="5">
        <v>1</v>
      </c>
      <c r="E217" s="5">
        <v>1</v>
      </c>
      <c r="F217" s="5">
        <v>1</v>
      </c>
      <c r="G217" s="5">
        <v>1</v>
      </c>
      <c r="H217" s="5">
        <v>1</v>
      </c>
      <c r="I217" s="5">
        <v>1</v>
      </c>
      <c r="J217" s="5">
        <v>1</v>
      </c>
      <c r="K217" s="5">
        <v>1</v>
      </c>
      <c r="L217">
        <f ca="1"/>
        <v>31</v>
      </c>
      <c r="M217">
        <v>9</v>
      </c>
      <c r="P217"/>
      <c r="Q217"/>
      <c r="R217"/>
      <c r="S217"/>
      <c r="T217"/>
      <c r="U217"/>
      <c r="V217"/>
      <c r="W217"/>
      <c r="X217"/>
    </row>
    <row r="218" spans="2:24">
      <c r="B218" s="40" t="str">
        <f ca="1"/>
        <v>02-Aug</v>
      </c>
      <c r="C218" s="5">
        <v>1</v>
      </c>
      <c r="D218" s="5">
        <v>1</v>
      </c>
      <c r="E218" s="5">
        <v>1</v>
      </c>
      <c r="F218" s="5">
        <v>1</v>
      </c>
      <c r="G218" s="5">
        <v>1</v>
      </c>
      <c r="H218" s="5">
        <v>1</v>
      </c>
      <c r="I218" s="5">
        <v>1</v>
      </c>
      <c r="J218" s="5">
        <v>1</v>
      </c>
      <c r="K218" s="5">
        <v>1</v>
      </c>
      <c r="L218">
        <f ca="1"/>
        <v>32</v>
      </c>
      <c r="M218">
        <v>9</v>
      </c>
      <c r="P218"/>
      <c r="Q218"/>
      <c r="R218"/>
      <c r="S218"/>
      <c r="T218"/>
      <c r="U218"/>
      <c r="V218"/>
      <c r="W218"/>
      <c r="X218"/>
    </row>
    <row r="219" spans="2:24">
      <c r="B219" s="40" t="str">
        <f ca="1"/>
        <v>03-Aug</v>
      </c>
      <c r="C219" s="5">
        <v>1</v>
      </c>
      <c r="D219" s="5">
        <v>1</v>
      </c>
      <c r="E219" s="5">
        <v>1</v>
      </c>
      <c r="F219" s="5">
        <v>1</v>
      </c>
      <c r="G219" s="5">
        <v>1</v>
      </c>
      <c r="H219" s="5">
        <v>1</v>
      </c>
      <c r="I219" s="5">
        <v>1</v>
      </c>
      <c r="J219" s="5">
        <v>1</v>
      </c>
      <c r="K219" s="5">
        <v>1</v>
      </c>
      <c r="L219">
        <f ca="1"/>
        <v>32</v>
      </c>
      <c r="M219">
        <v>9</v>
      </c>
      <c r="P219"/>
      <c r="Q219"/>
      <c r="R219"/>
      <c r="S219"/>
      <c r="T219"/>
      <c r="U219"/>
      <c r="V219"/>
      <c r="W219"/>
      <c r="X219"/>
    </row>
    <row r="220" spans="2:24">
      <c r="B220" s="40" t="str">
        <f ca="1"/>
        <v>04-Aug</v>
      </c>
      <c r="C220" s="5">
        <v>1</v>
      </c>
      <c r="D220" s="5">
        <v>1</v>
      </c>
      <c r="E220" s="5">
        <v>1</v>
      </c>
      <c r="F220" s="5">
        <v>1</v>
      </c>
      <c r="G220" s="5">
        <v>1</v>
      </c>
      <c r="H220" s="5">
        <v>1</v>
      </c>
      <c r="I220" s="5">
        <v>1</v>
      </c>
      <c r="J220" s="5">
        <v>1</v>
      </c>
      <c r="K220" s="5">
        <v>1</v>
      </c>
      <c r="L220">
        <f ca="1"/>
        <v>32</v>
      </c>
      <c r="M220">
        <v>9</v>
      </c>
      <c r="P220"/>
      <c r="Q220"/>
      <c r="R220"/>
      <c r="S220"/>
      <c r="T220"/>
      <c r="U220"/>
      <c r="V220"/>
      <c r="W220"/>
      <c r="X220"/>
    </row>
    <row r="221" spans="2:24">
      <c r="B221" s="40" t="str">
        <f ca="1"/>
        <v>05-Aug</v>
      </c>
      <c r="C221" s="5">
        <v>1</v>
      </c>
      <c r="D221" s="5">
        <v>1</v>
      </c>
      <c r="E221" s="5">
        <v>1</v>
      </c>
      <c r="F221" s="5">
        <v>1</v>
      </c>
      <c r="G221" s="5">
        <v>1</v>
      </c>
      <c r="H221" s="5">
        <v>1</v>
      </c>
      <c r="I221" s="5">
        <v>1</v>
      </c>
      <c r="J221" s="5">
        <v>1</v>
      </c>
      <c r="K221" s="5">
        <v>1</v>
      </c>
      <c r="L221">
        <f ca="1"/>
        <v>32</v>
      </c>
      <c r="M221">
        <v>9</v>
      </c>
      <c r="P221"/>
      <c r="Q221"/>
      <c r="R221"/>
      <c r="S221"/>
      <c r="T221"/>
      <c r="U221"/>
      <c r="V221"/>
      <c r="W221"/>
      <c r="X221"/>
    </row>
    <row r="222" spans="2:24">
      <c r="B222" s="40" t="str">
        <f ca="1"/>
        <v>06-Aug</v>
      </c>
      <c r="C222" s="5">
        <v>1</v>
      </c>
      <c r="D222" s="5">
        <v>1</v>
      </c>
      <c r="E222" s="5">
        <v>1</v>
      </c>
      <c r="F222" s="5">
        <v>1</v>
      </c>
      <c r="G222" s="5">
        <v>1</v>
      </c>
      <c r="H222" s="5">
        <v>1</v>
      </c>
      <c r="I222" s="5">
        <v>1</v>
      </c>
      <c r="J222" s="5">
        <v>1</v>
      </c>
      <c r="K222" s="5">
        <v>1</v>
      </c>
      <c r="L222">
        <f ca="1"/>
        <v>32</v>
      </c>
      <c r="M222">
        <v>9</v>
      </c>
      <c r="P222"/>
      <c r="Q222"/>
      <c r="R222"/>
      <c r="S222"/>
      <c r="T222"/>
      <c r="U222"/>
      <c r="V222"/>
      <c r="W222"/>
      <c r="X222"/>
    </row>
    <row r="223" spans="2:24">
      <c r="B223" s="40" t="str">
        <f ca="1"/>
        <v>07-Aug</v>
      </c>
      <c r="C223" s="5">
        <v>1</v>
      </c>
      <c r="D223" s="5">
        <v>1</v>
      </c>
      <c r="E223" s="5">
        <v>1</v>
      </c>
      <c r="F223" s="5">
        <v>1</v>
      </c>
      <c r="G223" s="5">
        <v>1</v>
      </c>
      <c r="H223" s="5">
        <v>1</v>
      </c>
      <c r="I223" s="5">
        <v>1</v>
      </c>
      <c r="J223" s="5">
        <v>1</v>
      </c>
      <c r="K223" s="5">
        <v>1</v>
      </c>
      <c r="L223">
        <f ca="1"/>
        <v>32</v>
      </c>
      <c r="M223">
        <v>9</v>
      </c>
      <c r="P223"/>
      <c r="Q223"/>
      <c r="R223"/>
      <c r="S223"/>
      <c r="T223"/>
      <c r="U223"/>
      <c r="V223"/>
      <c r="W223"/>
      <c r="X223"/>
    </row>
    <row r="224" spans="2:24">
      <c r="B224" s="40" t="str">
        <f ca="1"/>
        <v>08-Aug</v>
      </c>
      <c r="C224" s="5">
        <v>1</v>
      </c>
      <c r="D224" s="5">
        <v>1</v>
      </c>
      <c r="E224" s="5">
        <v>1</v>
      </c>
      <c r="F224" s="5">
        <v>1</v>
      </c>
      <c r="G224" s="5">
        <v>1</v>
      </c>
      <c r="H224" s="5">
        <v>1</v>
      </c>
      <c r="I224" s="5">
        <v>1</v>
      </c>
      <c r="J224" s="5">
        <v>1</v>
      </c>
      <c r="K224" s="5">
        <v>1</v>
      </c>
      <c r="L224">
        <f ca="1"/>
        <v>32</v>
      </c>
      <c r="M224">
        <v>9</v>
      </c>
      <c r="P224"/>
      <c r="Q224"/>
      <c r="R224"/>
      <c r="S224"/>
      <c r="T224"/>
      <c r="U224"/>
      <c r="V224"/>
      <c r="W224"/>
      <c r="X224"/>
    </row>
    <row r="225" spans="2:24">
      <c r="B225" s="40" t="str">
        <f ca="1"/>
        <v>09-Aug</v>
      </c>
      <c r="C225" s="5">
        <v>1</v>
      </c>
      <c r="D225" s="5">
        <v>1</v>
      </c>
      <c r="E225" s="5">
        <v>1</v>
      </c>
      <c r="F225" s="5">
        <v>1</v>
      </c>
      <c r="G225" s="5">
        <v>1</v>
      </c>
      <c r="H225" s="5">
        <v>1</v>
      </c>
      <c r="I225" s="5">
        <v>1</v>
      </c>
      <c r="J225" s="5">
        <v>1</v>
      </c>
      <c r="K225" s="5">
        <v>1</v>
      </c>
      <c r="L225">
        <f ca="1"/>
        <v>33</v>
      </c>
      <c r="M225">
        <v>9</v>
      </c>
      <c r="P225"/>
      <c r="Q225"/>
      <c r="R225"/>
      <c r="S225"/>
      <c r="T225"/>
      <c r="U225"/>
      <c r="V225"/>
      <c r="W225"/>
      <c r="X225"/>
    </row>
    <row r="226" spans="2:24">
      <c r="B226" s="40" t="str">
        <f ca="1"/>
        <v>10-Aug</v>
      </c>
      <c r="C226" s="5">
        <v>1</v>
      </c>
      <c r="D226" s="5">
        <v>1</v>
      </c>
      <c r="E226" s="5">
        <v>1</v>
      </c>
      <c r="F226" s="5">
        <v>1</v>
      </c>
      <c r="G226" s="5">
        <v>1</v>
      </c>
      <c r="H226" s="5">
        <v>1</v>
      </c>
      <c r="I226" s="5">
        <v>1</v>
      </c>
      <c r="J226" s="5">
        <v>1</v>
      </c>
      <c r="K226" s="5">
        <v>1</v>
      </c>
      <c r="L226">
        <f ca="1"/>
        <v>33</v>
      </c>
      <c r="M226">
        <v>9</v>
      </c>
      <c r="P226"/>
      <c r="Q226"/>
      <c r="R226"/>
      <c r="S226"/>
      <c r="T226"/>
      <c r="U226"/>
      <c r="V226"/>
      <c r="W226"/>
      <c r="X226"/>
    </row>
    <row r="227" spans="2:24">
      <c r="B227" s="40" t="str">
        <f ca="1"/>
        <v>11-Aug</v>
      </c>
      <c r="C227" s="5">
        <v>1</v>
      </c>
      <c r="D227" s="5">
        <v>1</v>
      </c>
      <c r="E227" s="5">
        <v>1</v>
      </c>
      <c r="F227" s="5">
        <v>1</v>
      </c>
      <c r="G227" s="5">
        <v>1</v>
      </c>
      <c r="H227" s="5">
        <v>1</v>
      </c>
      <c r="I227" s="5">
        <v>1</v>
      </c>
      <c r="J227" s="5">
        <v>1</v>
      </c>
      <c r="K227" s="5">
        <v>1</v>
      </c>
      <c r="L227">
        <f ca="1"/>
        <v>33</v>
      </c>
      <c r="M227">
        <v>9</v>
      </c>
      <c r="P227"/>
      <c r="Q227"/>
      <c r="R227"/>
      <c r="S227"/>
      <c r="T227"/>
      <c r="U227"/>
      <c r="V227"/>
      <c r="W227"/>
      <c r="X227"/>
    </row>
    <row r="228" spans="2:24">
      <c r="B228" s="40" t="str">
        <f ca="1"/>
        <v>12-Aug</v>
      </c>
      <c r="C228" s="5">
        <v>1</v>
      </c>
      <c r="D228" s="5">
        <v>1</v>
      </c>
      <c r="E228" s="5">
        <v>1</v>
      </c>
      <c r="F228" s="5">
        <v>1</v>
      </c>
      <c r="G228" s="5">
        <v>1</v>
      </c>
      <c r="H228" s="5">
        <v>1</v>
      </c>
      <c r="I228" s="5">
        <v>1</v>
      </c>
      <c r="J228" s="5">
        <v>1</v>
      </c>
      <c r="K228" s="5">
        <v>1</v>
      </c>
      <c r="L228">
        <f ca="1"/>
        <v>33</v>
      </c>
      <c r="M228">
        <v>9</v>
      </c>
      <c r="P228"/>
      <c r="Q228"/>
      <c r="R228"/>
      <c r="S228"/>
      <c r="T228"/>
      <c r="U228"/>
      <c r="V228"/>
      <c r="W228"/>
      <c r="X228"/>
    </row>
    <row r="229" spans="2:24">
      <c r="B229" s="40" t="str">
        <f ca="1"/>
        <v>13-Aug</v>
      </c>
      <c r="C229" s="5">
        <v>1</v>
      </c>
      <c r="D229" s="5">
        <v>1</v>
      </c>
      <c r="E229" s="5">
        <v>1</v>
      </c>
      <c r="F229" s="5">
        <v>1</v>
      </c>
      <c r="G229" s="5">
        <v>1</v>
      </c>
      <c r="H229" s="5">
        <v>1</v>
      </c>
      <c r="I229" s="5">
        <v>1</v>
      </c>
      <c r="J229" s="5">
        <v>1</v>
      </c>
      <c r="K229" s="5">
        <v>1</v>
      </c>
      <c r="L229">
        <f ca="1"/>
        <v>33</v>
      </c>
      <c r="M229">
        <v>9</v>
      </c>
      <c r="P229"/>
      <c r="Q229"/>
      <c r="R229"/>
      <c r="S229"/>
      <c r="T229"/>
      <c r="U229"/>
      <c r="V229"/>
      <c r="W229"/>
      <c r="X229"/>
    </row>
    <row r="230" spans="2:24">
      <c r="B230" s="40" t="str">
        <f ca="1"/>
        <v>14-Aug</v>
      </c>
      <c r="C230" s="5">
        <v>1</v>
      </c>
      <c r="D230" s="5">
        <v>1</v>
      </c>
      <c r="E230" s="5">
        <v>1</v>
      </c>
      <c r="F230" s="5">
        <v>1</v>
      </c>
      <c r="G230" s="5">
        <v>1</v>
      </c>
      <c r="H230" s="5">
        <v>1</v>
      </c>
      <c r="I230" s="5">
        <v>1</v>
      </c>
      <c r="J230" s="5">
        <v>1</v>
      </c>
      <c r="K230" s="5">
        <v>1</v>
      </c>
      <c r="L230">
        <f ca="1"/>
        <v>33</v>
      </c>
      <c r="M230">
        <v>9</v>
      </c>
      <c r="P230"/>
      <c r="Q230"/>
      <c r="R230"/>
      <c r="S230"/>
      <c r="T230"/>
      <c r="U230"/>
      <c r="V230"/>
      <c r="W230"/>
      <c r="X230"/>
    </row>
    <row r="231" spans="2:24">
      <c r="B231" s="40" t="str">
        <f ca="1"/>
        <v>15-Aug</v>
      </c>
      <c r="C231" s="5">
        <v>1</v>
      </c>
      <c r="D231" s="5">
        <v>1</v>
      </c>
      <c r="E231" s="5">
        <v>1</v>
      </c>
      <c r="F231" s="5">
        <v>1</v>
      </c>
      <c r="G231" s="5">
        <v>1</v>
      </c>
      <c r="H231" s="5">
        <v>1</v>
      </c>
      <c r="I231" s="5">
        <v>1</v>
      </c>
      <c r="J231" s="5">
        <v>1</v>
      </c>
      <c r="K231" s="5">
        <v>1</v>
      </c>
      <c r="L231">
        <f ca="1"/>
        <v>33</v>
      </c>
      <c r="M231">
        <v>9</v>
      </c>
      <c r="P231"/>
      <c r="Q231"/>
      <c r="R231"/>
      <c r="S231"/>
      <c r="T231"/>
      <c r="U231"/>
      <c r="V231"/>
      <c r="W231"/>
      <c r="X231"/>
    </row>
    <row r="232" spans="2:24">
      <c r="B232" s="40" t="str">
        <f ca="1"/>
        <v>16-Aug</v>
      </c>
      <c r="C232" s="5">
        <v>1</v>
      </c>
      <c r="D232" s="5">
        <v>1</v>
      </c>
      <c r="E232" s="5">
        <v>1</v>
      </c>
      <c r="F232" s="5">
        <v>1</v>
      </c>
      <c r="G232" s="5">
        <v>1</v>
      </c>
      <c r="H232" s="5">
        <v>1</v>
      </c>
      <c r="I232" s="5">
        <v>1</v>
      </c>
      <c r="J232" s="5">
        <v>1</v>
      </c>
      <c r="K232" s="5">
        <v>1</v>
      </c>
      <c r="L232">
        <f ca="1"/>
        <v>34</v>
      </c>
      <c r="M232">
        <v>9</v>
      </c>
      <c r="P232"/>
      <c r="Q232"/>
      <c r="R232"/>
      <c r="S232"/>
      <c r="T232"/>
      <c r="U232"/>
      <c r="V232"/>
      <c r="W232"/>
      <c r="X232"/>
    </row>
    <row r="233" spans="2:24">
      <c r="B233" s="40" t="str">
        <f ca="1"/>
        <v>17-Aug</v>
      </c>
      <c r="C233" s="5">
        <v>1</v>
      </c>
      <c r="D233" s="5">
        <v>1</v>
      </c>
      <c r="E233" s="5">
        <v>1</v>
      </c>
      <c r="F233" s="5">
        <v>1</v>
      </c>
      <c r="G233" s="5">
        <v>1</v>
      </c>
      <c r="H233" s="5">
        <v>1</v>
      </c>
      <c r="I233" s="5">
        <v>1</v>
      </c>
      <c r="J233" s="5">
        <v>1</v>
      </c>
      <c r="K233" s="5">
        <v>1</v>
      </c>
      <c r="L233">
        <f ca="1"/>
        <v>34</v>
      </c>
      <c r="M233">
        <v>9</v>
      </c>
      <c r="P233"/>
      <c r="Q233"/>
      <c r="R233"/>
      <c r="S233"/>
      <c r="T233"/>
      <c r="U233"/>
      <c r="V233"/>
      <c r="W233"/>
      <c r="X233"/>
    </row>
    <row r="234" spans="2:24">
      <c r="B234" s="40" t="str">
        <f ca="1"/>
        <v>18-Aug</v>
      </c>
      <c r="C234" s="5">
        <v>1</v>
      </c>
      <c r="D234" s="5">
        <v>1</v>
      </c>
      <c r="E234" s="5">
        <v>1</v>
      </c>
      <c r="F234" s="5">
        <v>1</v>
      </c>
      <c r="G234" s="5">
        <v>1</v>
      </c>
      <c r="H234" s="5">
        <v>1</v>
      </c>
      <c r="I234" s="5">
        <v>1</v>
      </c>
      <c r="J234" s="5">
        <v>1</v>
      </c>
      <c r="K234" s="5">
        <v>1</v>
      </c>
      <c r="L234">
        <f ca="1"/>
        <v>34</v>
      </c>
      <c r="M234">
        <v>9</v>
      </c>
      <c r="P234"/>
      <c r="Q234"/>
      <c r="R234"/>
      <c r="S234"/>
      <c r="T234"/>
      <c r="U234"/>
      <c r="V234"/>
      <c r="W234"/>
      <c r="X234"/>
    </row>
    <row r="235" spans="2:24">
      <c r="B235" s="40" t="str">
        <f ca="1"/>
        <v>19-Aug</v>
      </c>
      <c r="C235" s="5">
        <v>1</v>
      </c>
      <c r="D235" s="5">
        <v>1</v>
      </c>
      <c r="E235" s="5">
        <v>1</v>
      </c>
      <c r="F235" s="5">
        <v>1</v>
      </c>
      <c r="G235" s="5">
        <v>1</v>
      </c>
      <c r="H235" s="5">
        <v>1</v>
      </c>
      <c r="I235" s="5">
        <v>1</v>
      </c>
      <c r="J235" s="5">
        <v>1</v>
      </c>
      <c r="K235" s="5">
        <v>1</v>
      </c>
      <c r="L235">
        <f ca="1"/>
        <v>34</v>
      </c>
      <c r="M235">
        <v>9</v>
      </c>
      <c r="P235"/>
      <c r="Q235"/>
      <c r="R235"/>
      <c r="S235"/>
      <c r="T235"/>
      <c r="U235"/>
      <c r="V235"/>
      <c r="W235"/>
      <c r="X235"/>
    </row>
    <row r="236" spans="2:24">
      <c r="B236" s="40"/>
      <c r="C236" s="5"/>
      <c r="D236" s="5"/>
      <c r="E236" s="5"/>
      <c r="F236" s="5"/>
      <c r="G236" s="5"/>
      <c r="H236" s="5"/>
      <c r="I236" s="5"/>
      <c r="J236" s="5"/>
      <c r="K236" s="5"/>
      <c r="P236"/>
      <c r="Q236"/>
      <c r="R236"/>
      <c r="S236"/>
      <c r="T236"/>
      <c r="U236"/>
      <c r="V236"/>
      <c r="W236"/>
      <c r="X236"/>
    </row>
    <row r="237" spans="2:24">
      <c r="B237" s="40"/>
      <c r="C237" s="5"/>
      <c r="D237" s="5"/>
      <c r="E237" s="5"/>
      <c r="F237" s="5"/>
      <c r="G237" s="5"/>
      <c r="H237" s="5"/>
      <c r="I237" s="5"/>
      <c r="J237" s="5"/>
      <c r="K237" s="5"/>
      <c r="P237"/>
      <c r="Q237"/>
      <c r="R237"/>
      <c r="S237"/>
      <c r="T237"/>
      <c r="U237"/>
      <c r="V237"/>
      <c r="W237"/>
      <c r="X237"/>
    </row>
    <row r="238" spans="2:24">
      <c r="B238" s="40"/>
      <c r="C238" s="5"/>
      <c r="D238" s="5"/>
      <c r="E238" s="5"/>
      <c r="F238" s="5"/>
      <c r="G238" s="5"/>
      <c r="H238" s="5"/>
      <c r="I238" s="5"/>
      <c r="J238" s="5"/>
      <c r="K238" s="5"/>
      <c r="P238"/>
      <c r="Q238"/>
      <c r="R238"/>
      <c r="S238"/>
      <c r="T238"/>
      <c r="U238"/>
      <c r="V238"/>
      <c r="W238"/>
      <c r="X238"/>
    </row>
    <row r="239" spans="2:24">
      <c r="B239" s="40"/>
      <c r="C239" s="5"/>
      <c r="D239" s="5"/>
      <c r="E239" s="5"/>
      <c r="F239" s="5"/>
      <c r="G239" s="5"/>
      <c r="H239" s="5"/>
      <c r="I239" s="5"/>
      <c r="J239" s="5"/>
      <c r="K239" s="5"/>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77" priority="7">
      <formula>AND(LEN($O5)&gt;0,MOD(ROW(O5)-ROW($O$4),2))</formula>
    </cfRule>
  </conditionalFormatting>
  <conditionalFormatting sqref="O5:O95">
    <cfRule type="expression" dxfId="76" priority="6">
      <formula>LEN(O5)=0</formula>
    </cfRule>
  </conditionalFormatting>
  <conditionalFormatting sqref="B5:K65 B66:G67 I66:K67 B68:K369">
    <cfRule type="expression" dxfId="75" priority="4" stopIfTrue="1">
      <formula>LEN($B5)=0</formula>
    </cfRule>
    <cfRule type="expression" dxfId="74" priority="5" stopIfTrue="1">
      <formula>(LEN($B5)&gt;0)*(MOD(ROW(B5)-ROW(B$4),2)=0)</formula>
    </cfRule>
    <cfRule type="expression" dxfId="73" priority="8" stopIfTrue="1">
      <formula>AND(LEN($B5)&gt;0,MOD(ROW(B5)-ROW(B$4),2)=1)</formula>
    </cfRule>
  </conditionalFormatting>
  <conditionalFormatting sqref="H66">
    <cfRule type="expression" dxfId="72" priority="73" stopIfTrue="1">
      <formula>LEN($B67)=0</formula>
    </cfRule>
    <cfRule type="expression" dxfId="71" priority="74" stopIfTrue="1">
      <formula>(LEN($B67)&gt;0)*(MOD(ROW(H66)-ROW(H$4),2)=0)</formula>
    </cfRule>
    <cfRule type="expression" dxfId="70" priority="75" stopIfTrue="1">
      <formula>AND(LEN($B67)&gt;0,MOD(ROW(H66)-ROW(H$4),2)=1)</formula>
    </cfRule>
  </conditionalFormatting>
  <conditionalFormatting sqref="H67">
    <cfRule type="expression" dxfId="69" priority="1" stopIfTrue="1">
      <formula>LEN($B67)=0</formula>
    </cfRule>
    <cfRule type="expression" dxfId="68" priority="2" stopIfTrue="1">
      <formula>(LEN($B67)&gt;0)*(MOD(ROW(H67)-ROW(H$4),2)=0)</formula>
    </cfRule>
    <cfRule type="expression" dxfId="67"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E606"/>
  <sheetViews>
    <sheetView topLeftCell="A4" workbookViewId="0">
      <pane ySplit="5" topLeftCell="A581" activePane="bottomLeft" state="frozen"/>
      <selection activeCell="Y145" sqref="Y145"/>
      <selection pane="bottomLeft" activeCell="Y609" sqref="Y609"/>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604"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604">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row r="577" spans="4:27">
      <c r="D577" t="str">
        <f ca="1"/>
        <v>23-Jul</v>
      </c>
      <c r="E577" s="5">
        <v>0</v>
      </c>
      <c r="F577" s="5">
        <v>0</v>
      </c>
      <c r="G577" s="5">
        <v>0</v>
      </c>
      <c r="H577" s="5">
        <v>0</v>
      </c>
      <c r="I577" s="5">
        <v>0</v>
      </c>
      <c r="J577" s="5">
        <v>0</v>
      </c>
      <c r="K577" s="5">
        <v>0</v>
      </c>
      <c r="L577" s="5">
        <v>0</v>
      </c>
      <c r="M577" s="5">
        <v>0</v>
      </c>
      <c r="N577" s="5">
        <v>0</v>
      </c>
      <c r="O577" s="5">
        <v>0</v>
      </c>
      <c r="P577" s="5">
        <v>0</v>
      </c>
      <c r="Q577" s="5">
        <v>0</v>
      </c>
      <c r="R577" s="5">
        <v>0</v>
      </c>
      <c r="S577" s="5">
        <v>0</v>
      </c>
      <c r="T577" s="5">
        <v>0</v>
      </c>
      <c r="U577" s="5">
        <v>0</v>
      </c>
      <c r="V577" s="5">
        <v>0</v>
      </c>
      <c r="W577" s="5">
        <v>1</v>
      </c>
      <c r="X577" s="5">
        <v>1</v>
      </c>
      <c r="Y577" s="5">
        <v>0</v>
      </c>
      <c r="AA577">
        <v>2</v>
      </c>
    </row>
    <row r="578" spans="4:27">
      <c r="D578" t="str">
        <f ca="1"/>
        <v>24-Jul</v>
      </c>
      <c r="E578" s="5">
        <v>0</v>
      </c>
      <c r="F578" s="5">
        <v>0</v>
      </c>
      <c r="G578" s="5">
        <v>0</v>
      </c>
      <c r="H578" s="5">
        <v>0</v>
      </c>
      <c r="I578" s="5">
        <v>0</v>
      </c>
      <c r="J578" s="5">
        <v>0</v>
      </c>
      <c r="K578" s="5">
        <v>0</v>
      </c>
      <c r="L578" s="5">
        <v>0</v>
      </c>
      <c r="M578" s="5">
        <v>0</v>
      </c>
      <c r="N578" s="5">
        <v>0</v>
      </c>
      <c r="O578" s="5">
        <v>0</v>
      </c>
      <c r="P578" s="5">
        <v>0</v>
      </c>
      <c r="Q578" s="5">
        <v>0</v>
      </c>
      <c r="R578" s="5">
        <v>0</v>
      </c>
      <c r="S578" s="5">
        <v>0</v>
      </c>
      <c r="T578" s="5">
        <v>0</v>
      </c>
      <c r="U578" s="5">
        <v>0</v>
      </c>
      <c r="V578" s="5">
        <v>0</v>
      </c>
      <c r="W578" s="5">
        <v>1</v>
      </c>
      <c r="X578" s="5">
        <v>1</v>
      </c>
      <c r="Y578" s="5">
        <v>0</v>
      </c>
      <c r="AA578">
        <v>2</v>
      </c>
    </row>
    <row r="579" spans="4:27">
      <c r="D579" t="str">
        <f ca="1"/>
        <v>25-Jul</v>
      </c>
      <c r="E579" s="5">
        <v>0</v>
      </c>
      <c r="F579" s="5">
        <v>0</v>
      </c>
      <c r="G579" s="5">
        <v>0</v>
      </c>
      <c r="H579" s="5">
        <v>0</v>
      </c>
      <c r="I579" s="5">
        <v>0</v>
      </c>
      <c r="J579" s="5">
        <v>0</v>
      </c>
      <c r="K579" s="5">
        <v>0</v>
      </c>
      <c r="L579" s="5">
        <v>0</v>
      </c>
      <c r="M579" s="5">
        <v>0</v>
      </c>
      <c r="N579" s="5">
        <v>0</v>
      </c>
      <c r="O579" s="5">
        <v>0</v>
      </c>
      <c r="P579" s="5">
        <v>0</v>
      </c>
      <c r="Q579" s="5">
        <v>0</v>
      </c>
      <c r="R579" s="5">
        <v>0</v>
      </c>
      <c r="S579" s="5">
        <v>0</v>
      </c>
      <c r="T579" s="5">
        <v>0</v>
      </c>
      <c r="U579" s="5">
        <v>0</v>
      </c>
      <c r="V579" s="5">
        <v>0</v>
      </c>
      <c r="W579" s="5">
        <v>1</v>
      </c>
      <c r="X579" s="5">
        <v>1</v>
      </c>
      <c r="Y579" s="5">
        <v>0</v>
      </c>
      <c r="AA579">
        <v>2</v>
      </c>
    </row>
    <row r="580" spans="4:27">
      <c r="D580" t="str">
        <f ca="1"/>
        <v>26-Jul</v>
      </c>
      <c r="E580" s="5">
        <v>0</v>
      </c>
      <c r="F580" s="5">
        <v>0</v>
      </c>
      <c r="G580" s="5">
        <v>0</v>
      </c>
      <c r="H580" s="5">
        <v>0</v>
      </c>
      <c r="I580" s="5">
        <v>0</v>
      </c>
      <c r="J580" s="5">
        <v>0</v>
      </c>
      <c r="K580" s="5">
        <v>0</v>
      </c>
      <c r="L580" s="5">
        <v>0</v>
      </c>
      <c r="M580" s="5">
        <v>0</v>
      </c>
      <c r="N580" s="5">
        <v>0</v>
      </c>
      <c r="O580" s="5">
        <v>0</v>
      </c>
      <c r="P580" s="5">
        <v>0</v>
      </c>
      <c r="Q580" s="5">
        <v>0</v>
      </c>
      <c r="R580" s="5">
        <v>0</v>
      </c>
      <c r="S580" s="5">
        <v>0</v>
      </c>
      <c r="T580" s="5">
        <v>0</v>
      </c>
      <c r="U580" s="5">
        <v>0</v>
      </c>
      <c r="V580" s="5">
        <v>0</v>
      </c>
      <c r="W580" s="5">
        <v>1</v>
      </c>
      <c r="X580" s="5">
        <v>1</v>
      </c>
      <c r="Y580" s="5">
        <v>0</v>
      </c>
      <c r="AA580">
        <v>2</v>
      </c>
    </row>
    <row r="581" spans="4:27">
      <c r="D581" t="str">
        <f ca="1"/>
        <v>27-Jul</v>
      </c>
      <c r="E581" s="5">
        <v>0</v>
      </c>
      <c r="F581" s="5">
        <v>0</v>
      </c>
      <c r="G581" s="5">
        <v>0</v>
      </c>
      <c r="H581" s="5">
        <v>0</v>
      </c>
      <c r="I581" s="5">
        <v>0</v>
      </c>
      <c r="J581" s="5">
        <v>0</v>
      </c>
      <c r="K581" s="5">
        <v>0</v>
      </c>
      <c r="L581" s="5">
        <v>0</v>
      </c>
      <c r="M581" s="5">
        <v>0</v>
      </c>
      <c r="N581" s="5">
        <v>0</v>
      </c>
      <c r="O581" s="5">
        <v>0</v>
      </c>
      <c r="P581" s="5">
        <v>0</v>
      </c>
      <c r="Q581" s="5">
        <v>0</v>
      </c>
      <c r="R581" s="5">
        <v>0</v>
      </c>
      <c r="S581" s="5">
        <v>0</v>
      </c>
      <c r="T581" s="5">
        <v>0</v>
      </c>
      <c r="U581" s="5">
        <v>0</v>
      </c>
      <c r="V581" s="5">
        <v>0</v>
      </c>
      <c r="W581" s="5">
        <v>1</v>
      </c>
      <c r="X581" s="5">
        <v>1</v>
      </c>
      <c r="Y581" s="5">
        <v>0</v>
      </c>
      <c r="AA581">
        <v>2</v>
      </c>
    </row>
    <row r="582" spans="4:27">
      <c r="D582" t="str">
        <f ca="1"/>
        <v>28-Jul</v>
      </c>
      <c r="E582" s="5">
        <v>0</v>
      </c>
      <c r="F582" s="5">
        <v>0</v>
      </c>
      <c r="G582" s="5">
        <v>0</v>
      </c>
      <c r="H582" s="5">
        <v>0</v>
      </c>
      <c r="I582" s="5">
        <v>0</v>
      </c>
      <c r="J582" s="5">
        <v>0</v>
      </c>
      <c r="K582" s="5">
        <v>0</v>
      </c>
      <c r="L582" s="5">
        <v>0</v>
      </c>
      <c r="M582" s="5">
        <v>0</v>
      </c>
      <c r="N582" s="5">
        <v>0</v>
      </c>
      <c r="O582" s="5">
        <v>0</v>
      </c>
      <c r="P582" s="5">
        <v>0</v>
      </c>
      <c r="Q582" s="5">
        <v>0</v>
      </c>
      <c r="R582" s="5">
        <v>0</v>
      </c>
      <c r="S582" s="5">
        <v>0</v>
      </c>
      <c r="T582" s="5">
        <v>0</v>
      </c>
      <c r="U582" s="5">
        <v>0</v>
      </c>
      <c r="V582" s="5">
        <v>0</v>
      </c>
      <c r="W582" s="5">
        <v>1</v>
      </c>
      <c r="X582" s="5">
        <v>1</v>
      </c>
      <c r="Y582" s="5">
        <v>0</v>
      </c>
      <c r="AA582">
        <v>2</v>
      </c>
    </row>
    <row r="583" spans="4:27">
      <c r="D583" t="str">
        <f ca="1"/>
        <v>29-Jul</v>
      </c>
      <c r="E583" s="5">
        <v>0</v>
      </c>
      <c r="F583" s="5">
        <v>0</v>
      </c>
      <c r="G583" s="5">
        <v>0</v>
      </c>
      <c r="H583" s="5">
        <v>0</v>
      </c>
      <c r="I583" s="5">
        <v>0</v>
      </c>
      <c r="J583" s="5">
        <v>0</v>
      </c>
      <c r="K583" s="5">
        <v>0</v>
      </c>
      <c r="L583" s="5">
        <v>0</v>
      </c>
      <c r="M583" s="5">
        <v>0</v>
      </c>
      <c r="N583" s="5">
        <v>0</v>
      </c>
      <c r="O583" s="5">
        <v>0</v>
      </c>
      <c r="P583" s="5">
        <v>0</v>
      </c>
      <c r="Q583" s="5">
        <v>0</v>
      </c>
      <c r="R583" s="5">
        <v>0</v>
      </c>
      <c r="S583" s="5">
        <v>0</v>
      </c>
      <c r="T583" s="5">
        <v>0</v>
      </c>
      <c r="U583" s="5">
        <v>0</v>
      </c>
      <c r="V583" s="5">
        <v>0</v>
      </c>
      <c r="W583" s="5">
        <v>1</v>
      </c>
      <c r="X583" s="5">
        <v>1</v>
      </c>
      <c r="Y583" s="5">
        <v>0</v>
      </c>
      <c r="AA583">
        <v>2</v>
      </c>
    </row>
    <row r="584" spans="4:27">
      <c r="D584" t="str">
        <f ca="1"/>
        <v>30-Jul</v>
      </c>
      <c r="E584" s="5">
        <v>0</v>
      </c>
      <c r="F584" s="5">
        <v>0</v>
      </c>
      <c r="G584" s="5">
        <v>0</v>
      </c>
      <c r="H584" s="5">
        <v>0</v>
      </c>
      <c r="I584" s="5">
        <v>0</v>
      </c>
      <c r="J584" s="5">
        <v>0</v>
      </c>
      <c r="K584" s="5">
        <v>0</v>
      </c>
      <c r="L584" s="5">
        <v>0</v>
      </c>
      <c r="M584" s="5">
        <v>0</v>
      </c>
      <c r="N584" s="5">
        <v>0</v>
      </c>
      <c r="O584" s="5">
        <v>0</v>
      </c>
      <c r="P584" s="5">
        <v>0</v>
      </c>
      <c r="Q584" s="5">
        <v>0</v>
      </c>
      <c r="R584" s="5">
        <v>0</v>
      </c>
      <c r="S584" s="5">
        <v>0</v>
      </c>
      <c r="T584" s="5">
        <v>0</v>
      </c>
      <c r="U584" s="5">
        <v>0</v>
      </c>
      <c r="V584" s="5">
        <v>0</v>
      </c>
      <c r="W584" s="5">
        <v>1</v>
      </c>
      <c r="X584" s="5">
        <v>1</v>
      </c>
      <c r="Y584" s="5">
        <v>0</v>
      </c>
      <c r="AA584">
        <v>2</v>
      </c>
    </row>
    <row r="585" spans="4:27">
      <c r="D585" t="str">
        <f ca="1"/>
        <v>31-Jul</v>
      </c>
      <c r="E585" s="5">
        <v>0</v>
      </c>
      <c r="F585" s="5">
        <v>0</v>
      </c>
      <c r="G585" s="5">
        <v>0</v>
      </c>
      <c r="H585" s="5">
        <v>0</v>
      </c>
      <c r="I585" s="5">
        <v>0</v>
      </c>
      <c r="J585" s="5">
        <v>0</v>
      </c>
      <c r="K585" s="5">
        <v>0</v>
      </c>
      <c r="L585" s="5">
        <v>0</v>
      </c>
      <c r="M585" s="5">
        <v>0</v>
      </c>
      <c r="N585" s="5">
        <v>0</v>
      </c>
      <c r="O585" s="5">
        <v>0</v>
      </c>
      <c r="P585" s="5">
        <v>0</v>
      </c>
      <c r="Q585" s="5">
        <v>0</v>
      </c>
      <c r="R585" s="5">
        <v>0</v>
      </c>
      <c r="S585" s="5">
        <v>0</v>
      </c>
      <c r="T585" s="5">
        <v>0</v>
      </c>
      <c r="U585" s="5">
        <v>0</v>
      </c>
      <c r="V585" s="5">
        <v>0</v>
      </c>
      <c r="W585" s="5">
        <v>1</v>
      </c>
      <c r="X585" s="5">
        <v>1</v>
      </c>
      <c r="Y585" s="5">
        <v>0</v>
      </c>
      <c r="AA585">
        <v>2</v>
      </c>
    </row>
    <row r="586" spans="4:27">
      <c r="D586" t="str">
        <f ca="1"/>
        <v>01-Aug</v>
      </c>
      <c r="E586" s="5">
        <v>0</v>
      </c>
      <c r="F586" s="5">
        <v>0</v>
      </c>
      <c r="G586" s="5">
        <v>0</v>
      </c>
      <c r="H586" s="5">
        <v>0</v>
      </c>
      <c r="I586" s="5">
        <v>0</v>
      </c>
      <c r="J586" s="5">
        <v>0</v>
      </c>
      <c r="K586" s="5">
        <v>0</v>
      </c>
      <c r="L586" s="5">
        <v>0</v>
      </c>
      <c r="M586" s="5">
        <v>0</v>
      </c>
      <c r="N586" s="5">
        <v>0</v>
      </c>
      <c r="O586" s="5">
        <v>0</v>
      </c>
      <c r="P586" s="5">
        <v>0</v>
      </c>
      <c r="Q586" s="5">
        <v>0</v>
      </c>
      <c r="R586" s="5">
        <v>0</v>
      </c>
      <c r="S586" s="5">
        <v>0</v>
      </c>
      <c r="T586" s="5">
        <v>0</v>
      </c>
      <c r="U586" s="5">
        <v>0</v>
      </c>
      <c r="V586" s="5">
        <v>0</v>
      </c>
      <c r="W586" s="5">
        <v>1</v>
      </c>
      <c r="X586" s="5">
        <v>1</v>
      </c>
      <c r="Y586" s="5">
        <v>0</v>
      </c>
      <c r="AA586">
        <v>2</v>
      </c>
    </row>
    <row r="587" spans="4:27">
      <c r="D587" t="str">
        <f ca="1"/>
        <v>02-Aug</v>
      </c>
      <c r="E587" s="5">
        <v>0</v>
      </c>
      <c r="F587" s="5">
        <v>0</v>
      </c>
      <c r="G587" s="5">
        <v>0</v>
      </c>
      <c r="H587" s="5">
        <v>0</v>
      </c>
      <c r="I587" s="5">
        <v>0</v>
      </c>
      <c r="J587" s="5">
        <v>0</v>
      </c>
      <c r="K587" s="5">
        <v>0</v>
      </c>
      <c r="L587" s="5">
        <v>0</v>
      </c>
      <c r="M587" s="5">
        <v>0</v>
      </c>
      <c r="N587" s="5">
        <v>0</v>
      </c>
      <c r="O587" s="5">
        <v>0</v>
      </c>
      <c r="P587" s="5">
        <v>0</v>
      </c>
      <c r="Q587" s="5">
        <v>0</v>
      </c>
      <c r="R587" s="5">
        <v>0</v>
      </c>
      <c r="S587" s="5">
        <v>0</v>
      </c>
      <c r="T587" s="5">
        <v>0</v>
      </c>
      <c r="U587" s="5">
        <v>0</v>
      </c>
      <c r="V587" s="5">
        <v>0</v>
      </c>
      <c r="W587" s="5">
        <v>1</v>
      </c>
      <c r="X587" s="5">
        <v>1</v>
      </c>
      <c r="Y587" s="5">
        <v>0</v>
      </c>
      <c r="AA587">
        <v>2</v>
      </c>
    </row>
    <row r="588" spans="4:27">
      <c r="D588" t="str">
        <f ca="1"/>
        <v>03-Aug</v>
      </c>
      <c r="E588" s="5">
        <v>0</v>
      </c>
      <c r="F588" s="5">
        <v>0</v>
      </c>
      <c r="G588" s="5">
        <v>0</v>
      </c>
      <c r="H588" s="5">
        <v>0</v>
      </c>
      <c r="I588" s="5">
        <v>0</v>
      </c>
      <c r="J588" s="5">
        <v>0</v>
      </c>
      <c r="K588" s="5">
        <v>0</v>
      </c>
      <c r="L588" s="5">
        <v>0</v>
      </c>
      <c r="M588" s="5">
        <v>0</v>
      </c>
      <c r="N588" s="5">
        <v>0</v>
      </c>
      <c r="O588" s="5">
        <v>0</v>
      </c>
      <c r="P588" s="5">
        <v>0</v>
      </c>
      <c r="Q588" s="5">
        <v>0</v>
      </c>
      <c r="R588" s="5">
        <v>0</v>
      </c>
      <c r="S588" s="5">
        <v>0</v>
      </c>
      <c r="T588" s="5">
        <v>0</v>
      </c>
      <c r="U588" s="5">
        <v>0</v>
      </c>
      <c r="V588" s="5">
        <v>0</v>
      </c>
      <c r="W588" s="5">
        <v>1</v>
      </c>
      <c r="X588" s="5">
        <v>1</v>
      </c>
      <c r="Y588" s="5">
        <v>0</v>
      </c>
      <c r="AA588">
        <v>2</v>
      </c>
    </row>
    <row r="589" spans="4:27">
      <c r="D589" t="str">
        <f ca="1"/>
        <v>04-Aug</v>
      </c>
      <c r="E589" s="5">
        <v>0</v>
      </c>
      <c r="F589" s="5">
        <v>0</v>
      </c>
      <c r="G589" s="5">
        <v>0</v>
      </c>
      <c r="H589" s="5">
        <v>0</v>
      </c>
      <c r="I589" s="5">
        <v>0</v>
      </c>
      <c r="J589" s="5">
        <v>0</v>
      </c>
      <c r="K589" s="5">
        <v>0</v>
      </c>
      <c r="L589" s="5">
        <v>0</v>
      </c>
      <c r="M589" s="5">
        <v>0</v>
      </c>
      <c r="N589" s="5">
        <v>0</v>
      </c>
      <c r="O589" s="5">
        <v>0</v>
      </c>
      <c r="P589" s="5">
        <v>0</v>
      </c>
      <c r="Q589" s="5">
        <v>0</v>
      </c>
      <c r="R589" s="5">
        <v>0</v>
      </c>
      <c r="S589" s="5">
        <v>0</v>
      </c>
      <c r="T589" s="5">
        <v>0</v>
      </c>
      <c r="U589" s="5">
        <v>0</v>
      </c>
      <c r="V589" s="5">
        <v>0</v>
      </c>
      <c r="W589" s="5">
        <v>1</v>
      </c>
      <c r="X589" s="5">
        <v>1</v>
      </c>
      <c r="Y589" s="5">
        <v>0</v>
      </c>
      <c r="AA589">
        <v>2</v>
      </c>
    </row>
    <row r="590" spans="4:27">
      <c r="D590" t="str">
        <f ca="1"/>
        <v>05-Aug</v>
      </c>
      <c r="E590" s="5">
        <v>0</v>
      </c>
      <c r="F590" s="5">
        <v>0</v>
      </c>
      <c r="G590" s="5">
        <v>0</v>
      </c>
      <c r="H590" s="5">
        <v>0</v>
      </c>
      <c r="I590" s="5">
        <v>0</v>
      </c>
      <c r="J590" s="5">
        <v>0</v>
      </c>
      <c r="K590" s="5">
        <v>0</v>
      </c>
      <c r="L590" s="5">
        <v>0</v>
      </c>
      <c r="M590" s="5">
        <v>0</v>
      </c>
      <c r="N590" s="5">
        <v>0</v>
      </c>
      <c r="O590" s="5">
        <v>0</v>
      </c>
      <c r="P590" s="5">
        <v>0</v>
      </c>
      <c r="Q590" s="5">
        <v>0</v>
      </c>
      <c r="R590" s="5">
        <v>0</v>
      </c>
      <c r="S590" s="5">
        <v>0</v>
      </c>
      <c r="T590" s="5">
        <v>0</v>
      </c>
      <c r="U590" s="5">
        <v>0</v>
      </c>
      <c r="V590" s="5">
        <v>0</v>
      </c>
      <c r="W590" s="5">
        <v>1</v>
      </c>
      <c r="X590" s="5">
        <v>1</v>
      </c>
      <c r="Y590" s="5">
        <v>0</v>
      </c>
      <c r="AA590">
        <v>2</v>
      </c>
    </row>
    <row r="591" spans="4:27">
      <c r="D591" t="str">
        <f ca="1"/>
        <v>06-Aug</v>
      </c>
      <c r="E591" s="5">
        <v>0</v>
      </c>
      <c r="F591" s="5">
        <v>0</v>
      </c>
      <c r="G591" s="5">
        <v>0</v>
      </c>
      <c r="H591" s="5">
        <v>0</v>
      </c>
      <c r="I591" s="5">
        <v>0</v>
      </c>
      <c r="J591" s="5">
        <v>0</v>
      </c>
      <c r="K591" s="5">
        <v>0</v>
      </c>
      <c r="L591" s="5">
        <v>0</v>
      </c>
      <c r="M591" s="5">
        <v>0</v>
      </c>
      <c r="N591" s="5">
        <v>0</v>
      </c>
      <c r="O591" s="5">
        <v>0</v>
      </c>
      <c r="P591" s="5">
        <v>0</v>
      </c>
      <c r="Q591" s="5">
        <v>0</v>
      </c>
      <c r="R591" s="5">
        <v>0</v>
      </c>
      <c r="S591" s="5">
        <v>0</v>
      </c>
      <c r="T591" s="5">
        <v>0</v>
      </c>
      <c r="U591" s="5">
        <v>0</v>
      </c>
      <c r="V591" s="5">
        <v>0</v>
      </c>
      <c r="W591" s="5">
        <v>1</v>
      </c>
      <c r="X591" s="5">
        <v>1</v>
      </c>
      <c r="Y591" s="5">
        <v>0</v>
      </c>
      <c r="AA591">
        <v>2</v>
      </c>
    </row>
    <row r="592" spans="4:27">
      <c r="D592" t="str">
        <f ca="1"/>
        <v>07-Aug</v>
      </c>
      <c r="E592" s="5">
        <v>0</v>
      </c>
      <c r="F592" s="5">
        <v>0</v>
      </c>
      <c r="G592" s="5">
        <v>0</v>
      </c>
      <c r="H592" s="5">
        <v>0</v>
      </c>
      <c r="I592" s="5">
        <v>0</v>
      </c>
      <c r="J592" s="5">
        <v>0</v>
      </c>
      <c r="K592" s="5">
        <v>0</v>
      </c>
      <c r="L592" s="5">
        <v>0</v>
      </c>
      <c r="M592" s="5">
        <v>0</v>
      </c>
      <c r="N592" s="5">
        <v>0</v>
      </c>
      <c r="O592" s="5">
        <v>0</v>
      </c>
      <c r="P592" s="5">
        <v>0</v>
      </c>
      <c r="Q592" s="5">
        <v>0</v>
      </c>
      <c r="R592" s="5">
        <v>0</v>
      </c>
      <c r="S592" s="5">
        <v>0</v>
      </c>
      <c r="T592" s="5">
        <v>0</v>
      </c>
      <c r="U592" s="5">
        <v>0</v>
      </c>
      <c r="V592" s="5">
        <v>0</v>
      </c>
      <c r="W592" s="5">
        <v>1</v>
      </c>
      <c r="X592" s="5">
        <v>1</v>
      </c>
      <c r="Y592" s="5">
        <v>0</v>
      </c>
      <c r="AA592">
        <v>2</v>
      </c>
    </row>
    <row r="593" spans="4:31">
      <c r="D593" t="str">
        <f ca="1"/>
        <v>08-Aug</v>
      </c>
      <c r="E593" s="5">
        <v>0</v>
      </c>
      <c r="F593" s="5">
        <v>0</v>
      </c>
      <c r="G593" s="5">
        <v>0</v>
      </c>
      <c r="H593" s="5">
        <v>0</v>
      </c>
      <c r="I593" s="5">
        <v>0</v>
      </c>
      <c r="J593" s="5">
        <v>0</v>
      </c>
      <c r="K593" s="5">
        <v>0</v>
      </c>
      <c r="L593" s="5">
        <v>0</v>
      </c>
      <c r="M593" s="5">
        <v>0</v>
      </c>
      <c r="N593" s="5">
        <v>0</v>
      </c>
      <c r="O593" s="5">
        <v>0</v>
      </c>
      <c r="P593" s="5">
        <v>0</v>
      </c>
      <c r="Q593" s="5">
        <v>0</v>
      </c>
      <c r="R593" s="5">
        <v>0</v>
      </c>
      <c r="S593" s="5">
        <v>0</v>
      </c>
      <c r="T593" s="5">
        <v>0</v>
      </c>
      <c r="U593" s="5">
        <v>0</v>
      </c>
      <c r="V593" s="5">
        <v>0</v>
      </c>
      <c r="W593" s="5">
        <v>1</v>
      </c>
      <c r="X593" s="5">
        <v>1</v>
      </c>
      <c r="Y593" s="5">
        <v>0</v>
      </c>
      <c r="AA593">
        <v>2</v>
      </c>
    </row>
    <row r="594" spans="4:31">
      <c r="D594" t="str">
        <f ca="1"/>
        <v>09-Aug</v>
      </c>
      <c r="E594" s="5">
        <v>0</v>
      </c>
      <c r="F594" s="5">
        <v>0</v>
      </c>
      <c r="G594" s="5">
        <v>0</v>
      </c>
      <c r="H594" s="5">
        <v>0</v>
      </c>
      <c r="I594" s="5">
        <v>0</v>
      </c>
      <c r="J594" s="5">
        <v>0</v>
      </c>
      <c r="K594" s="5">
        <v>0</v>
      </c>
      <c r="L594" s="5">
        <v>0</v>
      </c>
      <c r="M594" s="5">
        <v>0</v>
      </c>
      <c r="N594" s="5">
        <v>0</v>
      </c>
      <c r="O594" s="5">
        <v>0</v>
      </c>
      <c r="P594" s="5">
        <v>0</v>
      </c>
      <c r="Q594" s="5">
        <v>0</v>
      </c>
      <c r="R594" s="5">
        <v>0</v>
      </c>
      <c r="S594" s="5">
        <v>0</v>
      </c>
      <c r="T594" s="5">
        <v>0</v>
      </c>
      <c r="U594" s="5">
        <v>0</v>
      </c>
      <c r="V594" s="5">
        <v>0</v>
      </c>
      <c r="W594" s="5">
        <v>1</v>
      </c>
      <c r="X594" s="5">
        <v>1</v>
      </c>
      <c r="Y594" s="5">
        <v>0</v>
      </c>
      <c r="AA594">
        <v>2</v>
      </c>
    </row>
    <row r="595" spans="4:31">
      <c r="D595" t="str">
        <f ca="1"/>
        <v>10-Aug</v>
      </c>
      <c r="E595" s="5">
        <v>0</v>
      </c>
      <c r="F595" s="5">
        <v>0</v>
      </c>
      <c r="G595" s="5">
        <v>0</v>
      </c>
      <c r="H595" s="5">
        <v>0</v>
      </c>
      <c r="I595" s="5">
        <v>0</v>
      </c>
      <c r="J595" s="5">
        <v>0</v>
      </c>
      <c r="K595" s="5">
        <v>0</v>
      </c>
      <c r="L595" s="5">
        <v>0</v>
      </c>
      <c r="M595" s="5">
        <v>0</v>
      </c>
      <c r="N595" s="5">
        <v>0</v>
      </c>
      <c r="O595" s="5">
        <v>0</v>
      </c>
      <c r="P595" s="5">
        <v>0</v>
      </c>
      <c r="Q595" s="5">
        <v>0</v>
      </c>
      <c r="R595" s="5">
        <v>0</v>
      </c>
      <c r="S595" s="5">
        <v>0</v>
      </c>
      <c r="T595" s="5">
        <v>0</v>
      </c>
      <c r="U595" s="5">
        <v>0</v>
      </c>
      <c r="V595" s="5">
        <v>0</v>
      </c>
      <c r="W595" s="5">
        <v>1</v>
      </c>
      <c r="X595" s="5">
        <v>1</v>
      </c>
      <c r="Y595" s="5">
        <v>0</v>
      </c>
      <c r="AA595">
        <v>2</v>
      </c>
    </row>
    <row r="596" spans="4:31">
      <c r="D596" t="str">
        <f ca="1"/>
        <v>11-Aug</v>
      </c>
      <c r="E596" s="5">
        <v>0</v>
      </c>
      <c r="F596" s="5">
        <v>0</v>
      </c>
      <c r="G596" s="5">
        <v>0</v>
      </c>
      <c r="H596" s="5">
        <v>0</v>
      </c>
      <c r="I596" s="5">
        <v>0</v>
      </c>
      <c r="J596" s="5">
        <v>0</v>
      </c>
      <c r="K596" s="5">
        <v>0</v>
      </c>
      <c r="L596" s="5">
        <v>0</v>
      </c>
      <c r="M596" s="5">
        <v>0</v>
      </c>
      <c r="N596" s="5">
        <v>0</v>
      </c>
      <c r="O596" s="5">
        <v>0</v>
      </c>
      <c r="P596" s="5">
        <v>0</v>
      </c>
      <c r="Q596" s="5">
        <v>0</v>
      </c>
      <c r="R596" s="5">
        <v>0</v>
      </c>
      <c r="S596" s="5">
        <v>0</v>
      </c>
      <c r="T596" s="5">
        <v>0</v>
      </c>
      <c r="U596" s="5">
        <v>0</v>
      </c>
      <c r="V596" s="5">
        <v>0</v>
      </c>
      <c r="W596" s="5">
        <v>1</v>
      </c>
      <c r="X596" s="5">
        <v>1</v>
      </c>
      <c r="Y596" s="5">
        <v>0</v>
      </c>
      <c r="AA596">
        <v>2</v>
      </c>
    </row>
    <row r="597" spans="4:31">
      <c r="D597" t="str">
        <f ca="1"/>
        <v>12-Aug</v>
      </c>
      <c r="E597" s="5">
        <v>0</v>
      </c>
      <c r="F597" s="5">
        <v>0</v>
      </c>
      <c r="G597" s="5">
        <v>0</v>
      </c>
      <c r="H597" s="5">
        <v>0</v>
      </c>
      <c r="I597" s="5">
        <v>0</v>
      </c>
      <c r="J597" s="5">
        <v>0</v>
      </c>
      <c r="K597" s="5">
        <v>0</v>
      </c>
      <c r="L597" s="5">
        <v>0</v>
      </c>
      <c r="M597" s="5">
        <v>0</v>
      </c>
      <c r="N597" s="5">
        <v>0</v>
      </c>
      <c r="O597" s="5">
        <v>0</v>
      </c>
      <c r="P597" s="5">
        <v>0</v>
      </c>
      <c r="Q597" s="5">
        <v>0</v>
      </c>
      <c r="R597" s="5">
        <v>0</v>
      </c>
      <c r="S597" s="5">
        <v>0</v>
      </c>
      <c r="T597" s="5">
        <v>0</v>
      </c>
      <c r="U597" s="5">
        <v>0</v>
      </c>
      <c r="V597" s="5">
        <v>0</v>
      </c>
      <c r="W597" s="5">
        <v>1</v>
      </c>
      <c r="X597" s="5">
        <v>1</v>
      </c>
      <c r="Y597" s="5">
        <v>0</v>
      </c>
      <c r="AA597">
        <v>2</v>
      </c>
    </row>
    <row r="598" spans="4:31">
      <c r="D598" t="str">
        <f ca="1"/>
        <v>13-Aug</v>
      </c>
      <c r="E598" s="5">
        <v>0</v>
      </c>
      <c r="F598" s="5">
        <v>0</v>
      </c>
      <c r="G598" s="5">
        <v>0</v>
      </c>
      <c r="H598" s="5">
        <v>0</v>
      </c>
      <c r="I598" s="5">
        <v>0</v>
      </c>
      <c r="J598" s="5">
        <v>0</v>
      </c>
      <c r="K598" s="5">
        <v>0</v>
      </c>
      <c r="L598" s="5">
        <v>0</v>
      </c>
      <c r="M598" s="5">
        <v>0</v>
      </c>
      <c r="N598" s="5">
        <v>0</v>
      </c>
      <c r="O598" s="5">
        <v>0</v>
      </c>
      <c r="P598" s="5">
        <v>0</v>
      </c>
      <c r="Q598" s="5">
        <v>0</v>
      </c>
      <c r="R598" s="5">
        <v>0</v>
      </c>
      <c r="S598" s="5">
        <v>0</v>
      </c>
      <c r="T598" s="5">
        <v>0</v>
      </c>
      <c r="U598" s="5">
        <v>0</v>
      </c>
      <c r="V598" s="5">
        <v>0</v>
      </c>
      <c r="W598" s="5">
        <v>1</v>
      </c>
      <c r="X598" s="5">
        <v>1</v>
      </c>
      <c r="Y598" s="5">
        <v>0</v>
      </c>
      <c r="AA598">
        <v>2</v>
      </c>
    </row>
    <row r="599" spans="4:31">
      <c r="D599" t="str">
        <f ca="1"/>
        <v>14-Aug</v>
      </c>
      <c r="E599" s="5">
        <v>0</v>
      </c>
      <c r="F599" s="5">
        <v>0</v>
      </c>
      <c r="G599" s="5">
        <v>0</v>
      </c>
      <c r="H599" s="5">
        <v>0</v>
      </c>
      <c r="I599" s="5">
        <v>0</v>
      </c>
      <c r="J599" s="5">
        <v>0</v>
      </c>
      <c r="K599" s="5">
        <v>0</v>
      </c>
      <c r="L599" s="5">
        <v>0</v>
      </c>
      <c r="M599" s="5">
        <v>0</v>
      </c>
      <c r="N599" s="5">
        <v>0</v>
      </c>
      <c r="O599" s="5">
        <v>0</v>
      </c>
      <c r="P599" s="5">
        <v>0</v>
      </c>
      <c r="Q599" s="5">
        <v>0</v>
      </c>
      <c r="R599" s="5">
        <v>0</v>
      </c>
      <c r="S599" s="5">
        <v>0</v>
      </c>
      <c r="T599" s="5">
        <v>0</v>
      </c>
      <c r="U599" s="5">
        <v>0</v>
      </c>
      <c r="V599" s="5">
        <v>0</v>
      </c>
      <c r="W599" s="5">
        <v>1</v>
      </c>
      <c r="X599" s="5">
        <v>1</v>
      </c>
      <c r="Y599" s="5">
        <v>0</v>
      </c>
      <c r="AA599">
        <v>2</v>
      </c>
    </row>
    <row r="600" spans="4:31">
      <c r="D600" t="str">
        <f ca="1"/>
        <v>15-Aug</v>
      </c>
      <c r="E600" s="5">
        <v>0</v>
      </c>
      <c r="F600" s="5">
        <v>0</v>
      </c>
      <c r="G600" s="5">
        <v>0</v>
      </c>
      <c r="H600" s="5">
        <v>0</v>
      </c>
      <c r="I600" s="5">
        <v>0</v>
      </c>
      <c r="J600" s="5">
        <v>0</v>
      </c>
      <c r="K600" s="5">
        <v>0</v>
      </c>
      <c r="L600" s="5">
        <v>0</v>
      </c>
      <c r="M600" s="5">
        <v>0</v>
      </c>
      <c r="N600" s="5">
        <v>0</v>
      </c>
      <c r="O600" s="5">
        <v>0</v>
      </c>
      <c r="P600" s="5">
        <v>0</v>
      </c>
      <c r="Q600" s="5">
        <v>0</v>
      </c>
      <c r="R600" s="5">
        <v>0</v>
      </c>
      <c r="S600" s="5">
        <v>0</v>
      </c>
      <c r="T600" s="5">
        <v>0</v>
      </c>
      <c r="U600" s="5">
        <v>0</v>
      </c>
      <c r="V600" s="5">
        <v>0</v>
      </c>
      <c r="W600" s="5">
        <v>1</v>
      </c>
      <c r="X600" s="5">
        <v>1</v>
      </c>
      <c r="Y600" s="5">
        <v>0</v>
      </c>
      <c r="AA600">
        <v>2</v>
      </c>
    </row>
    <row r="601" spans="4:31">
      <c r="D601" t="str">
        <f ca="1"/>
        <v>16-Aug</v>
      </c>
      <c r="E601" s="5">
        <v>0</v>
      </c>
      <c r="F601" s="5">
        <v>0</v>
      </c>
      <c r="G601" s="5">
        <v>0</v>
      </c>
      <c r="H601" s="5">
        <v>0</v>
      </c>
      <c r="I601" s="5">
        <v>0</v>
      </c>
      <c r="J601" s="5">
        <v>0</v>
      </c>
      <c r="K601" s="5">
        <v>0</v>
      </c>
      <c r="L601" s="5">
        <v>0</v>
      </c>
      <c r="M601" s="5">
        <v>0</v>
      </c>
      <c r="N601" s="5">
        <v>0</v>
      </c>
      <c r="O601" s="5">
        <v>0</v>
      </c>
      <c r="P601" s="5">
        <v>0</v>
      </c>
      <c r="Q601" s="5">
        <v>0</v>
      </c>
      <c r="R601" s="5">
        <v>0</v>
      </c>
      <c r="S601" s="5">
        <v>0</v>
      </c>
      <c r="T601" s="5">
        <v>0</v>
      </c>
      <c r="U601" s="5">
        <v>0</v>
      </c>
      <c r="V601" s="5">
        <v>0</v>
      </c>
      <c r="W601" s="5">
        <v>1</v>
      </c>
      <c r="X601" s="5">
        <v>1</v>
      </c>
      <c r="Y601" s="5">
        <v>0</v>
      </c>
      <c r="AA601">
        <v>2</v>
      </c>
    </row>
    <row r="602" spans="4:31">
      <c r="D602" t="str">
        <f ca="1"/>
        <v>17-Aug</v>
      </c>
      <c r="E602" s="5">
        <v>0</v>
      </c>
      <c r="F602" s="5">
        <v>0</v>
      </c>
      <c r="G602" s="5">
        <v>0</v>
      </c>
      <c r="H602" s="5">
        <v>0</v>
      </c>
      <c r="I602" s="5">
        <v>0</v>
      </c>
      <c r="J602" s="5">
        <v>0</v>
      </c>
      <c r="K602" s="5">
        <v>0</v>
      </c>
      <c r="L602" s="5">
        <v>0</v>
      </c>
      <c r="M602" s="5">
        <v>0</v>
      </c>
      <c r="N602" s="5">
        <v>0</v>
      </c>
      <c r="O602" s="5">
        <v>0</v>
      </c>
      <c r="P602" s="5">
        <v>0</v>
      </c>
      <c r="Q602" s="5">
        <v>0</v>
      </c>
      <c r="R602" s="5">
        <v>0</v>
      </c>
      <c r="S602" s="5">
        <v>0</v>
      </c>
      <c r="T602" s="5">
        <v>0</v>
      </c>
      <c r="U602" s="5">
        <v>0</v>
      </c>
      <c r="V602" s="5">
        <v>0</v>
      </c>
      <c r="W602" s="5">
        <v>1</v>
      </c>
      <c r="X602" s="5">
        <v>1</v>
      </c>
      <c r="Y602" s="5">
        <v>0</v>
      </c>
      <c r="AA602">
        <v>2</v>
      </c>
    </row>
    <row r="603" spans="4:31">
      <c r="D603" t="str">
        <f ca="1"/>
        <v>18-Aug</v>
      </c>
      <c r="E603" s="5">
        <v>0</v>
      </c>
      <c r="F603" s="5">
        <v>0</v>
      </c>
      <c r="G603" s="5">
        <v>0</v>
      </c>
      <c r="H603" s="5">
        <v>0</v>
      </c>
      <c r="I603" s="5">
        <v>0</v>
      </c>
      <c r="J603" s="5">
        <v>0</v>
      </c>
      <c r="K603" s="5">
        <v>0</v>
      </c>
      <c r="L603" s="5">
        <v>0</v>
      </c>
      <c r="M603" s="5">
        <v>0</v>
      </c>
      <c r="N603" s="5">
        <v>0</v>
      </c>
      <c r="O603" s="5">
        <v>0</v>
      </c>
      <c r="P603" s="5">
        <v>0</v>
      </c>
      <c r="Q603" s="5">
        <v>0</v>
      </c>
      <c r="R603" s="5">
        <v>0</v>
      </c>
      <c r="S603" s="5">
        <v>0</v>
      </c>
      <c r="T603" s="5">
        <v>0</v>
      </c>
      <c r="U603" s="5">
        <v>0</v>
      </c>
      <c r="V603" s="5">
        <v>0</v>
      </c>
      <c r="W603" s="5">
        <v>1</v>
      </c>
      <c r="X603" s="5">
        <v>1</v>
      </c>
      <c r="Y603" s="5">
        <v>0</v>
      </c>
      <c r="AA603">
        <v>2</v>
      </c>
    </row>
    <row r="604" spans="4:31">
      <c r="D604" t="str">
        <f ca="1"/>
        <v>19-Aug</v>
      </c>
      <c r="E604" s="5">
        <v>0</v>
      </c>
      <c r="F604" s="5">
        <v>0</v>
      </c>
      <c r="G604" s="5">
        <v>0</v>
      </c>
      <c r="H604" s="5">
        <v>0</v>
      </c>
      <c r="I604" s="5">
        <v>0</v>
      </c>
      <c r="J604" s="5">
        <v>0</v>
      </c>
      <c r="K604" s="5">
        <v>0</v>
      </c>
      <c r="L604" s="5">
        <v>0</v>
      </c>
      <c r="M604" s="5">
        <v>0</v>
      </c>
      <c r="N604" s="5">
        <v>0</v>
      </c>
      <c r="O604" s="5">
        <v>0</v>
      </c>
      <c r="P604" s="5">
        <v>0</v>
      </c>
      <c r="Q604" s="5">
        <v>0</v>
      </c>
      <c r="R604" s="5">
        <v>0</v>
      </c>
      <c r="S604" s="5">
        <v>0</v>
      </c>
      <c r="T604" s="5">
        <v>0</v>
      </c>
      <c r="U604" s="5">
        <v>0</v>
      </c>
      <c r="V604" s="5">
        <v>0</v>
      </c>
      <c r="W604" s="5">
        <v>1</v>
      </c>
      <c r="X604" s="5">
        <v>1</v>
      </c>
      <c r="Y604" s="5">
        <v>0</v>
      </c>
      <c r="AA604">
        <v>2</v>
      </c>
    </row>
    <row r="606" spans="4:31">
      <c r="AE606" t="s">
        <v>3038</v>
      </c>
    </row>
  </sheetData>
  <conditionalFormatting sqref="E9:Y604">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sheetPr codeName="Sheet28"/>
  <dimension ref="A1:F132"/>
  <sheetViews>
    <sheetView topLeftCell="A58" workbookViewId="0">
      <selection activeCell="C87" sqref="C87:C102"/>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10" bestFit="1" customWidth="1"/>
    <col min="6" max="6" width="15.140625" bestFit="1" customWidth="1"/>
    <col min="7" max="7" width="44.42578125" bestFit="1" customWidth="1"/>
    <col min="8" max="8" width="81.140625" bestFit="1" customWidth="1"/>
    <col min="9" max="9" width="44.42578125" bestFit="1" customWidth="1"/>
    <col min="10" max="10" width="59.7109375" bestFit="1" customWidth="1"/>
  </cols>
  <sheetData>
    <row r="1" spans="1:5">
      <c r="A1" t="s">
        <v>602</v>
      </c>
      <c r="B1" t="s">
        <v>2799</v>
      </c>
      <c r="C1" t="s">
        <v>2800</v>
      </c>
      <c r="D1" t="s">
        <v>2801</v>
      </c>
      <c r="E1" t="s">
        <v>2802</v>
      </c>
    </row>
    <row r="2" spans="1:5">
      <c r="A2" t="s">
        <v>2769</v>
      </c>
      <c r="B2" t="s">
        <v>2770</v>
      </c>
      <c r="C2" t="s">
        <v>2771</v>
      </c>
      <c r="D2" t="s">
        <v>2815</v>
      </c>
    </row>
    <row r="3" spans="1:5">
      <c r="A3" t="s">
        <v>2794</v>
      </c>
      <c r="B3" t="s">
        <v>2749</v>
      </c>
      <c r="C3" t="s">
        <v>2750</v>
      </c>
      <c r="D3" t="s">
        <v>2816</v>
      </c>
      <c r="E3" t="s">
        <v>2751</v>
      </c>
    </row>
    <row r="4" spans="1:5">
      <c r="A4" t="s">
        <v>2772</v>
      </c>
      <c r="B4" t="s">
        <v>2791</v>
      </c>
      <c r="C4" t="s">
        <v>2773</v>
      </c>
      <c r="D4" t="s">
        <v>788</v>
      </c>
      <c r="E4" t="s">
        <v>2810</v>
      </c>
    </row>
    <row r="5" spans="1:5">
      <c r="A5" t="s">
        <v>2741</v>
      </c>
      <c r="B5" t="s">
        <v>2742</v>
      </c>
      <c r="C5" t="s">
        <v>2743</v>
      </c>
      <c r="D5" t="s">
        <v>2744</v>
      </c>
      <c r="E5" t="s">
        <v>2745</v>
      </c>
    </row>
    <row r="6" spans="1:5">
      <c r="A6" t="s">
        <v>2765</v>
      </c>
      <c r="B6" t="s">
        <v>2766</v>
      </c>
      <c r="C6" t="s">
        <v>2767</v>
      </c>
      <c r="D6" t="s">
        <v>2768</v>
      </c>
      <c r="E6" t="s">
        <v>788</v>
      </c>
    </row>
    <row r="7" spans="1:5">
      <c r="A7" t="s">
        <v>2782</v>
      </c>
      <c r="B7" t="s">
        <v>2783</v>
      </c>
      <c r="C7" t="s">
        <v>2784</v>
      </c>
      <c r="D7" t="s">
        <v>2785</v>
      </c>
      <c r="E7" t="s">
        <v>2811</v>
      </c>
    </row>
    <row r="8" spans="1:5">
      <c r="A8" t="s">
        <v>2805</v>
      </c>
      <c r="B8" t="s">
        <v>2737</v>
      </c>
      <c r="C8" t="s">
        <v>2738</v>
      </c>
      <c r="D8" t="s">
        <v>2739</v>
      </c>
      <c r="E8" t="s">
        <v>2740</v>
      </c>
    </row>
    <row r="9" spans="1:5">
      <c r="A9" t="s">
        <v>2754</v>
      </c>
      <c r="B9" t="s">
        <v>2755</v>
      </c>
      <c r="C9" t="s">
        <v>2756</v>
      </c>
      <c r="D9" t="s">
        <v>2817</v>
      </c>
      <c r="E9" t="s">
        <v>2812</v>
      </c>
    </row>
    <row r="10" spans="1:5">
      <c r="A10" t="s">
        <v>2746</v>
      </c>
      <c r="B10" t="s">
        <v>2747</v>
      </c>
      <c r="C10" t="s">
        <v>788</v>
      </c>
      <c r="D10" t="s">
        <v>2818</v>
      </c>
      <c r="E10" t="s">
        <v>2748</v>
      </c>
    </row>
    <row r="11" spans="1:5">
      <c r="A11" t="s">
        <v>2786</v>
      </c>
      <c r="B11" t="s">
        <v>2787</v>
      </c>
      <c r="C11" t="s">
        <v>2796</v>
      </c>
      <c r="D11" t="s">
        <v>2819</v>
      </c>
      <c r="E11" t="s">
        <v>2788</v>
      </c>
    </row>
    <row r="12" spans="1:5">
      <c r="A12" t="s">
        <v>2752</v>
      </c>
      <c r="B12" t="s">
        <v>2753</v>
      </c>
      <c r="C12" t="s">
        <v>2807</v>
      </c>
      <c r="D12" t="s">
        <v>2808</v>
      </c>
      <c r="E12" t="s">
        <v>2813</v>
      </c>
    </row>
    <row r="13" spans="1:5">
      <c r="A13" t="s">
        <v>2761</v>
      </c>
      <c r="B13" t="s">
        <v>2762</v>
      </c>
      <c r="C13" t="s">
        <v>2763</v>
      </c>
      <c r="D13" t="s">
        <v>2820</v>
      </c>
      <c r="E13" t="s">
        <v>2764</v>
      </c>
    </row>
    <row r="14" spans="1:5">
      <c r="A14" t="s">
        <v>2774</v>
      </c>
      <c r="B14" t="s">
        <v>2792</v>
      </c>
      <c r="C14" t="s">
        <v>2806</v>
      </c>
      <c r="D14" t="s">
        <v>788</v>
      </c>
      <c r="E14" t="s">
        <v>2814</v>
      </c>
    </row>
    <row r="15" spans="1:5">
      <c r="A15" t="s">
        <v>2775</v>
      </c>
      <c r="B15" t="s">
        <v>2776</v>
      </c>
      <c r="C15" t="s">
        <v>2777</v>
      </c>
      <c r="D15" t="s">
        <v>788</v>
      </c>
      <c r="E15" t="s">
        <v>788</v>
      </c>
    </row>
    <row r="16" spans="1:5">
      <c r="A16" t="s">
        <v>2757</v>
      </c>
      <c r="B16" t="s">
        <v>2758</v>
      </c>
      <c r="C16" t="s">
        <v>2759</v>
      </c>
      <c r="D16" t="s">
        <v>788</v>
      </c>
      <c r="E16" t="s">
        <v>2760</v>
      </c>
    </row>
    <row r="17" spans="1:5">
      <c r="A17" t="s">
        <v>2778</v>
      </c>
      <c r="B17" t="s">
        <v>2779</v>
      </c>
      <c r="C17" t="s">
        <v>2780</v>
      </c>
      <c r="D17" t="s">
        <v>2781</v>
      </c>
      <c r="E17" t="s">
        <v>788</v>
      </c>
    </row>
    <row r="20" spans="1:5">
      <c r="D20">
        <v>0</v>
      </c>
    </row>
    <row r="22" spans="1:5">
      <c r="B22" s="94">
        <v>46135</v>
      </c>
      <c r="C22" s="85">
        <v>5</v>
      </c>
      <c r="D22" t="e">
        <f>_xlfn.LET(_xlpm.z,_xlfn.TEXTSPLIT(B22,"/",,),DATE(INDEX(_xlpm.z,1,3)+2000,INDEX(_xlpm.z,1,1),INDEX(_xlpm.z,1,2)))</f>
        <v>#REF!</v>
      </c>
      <c r="E22" s="94">
        <f>IFERROR(D22,B22)</f>
        <v>46135</v>
      </c>
    </row>
    <row r="23" spans="1:5">
      <c r="B23" s="94">
        <v>46140</v>
      </c>
      <c r="C23" s="85">
        <v>5.25</v>
      </c>
      <c r="D23" t="e">
        <f t="shared" ref="D23:D46" si="0">_xlfn.LET(_xlpm.z,_xlfn.TEXTSPLIT(B23,"/",,),DATE(INDEX(_xlpm.z,1,3)+2000,INDEX(_xlpm.z,1,1),INDEX(_xlpm.z,1,2)))</f>
        <v>#REF!</v>
      </c>
      <c r="E23" s="94">
        <f t="shared" ref="E23:E46" si="1">IFERROR(D23,B23)</f>
        <v>46140</v>
      </c>
    </row>
    <row r="24" spans="1:5">
      <c r="B24" s="94">
        <v>46152</v>
      </c>
      <c r="C24" s="85">
        <v>5.2</v>
      </c>
      <c r="D24" t="e">
        <f t="shared" si="0"/>
        <v>#REF!</v>
      </c>
      <c r="E24" s="94">
        <f t="shared" si="1"/>
        <v>46152</v>
      </c>
    </row>
    <row r="25" spans="1:5">
      <c r="B25" s="94">
        <v>46155</v>
      </c>
      <c r="C25" s="85">
        <v>5.21</v>
      </c>
      <c r="D25" t="e">
        <f t="shared" si="0"/>
        <v>#REF!</v>
      </c>
      <c r="E25" s="94">
        <f t="shared" si="1"/>
        <v>46155</v>
      </c>
    </row>
    <row r="26" spans="1:5">
      <c r="B26" s="94">
        <v>46162</v>
      </c>
      <c r="C26" s="85">
        <v>7.82</v>
      </c>
      <c r="D26" t="e">
        <f t="shared" si="0"/>
        <v>#REF!</v>
      </c>
      <c r="E26" s="94">
        <f t="shared" si="1"/>
        <v>46162</v>
      </c>
    </row>
    <row r="27" spans="1:5">
      <c r="B27" s="94">
        <v>46166</v>
      </c>
      <c r="C27" s="85">
        <v>7.88</v>
      </c>
      <c r="D27" t="e">
        <f t="shared" si="0"/>
        <v>#REF!</v>
      </c>
      <c r="E27" s="94">
        <f t="shared" si="1"/>
        <v>46166</v>
      </c>
    </row>
    <row r="28" spans="1:5">
      <c r="B28" s="94">
        <v>46171</v>
      </c>
      <c r="C28" s="85">
        <v>7.86</v>
      </c>
      <c r="D28" t="e">
        <f t="shared" si="0"/>
        <v>#REF!</v>
      </c>
      <c r="E28" s="94">
        <f t="shared" si="1"/>
        <v>46171</v>
      </c>
    </row>
    <row r="29" spans="1:5">
      <c r="B29" s="94">
        <v>46178</v>
      </c>
      <c r="C29" s="85">
        <v>7.8</v>
      </c>
      <c r="D29" t="e">
        <f t="shared" si="0"/>
        <v>#REF!</v>
      </c>
      <c r="E29" s="94">
        <f t="shared" si="1"/>
        <v>46178</v>
      </c>
    </row>
    <row r="30" spans="1:5">
      <c r="B30" s="94">
        <v>46181</v>
      </c>
      <c r="C30" s="85">
        <v>7.81</v>
      </c>
      <c r="D30" t="e">
        <f t="shared" si="0"/>
        <v>#REF!</v>
      </c>
      <c r="E30" s="94">
        <f t="shared" si="1"/>
        <v>46181</v>
      </c>
    </row>
    <row r="31" spans="1:5">
      <c r="B31" s="94">
        <v>46183</v>
      </c>
      <c r="C31" s="85">
        <v>7.86</v>
      </c>
      <c r="D31" t="e">
        <f t="shared" si="0"/>
        <v>#REF!</v>
      </c>
      <c r="E31" s="94">
        <f t="shared" si="1"/>
        <v>46183</v>
      </c>
    </row>
    <row r="32" spans="1:5">
      <c r="B32" s="94">
        <v>46197</v>
      </c>
      <c r="C32" s="85">
        <v>7.81</v>
      </c>
      <c r="D32" t="e">
        <f t="shared" si="0"/>
        <v>#REF!</v>
      </c>
      <c r="E32" s="94">
        <f t="shared" si="1"/>
        <v>46197</v>
      </c>
    </row>
    <row r="33" spans="2:5">
      <c r="B33" s="94">
        <v>46202</v>
      </c>
      <c r="C33" s="85">
        <v>7.88</v>
      </c>
      <c r="D33" t="e">
        <f t="shared" si="0"/>
        <v>#REF!</v>
      </c>
      <c r="E33" s="94">
        <f t="shared" si="1"/>
        <v>46202</v>
      </c>
    </row>
    <row r="34" spans="2:5">
      <c r="B34" s="94">
        <v>46203</v>
      </c>
      <c r="C34" s="85">
        <v>7.89</v>
      </c>
      <c r="D34" t="e">
        <f t="shared" si="0"/>
        <v>#REF!</v>
      </c>
      <c r="E34" s="94">
        <f t="shared" si="1"/>
        <v>46203</v>
      </c>
    </row>
    <row r="35" spans="2:5">
      <c r="B35" s="94">
        <v>46205</v>
      </c>
      <c r="C35" s="85">
        <v>7.88</v>
      </c>
      <c r="D35" t="e">
        <f t="shared" si="0"/>
        <v>#REF!</v>
      </c>
      <c r="E35" s="94">
        <f t="shared" si="1"/>
        <v>46205</v>
      </c>
    </row>
    <row r="36" spans="2:5">
      <c r="B36" s="94">
        <v>46208</v>
      </c>
      <c r="C36" s="85">
        <v>8</v>
      </c>
      <c r="D36" t="e">
        <f t="shared" si="0"/>
        <v>#REF!</v>
      </c>
      <c r="E36" s="94">
        <f t="shared" si="1"/>
        <v>46208</v>
      </c>
    </row>
    <row r="37" spans="2:5">
      <c r="B37" s="94">
        <v>46211</v>
      </c>
      <c r="C37" s="85">
        <v>8.0399999999999991</v>
      </c>
      <c r="D37" t="e">
        <f t="shared" si="0"/>
        <v>#REF!</v>
      </c>
      <c r="E37" s="94">
        <f t="shared" si="1"/>
        <v>46211</v>
      </c>
    </row>
    <row r="38" spans="2:5">
      <c r="B38" s="94">
        <v>46216</v>
      </c>
      <c r="C38" s="85">
        <v>8</v>
      </c>
      <c r="D38" t="e">
        <f t="shared" si="0"/>
        <v>#REF!</v>
      </c>
      <c r="E38" s="94">
        <f t="shared" si="1"/>
        <v>46216</v>
      </c>
    </row>
    <row r="39" spans="2:5">
      <c r="B39" s="94">
        <v>46217</v>
      </c>
      <c r="C39" s="85">
        <v>7.98</v>
      </c>
      <c r="D39" t="e">
        <f t="shared" si="0"/>
        <v>#REF!</v>
      </c>
      <c r="E39" s="94">
        <f t="shared" si="1"/>
        <v>46217</v>
      </c>
    </row>
    <row r="40" spans="2:5">
      <c r="B40" s="94">
        <v>46218</v>
      </c>
      <c r="C40" s="85">
        <v>7.95</v>
      </c>
      <c r="D40" t="e">
        <f t="shared" si="0"/>
        <v>#REF!</v>
      </c>
      <c r="E40" s="94">
        <f t="shared" si="1"/>
        <v>46218</v>
      </c>
    </row>
    <row r="41" spans="2:5">
      <c r="B41" s="94">
        <v>46219</v>
      </c>
      <c r="C41" s="85">
        <v>7.94</v>
      </c>
      <c r="D41" t="e">
        <f t="shared" si="0"/>
        <v>#REF!</v>
      </c>
      <c r="E41" s="94">
        <f t="shared" si="1"/>
        <v>46219</v>
      </c>
    </row>
    <row r="42" spans="2:5">
      <c r="B42" s="94">
        <v>46224</v>
      </c>
      <c r="C42" s="85">
        <v>7.86</v>
      </c>
      <c r="D42" t="e">
        <f t="shared" si="0"/>
        <v>#REF!</v>
      </c>
      <c r="E42" s="94">
        <f t="shared" si="1"/>
        <v>46224</v>
      </c>
    </row>
    <row r="43" spans="2:5">
      <c r="B43" s="94">
        <v>46225</v>
      </c>
      <c r="C43" s="85">
        <v>7.85</v>
      </c>
      <c r="D43" t="e">
        <f t="shared" si="0"/>
        <v>#REF!</v>
      </c>
      <c r="E43" s="94">
        <f t="shared" si="1"/>
        <v>46225</v>
      </c>
    </row>
    <row r="44" spans="2:5">
      <c r="B44" s="94">
        <v>46228</v>
      </c>
      <c r="C44" s="85">
        <v>7.9</v>
      </c>
      <c r="D44" t="e">
        <f t="shared" si="0"/>
        <v>#REF!</v>
      </c>
      <c r="E44" s="94">
        <f t="shared" si="1"/>
        <v>46228</v>
      </c>
    </row>
    <row r="45" spans="2:5">
      <c r="B45" s="94">
        <v>46236</v>
      </c>
      <c r="C45" s="85">
        <v>7.84</v>
      </c>
      <c r="D45" t="e">
        <f t="shared" si="0"/>
        <v>#REF!</v>
      </c>
      <c r="E45" s="94">
        <f t="shared" si="1"/>
        <v>46236</v>
      </c>
    </row>
    <row r="46" spans="2:5">
      <c r="B46" s="94">
        <v>46239</v>
      </c>
      <c r="C46" s="85">
        <v>7.87</v>
      </c>
      <c r="D46" t="e">
        <f t="shared" si="0"/>
        <v>#REF!</v>
      </c>
      <c r="E46" s="94">
        <f t="shared" si="1"/>
        <v>46239</v>
      </c>
    </row>
    <row r="56" spans="2:4">
      <c r="B56" t="s">
        <v>927</v>
      </c>
      <c r="C56" t="s">
        <v>2973</v>
      </c>
      <c r="D56" t="s">
        <v>2974</v>
      </c>
    </row>
    <row r="57" spans="2:4">
      <c r="B57" s="95" t="s">
        <v>2975</v>
      </c>
      <c r="C57">
        <v>7.82</v>
      </c>
      <c r="D57">
        <v>1377.04</v>
      </c>
    </row>
    <row r="58" spans="2:4">
      <c r="B58" s="95" t="s">
        <v>2976</v>
      </c>
      <c r="C58">
        <v>7.88</v>
      </c>
      <c r="D58">
        <v>1377.1</v>
      </c>
    </row>
    <row r="59" spans="2:4">
      <c r="B59" s="95" t="s">
        <v>2977</v>
      </c>
      <c r="C59">
        <v>7.86</v>
      </c>
      <c r="D59">
        <v>1377.08</v>
      </c>
    </row>
    <row r="60" spans="2:4">
      <c r="B60" s="95">
        <v>46148</v>
      </c>
      <c r="C60">
        <v>7.8</v>
      </c>
      <c r="D60">
        <v>1377.02</v>
      </c>
    </row>
    <row r="61" spans="2:4">
      <c r="B61" s="95">
        <v>46240</v>
      </c>
      <c r="C61">
        <v>7.81</v>
      </c>
      <c r="D61">
        <v>1377.03</v>
      </c>
    </row>
    <row r="62" spans="2:4">
      <c r="B62" s="95">
        <v>46301</v>
      </c>
      <c r="C62">
        <v>7.86</v>
      </c>
      <c r="D62">
        <v>1377.08</v>
      </c>
    </row>
    <row r="63" spans="2:4">
      <c r="B63" s="95" t="s">
        <v>2978</v>
      </c>
      <c r="C63">
        <v>7.81</v>
      </c>
      <c r="D63">
        <v>1377.03</v>
      </c>
    </row>
    <row r="64" spans="2:4">
      <c r="B64" s="95" t="s">
        <v>2979</v>
      </c>
      <c r="C64">
        <v>7.88</v>
      </c>
      <c r="D64">
        <v>1377.1</v>
      </c>
    </row>
    <row r="65" spans="2:4">
      <c r="B65" s="95" t="s">
        <v>2980</v>
      </c>
      <c r="C65">
        <v>7.89</v>
      </c>
      <c r="D65">
        <v>1377.11</v>
      </c>
    </row>
    <row r="66" spans="2:4">
      <c r="B66" s="95">
        <v>46060</v>
      </c>
      <c r="C66">
        <v>7.88</v>
      </c>
      <c r="D66">
        <v>1377.1</v>
      </c>
    </row>
    <row r="67" spans="2:4">
      <c r="B67" s="95">
        <v>46149</v>
      </c>
      <c r="C67">
        <v>8</v>
      </c>
      <c r="D67">
        <v>1377.22</v>
      </c>
    </row>
    <row r="68" spans="2:4">
      <c r="B68" s="95">
        <v>46241</v>
      </c>
      <c r="C68">
        <v>8.0399999999999991</v>
      </c>
      <c r="D68">
        <v>1377.26</v>
      </c>
    </row>
    <row r="69" spans="2:4">
      <c r="B69" s="95" t="s">
        <v>2981</v>
      </c>
      <c r="C69">
        <v>8</v>
      </c>
      <c r="D69">
        <v>1377.22</v>
      </c>
    </row>
    <row r="70" spans="2:4">
      <c r="B70" s="95" t="s">
        <v>2982</v>
      </c>
      <c r="C70">
        <v>7.98</v>
      </c>
      <c r="D70">
        <v>1377.2</v>
      </c>
    </row>
    <row r="71" spans="2:4">
      <c r="B71" s="95" t="s">
        <v>2983</v>
      </c>
      <c r="C71" t="s">
        <v>2984</v>
      </c>
      <c r="D71" t="s">
        <v>2985</v>
      </c>
    </row>
    <row r="72" spans="2:4">
      <c r="B72" s="95" t="s">
        <v>2986</v>
      </c>
      <c r="C72">
        <v>7.94</v>
      </c>
      <c r="D72">
        <v>1377.16</v>
      </c>
    </row>
    <row r="73" spans="2:4">
      <c r="B73" s="95" t="s">
        <v>2987</v>
      </c>
      <c r="C73">
        <v>7.86</v>
      </c>
      <c r="D73">
        <v>1377.08</v>
      </c>
    </row>
    <row r="74" spans="2:4">
      <c r="B74" s="95" t="s">
        <v>2988</v>
      </c>
      <c r="C74">
        <v>7.85</v>
      </c>
      <c r="D74">
        <v>1377.07</v>
      </c>
    </row>
    <row r="75" spans="2:4">
      <c r="B75" s="95" t="s">
        <v>2989</v>
      </c>
      <c r="C75">
        <v>7.9</v>
      </c>
      <c r="D75">
        <v>1377.12</v>
      </c>
    </row>
    <row r="76" spans="2:4">
      <c r="B76" s="95">
        <v>46061</v>
      </c>
      <c r="C76">
        <v>7.84</v>
      </c>
      <c r="D76">
        <v>1377.06</v>
      </c>
    </row>
    <row r="77" spans="2:4">
      <c r="B77" s="95">
        <v>46150</v>
      </c>
      <c r="C77">
        <v>7.87</v>
      </c>
      <c r="D77">
        <v>1377.09</v>
      </c>
    </row>
    <row r="80" spans="2:4">
      <c r="B80" t="s">
        <v>3028</v>
      </c>
      <c r="C80">
        <v>1369.22</v>
      </c>
    </row>
    <row r="82" spans="2:6">
      <c r="B82" s="95" t="s">
        <v>927</v>
      </c>
      <c r="C82" s="95" t="s">
        <v>2973</v>
      </c>
      <c r="D82" s="95" t="s">
        <v>2974</v>
      </c>
      <c r="E82" s="95" t="s">
        <v>3029</v>
      </c>
      <c r="F82" s="95" t="s">
        <v>2974</v>
      </c>
    </row>
    <row r="83" spans="2:6">
      <c r="B83" s="95"/>
      <c r="C83" s="95"/>
      <c r="D83" s="95"/>
      <c r="E83" s="94">
        <v>46135</v>
      </c>
      <c r="F83" s="85">
        <v>1376.76</v>
      </c>
    </row>
    <row r="84" spans="2:6">
      <c r="E84" s="94">
        <v>46140</v>
      </c>
      <c r="F84">
        <v>1377.01</v>
      </c>
    </row>
    <row r="85" spans="2:6">
      <c r="E85" s="94">
        <v>46152</v>
      </c>
      <c r="F85">
        <v>1376.96</v>
      </c>
    </row>
    <row r="86" spans="2:6">
      <c r="E86" s="94">
        <v>46155</v>
      </c>
      <c r="F86">
        <v>1376.97</v>
      </c>
    </row>
    <row r="87" spans="2:6">
      <c r="B87" s="95" t="s">
        <v>2975</v>
      </c>
      <c r="C87" s="95" t="s">
        <v>2990</v>
      </c>
      <c r="D87" s="95" t="s">
        <v>2991</v>
      </c>
      <c r="E87" s="94">
        <f>_xlfn.LET(_xlpm.z,_xlfn.TEXTSPLIT(B87,"/"),DATE(INDEX(_xlpm.z,1,3)+2000,INDEX(_xlpm.z,1,1)+0,INDEX(_xlpm.z,1,2)+0))</f>
        <v>46162</v>
      </c>
      <c r="F87" s="85">
        <f>D87+0</f>
        <v>1377.04</v>
      </c>
    </row>
    <row r="88" spans="2:6">
      <c r="B88" s="95" t="s">
        <v>2976</v>
      </c>
      <c r="C88" s="95" t="s">
        <v>2992</v>
      </c>
      <c r="D88" s="95" t="s">
        <v>2993</v>
      </c>
      <c r="E88" s="94">
        <f t="shared" ref="E88:E107" si="2">_xlfn.LET(_xlpm.z,_xlfn.TEXTSPLIT(B88,"/"),DATE(INDEX(_xlpm.z,1,3)+2000,INDEX(_xlpm.z,1,1)+0,INDEX(_xlpm.z,1,2)+0))</f>
        <v>46166</v>
      </c>
      <c r="F88" s="85">
        <f t="shared" ref="F88:F107" si="3">D88+0</f>
        <v>1377.1</v>
      </c>
    </row>
    <row r="89" spans="2:6">
      <c r="B89" s="95" t="s">
        <v>2977</v>
      </c>
      <c r="C89" s="95" t="s">
        <v>2994</v>
      </c>
      <c r="D89" s="95" t="s">
        <v>2995</v>
      </c>
      <c r="E89" s="94">
        <f t="shared" si="2"/>
        <v>46171</v>
      </c>
      <c r="F89" s="85">
        <f t="shared" si="3"/>
        <v>1377.08</v>
      </c>
    </row>
    <row r="90" spans="2:6">
      <c r="B90" s="95" t="s">
        <v>2996</v>
      </c>
      <c r="C90" s="95" t="s">
        <v>2997</v>
      </c>
      <c r="D90" s="95" t="s">
        <v>2998</v>
      </c>
      <c r="E90" s="94">
        <f t="shared" si="2"/>
        <v>46178</v>
      </c>
      <c r="F90" s="85">
        <f t="shared" si="3"/>
        <v>1377.02</v>
      </c>
    </row>
    <row r="91" spans="2:6">
      <c r="B91" s="95" t="s">
        <v>2999</v>
      </c>
      <c r="C91" s="95" t="s">
        <v>3000</v>
      </c>
      <c r="D91" s="95" t="s">
        <v>3001</v>
      </c>
      <c r="E91" s="94">
        <f t="shared" si="2"/>
        <v>46181</v>
      </c>
      <c r="F91" s="85">
        <f t="shared" si="3"/>
        <v>1377.03</v>
      </c>
    </row>
    <row r="92" spans="2:6">
      <c r="B92" s="95" t="s">
        <v>3002</v>
      </c>
      <c r="C92" s="95" t="s">
        <v>2994</v>
      </c>
      <c r="D92" s="95" t="s">
        <v>2995</v>
      </c>
      <c r="E92" s="94">
        <f t="shared" si="2"/>
        <v>46183</v>
      </c>
      <c r="F92" s="85">
        <f t="shared" si="3"/>
        <v>1377.08</v>
      </c>
    </row>
    <row r="93" spans="2:6">
      <c r="B93" s="95" t="s">
        <v>2978</v>
      </c>
      <c r="C93" s="95" t="s">
        <v>3000</v>
      </c>
      <c r="D93" s="95" t="s">
        <v>3001</v>
      </c>
      <c r="E93" s="94">
        <f t="shared" si="2"/>
        <v>46197</v>
      </c>
      <c r="F93" s="85">
        <f t="shared" si="3"/>
        <v>1377.03</v>
      </c>
    </row>
    <row r="94" spans="2:6">
      <c r="B94" s="95" t="s">
        <v>2979</v>
      </c>
      <c r="C94" s="95" t="s">
        <v>2992</v>
      </c>
      <c r="D94" s="95" t="s">
        <v>2993</v>
      </c>
      <c r="E94" s="94">
        <f t="shared" si="2"/>
        <v>46202</v>
      </c>
      <c r="F94" s="85">
        <f t="shared" si="3"/>
        <v>1377.1</v>
      </c>
    </row>
    <row r="95" spans="2:6">
      <c r="B95" s="95" t="s">
        <v>2980</v>
      </c>
      <c r="C95" s="95" t="s">
        <v>3003</v>
      </c>
      <c r="D95" s="95" t="s">
        <v>3004</v>
      </c>
      <c r="E95" s="94">
        <f t="shared" si="2"/>
        <v>46203</v>
      </c>
      <c r="F95" s="85">
        <f t="shared" si="3"/>
        <v>1377.11</v>
      </c>
    </row>
    <row r="96" spans="2:6">
      <c r="B96" s="95" t="s">
        <v>3005</v>
      </c>
      <c r="C96" s="95" t="s">
        <v>2992</v>
      </c>
      <c r="D96" s="95" t="s">
        <v>2993</v>
      </c>
      <c r="E96" s="94">
        <f t="shared" si="2"/>
        <v>46205</v>
      </c>
      <c r="F96" s="85">
        <f t="shared" si="3"/>
        <v>1377.1</v>
      </c>
    </row>
    <row r="97" spans="2:6">
      <c r="B97" s="95" t="s">
        <v>3006</v>
      </c>
      <c r="C97" s="95" t="s">
        <v>3007</v>
      </c>
      <c r="D97" s="95" t="s">
        <v>3008</v>
      </c>
      <c r="E97" s="94">
        <f t="shared" si="2"/>
        <v>46208</v>
      </c>
      <c r="F97" s="85">
        <f t="shared" si="3"/>
        <v>1377.22</v>
      </c>
    </row>
    <row r="98" spans="2:6">
      <c r="B98" s="95" t="s">
        <v>3009</v>
      </c>
      <c r="C98" s="95" t="s">
        <v>3010</v>
      </c>
      <c r="D98" s="95" t="s">
        <v>3011</v>
      </c>
      <c r="E98" s="94">
        <f t="shared" si="2"/>
        <v>46211</v>
      </c>
      <c r="F98" s="85">
        <f t="shared" si="3"/>
        <v>1377.26</v>
      </c>
    </row>
    <row r="99" spans="2:6">
      <c r="B99" s="95" t="s">
        <v>2981</v>
      </c>
      <c r="C99" s="95" t="s">
        <v>3007</v>
      </c>
      <c r="D99" s="95" t="s">
        <v>3008</v>
      </c>
      <c r="E99" s="94">
        <f t="shared" si="2"/>
        <v>46216</v>
      </c>
      <c r="F99" s="85">
        <f t="shared" si="3"/>
        <v>1377.22</v>
      </c>
    </row>
    <row r="100" spans="2:6">
      <c r="B100" s="95" t="s">
        <v>2982</v>
      </c>
      <c r="C100" s="95" t="s">
        <v>3012</v>
      </c>
      <c r="D100" s="95" t="s">
        <v>3013</v>
      </c>
      <c r="E100" s="94">
        <f t="shared" si="2"/>
        <v>46217</v>
      </c>
      <c r="F100" s="85">
        <f t="shared" si="3"/>
        <v>1377.2</v>
      </c>
    </row>
    <row r="101" spans="2:6">
      <c r="B101" s="95" t="s">
        <v>2983</v>
      </c>
      <c r="C101" s="95" t="s">
        <v>3026</v>
      </c>
      <c r="D101" s="95" t="s">
        <v>3027</v>
      </c>
      <c r="E101" s="94">
        <f t="shared" si="2"/>
        <v>46218</v>
      </c>
      <c r="F101" s="85">
        <f t="shared" si="3"/>
        <v>1377.17</v>
      </c>
    </row>
    <row r="102" spans="2:6">
      <c r="B102" s="95" t="s">
        <v>2986</v>
      </c>
      <c r="C102" s="95" t="s">
        <v>3014</v>
      </c>
      <c r="D102" s="95" t="s">
        <v>3015</v>
      </c>
      <c r="E102" s="94">
        <f t="shared" si="2"/>
        <v>46219</v>
      </c>
      <c r="F102" s="85">
        <f t="shared" si="3"/>
        <v>1377.16</v>
      </c>
    </row>
    <row r="103" spans="2:6">
      <c r="B103" s="95" t="s">
        <v>2987</v>
      </c>
      <c r="C103" s="95" t="s">
        <v>2994</v>
      </c>
      <c r="D103" s="95" t="s">
        <v>2995</v>
      </c>
      <c r="E103" s="94">
        <f t="shared" si="2"/>
        <v>46224</v>
      </c>
      <c r="F103" s="85">
        <f t="shared" si="3"/>
        <v>1377.08</v>
      </c>
    </row>
    <row r="104" spans="2:6">
      <c r="B104" s="95" t="s">
        <v>2988</v>
      </c>
      <c r="C104" s="95" t="s">
        <v>3016</v>
      </c>
      <c r="D104" s="95" t="s">
        <v>3017</v>
      </c>
      <c r="E104" s="94">
        <f t="shared" si="2"/>
        <v>46225</v>
      </c>
      <c r="F104" s="85">
        <f t="shared" si="3"/>
        <v>1377.07</v>
      </c>
    </row>
    <row r="105" spans="2:6">
      <c r="B105" s="95" t="s">
        <v>2989</v>
      </c>
      <c r="C105" s="95" t="s">
        <v>3018</v>
      </c>
      <c r="D105" s="95" t="s">
        <v>3019</v>
      </c>
      <c r="E105" s="94">
        <f t="shared" si="2"/>
        <v>46228</v>
      </c>
      <c r="F105" s="85">
        <f t="shared" si="3"/>
        <v>1377.12</v>
      </c>
    </row>
    <row r="106" spans="2:6">
      <c r="B106" s="95" t="s">
        <v>3020</v>
      </c>
      <c r="C106" s="95" t="s">
        <v>3021</v>
      </c>
      <c r="D106" s="95" t="s">
        <v>3022</v>
      </c>
      <c r="E106" s="94">
        <f t="shared" si="2"/>
        <v>46236</v>
      </c>
      <c r="F106" s="85">
        <f t="shared" si="3"/>
        <v>1377.06</v>
      </c>
    </row>
    <row r="107" spans="2:6">
      <c r="B107" s="95" t="s">
        <v>3023</v>
      </c>
      <c r="C107" s="95" t="s">
        <v>3024</v>
      </c>
      <c r="D107" s="95" t="s">
        <v>3025</v>
      </c>
      <c r="E107" s="94">
        <f t="shared" si="2"/>
        <v>46239</v>
      </c>
      <c r="F107" s="85">
        <f t="shared" si="3"/>
        <v>1377.09</v>
      </c>
    </row>
    <row r="108" spans="2:6">
      <c r="B108" s="95"/>
      <c r="C108" s="95"/>
      <c r="D108" s="95"/>
    </row>
    <row r="109" spans="2:6">
      <c r="B109" s="95"/>
      <c r="C109" s="95"/>
      <c r="D109" s="95"/>
    </row>
    <row r="110" spans="2:6">
      <c r="B110" s="95"/>
      <c r="C110" s="95"/>
      <c r="D110" s="95"/>
    </row>
    <row r="111" spans="2:6">
      <c r="B111" s="95"/>
      <c r="C111" s="95"/>
      <c r="D111" s="95"/>
    </row>
    <row r="112" spans="2:6">
      <c r="B112" s="95" t="s">
        <v>3030</v>
      </c>
      <c r="C112" s="95" t="s">
        <v>3031</v>
      </c>
      <c r="E112" s="85">
        <f>C112+0</f>
        <v>5</v>
      </c>
      <c r="F112" s="85">
        <f>E112+1371.76</f>
        <v>1376.76</v>
      </c>
    </row>
    <row r="113" spans="2:6">
      <c r="B113" s="95" t="s">
        <v>3032</v>
      </c>
      <c r="C113" s="95" t="s">
        <v>3033</v>
      </c>
      <c r="E113" s="85">
        <f t="shared" ref="E113:E115" si="4">C113+0</f>
        <v>5.25</v>
      </c>
      <c r="F113" s="85">
        <f t="shared" ref="F113:F115" si="5">E113+1371.76</f>
        <v>1377.01</v>
      </c>
    </row>
    <row r="114" spans="2:6">
      <c r="B114" s="95" t="s">
        <v>3034</v>
      </c>
      <c r="C114" s="95" t="s">
        <v>3035</v>
      </c>
      <c r="E114" s="85">
        <f t="shared" si="4"/>
        <v>5.2</v>
      </c>
      <c r="F114" s="85">
        <f t="shared" si="5"/>
        <v>1376.96</v>
      </c>
    </row>
    <row r="115" spans="2:6">
      <c r="B115" s="95" t="s">
        <v>3036</v>
      </c>
      <c r="C115" s="95" t="s">
        <v>3037</v>
      </c>
      <c r="E115" s="85">
        <f t="shared" si="4"/>
        <v>5.21</v>
      </c>
      <c r="F115" s="85">
        <f t="shared" si="5"/>
        <v>1376.97</v>
      </c>
    </row>
    <row r="116" spans="2:6">
      <c r="B116" s="95"/>
      <c r="C116" s="95"/>
      <c r="D116" s="85"/>
      <c r="E116" s="85"/>
      <c r="F116" s="85"/>
    </row>
    <row r="117" spans="2:6">
      <c r="B117" s="95"/>
      <c r="C117" s="95"/>
      <c r="D117" s="85"/>
      <c r="E117" s="85"/>
      <c r="F117" s="85"/>
    </row>
    <row r="118" spans="2:6">
      <c r="B118" s="95"/>
      <c r="C118" s="95"/>
      <c r="D118" s="95"/>
    </row>
    <row r="119" spans="2:6">
      <c r="B119" s="95"/>
      <c r="C119" s="95"/>
      <c r="D119" s="95"/>
    </row>
    <row r="120" spans="2:6">
      <c r="B120" s="95"/>
      <c r="C120" s="95"/>
      <c r="D120" s="95"/>
    </row>
    <row r="121" spans="2:6">
      <c r="B121" s="95"/>
      <c r="C121" s="95"/>
      <c r="D121" s="95"/>
    </row>
    <row r="122" spans="2:6">
      <c r="B122" s="95"/>
      <c r="C122" s="95"/>
      <c r="D122" s="95"/>
    </row>
    <row r="123" spans="2:6">
      <c r="B123" s="95"/>
      <c r="C123" s="95"/>
      <c r="D123" s="95"/>
    </row>
    <row r="124" spans="2:6">
      <c r="B124" s="95"/>
      <c r="C124" s="95"/>
      <c r="D124" s="95"/>
    </row>
    <row r="125" spans="2:6">
      <c r="B125" s="95"/>
      <c r="C125" s="95"/>
      <c r="D125" s="95"/>
    </row>
    <row r="126" spans="2:6">
      <c r="B126" s="95"/>
      <c r="C126" s="95"/>
      <c r="D126" s="95"/>
    </row>
    <row r="127" spans="2:6">
      <c r="B127" s="95"/>
      <c r="C127" s="95"/>
      <c r="D127" s="95"/>
    </row>
    <row r="128" spans="2:6">
      <c r="B128" s="95"/>
      <c r="C128" s="95"/>
      <c r="D128" s="95"/>
    </row>
    <row r="129" spans="2:4">
      <c r="B129" s="95"/>
      <c r="C129" s="95"/>
      <c r="D129" s="95"/>
    </row>
    <row r="130" spans="2:4">
      <c r="B130" s="95"/>
      <c r="C130" s="95"/>
      <c r="D130" s="95"/>
    </row>
    <row r="131" spans="2:4">
      <c r="B131" s="95"/>
      <c r="C131" s="95"/>
      <c r="D131" s="95"/>
    </row>
    <row r="132" spans="2:4">
      <c r="B132" s="95"/>
      <c r="C132" s="95"/>
      <c r="D132" s="95"/>
    </row>
  </sheetData>
  <pageMargins left="0.7" right="0.7" top="0.75" bottom="0.75" header="0.3" footer="0.3"/>
  <pageSetup orientation="portrait" horizontalDpi="0" verticalDpi="0" r:id="rId1"/>
  <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sheetPr codeName="Sheet29"/>
  <dimension ref="A1:A18"/>
  <sheetViews>
    <sheetView workbookViewId="0">
      <selection activeCell="A25" sqref="A25"/>
    </sheetView>
  </sheetViews>
  <sheetFormatPr defaultRowHeight="12.75"/>
  <cols>
    <col min="1" max="1" width="196.28515625" customWidth="1"/>
  </cols>
  <sheetData>
    <row r="1" spans="1:1">
      <c r="A1" t="s">
        <v>2798</v>
      </c>
    </row>
    <row r="2" spans="1:1">
      <c r="A2" t="s">
        <v>2797</v>
      </c>
    </row>
    <row r="3" spans="1:1">
      <c r="A3" t="s">
        <v>2804</v>
      </c>
    </row>
    <row r="4" spans="1:1">
      <c r="A4" t="s">
        <v>2729</v>
      </c>
    </row>
    <row r="5" spans="1:1">
      <c r="A5" t="s">
        <v>2730</v>
      </c>
    </row>
    <row r="6" spans="1:1">
      <c r="A6" t="s">
        <v>2793</v>
      </c>
    </row>
    <row r="7" spans="1:1">
      <c r="A7" t="s">
        <v>2809</v>
      </c>
    </row>
    <row r="8" spans="1:1">
      <c r="A8" t="s">
        <v>2731</v>
      </c>
    </row>
    <row r="9" spans="1:1">
      <c r="A9" t="s">
        <v>2732</v>
      </c>
    </row>
    <row r="10" spans="1:1">
      <c r="A10" t="s">
        <v>2733</v>
      </c>
    </row>
    <row r="11" spans="1:1">
      <c r="A11" t="s">
        <v>2734</v>
      </c>
    </row>
    <row r="12" spans="1:1">
      <c r="A12" t="s">
        <v>2789</v>
      </c>
    </row>
    <row r="13" spans="1:1">
      <c r="A13" t="s">
        <v>2790</v>
      </c>
    </row>
    <row r="14" spans="1:1">
      <c r="A14" t="s">
        <v>2803</v>
      </c>
    </row>
    <row r="15" spans="1:1">
      <c r="A15" t="s">
        <v>2735</v>
      </c>
    </row>
    <row r="16" spans="1:1">
      <c r="A16" t="s">
        <v>2728</v>
      </c>
    </row>
    <row r="17" spans="1:1">
      <c r="A17" t="s">
        <v>2736</v>
      </c>
    </row>
    <row r="18" spans="1:1">
      <c r="A18" t="s">
        <v>2795</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sheetPr codeName="Sheet30"/>
  <dimension ref="B3:H116"/>
  <sheetViews>
    <sheetView topLeftCell="A77"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2706</v>
      </c>
      <c r="D4">
        <v>2</v>
      </c>
      <c r="E4" t="str">
        <v>erhalten </v>
      </c>
      <c r="F4" t="str">
        <v>to receive, to preserve, to maintain</v>
      </c>
      <c r="H4">
        <v>1</v>
      </c>
    </row>
    <row r="5" spans="2:8">
      <c r="B5" t="s">
        <v>2684</v>
      </c>
      <c r="D5">
        <v>3</v>
      </c>
      <c r="E5" t="str">
        <v>rechtfertigen </v>
      </c>
      <c r="F5" t="str">
        <v>to justify, to warrant</v>
      </c>
      <c r="H5">
        <v>1</v>
      </c>
    </row>
    <row r="6" spans="2:8">
      <c r="B6">
        <v>2</v>
      </c>
      <c r="D6">
        <v>4</v>
      </c>
      <c r="E6" t="str">
        <v>abwägen </v>
      </c>
      <c r="F6" t="str">
        <v>to weigh up, to consider carefully</v>
      </c>
      <c r="H6">
        <v>1</v>
      </c>
    </row>
    <row r="7" spans="2:8">
      <c r="B7" t="s">
        <v>2707</v>
      </c>
      <c r="D7">
        <v>5</v>
      </c>
      <c r="E7" t="str">
        <v>vorlegen </v>
      </c>
      <c r="F7" t="str">
        <v>to present, to submit</v>
      </c>
      <c r="H7">
        <v>1</v>
      </c>
    </row>
    <row r="8" spans="2:8">
      <c r="B8" t="s">
        <v>2685</v>
      </c>
      <c r="D8">
        <v>6</v>
      </c>
      <c r="E8" t="str">
        <v>anstreben </v>
      </c>
      <c r="F8" t="str">
        <v>to strive for, to aim at</v>
      </c>
      <c r="H8">
        <v>1</v>
      </c>
    </row>
    <row r="9" spans="2:8">
      <c r="B9">
        <v>3</v>
      </c>
      <c r="D9">
        <v>7</v>
      </c>
      <c r="E9" t="str">
        <v>Einschränkung f </v>
      </c>
      <c r="F9" t="str">
        <v>restriction, limitation</v>
      </c>
      <c r="H9">
        <v>1</v>
      </c>
    </row>
    <row r="10" spans="2:8">
      <c r="B10" t="s">
        <v>2708</v>
      </c>
      <c r="D10">
        <v>8</v>
      </c>
      <c r="E10" t="str">
        <v>umstritten </v>
      </c>
      <c r="F10" t="str">
        <v>controversial, disputed, contentious</v>
      </c>
      <c r="H10">
        <v>1</v>
      </c>
    </row>
    <row r="11" spans="2:8">
      <c r="B11" t="s">
        <v>2686</v>
      </c>
      <c r="D11">
        <v>9</v>
      </c>
      <c r="E11" t="str">
        <v>Entstehung f </v>
      </c>
      <c r="F11" t="str">
        <v>origin, emergence, formation</v>
      </c>
      <c r="H11">
        <v>1</v>
      </c>
    </row>
    <row r="12" spans="2:8">
      <c r="B12">
        <v>4</v>
      </c>
      <c r="D12">
        <v>10</v>
      </c>
      <c r="E12" t="str">
        <v>ersetzen </v>
      </c>
      <c r="F12" t="str">
        <v>to replace, to substitute</v>
      </c>
      <c r="H12">
        <v>1</v>
      </c>
    </row>
    <row r="13" spans="2:8">
      <c r="B13" t="s">
        <v>2709</v>
      </c>
      <c r="D13">
        <v>11</v>
      </c>
      <c r="E13" t="str">
        <v>Voraussetzung f </v>
      </c>
      <c r="F13" t="str">
        <v>prerequisite, requirement, condition</v>
      </c>
      <c r="H13">
        <v>1</v>
      </c>
    </row>
    <row r="14" spans="2:8">
      <c r="B14" t="s">
        <v>2687</v>
      </c>
      <c r="D14">
        <v>12</v>
      </c>
      <c r="E14" t="str">
        <v>anwenden </v>
      </c>
      <c r="F14" t="str">
        <v>to apply, to use</v>
      </c>
      <c r="H14">
        <v>1</v>
      </c>
    </row>
    <row r="15" spans="2:8">
      <c r="B15">
        <v>5</v>
      </c>
      <c r="D15">
        <v>13</v>
      </c>
      <c r="E15" t="str">
        <v>entstehen </v>
      </c>
      <c r="F15" t="str">
        <v>to keep, to comply with, to observe</v>
      </c>
      <c r="H15">
        <v>1</v>
      </c>
    </row>
    <row r="16" spans="2:8">
      <c r="B16" t="s">
        <v>2710</v>
      </c>
      <c r="D16">
        <v>14</v>
      </c>
      <c r="E16" t="str">
        <v>entsprechen </v>
      </c>
      <c r="F16" t="str">
        <v>to correspond to, to match, to meet</v>
      </c>
      <c r="H16">
        <v>1</v>
      </c>
    </row>
    <row r="17" spans="2:8">
      <c r="B17" t="s">
        <v>2688</v>
      </c>
      <c r="D17">
        <v>15</v>
      </c>
      <c r="E17" t="str">
        <v>hinweisen </v>
      </c>
      <c r="F17" t="str">
        <v>to point out, to indicae</v>
      </c>
      <c r="H17">
        <v>1</v>
      </c>
    </row>
    <row r="18" spans="2:8">
      <c r="B18">
        <v>6</v>
      </c>
      <c r="D18">
        <v>16</v>
      </c>
      <c r="E18" t="str">
        <v>auslösen </v>
      </c>
      <c r="F18" t="str">
        <v>to trigger, to cause</v>
      </c>
      <c r="H18">
        <v>1</v>
      </c>
    </row>
    <row r="19" spans="2:8">
      <c r="B19" t="s">
        <v>2711</v>
      </c>
      <c r="D19">
        <v>17</v>
      </c>
      <c r="E19" t="str">
        <v>nachhaltig </v>
      </c>
      <c r="F19" t="str">
        <v>sustainable, ongoing</v>
      </c>
      <c r="H19">
        <v>1</v>
      </c>
    </row>
    <row r="20" spans="2:8">
      <c r="B20" t="s">
        <v>2689</v>
      </c>
      <c r="D20">
        <v>18</v>
      </c>
      <c r="E20" t="str">
        <v>einführen </v>
      </c>
      <c r="F20" t="str">
        <v>to introduce, to launch, to usher</v>
      </c>
      <c r="H20">
        <v>1</v>
      </c>
    </row>
    <row r="21" spans="2:8">
      <c r="B21">
        <v>7</v>
      </c>
      <c r="D21">
        <v>19</v>
      </c>
      <c r="E21" t="str">
        <v>Absicht f </v>
      </c>
      <c r="F21" t="str">
        <v>Intention, Purpose</v>
      </c>
      <c r="H21">
        <v>1</v>
      </c>
    </row>
    <row r="22" spans="2:8">
      <c r="B22" t="s">
        <v>2712</v>
      </c>
      <c r="D22">
        <v>20</v>
      </c>
      <c r="E22" t="str">
        <v>angemessen </v>
      </c>
      <c r="F22" t="str">
        <v>appropriate, proper</v>
      </c>
      <c r="H22">
        <v>1</v>
      </c>
    </row>
    <row r="23" spans="2:8">
      <c r="B23" t="s">
        <v>2690</v>
      </c>
      <c r="D23">
        <v>21</v>
      </c>
      <c r="E23" t="str">
        <v>auffordern </v>
      </c>
      <c r="F23" t="str">
        <v>to urge, to request</v>
      </c>
      <c r="H23">
        <v>1</v>
      </c>
    </row>
    <row r="24" spans="2:8">
      <c r="B24">
        <v>8</v>
      </c>
      <c r="D24">
        <v>22</v>
      </c>
      <c r="E24" t="str">
        <v>erhältlich </v>
      </c>
      <c r="F24" t="str">
        <v>available</v>
      </c>
      <c r="H24">
        <v>1</v>
      </c>
    </row>
    <row r="25" spans="2:8">
      <c r="B25" t="s">
        <v>2713</v>
      </c>
      <c r="D25">
        <v>23</v>
      </c>
      <c r="E25" t="str">
        <v>behalten </v>
      </c>
      <c r="F25" t="str">
        <v>to keep (a secret)</v>
      </c>
      <c r="H25">
        <v>1</v>
      </c>
    </row>
    <row r="26" spans="2:8">
      <c r="B26" t="s">
        <v>2691</v>
      </c>
      <c r="D26">
        <v>24</v>
      </c>
      <c r="E26" t="str">
        <v>Steuererhöhung f </v>
      </c>
      <c r="F26" t="str">
        <v>tax hike, tax increase</v>
      </c>
      <c r="H26">
        <v>1</v>
      </c>
    </row>
    <row r="27" spans="2:8">
      <c r="B27">
        <v>9</v>
      </c>
      <c r="D27">
        <v>25</v>
      </c>
      <c r="E27" t="str">
        <v>Gemüsebeet n </v>
      </c>
      <c r="F27" t="str">
        <v>vegetable patch, kitchen garden</v>
      </c>
      <c r="H27">
        <v>1</v>
      </c>
    </row>
    <row r="28" spans="2:8">
      <c r="B28" t="s">
        <v>2714</v>
      </c>
      <c r="D28">
        <v>26</v>
      </c>
      <c r="E28" t="str">
        <v>Enthüllung f </v>
      </c>
      <c r="F28" t="str">
        <v>revelation</v>
      </c>
      <c r="H28">
        <v>1</v>
      </c>
    </row>
    <row r="29" spans="2:8">
      <c r="B29" t="s">
        <v>2692</v>
      </c>
      <c r="D29">
        <v>27</v>
      </c>
      <c r="E29" t="str">
        <v>maßgeblich </v>
      </c>
      <c r="F29" t="str">
        <v>decisive, significant</v>
      </c>
      <c r="H29">
        <v>1</v>
      </c>
    </row>
    <row r="30" spans="2:8">
      <c r="B30">
        <v>10</v>
      </c>
      <c r="D30">
        <v>28</v>
      </c>
      <c r="E30" t="str">
        <v>erläutern </v>
      </c>
      <c r="F30" t="str">
        <v>to explain, to illustrate, to elaborate on</v>
      </c>
      <c r="H30">
        <v>1</v>
      </c>
    </row>
    <row r="31" spans="2:8">
      <c r="B31" t="s">
        <v>2715</v>
      </c>
      <c r="D31">
        <v>29</v>
      </c>
      <c r="E31" t="str">
        <v>die Genehmigung</v>
      </c>
      <c r="F31" t="str">
        <v>approval, permission</v>
      </c>
      <c r="H31">
        <v>1</v>
      </c>
    </row>
    <row r="32" spans="2:8">
      <c r="B32" t="s">
        <v>2693</v>
      </c>
      <c r="D32">
        <v>30</v>
      </c>
      <c r="E32" t="str">
        <v>betreiben </v>
      </c>
      <c r="F32" t="str">
        <v>to operate, to run, to pursue</v>
      </c>
      <c r="H32">
        <v>1</v>
      </c>
    </row>
    <row r="33" spans="2:8">
      <c r="B33">
        <v>11</v>
      </c>
      <c r="D33">
        <v>31</v>
      </c>
      <c r="E33" t="str">
        <v>betreffen </v>
      </c>
      <c r="F33" t="str">
        <v>to concern, to affect</v>
      </c>
      <c r="H33">
        <v>1</v>
      </c>
    </row>
    <row r="34" spans="2:8">
      <c r="B34" t="s">
        <v>2716</v>
      </c>
      <c r="D34">
        <v>32</v>
      </c>
      <c r="E34" t="str">
        <v>entsprechend </v>
      </c>
      <c r="F34" t="str">
        <v>to correspond, to match, to meet</v>
      </c>
      <c r="H34">
        <v>1</v>
      </c>
    </row>
    <row r="35" spans="2:8">
      <c r="B35" t="s">
        <v>2694</v>
      </c>
      <c r="D35">
        <v>33</v>
      </c>
      <c r="E35" t="str">
        <v>nachweisen </v>
      </c>
      <c r="F35" t="str">
        <v>to prove, to demonstrate</v>
      </c>
      <c r="H35">
        <v>1</v>
      </c>
    </row>
    <row r="36" spans="2:8">
      <c r="B36">
        <v>12</v>
      </c>
      <c r="D36">
        <v>34</v>
      </c>
      <c r="E36" t="str">
        <v>ausfällig</v>
      </c>
      <c r="F36" t="str">
        <v>conspicuous</v>
      </c>
      <c r="H36">
        <v>1</v>
      </c>
    </row>
    <row r="37" spans="2:8">
      <c r="B37" t="s">
        <v>2717</v>
      </c>
      <c r="D37">
        <v>35</v>
      </c>
      <c r="E37" t="str">
        <v>verzehren </v>
      </c>
      <c r="F37" t="str">
        <v>to consume (food or resources)</v>
      </c>
      <c r="H37">
        <v>1</v>
      </c>
    </row>
    <row r="38" spans="2:8">
      <c r="B38" t="s">
        <v>2695</v>
      </c>
      <c r="D38">
        <v>36</v>
      </c>
      <c r="E38" t="str">
        <v>handhaben </v>
      </c>
      <c r="F38" t="str">
        <v>to handle (=to manage or use with the hands)</v>
      </c>
      <c r="H38">
        <v>1</v>
      </c>
    </row>
    <row r="39" spans="2:8">
      <c r="B39">
        <v>13</v>
      </c>
      <c r="D39">
        <v>37</v>
      </c>
      <c r="E39" t="str">
        <v>Messe f </v>
      </c>
      <c r="F39" t="str">
        <v>mass (church service)</v>
      </c>
      <c r="H39">
        <v>1</v>
      </c>
    </row>
    <row r="40" spans="2:8">
      <c r="B40" t="s">
        <v>2718</v>
      </c>
      <c r="D40">
        <v>38</v>
      </c>
      <c r="E40" t="str">
        <v>Gehör n </v>
      </c>
      <c r="F40" t="str">
        <v>hearing (sense of hearing)</v>
      </c>
      <c r="H40">
        <v>1</v>
      </c>
    </row>
    <row r="41" spans="2:8">
      <c r="B41" t="s">
        <v>2696</v>
      </c>
    </row>
    <row r="42" spans="2:8">
      <c r="B42">
        <v>14</v>
      </c>
    </row>
    <row r="43" spans="2:8">
      <c r="B43" t="s">
        <v>2719</v>
      </c>
    </row>
    <row r="44" spans="2:8">
      <c r="B44" t="s">
        <v>2697</v>
      </c>
    </row>
    <row r="45" spans="2:8">
      <c r="B45">
        <v>15</v>
      </c>
    </row>
    <row r="46" spans="2:8">
      <c r="B46" t="s">
        <v>2720</v>
      </c>
    </row>
    <row r="47" spans="2:8">
      <c r="B47" t="s">
        <v>2698</v>
      </c>
    </row>
    <row r="48" spans="2:8">
      <c r="B48">
        <v>16</v>
      </c>
    </row>
    <row r="49" spans="2:2">
      <c r="B49" t="s">
        <v>2721</v>
      </c>
    </row>
    <row r="50" spans="2:2">
      <c r="B50" t="s">
        <v>2699</v>
      </c>
    </row>
    <row r="51" spans="2:2">
      <c r="B51">
        <v>17</v>
      </c>
    </row>
    <row r="52" spans="2:2">
      <c r="B52" t="s">
        <v>2722</v>
      </c>
    </row>
    <row r="53" spans="2:2">
      <c r="B53" t="s">
        <v>2700</v>
      </c>
    </row>
    <row r="54" spans="2:2">
      <c r="B54">
        <v>18</v>
      </c>
    </row>
    <row r="55" spans="2:2">
      <c r="B55" t="s">
        <v>2723</v>
      </c>
    </row>
    <row r="56" spans="2:2">
      <c r="B56" t="s">
        <v>2701</v>
      </c>
    </row>
    <row r="57" spans="2:2">
      <c r="B57">
        <v>19</v>
      </c>
    </row>
    <row r="58" spans="2:2">
      <c r="B58" t="s">
        <v>2724</v>
      </c>
    </row>
    <row r="59" spans="2:2">
      <c r="B59" t="s">
        <v>2702</v>
      </c>
    </row>
    <row r="60" spans="2:2">
      <c r="B60">
        <v>20</v>
      </c>
    </row>
    <row r="61" spans="2:2">
      <c r="B61" t="s">
        <v>2725</v>
      </c>
    </row>
    <row r="62" spans="2:2">
      <c r="B62" t="s">
        <v>2703</v>
      </c>
    </row>
    <row r="63" spans="2:2">
      <c r="B63">
        <v>21</v>
      </c>
    </row>
    <row r="64" spans="2:2">
      <c r="B64" t="s">
        <v>2726</v>
      </c>
    </row>
    <row r="65" spans="2:2">
      <c r="B65" t="s">
        <v>2704</v>
      </c>
    </row>
    <row r="66" spans="2:2">
      <c r="B66">
        <v>22</v>
      </c>
    </row>
    <row r="67" spans="2:2">
      <c r="B67" t="s">
        <v>2727</v>
      </c>
    </row>
    <row r="68" spans="2:2">
      <c r="B68" t="s">
        <v>2705</v>
      </c>
    </row>
    <row r="69" spans="2:2">
      <c r="B69">
        <v>23</v>
      </c>
    </row>
    <row r="70" spans="2:2">
      <c r="B70" t="s">
        <v>2652</v>
      </c>
    </row>
    <row r="71" spans="2:2">
      <c r="B71" t="s">
        <v>2653</v>
      </c>
    </row>
    <row r="72" spans="2:2">
      <c r="B72">
        <v>24</v>
      </c>
    </row>
    <row r="73" spans="2:2">
      <c r="B73" t="s">
        <v>2654</v>
      </c>
    </row>
    <row r="74" spans="2:2">
      <c r="B74" t="s">
        <v>2655</v>
      </c>
    </row>
    <row r="75" spans="2:2">
      <c r="B75">
        <v>25</v>
      </c>
    </row>
    <row r="76" spans="2:2">
      <c r="B76" t="s">
        <v>2656</v>
      </c>
    </row>
    <row r="77" spans="2:2">
      <c r="B77" t="s">
        <v>2657</v>
      </c>
    </row>
    <row r="78" spans="2:2">
      <c r="B78">
        <v>26</v>
      </c>
    </row>
    <row r="79" spans="2:2">
      <c r="B79" t="s">
        <v>2658</v>
      </c>
    </row>
    <row r="80" spans="2:2">
      <c r="B80" t="s">
        <v>2659</v>
      </c>
    </row>
    <row r="81" spans="2:2">
      <c r="B81">
        <v>27</v>
      </c>
    </row>
    <row r="82" spans="2:2">
      <c r="B82" t="s">
        <v>2660</v>
      </c>
    </row>
    <row r="83" spans="2:2">
      <c r="B83" t="s">
        <v>2661</v>
      </c>
    </row>
    <row r="84" spans="2:2">
      <c r="B84">
        <v>28</v>
      </c>
    </row>
    <row r="85" spans="2:2">
      <c r="B85" t="s">
        <v>2662</v>
      </c>
    </row>
    <row r="86" spans="2:2">
      <c r="B86" t="s">
        <v>2663</v>
      </c>
    </row>
    <row r="87" spans="2:2">
      <c r="B87">
        <v>29</v>
      </c>
    </row>
    <row r="88" spans="2:2">
      <c r="B88" t="s">
        <v>2664</v>
      </c>
    </row>
    <row r="89" spans="2:2">
      <c r="B89" t="s">
        <v>2665</v>
      </c>
    </row>
    <row r="90" spans="2:2">
      <c r="B90">
        <v>30</v>
      </c>
    </row>
    <row r="91" spans="2:2">
      <c r="B91" t="s">
        <v>2666</v>
      </c>
    </row>
    <row r="92" spans="2:2">
      <c r="B92" t="s">
        <v>2667</v>
      </c>
    </row>
    <row r="93" spans="2:2">
      <c r="B93">
        <v>31</v>
      </c>
    </row>
    <row r="94" spans="2:2">
      <c r="B94" t="s">
        <v>2668</v>
      </c>
    </row>
    <row r="95" spans="2:2">
      <c r="B95" t="s">
        <v>2669</v>
      </c>
    </row>
    <row r="96" spans="2:2">
      <c r="B96">
        <v>32</v>
      </c>
    </row>
    <row r="97" spans="2:2">
      <c r="B97" t="s">
        <v>2670</v>
      </c>
    </row>
    <row r="98" spans="2:2">
      <c r="B98" t="s">
        <v>2671</v>
      </c>
    </row>
    <row r="99" spans="2:2">
      <c r="B99">
        <v>33</v>
      </c>
    </row>
    <row r="100" spans="2:2">
      <c r="B100" t="s">
        <v>2672</v>
      </c>
    </row>
    <row r="101" spans="2:2">
      <c r="B101" t="s">
        <v>2673</v>
      </c>
    </row>
    <row r="102" spans="2:2">
      <c r="B102">
        <v>34</v>
      </c>
    </row>
    <row r="103" spans="2:2">
      <c r="B103" t="s">
        <v>2674</v>
      </c>
    </row>
    <row r="104" spans="2:2">
      <c r="B104" t="s">
        <v>2675</v>
      </c>
    </row>
    <row r="105" spans="2:2">
      <c r="B105">
        <v>35</v>
      </c>
    </row>
    <row r="106" spans="2:2">
      <c r="B106" t="s">
        <v>2676</v>
      </c>
    </row>
    <row r="107" spans="2:2">
      <c r="B107" t="s">
        <v>2677</v>
      </c>
    </row>
    <row r="108" spans="2:2">
      <c r="B108">
        <v>36</v>
      </c>
    </row>
    <row r="109" spans="2:2">
      <c r="B109" t="s">
        <v>2678</v>
      </c>
    </row>
    <row r="110" spans="2:2">
      <c r="B110" t="s">
        <v>2679</v>
      </c>
    </row>
    <row r="111" spans="2:2">
      <c r="B111">
        <v>37</v>
      </c>
    </row>
    <row r="112" spans="2:2">
      <c r="B112" t="s">
        <v>2680</v>
      </c>
    </row>
    <row r="113" spans="2:2">
      <c r="B113" t="s">
        <v>2681</v>
      </c>
    </row>
    <row r="114" spans="2:2">
      <c r="B114">
        <v>38</v>
      </c>
    </row>
    <row r="115" spans="2:2">
      <c r="B115" t="s">
        <v>2682</v>
      </c>
    </row>
    <row r="116" spans="2:2">
      <c r="B116" t="s">
        <v>2683</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codeName="Sheet31">
    <pageSetUpPr fitToPage="1"/>
  </sheetPr>
  <dimension ref="A1:P86"/>
  <sheetViews>
    <sheetView topLeftCell="A38" workbookViewId="0">
      <selection activeCell="H65" sqref="H65"/>
    </sheetView>
  </sheetViews>
  <sheetFormatPr defaultRowHeight="12.75"/>
  <cols>
    <col min="2" max="2" width="26.140625" customWidth="1"/>
    <col min="3" max="3" width="12.140625" customWidth="1"/>
    <col min="4" max="4" width="13.28515625" customWidth="1"/>
    <col min="6" max="6" width="12.85546875" customWidth="1"/>
    <col min="7" max="7" width="12.42578125" bestFit="1" customWidth="1"/>
    <col min="8" max="8" width="11.28515625" bestFit="1" customWidth="1"/>
    <col min="15" max="15" width="11.5703125" customWidth="1"/>
  </cols>
  <sheetData>
    <row r="1" spans="1:7" ht="15">
      <c r="A1" s="74" t="s">
        <v>2627</v>
      </c>
    </row>
    <row r="2" spans="1:7" ht="15">
      <c r="A2" s="74"/>
      <c r="F2" t="s">
        <v>2646</v>
      </c>
      <c r="G2" t="s">
        <v>2647</v>
      </c>
    </row>
    <row r="3" spans="1:7">
      <c r="A3" s="82" t="s">
        <v>2632</v>
      </c>
      <c r="C3" s="82" t="s">
        <v>2635</v>
      </c>
    </row>
    <row r="4" spans="1:7">
      <c r="B4" t="s">
        <v>2628</v>
      </c>
      <c r="C4" t="s">
        <v>2643</v>
      </c>
      <c r="D4">
        <v>780</v>
      </c>
      <c r="E4" t="s">
        <v>2648</v>
      </c>
    </row>
    <row r="5" spans="1:7">
      <c r="B5" t="s">
        <v>2568</v>
      </c>
      <c r="C5" t="s">
        <v>2636</v>
      </c>
      <c r="D5" s="53">
        <v>0.65</v>
      </c>
      <c r="E5" t="s">
        <v>2649</v>
      </c>
    </row>
    <row r="6" spans="1:7">
      <c r="B6" t="s">
        <v>2631</v>
      </c>
      <c r="C6" t="s">
        <v>2637</v>
      </c>
      <c r="D6" s="53">
        <v>0.14000000000000001</v>
      </c>
      <c r="E6" t="s">
        <v>2649</v>
      </c>
    </row>
    <row r="7" spans="1:7">
      <c r="D7" s="53"/>
    </row>
    <row r="8" spans="1:7">
      <c r="A8" s="82" t="s">
        <v>2633</v>
      </c>
    </row>
    <row r="9" spans="1:7">
      <c r="B9" t="s">
        <v>2641</v>
      </c>
      <c r="C9" t="s">
        <v>2642</v>
      </c>
      <c r="D9" s="73">
        <f>_nT/_BP</f>
        <v>427.00729927007302</v>
      </c>
      <c r="E9" t="s">
        <v>2648</v>
      </c>
    </row>
    <row r="10" spans="1:7">
      <c r="B10" t="s">
        <v>2630</v>
      </c>
      <c r="C10" t="s">
        <v>2638</v>
      </c>
      <c r="D10" s="53">
        <v>0.8</v>
      </c>
      <c r="E10" t="s">
        <v>2649</v>
      </c>
    </row>
    <row r="11" spans="1:7">
      <c r="B11" t="s">
        <v>2629</v>
      </c>
      <c r="C11" t="s">
        <v>2639</v>
      </c>
      <c r="D11" s="51">
        <v>0.11700000000000001</v>
      </c>
      <c r="E11" t="s">
        <v>2649</v>
      </c>
    </row>
    <row r="13" spans="1:7">
      <c r="A13" s="82" t="s">
        <v>2634</v>
      </c>
    </row>
    <row r="15" spans="1:7">
      <c r="B15" s="83">
        <f>_AP</f>
        <v>0.11700000000000001</v>
      </c>
      <c r="C15" s="83">
        <f>_GP</f>
        <v>0.8</v>
      </c>
      <c r="D15" s="84">
        <f>_nP</f>
        <v>0.14000000000000001</v>
      </c>
      <c r="E15" s="85" cm="1">
        <f t="array" ref="E15:E16">MMULT(MINVERSE(B15:C16),D15:D16)*D9</f>
        <v>412.62784409699589</v>
      </c>
    </row>
    <row r="16" spans="1:7">
      <c r="B16" s="83">
        <v>1</v>
      </c>
      <c r="C16" s="83">
        <v>1</v>
      </c>
      <c r="D16" s="84">
        <v>1</v>
      </c>
      <c r="E16" s="85">
        <v>14.37945517307713</v>
      </c>
    </row>
    <row r="18" spans="1:12" ht="15">
      <c r="A18" s="74" t="s">
        <v>2640</v>
      </c>
    </row>
    <row r="19" spans="1:12">
      <c r="B19" t="s">
        <v>2644</v>
      </c>
      <c r="C19" s="71">
        <v>1</v>
      </c>
      <c r="D19" s="69">
        <f>450</f>
        <v>450</v>
      </c>
      <c r="E19" t="s">
        <v>2648</v>
      </c>
      <c r="I19">
        <f>(_nT-70)/_nT*D19</f>
        <v>409.61538461538458</v>
      </c>
      <c r="L19">
        <v>456.14035087719299</v>
      </c>
    </row>
    <row r="20" spans="1:12">
      <c r="B20" t="s">
        <v>2557</v>
      </c>
      <c r="C20" s="71">
        <f>_nH</f>
        <v>0.65</v>
      </c>
      <c r="D20" s="69">
        <f>_nT*C20/_BP</f>
        <v>277.55474452554745</v>
      </c>
      <c r="E20" t="s">
        <v>2648</v>
      </c>
      <c r="I20">
        <f>(_nT-70)/_nT*D20</f>
        <v>252.64598540145985</v>
      </c>
      <c r="L20">
        <v>296.49122807017545</v>
      </c>
    </row>
    <row r="21" spans="1:12">
      <c r="B21" t="s">
        <v>2561</v>
      </c>
      <c r="C21" s="71">
        <v>0.02</v>
      </c>
      <c r="D21" s="69">
        <f>_nT*C21/_BP</f>
        <v>8.540145985401459</v>
      </c>
      <c r="E21" t="s">
        <v>2648</v>
      </c>
      <c r="F21" s="81"/>
      <c r="I21">
        <f>(_nT-70)/_nT*D21</f>
        <v>7.7737226277372251</v>
      </c>
      <c r="L21">
        <v>9.1228070175438596</v>
      </c>
    </row>
    <row r="22" spans="1:12">
      <c r="B22" t="s">
        <v>2558</v>
      </c>
      <c r="C22" s="71">
        <v>0.02</v>
      </c>
      <c r="D22" s="69">
        <f>_nT*C22/_BP</f>
        <v>8.540145985401459</v>
      </c>
      <c r="E22" t="s">
        <v>2648</v>
      </c>
      <c r="I22">
        <f>(_nT-70)/_nT*D22</f>
        <v>7.7737226277372251</v>
      </c>
      <c r="L22">
        <v>9.1228070175438596</v>
      </c>
    </row>
    <row r="23" spans="1:12">
      <c r="B23" t="s">
        <v>2567</v>
      </c>
      <c r="C23" s="71">
        <v>0.02</v>
      </c>
      <c r="D23" s="69">
        <f>_nT*C23/_BP</f>
        <v>8.540145985401459</v>
      </c>
      <c r="E23" t="s">
        <v>2648</v>
      </c>
      <c r="F23" s="72"/>
      <c r="I23">
        <f>(_nT-70)/_nT*D23</f>
        <v>7.7737226277372251</v>
      </c>
      <c r="L23">
        <v>9.1228070175438596</v>
      </c>
    </row>
    <row r="24" spans="1:12">
      <c r="B24" t="s">
        <v>2651</v>
      </c>
      <c r="C24" s="71">
        <f>(20+32.5)/D19</f>
        <v>0.11666666666666667</v>
      </c>
      <c r="D24" s="69">
        <v>70</v>
      </c>
      <c r="E24" t="s">
        <v>2648</v>
      </c>
      <c r="F24" s="72"/>
      <c r="G24">
        <v>70</v>
      </c>
      <c r="I24">
        <f>70/I19</f>
        <v>0.17089201877934274</v>
      </c>
      <c r="L24">
        <v>70</v>
      </c>
    </row>
    <row r="25" spans="1:12">
      <c r="C25" s="72">
        <f>SUM(C19:C24)</f>
        <v>1.8266666666666667</v>
      </c>
    </row>
    <row r="28" spans="1:12">
      <c r="A28" t="s">
        <v>2645</v>
      </c>
    </row>
    <row r="29" spans="1:12">
      <c r="A29" t="s">
        <v>2650</v>
      </c>
    </row>
    <row r="34" spans="1:11">
      <c r="B34" t="s">
        <v>2572</v>
      </c>
    </row>
    <row r="36" spans="1:11" ht="15">
      <c r="B36" s="74" t="s">
        <v>2565</v>
      </c>
      <c r="C36" s="75" t="s">
        <v>2566</v>
      </c>
      <c r="D36" s="75" t="s">
        <v>734</v>
      </c>
      <c r="F36" s="74"/>
      <c r="G36" s="75"/>
      <c r="H36" s="75"/>
      <c r="K36" t="s">
        <v>2620</v>
      </c>
    </row>
    <row r="37" spans="1:11">
      <c r="B37" t="s">
        <v>2556</v>
      </c>
      <c r="C37" s="85">
        <v>450</v>
      </c>
      <c r="D37" s="71">
        <f>C37/$C$37</f>
        <v>1</v>
      </c>
      <c r="G37" s="71"/>
      <c r="K37" t="s">
        <v>2621</v>
      </c>
    </row>
    <row r="38" spans="1:11">
      <c r="B38" t="s">
        <v>2560</v>
      </c>
      <c r="C38" s="85">
        <v>0</v>
      </c>
      <c r="D38" s="71">
        <f t="shared" ref="D38:D46" si="0">C38/$C$37</f>
        <v>0</v>
      </c>
      <c r="G38" s="71"/>
      <c r="K38" t="s">
        <v>2622</v>
      </c>
    </row>
    <row r="39" spans="1:11">
      <c r="B39" t="s">
        <v>2557</v>
      </c>
      <c r="C39" s="93">
        <v>247.5</v>
      </c>
      <c r="D39" s="71">
        <f>C39/$C$37</f>
        <v>0.55000000000000004</v>
      </c>
      <c r="G39" s="71"/>
      <c r="K39" t="s">
        <v>2623</v>
      </c>
    </row>
    <row r="40" spans="1:11">
      <c r="A40" s="85"/>
      <c r="B40" t="s">
        <v>2564</v>
      </c>
      <c r="C40" s="93">
        <v>0</v>
      </c>
      <c r="D40" s="71">
        <f t="shared" si="0"/>
        <v>0</v>
      </c>
      <c r="G40" s="71"/>
    </row>
    <row r="41" spans="1:11">
      <c r="B41" t="s">
        <v>2561</v>
      </c>
      <c r="C41" s="85">
        <v>9</v>
      </c>
      <c r="D41" s="71">
        <f t="shared" si="0"/>
        <v>0.02</v>
      </c>
      <c r="G41" s="71"/>
    </row>
    <row r="42" spans="1:11">
      <c r="B42" t="s">
        <v>2558</v>
      </c>
      <c r="C42" s="85">
        <v>9</v>
      </c>
      <c r="D42" s="71">
        <f t="shared" si="0"/>
        <v>0.02</v>
      </c>
      <c r="G42" s="71"/>
    </row>
    <row r="43" spans="1:11">
      <c r="B43" t="s">
        <v>2562</v>
      </c>
      <c r="C43" s="85">
        <v>18</v>
      </c>
      <c r="D43" s="71">
        <f t="shared" si="0"/>
        <v>0.04</v>
      </c>
      <c r="G43" s="71"/>
    </row>
    <row r="44" spans="1:11">
      <c r="B44" t="s">
        <v>2563</v>
      </c>
      <c r="C44" s="85">
        <v>0</v>
      </c>
      <c r="D44" s="71">
        <f t="shared" si="0"/>
        <v>0</v>
      </c>
      <c r="G44" s="71"/>
    </row>
    <row r="45" spans="1:11">
      <c r="B45" t="s">
        <v>2567</v>
      </c>
      <c r="C45" s="85">
        <v>8</v>
      </c>
      <c r="D45" s="71">
        <f t="shared" si="0"/>
        <v>1.7777777777777778E-2</v>
      </c>
      <c r="G45" s="71"/>
    </row>
    <row r="46" spans="1:11">
      <c r="B46" t="s">
        <v>2559</v>
      </c>
      <c r="C46" s="85">
        <v>4</v>
      </c>
      <c r="D46" s="71">
        <f t="shared" si="0"/>
        <v>8.8888888888888889E-3</v>
      </c>
      <c r="G46" s="71"/>
    </row>
    <row r="47" spans="1:11">
      <c r="D47" s="72">
        <f>SUM(D37:D46)</f>
        <v>1.6566666666666667</v>
      </c>
      <c r="G47" s="72"/>
    </row>
    <row r="49" spans="2:16">
      <c r="B49" t="s">
        <v>2570</v>
      </c>
    </row>
    <row r="50" spans="2:16">
      <c r="B50" t="s">
        <v>2569</v>
      </c>
      <c r="D50">
        <f>C37*D47</f>
        <v>745.5</v>
      </c>
    </row>
    <row r="51" spans="2:16">
      <c r="B51" t="s">
        <v>2568</v>
      </c>
      <c r="D51" s="70">
        <f>C39/C37</f>
        <v>0.55000000000000004</v>
      </c>
    </row>
    <row r="52" spans="2:16">
      <c r="B52" t="s">
        <v>2571</v>
      </c>
    </row>
    <row r="56" spans="2:16" ht="15">
      <c r="B56" s="60" t="s">
        <v>2619</v>
      </c>
      <c r="E56" s="60" t="s">
        <v>2564</v>
      </c>
    </row>
    <row r="58" spans="2:16">
      <c r="B58" s="73">
        <v>434.84626647139891</v>
      </c>
      <c r="C58" s="72">
        <v>0.11700000000000001</v>
      </c>
      <c r="E58">
        <v>350</v>
      </c>
      <c r="G58" s="53">
        <v>0.1</v>
      </c>
      <c r="H58">
        <f>E58*G58</f>
        <v>35</v>
      </c>
    </row>
    <row r="59" spans="2:16">
      <c r="B59" s="73">
        <v>15.153733528601077</v>
      </c>
      <c r="C59" s="72">
        <v>0.8</v>
      </c>
      <c r="G59" s="53">
        <v>0.9</v>
      </c>
      <c r="H59">
        <f>G59*E58</f>
        <v>315</v>
      </c>
    </row>
    <row r="60" spans="2:16">
      <c r="B60">
        <f>SUM(B58:B59)</f>
        <v>450</v>
      </c>
      <c r="C60" s="71">
        <f>(B58*C58+B59*C59)/B60</f>
        <v>0.14000000000007676</v>
      </c>
    </row>
    <row r="61" spans="2:16">
      <c r="O61" t="s">
        <v>2628</v>
      </c>
      <c r="P61">
        <f>236*1.022</f>
        <v>241.19200000000001</v>
      </c>
    </row>
    <row r="63" spans="2:16">
      <c r="G63" t="s">
        <v>2626</v>
      </c>
      <c r="O63" t="s">
        <v>2968</v>
      </c>
      <c r="P63">
        <f>0.7%*P61</f>
        <v>1.6883439999999998</v>
      </c>
    </row>
    <row r="64" spans="2:16" ht="15">
      <c r="B64" s="60" t="s">
        <v>2624</v>
      </c>
      <c r="D64" s="81" t="s">
        <v>2625</v>
      </c>
      <c r="O64" t="s">
        <v>2965</v>
      </c>
      <c r="P64">
        <v>8</v>
      </c>
    </row>
    <row r="65" spans="2:16">
      <c r="O65" t="s">
        <v>2966</v>
      </c>
      <c r="P65">
        <v>8</v>
      </c>
    </row>
    <row r="66" spans="2:16">
      <c r="B66" s="76">
        <v>0.11700000000000001</v>
      </c>
      <c r="C66" s="77">
        <v>0.8</v>
      </c>
      <c r="D66" s="79">
        <v>0.14000000000000001</v>
      </c>
      <c r="E66" s="85">
        <f>C37</f>
        <v>450</v>
      </c>
      <c r="G66" s="91" cm="1">
        <f t="array" ref="G66:G67">MMULT(MINVERSE(B66:C67),D66:D67)*E66</f>
        <v>434.8462664714495</v>
      </c>
      <c r="O66" t="s">
        <v>2967</v>
      </c>
      <c r="P66">
        <v>13</v>
      </c>
    </row>
    <row r="67" spans="2:16">
      <c r="B67" s="78">
        <v>1</v>
      </c>
      <c r="C67" s="78">
        <v>1</v>
      </c>
      <c r="D67" s="80">
        <v>1</v>
      </c>
      <c r="G67" s="91">
        <v>15.153733528550513</v>
      </c>
      <c r="O67" t="s">
        <v>2969</v>
      </c>
      <c r="P67">
        <f>SUM(P63:P66)</f>
        <v>30.688344000000001</v>
      </c>
    </row>
    <row r="68" spans="2:16">
      <c r="P68" s="71">
        <f>P67/P61</f>
        <v>0.12723616040333013</v>
      </c>
    </row>
    <row r="69" spans="2:16">
      <c r="B69" s="90" t="s">
        <v>2962</v>
      </c>
      <c r="O69" t="s">
        <v>2970</v>
      </c>
      <c r="P69" s="72">
        <f>1-P68</f>
        <v>0.87276383959666992</v>
      </c>
    </row>
    <row r="70" spans="2:16">
      <c r="B70" s="51">
        <v>0.11700000000000001</v>
      </c>
      <c r="C70" s="53">
        <v>0.122</v>
      </c>
      <c r="D70" s="53">
        <v>0.8</v>
      </c>
      <c r="E70" s="89">
        <v>0.14000000000000001</v>
      </c>
      <c r="F70" s="91" cm="1">
        <f t="array" ref="F70:F72">MMULT(MINVERSE(B70:D72),E70:E72)*E66</f>
        <v>390.17569546120058</v>
      </c>
      <c r="K70" s="92" cm="1">
        <f t="array" ref="K70">MMULT(B70:D70,_xlfn.ANCHORARRAY(F70))/E66</f>
        <v>0.14000000000000001</v>
      </c>
    </row>
    <row r="71" spans="2:16">
      <c r="B71">
        <v>1</v>
      </c>
      <c r="C71">
        <v>1</v>
      </c>
      <c r="D71">
        <v>1</v>
      </c>
      <c r="E71" s="89">
        <v>1</v>
      </c>
      <c r="F71" s="91">
        <v>45</v>
      </c>
      <c r="O71" t="s">
        <v>2971</v>
      </c>
      <c r="P71">
        <f>C39/P69</f>
        <v>283.58186805078577</v>
      </c>
    </row>
    <row r="72" spans="2:16">
      <c r="B72">
        <v>0</v>
      </c>
      <c r="C72">
        <v>1</v>
      </c>
      <c r="D72">
        <v>0</v>
      </c>
      <c r="E72" s="89">
        <v>0.1</v>
      </c>
      <c r="F72" s="91">
        <v>14.824304538799415</v>
      </c>
      <c r="O72" t="s">
        <v>2972</v>
      </c>
      <c r="P72">
        <f>P71*P68</f>
        <v>36.081868050785779</v>
      </c>
    </row>
    <row r="85" spans="2:5">
      <c r="B85" t="s">
        <v>2963</v>
      </c>
      <c r="C85">
        <v>28</v>
      </c>
      <c r="D85">
        <v>3</v>
      </c>
      <c r="E85">
        <f>D85/C85</f>
        <v>0.10714285714285714</v>
      </c>
    </row>
    <row r="86" spans="2:5">
      <c r="B86" t="s">
        <v>2964</v>
      </c>
      <c r="C86">
        <v>28</v>
      </c>
      <c r="D86">
        <v>3.5</v>
      </c>
      <c r="E86">
        <f>D86/C86</f>
        <v>0.125</v>
      </c>
    </row>
  </sheetData>
  <pageMargins left="0.7" right="0.7" top="0.75" bottom="0.75" header="0.3" footer="0.3"/>
  <pageSetup scale="95" fitToHeight="0"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sheetPr codeName="Sheet32"/>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19-Aug-2026</v>
      </c>
      <c r="C3" s="26"/>
    </row>
    <row r="6" spans="1:4">
      <c r="B6" t="s">
        <v>2851</v>
      </c>
      <c r="D6" t="str">
        <f ca="1">_xlfn.TRANSLATE(B6)</f>
        <v>I remember my father.</v>
      </c>
    </row>
    <row r="7" spans="1:4">
      <c r="B7" t="s">
        <v>2852</v>
      </c>
      <c r="D7" t="str">
        <f t="shared" ref="D7:D15" ca="1" si="0">_xlfn.TRANSLATE(B7)</f>
        <v>I wash the car.</v>
      </c>
    </row>
    <row r="8" spans="1:4">
      <c r="B8" t="s">
        <v>2853</v>
      </c>
      <c r="D8" t="str">
        <f t="shared" ca="1" si="0"/>
        <v>CJ is interested in geography.</v>
      </c>
    </row>
    <row r="9" spans="1:4">
      <c r="B9" t="s">
        <v>2854</v>
      </c>
      <c r="D9" t="str">
        <f t="shared" ca="1" si="0"/>
        <v>The cabin is located in Northern Minnesota.</v>
      </c>
    </row>
    <row r="10" spans="1:4">
      <c r="B10" t="s">
        <v>2857</v>
      </c>
      <c r="D10" t="str">
        <f t="shared" ca="1" si="0"/>
        <v>I'm buying a new Honda.</v>
      </c>
    </row>
    <row r="11" spans="1:4">
      <c r="B11" t="s">
        <v>2858</v>
      </c>
      <c r="D11" t="str">
        <f t="shared" ca="1" si="0"/>
        <v>I worry about my wife.</v>
      </c>
    </row>
    <row r="12" spans="1:4">
      <c r="B12" t="s">
        <v>2855</v>
      </c>
      <c r="D12" t="str">
        <f t="shared" ca="1" si="0"/>
        <v>We write to each other regularly.</v>
      </c>
    </row>
    <row r="13" spans="1:4">
      <c r="B13" t="s">
        <v>2859</v>
      </c>
      <c r="D13" t="str">
        <f t="shared" ca="1" si="0"/>
        <v>I'm learning German.</v>
      </c>
    </row>
    <row r="14" spans="1:4">
      <c r="B14" t="s">
        <v>2860</v>
      </c>
      <c r="D14" t="str">
        <f t="shared" ca="1" si="0"/>
        <v>I'm looking forward to Saturn.</v>
      </c>
    </row>
    <row r="15" spans="1:4">
      <c r="B15" t="s">
        <v>2856</v>
      </c>
      <c r="D15" t="str">
        <f t="shared" ca="1" si="0"/>
        <v>The clover is not suitable for my lawn.</v>
      </c>
    </row>
    <row r="18" spans="2:4">
      <c r="B18" t="s">
        <v>2861</v>
      </c>
      <c r="C18" t="s">
        <v>2869</v>
      </c>
      <c r="D18" t="str">
        <f ca="1">_xlfn.TRANSLATE(C18)</f>
        <v>I remember the Pergamon Museum</v>
      </c>
    </row>
    <row r="19" spans="2:4">
      <c r="B19" t="s">
        <v>2862</v>
      </c>
      <c r="C19" t="s">
        <v>2875</v>
      </c>
      <c r="D19" t="str">
        <f t="shared" ref="D19:D25" ca="1" si="1">_xlfn.TRANSLATE(C19)</f>
        <v>I'm interested in differential equations.</v>
      </c>
    </row>
    <row r="20" spans="2:4">
      <c r="B20" t="s">
        <v>2863</v>
      </c>
      <c r="C20" t="s">
        <v>2852</v>
      </c>
      <c r="D20" t="str">
        <f t="shared" ca="1" si="1"/>
        <v>I wash the car.</v>
      </c>
    </row>
    <row r="21" spans="2:4">
      <c r="B21" t="s">
        <v>2864</v>
      </c>
      <c r="C21" t="s">
        <v>2870</v>
      </c>
      <c r="D21" t="str">
        <f t="shared" ca="1" si="1"/>
        <v>We write to each other.</v>
      </c>
    </row>
    <row r="22" spans="2:4">
      <c r="B22" t="s">
        <v>2865</v>
      </c>
      <c r="C22" t="s">
        <v>2871</v>
      </c>
      <c r="D22" t="str">
        <f t="shared" ca="1" si="1"/>
        <v>I've gotten used to winter in Minnesota.</v>
      </c>
    </row>
    <row r="23" spans="2:4">
      <c r="B23" t="s">
        <v>2866</v>
      </c>
      <c r="C23" t="s">
        <v>2872</v>
      </c>
      <c r="D23" t="str">
        <f t="shared" ca="1" si="1"/>
        <v>I'm looking forward to my trip to Germany.</v>
      </c>
    </row>
    <row r="24" spans="2:4">
      <c r="B24" t="s">
        <v>2867</v>
      </c>
      <c r="C24" t="s">
        <v>2873</v>
      </c>
      <c r="D24" t="str">
        <f t="shared" ca="1" si="1"/>
        <v>The cabin is located in Northern Minnesota.</v>
      </c>
    </row>
    <row r="25" spans="2:4">
      <c r="B25" t="s">
        <v>2868</v>
      </c>
      <c r="C25" t="s">
        <v>2874</v>
      </c>
      <c r="D25" t="str">
        <f t="shared" ca="1" si="1"/>
        <v>I fell in love with mathematics</v>
      </c>
    </row>
    <row r="27" spans="2:4">
      <c r="B27" s="87" t="s">
        <v>2876</v>
      </c>
      <c r="C27" t="str" cm="1">
        <f t="array" ref="C27:C31">B27:B31</f>
        <v>"Ich erinnere an Berlin."</v>
      </c>
    </row>
    <row r="28" spans="2:4">
      <c r="B28" s="87" t="s">
        <v>2877</v>
      </c>
      <c r="C28" t="str">
        <v>"Ich wasche mich das Auto."</v>
      </c>
    </row>
    <row r="29" spans="2:4">
      <c r="B29" s="87" t="s">
        <v>2878</v>
      </c>
      <c r="C29" t="str">
        <v>"CJ freut über seinen Kuchen."</v>
      </c>
    </row>
    <row r="30" spans="2:4">
      <c r="B30" s="87" t="s">
        <v>2879</v>
      </c>
      <c r="C30" t="str">
        <v>"Ich sorge um meine Gesundheit."</v>
      </c>
    </row>
    <row r="31" spans="2:4">
      <c r="B31" s="87" t="s">
        <v>2880</v>
      </c>
      <c r="C31" t="str">
        <v>"Wir sehen uns bald."</v>
      </c>
    </row>
    <row r="36" spans="2:3">
      <c r="B36" t="s">
        <v>2883</v>
      </c>
      <c r="C36" t="str">
        <f ca="1">_xlfn.TRANSLATE(B36)</f>
        <v>I wash my hands.</v>
      </c>
    </row>
    <row r="37" spans="2:3">
      <c r="B37" t="s">
        <v>2901</v>
      </c>
      <c r="C37" t="str">
        <f t="shared" ref="C37:C45" ca="1" si="2">_xlfn.TRANSLATE(B37)</f>
        <v>I wash the car.</v>
      </c>
    </row>
    <row r="38" spans="2:3">
      <c r="B38" t="s">
        <v>2881</v>
      </c>
      <c r="C38" t="str">
        <f t="shared" ca="1" si="2"/>
        <v>I buy myself a coffee.</v>
      </c>
    </row>
    <row r="39" spans="2:3">
      <c r="B39" t="s">
        <v>2902</v>
      </c>
      <c r="C39" t="str">
        <f t="shared" ca="1" si="2"/>
        <v>I'm buying a book for CJ.</v>
      </c>
    </row>
    <row r="40" spans="2:3">
      <c r="B40" t="s">
        <v>2885</v>
      </c>
      <c r="C40" t="str">
        <f t="shared" ca="1" si="2"/>
        <v>I'm learning mathematics.</v>
      </c>
    </row>
    <row r="41" spans="2:3">
      <c r="B41" t="s">
        <v>2903</v>
      </c>
      <c r="C41" t="str">
        <f t="shared" ca="1" si="2"/>
        <v>I shave.</v>
      </c>
    </row>
    <row r="42" spans="2:3">
      <c r="B42" t="s">
        <v>2887</v>
      </c>
      <c r="C42" t="str">
        <f t="shared" ca="1" si="2"/>
        <v>I'm building a garden shed.</v>
      </c>
    </row>
    <row r="43" spans="2:3">
      <c r="B43" t="s">
        <v>2886</v>
      </c>
      <c r="C43" t="str">
        <f t="shared" ca="1" si="2"/>
        <v>I'm building a birdhouse for my neighbor.</v>
      </c>
    </row>
    <row r="44" spans="2:3">
      <c r="B44" t="s">
        <v>2888</v>
      </c>
      <c r="C44" t="str">
        <f t="shared" ca="1" si="2"/>
        <v>I get a pencil.</v>
      </c>
    </row>
    <row r="45" spans="2:3">
      <c r="B45" t="s">
        <v>2889</v>
      </c>
      <c r="C45" t="str">
        <f t="shared" ca="1" si="2"/>
        <v>I'm writing a letter.</v>
      </c>
    </row>
    <row r="48" spans="2:3">
      <c r="B48" t="s">
        <v>2904</v>
      </c>
      <c r="C48" t="str">
        <f ca="1">_xlfn.TRANSLATE(B48)</f>
        <v>I remember my study advisor.</v>
      </c>
    </row>
    <row r="49" spans="2:3">
      <c r="B49" t="s">
        <v>2897</v>
      </c>
      <c r="C49" t="str">
        <f t="shared" ref="C49:C55" ca="1" si="3">_xlfn.TRANSLATE(B49)</f>
        <v>I'm looking forward to CJ's birthday.</v>
      </c>
    </row>
    <row r="50" spans="2:3">
      <c r="B50" t="s">
        <v>2898</v>
      </c>
      <c r="C50" t="str">
        <f t="shared" ca="1" si="3"/>
        <v>I'm looking forward to CJ's cake.</v>
      </c>
    </row>
    <row r="51" spans="2:3">
      <c r="B51" s="88" t="s">
        <v>2890</v>
      </c>
      <c r="C51" t="str">
        <f t="shared" ca="1" si="3"/>
        <v>I worry about my health.</v>
      </c>
    </row>
    <row r="52" spans="2:3">
      <c r="B52" s="88" t="s">
        <v>2891</v>
      </c>
      <c r="C52" t="str">
        <f t="shared" ca="1" si="3"/>
        <v>I fell in love with mathematics.</v>
      </c>
    </row>
    <row r="53" spans="2:3">
      <c r="B53" s="88" t="s">
        <v>2892</v>
      </c>
      <c r="C53" t="str">
        <f t="shared" ca="1" si="3"/>
        <v>I remember Berlin.</v>
      </c>
    </row>
    <row r="54" spans="2:3">
      <c r="B54" t="s">
        <v>2899</v>
      </c>
      <c r="C54" t="str">
        <f t="shared" ca="1" si="3"/>
        <v>I am happy about my new telescope.</v>
      </c>
    </row>
    <row r="55" spans="2:3">
      <c r="B55" t="s">
        <v>2900</v>
      </c>
      <c r="C55" t="str">
        <f t="shared" ca="1" si="3"/>
        <v>I am looking forward to my trip to Germany.</v>
      </c>
    </row>
    <row r="58" spans="2:3">
      <c r="B58" t="s">
        <v>2893</v>
      </c>
      <c r="C58" t="str">
        <f ca="1">_xlfn.TRANSLATE(B58)</f>
        <v>"I'm going to buy a new Honda."</v>
      </c>
    </row>
    <row r="59" spans="2:3">
      <c r="B59" t="s">
        <v>2895</v>
      </c>
      <c r="C59" t="str">
        <f t="shared" ref="C59:C65" ca="1" si="4">_xlfn.TRANSLATE(B59)</f>
        <v>"I'm learning German."</v>
      </c>
    </row>
    <row r="60" spans="2:3">
      <c r="B60" t="s">
        <v>2905</v>
      </c>
      <c r="C60" t="str">
        <f t="shared" ca="1" si="4"/>
        <v>"I remember Berlin."</v>
      </c>
    </row>
    <row r="61" spans="2:3">
      <c r="B61" t="s">
        <v>2896</v>
      </c>
      <c r="C61" t="str">
        <f t="shared" ca="1" si="4"/>
        <v>"I'm washing the car."</v>
      </c>
    </row>
    <row r="62" spans="2:3">
      <c r="B62" t="s">
        <v>2906</v>
      </c>
      <c r="C62" t="str">
        <f t="shared" ca="1" si="4"/>
        <v>"I'm looking forward to my trip."</v>
      </c>
    </row>
    <row r="63" spans="2:3">
      <c r="B63" t="s">
        <v>2907</v>
      </c>
      <c r="C63" t="str">
        <f t="shared" ca="1" si="4"/>
        <v>"I'll get a coffee."</v>
      </c>
    </row>
    <row r="64" spans="2:3">
      <c r="B64" t="s">
        <v>2894</v>
      </c>
      <c r="C64" t="str">
        <f t="shared" ca="1" si="4"/>
        <v>"I fall in love with astronomy."</v>
      </c>
    </row>
    <row r="65" spans="2:3">
      <c r="B65" t="s">
        <v>2908</v>
      </c>
      <c r="C65" t="str">
        <f t="shared" ca="1" si="4"/>
        <v>"I buy bread in a German store."</v>
      </c>
    </row>
    <row r="69" spans="2:3">
      <c r="B69" t="s">
        <v>2909</v>
      </c>
    </row>
    <row r="70" spans="2:3">
      <c r="B70" t="s">
        <v>2910</v>
      </c>
    </row>
    <row r="71" spans="2:3">
      <c r="B71" t="s">
        <v>2911</v>
      </c>
    </row>
    <row r="72" spans="2:3">
      <c r="B72" t="s">
        <v>2912</v>
      </c>
    </row>
    <row r="73" spans="2:3">
      <c r="B73" t="s">
        <v>2913</v>
      </c>
    </row>
    <row r="74" spans="2:3">
      <c r="B74" t="s">
        <v>2914</v>
      </c>
    </row>
    <row r="75" spans="2:3">
      <c r="B75" t="s">
        <v>2915</v>
      </c>
    </row>
    <row r="76" spans="2:3">
      <c r="B76" t="s">
        <v>2916</v>
      </c>
    </row>
    <row r="79" spans="2:3">
      <c r="B79" t="s">
        <v>2882</v>
      </c>
    </row>
    <row r="80" spans="2:3">
      <c r="B80" t="s">
        <v>2881</v>
      </c>
    </row>
    <row r="81" spans="2:2">
      <c r="B81" t="s">
        <v>2917</v>
      </c>
    </row>
    <row r="82" spans="2:2">
      <c r="B82" t="s">
        <v>2918</v>
      </c>
    </row>
    <row r="83" spans="2:2">
      <c r="B83" t="s">
        <v>2892</v>
      </c>
    </row>
    <row r="84" spans="2:2">
      <c r="B84" t="s">
        <v>2919</v>
      </c>
    </row>
    <row r="85" spans="2:2">
      <c r="B85" t="s">
        <v>2887</v>
      </c>
    </row>
    <row r="86" spans="2:2">
      <c r="B86" t="s">
        <v>2860</v>
      </c>
    </row>
    <row r="87" spans="2:2">
      <c r="B87" t="s">
        <v>2920</v>
      </c>
    </row>
    <row r="88" spans="2:2">
      <c r="B88" t="s">
        <v>2858</v>
      </c>
    </row>
    <row r="91" spans="2:2">
      <c r="B91" t="s">
        <v>2921</v>
      </c>
    </row>
    <row r="92" spans="2:2">
      <c r="B92" t="s">
        <v>2925</v>
      </c>
    </row>
    <row r="93" spans="2:2">
      <c r="B93" t="s">
        <v>2851</v>
      </c>
    </row>
    <row r="94" spans="2:2">
      <c r="B94" t="s">
        <v>2922</v>
      </c>
    </row>
    <row r="95" spans="2:2">
      <c r="B95" t="s">
        <v>2923</v>
      </c>
    </row>
    <row r="96" spans="2:2">
      <c r="B96" t="s">
        <v>2926</v>
      </c>
    </row>
    <row r="97" spans="2:2">
      <c r="B97" t="s">
        <v>2915</v>
      </c>
    </row>
    <row r="98" spans="2:2">
      <c r="B98" t="s">
        <v>2924</v>
      </c>
    </row>
    <row r="101" spans="2:2">
      <c r="B101" t="s">
        <v>2927</v>
      </c>
    </row>
    <row r="102" spans="2:2">
      <c r="B102" t="s">
        <v>2928</v>
      </c>
    </row>
    <row r="103" spans="2:2">
      <c r="B103" t="s">
        <v>2929</v>
      </c>
    </row>
    <row r="104" spans="2:2">
      <c r="B104" t="s">
        <v>2930</v>
      </c>
    </row>
    <row r="105" spans="2:2">
      <c r="B105" t="s">
        <v>2851</v>
      </c>
    </row>
    <row r="106" spans="2:2">
      <c r="B106" t="s">
        <v>2931</v>
      </c>
    </row>
    <row r="107" spans="2:2">
      <c r="B107" t="s">
        <v>2932</v>
      </c>
    </row>
    <row r="108" spans="2:2">
      <c r="B108" t="s">
        <v>2884</v>
      </c>
    </row>
    <row r="109" spans="2:2">
      <c r="B109" t="s">
        <v>2890</v>
      </c>
    </row>
    <row r="110" spans="2:2">
      <c r="B110" t="s">
        <v>2933</v>
      </c>
    </row>
    <row r="111" spans="2:2">
      <c r="B111" t="s">
        <v>2920</v>
      </c>
    </row>
    <row r="112" spans="2:2">
      <c r="B112" t="s">
        <v>2934</v>
      </c>
    </row>
    <row r="113" spans="2:2">
      <c r="B113" t="s">
        <v>33</v>
      </c>
    </row>
    <row r="114" spans="2:2">
      <c r="B114" t="s">
        <v>2935</v>
      </c>
    </row>
    <row r="115" spans="2:2">
      <c r="B115" t="s">
        <v>2907</v>
      </c>
    </row>
    <row r="116" spans="2:2">
      <c r="B116" t="s">
        <v>2936</v>
      </c>
    </row>
    <row r="117" spans="2:2">
      <c r="B117" t="s">
        <v>2937</v>
      </c>
    </row>
    <row r="118" spans="2:2">
      <c r="B118" t="s">
        <v>2938</v>
      </c>
    </row>
    <row r="119" spans="2:2">
      <c r="B119" t="s">
        <v>2939</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sheetPr codeName="Sheet33"/>
  <dimension ref="A5:C63"/>
  <sheetViews>
    <sheetView topLeftCell="A40" workbookViewId="0">
      <selection activeCell="C53" sqref="C53"/>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2941</v>
      </c>
    </row>
    <row r="39" spans="1:3">
      <c r="A39" t="s">
        <v>2940</v>
      </c>
      <c r="B39" t="str">
        <f t="shared" ref="B39:B49" ca="1" si="0">_xlfn.TRANSLATE(A39)</f>
        <v>I bought a telescope</v>
      </c>
    </row>
    <row r="40" spans="1:3">
      <c r="A40" t="s">
        <v>2942</v>
      </c>
      <c r="B40" t="str">
        <f t="shared" ca="1" si="0"/>
        <v>My telescope is located at my hut.</v>
      </c>
    </row>
    <row r="41" spans="1:3">
      <c r="A41" t="s">
        <v>2945</v>
      </c>
      <c r="B41" t="str">
        <f t="shared" ca="1" si="0"/>
        <v>My cabin is located in Northern Minnesota.</v>
      </c>
    </row>
    <row r="42" spans="1:3">
      <c r="A42" t="s">
        <v>2943</v>
      </c>
      <c r="B42" t="str">
        <f t="shared" ca="1" si="0"/>
        <v>The sky above my hut is very dark.</v>
      </c>
    </row>
    <row r="43" spans="1:3">
      <c r="A43" t="s">
        <v>2948</v>
      </c>
      <c r="B43" t="str">
        <f t="shared" ca="1" si="0"/>
        <v>I can see a lot of stars.</v>
      </c>
    </row>
    <row r="44" spans="1:3">
      <c r="A44" t="s">
        <v>2961</v>
      </c>
      <c r="B44" t="str">
        <f t="shared" ca="1" si="0"/>
        <v>The stars are very bright because the sky is dark.</v>
      </c>
    </row>
    <row r="45" spans="1:3">
      <c r="A45" t="s">
        <v>2944</v>
      </c>
      <c r="B45" t="str">
        <f t="shared" ca="1" si="0"/>
        <v>I've seen planets and comets.</v>
      </c>
    </row>
    <row r="46" spans="1:3">
      <c r="A46" t="s">
        <v>2949</v>
      </c>
      <c r="B46" t="str">
        <f t="shared" ca="1" si="0"/>
        <v>The photos of comets have faint colors.</v>
      </c>
    </row>
    <row r="47" spans="1:3">
      <c r="A47" t="s">
        <v>2946</v>
      </c>
      <c r="B47" t="str">
        <f t="shared" ca="1" si="0"/>
        <v>I took photos of the planets.</v>
      </c>
    </row>
    <row r="48" spans="1:3">
      <c r="A48" t="s">
        <v>2947</v>
      </c>
      <c r="B48" t="str">
        <f t="shared" ca="1" si="0"/>
        <v>I control my telescope via the Internet from home.</v>
      </c>
    </row>
    <row r="49" spans="1:2">
      <c r="B49" t="str">
        <f t="shared" si="0"/>
        <v/>
      </c>
    </row>
    <row r="52" spans="1:2" ht="15">
      <c r="A52" s="60" t="s">
        <v>2950</v>
      </c>
    </row>
    <row r="54" spans="1:2">
      <c r="A54" t="s">
        <v>2951</v>
      </c>
      <c r="B54" t="str">
        <f t="shared" ref="B54:B63" ca="1" si="1">_xlfn.TRANSLATE(A54)</f>
        <v>I built a pond with a well.</v>
      </c>
    </row>
    <row r="55" spans="1:2">
      <c r="A55" t="s">
        <v>2959</v>
      </c>
      <c r="B55" t="str">
        <f t="shared" ca="1" si="1"/>
        <v>The pond is about three square meters in area.</v>
      </c>
    </row>
    <row r="56" spans="1:2">
      <c r="A56" t="s">
        <v>2953</v>
      </c>
      <c r="B56" t="str">
        <f t="shared" si="1"/>
        <v>The pond is shallow so children are safe.</v>
      </c>
    </row>
    <row r="57" spans="1:2">
      <c r="A57" t="s">
        <v>2952</v>
      </c>
      <c r="B57" t="str">
        <f t="shared" ca="1" si="1"/>
        <v>Two ducks have moved into the pond.</v>
      </c>
    </row>
    <row r="58" spans="1:2">
      <c r="A58" t="s">
        <v>2960</v>
      </c>
      <c r="B58" t="str">
        <f t="shared" ca="1" si="1"/>
        <v>I have to clean the pond often because of the ducks.</v>
      </c>
    </row>
    <row r="59" spans="1:2">
      <c r="A59" t="s">
        <v>2954</v>
      </c>
      <c r="B59" t="str">
        <f t="shared" ca="1" si="1"/>
        <v>I have installed LED lights in the pond.</v>
      </c>
    </row>
    <row r="60" spans="1:2">
      <c r="A60" t="s">
        <v>2955</v>
      </c>
      <c r="B60" t="str">
        <f t="shared" ca="1" si="1"/>
        <v>The pond is beautiful at night.</v>
      </c>
    </row>
    <row r="61" spans="1:2">
      <c r="A61" t="s">
        <v>2956</v>
      </c>
      <c r="B61" t="str">
        <f t="shared" ca="1" si="1"/>
        <v>I'm building a second pond with a waterfall.</v>
      </c>
    </row>
    <row r="62" spans="1:2">
      <c r="A62" t="s">
        <v>2957</v>
      </c>
      <c r="B62" t="str">
        <f t="shared" ca="1" si="1"/>
        <v>The waterfall has three levels.</v>
      </c>
    </row>
    <row r="63" spans="1:2">
      <c r="A63" t="s">
        <v>2958</v>
      </c>
      <c r="B63" t="str">
        <f t="shared" ca="1"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sheetPr codeName="Sheet34"/>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2573</v>
      </c>
    </row>
    <row r="3" spans="1:6">
      <c r="A3" t="s">
        <v>2550</v>
      </c>
      <c r="B3" t="s">
        <v>2553</v>
      </c>
      <c r="F3" t="s">
        <v>2574</v>
      </c>
    </row>
    <row r="4" spans="1:6">
      <c r="A4" t="s">
        <v>2549</v>
      </c>
      <c r="B4" t="s">
        <v>2554</v>
      </c>
      <c r="F4" t="s">
        <v>2575</v>
      </c>
    </row>
    <row r="5" spans="1:6">
      <c r="A5" t="s">
        <v>2548</v>
      </c>
      <c r="B5" t="s">
        <v>2555</v>
      </c>
      <c r="F5" t="s">
        <v>2576</v>
      </c>
    </row>
    <row r="6" spans="1:6">
      <c r="A6" t="s">
        <v>2502</v>
      </c>
      <c r="B6" t="s">
        <v>2515</v>
      </c>
      <c r="F6" t="s">
        <v>2577</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aca="1" ref="B29:B48" ca="1">_xlfn.TRANSLATE(A29:A48,"de","en")</f>
        <v>The butter</v>
      </c>
    </row>
    <row r="30" spans="1:2">
      <c r="A30" t="s">
        <v>2450</v>
      </c>
      <c r="B30" t="str">
        <f ca="1"/>
        <v>Flour (wheat flour)</v>
      </c>
    </row>
    <row r="31" spans="1:2">
      <c r="A31" t="s">
        <v>2451</v>
      </c>
      <c r="B31" t="str">
        <f ca="1"/>
        <v>kneading</v>
      </c>
    </row>
    <row r="32" spans="1:2">
      <c r="A32" t="s">
        <v>2452</v>
      </c>
      <c r="B32" t="str">
        <f ca="1"/>
        <v>Thedough</v>
      </c>
    </row>
    <row r="33" spans="1:2">
      <c r="A33" t="s">
        <v>2453</v>
      </c>
      <c r="B33" t="str">
        <f ca="1"/>
        <v>the bowl</v>
      </c>
    </row>
    <row r="34" spans="1:2">
      <c r="A34" t="s">
        <v>2454</v>
      </c>
      <c r="B34" t="str">
        <f ca="1"/>
        <v>The Egg (The Eggs)</v>
      </c>
    </row>
    <row r="35" spans="1:2">
      <c r="A35" t="s">
        <v>2455</v>
      </c>
      <c r="B35" t="str">
        <f ca="1"/>
        <v>the corrugated wood / the rolling pin</v>
      </c>
    </row>
    <row r="36" spans="1:2">
      <c r="A36" t="s">
        <v>2456</v>
      </c>
      <c r="B36" t="str">
        <f ca="1"/>
        <v>the measuring cup</v>
      </c>
    </row>
    <row r="37" spans="1:2">
      <c r="A37" t="s">
        <v>2457</v>
      </c>
      <c r="B37" t="str">
        <f ca="1"/>
        <v>The oven</v>
      </c>
    </row>
    <row r="38" spans="1:2">
      <c r="A38" t="s">
        <v>2458</v>
      </c>
      <c r="B38" t="str">
        <f ca="1"/>
        <v>The mixer</v>
      </c>
    </row>
    <row r="39" spans="1:2">
      <c r="A39" t="s">
        <v>2459</v>
      </c>
      <c r="B39" t="str">
        <f ca="1"/>
        <v>to mix = to cut into small pieces, to cut (blend)</v>
      </c>
    </row>
    <row r="40" spans="1:2">
      <c r="A40" t="s">
        <v>2460</v>
      </c>
      <c r="B40" t="str">
        <f ca="1"/>
        <v>mix = mix</v>
      </c>
    </row>
    <row r="41" spans="1:2">
      <c r="A41" t="s">
        <v>2461</v>
      </c>
      <c r="B41" t="str">
        <f ca="1"/>
        <v>On the shelf...</v>
      </c>
    </row>
    <row r="42" spans="1:2">
      <c r="A42" t="s">
        <v>2462</v>
      </c>
      <c r="B42" t="str">
        <f ca="1"/>
        <v>On the left...</v>
      </c>
    </row>
    <row r="43" spans="1:2">
      <c r="A43" t="s">
        <v>2463</v>
      </c>
      <c r="B43" t="str">
        <f ca="1"/>
        <v>The pan</v>
      </c>
    </row>
    <row r="44" spans="1:2">
      <c r="A44" t="s">
        <v>2464</v>
      </c>
      <c r="B44" t="str">
        <f ca="1"/>
        <v>Ingredients</v>
      </c>
    </row>
    <row r="45" spans="1:2">
      <c r="A45" t="s">
        <v>2465</v>
      </c>
      <c r="B45" t="str">
        <f ca="1"/>
        <v>Sugar</v>
      </c>
    </row>
    <row r="46" spans="1:2">
      <c r="A46" t="s">
        <v>2466</v>
      </c>
      <c r="B46" t="str">
        <f ca="1"/>
        <v>the yeast</v>
      </c>
    </row>
    <row r="47" spans="1:2">
      <c r="A47" t="s">
        <v>2467</v>
      </c>
      <c r="B47" t="str">
        <f ca="1"/>
        <v>the sourdough</v>
      </c>
    </row>
    <row r="48" spans="1:2">
      <c r="A48" t="s">
        <v>2468</v>
      </c>
      <c r="B48" t="str">
        <f ca="1"/>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aca="1" ref="B57:B61" ca="1">_xlfn.TRANSLATE(A57:A61,"de","en")</f>
        <v>Today is beacon day.</v>
      </c>
    </row>
    <row r="58" spans="1:2">
      <c r="A58" t="s">
        <v>2496</v>
      </c>
      <c r="B58" t="str">
        <f ca="1"/>
        <v>We make bread We use flour, butter, water, and yeast.</v>
      </c>
    </row>
    <row r="59" spans="1:2">
      <c r="A59" t="s">
        <v>2497</v>
      </c>
      <c r="B59" t="str">
        <f ca="1"/>
        <v>We combine the ingredients in a bowl and knead it.</v>
      </c>
    </row>
    <row r="60" spans="1:2">
      <c r="A60" t="s">
        <v>2498</v>
      </c>
      <c r="B60" t="str">
        <f ca="1"/>
        <v>For an hour, rise the dough, because knead it again.</v>
      </c>
    </row>
    <row r="61" spans="1:2">
      <c r="A61" t="s">
        <v>2493</v>
      </c>
      <c r="B61" t="str">
        <f ca="1"/>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sheetPr codeName="Sheet35"/>
  <dimension ref="A1:M108"/>
  <sheetViews>
    <sheetView workbookViewId="0">
      <selection activeCell="M2" sqref="M2:M27"/>
    </sheetView>
  </sheetViews>
  <sheetFormatPr defaultRowHeight="12.75"/>
  <cols>
    <col min="11" max="11" width="14" customWidth="1"/>
  </cols>
  <sheetData>
    <row r="1" spans="1:13">
      <c r="A1" t="s">
        <v>2578</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2579</v>
      </c>
      <c r="J2" t="str" cm="1">
        <f t="array" ref="J2:J108">_xlfn.UNIQUE(_xlfn.TEXTSPLIT(J1,," "))</f>
        <v>Schritt</v>
      </c>
      <c r="K2" t="str">
        <f>SUBSTITUTE(SUBSTITUTE(SUBSTITUTE(SUBSTITUTE(SUBSTITUTE(LEFT(J2,FIND(",",J2&amp;",")-1),"-"," "),"1",""),"(",""),")",""),".","")</f>
        <v>Schritt</v>
      </c>
      <c r="L2" t="s">
        <v>2618</v>
      </c>
      <c r="M2" t="str" cm="1">
        <f t="array" ref="M2:M27">_xlfn._xlws.FILTER(K2:K108,L2:L108="x")</f>
        <v>Schritt</v>
      </c>
    </row>
    <row r="3" spans="1:13">
      <c r="A3" t="s">
        <v>2580</v>
      </c>
      <c r="J3" t="str">
        <v>1</v>
      </c>
      <c r="K3" t="str">
        <f t="shared" ref="K3:K66" si="0">SUBSTITUTE(SUBSTITUTE(SUBSTITUTE(SUBSTITUTE(SUBSTITUTE(LEFT(J3,FIND(",",J3&amp;",")-1),"-"," "),"1",""),"(",""),")",""),".","")</f>
        <v/>
      </c>
      <c r="M3" t="str">
        <v>Schüssel</v>
      </c>
    </row>
    <row r="4" spans="1:13">
      <c r="A4" t="s">
        <v>2581</v>
      </c>
      <c r="J4" t="str">
        <v>:</v>
      </c>
      <c r="K4" t="str">
        <f t="shared" si="0"/>
        <v>:</v>
      </c>
      <c r="M4" t="str">
        <v>Zutaten</v>
      </c>
    </row>
    <row r="5" spans="1:13">
      <c r="A5" t="s">
        <v>2582</v>
      </c>
      <c r="J5" t="str">
        <v>Du</v>
      </c>
      <c r="K5" t="str">
        <f t="shared" si="0"/>
        <v>Du</v>
      </c>
      <c r="M5" t="str">
        <v>Mehl</v>
      </c>
    </row>
    <row r="6" spans="1:13">
      <c r="A6" t="s">
        <v>2583</v>
      </c>
      <c r="J6" t="str">
        <v>musst</v>
      </c>
      <c r="K6" t="str">
        <f t="shared" si="0"/>
        <v>musst</v>
      </c>
      <c r="M6" t="str">
        <v>Hefe</v>
      </c>
    </row>
    <row r="7" spans="1:13">
      <c r="A7" t="s">
        <v>2584</v>
      </c>
      <c r="J7" t="str">
        <v>eine</v>
      </c>
      <c r="K7" t="str">
        <f t="shared" si="0"/>
        <v>eine</v>
      </c>
      <c r="M7" t="str">
        <v>Salz</v>
      </c>
    </row>
    <row r="8" spans="1:13">
      <c r="A8" t="s">
        <v>2585</v>
      </c>
      <c r="J8" t="str">
        <v>Schüssel</v>
      </c>
      <c r="K8" t="str">
        <f t="shared" si="0"/>
        <v>Schüssel</v>
      </c>
      <c r="L8" t="s">
        <v>2618</v>
      </c>
      <c r="M8" t="str">
        <v>mischen</v>
      </c>
    </row>
    <row r="9" spans="1:13">
      <c r="A9" t="s">
        <v>2586</v>
      </c>
      <c r="J9" t="str">
        <v>und</v>
      </c>
      <c r="K9" t="str">
        <f t="shared" si="0"/>
        <v>und</v>
      </c>
      <c r="M9" t="str">
        <v>Teig</v>
      </c>
    </row>
    <row r="10" spans="1:13">
      <c r="A10" t="s">
        <v>2587</v>
      </c>
      <c r="J10" t="str">
        <v>die</v>
      </c>
      <c r="K10" t="str">
        <f t="shared" si="0"/>
        <v>die</v>
      </c>
      <c r="M10" t="str">
        <v>Händen</v>
      </c>
    </row>
    <row r="11" spans="1:13">
      <c r="A11" t="s">
        <v>2588</v>
      </c>
      <c r="J11" t="str">
        <v>Zutaten</v>
      </c>
      <c r="K11" t="str">
        <f t="shared" si="0"/>
        <v>Zutaten</v>
      </c>
      <c r="L11" t="s">
        <v>2618</v>
      </c>
      <c r="M11" t="str">
        <v>kneten</v>
      </c>
    </row>
    <row r="12" spans="1:13">
      <c r="A12" t="s">
        <v>2589</v>
      </c>
      <c r="J12" t="str">
        <v>holen.</v>
      </c>
      <c r="K12" t="str">
        <f t="shared" si="0"/>
        <v>holen</v>
      </c>
      <c r="M12" t="str">
        <v>gehen</v>
      </c>
    </row>
    <row r="13" spans="1:13">
      <c r="A13" t="s">
        <v>2590</v>
      </c>
      <c r="J13" t="str">
        <v>2:</v>
      </c>
      <c r="K13" t="str">
        <f t="shared" si="0"/>
        <v>2:</v>
      </c>
      <c r="M13" t="str">
        <v>lassen</v>
      </c>
    </row>
    <row r="14" spans="1:13">
      <c r="A14" t="s">
        <v>2591</v>
      </c>
      <c r="J14" t="str">
        <v>das</v>
      </c>
      <c r="K14" t="str">
        <f t="shared" si="0"/>
        <v>das</v>
      </c>
      <c r="M14" t="str">
        <v>backen</v>
      </c>
    </row>
    <row r="15" spans="1:13">
      <c r="A15" t="s">
        <v>2592</v>
      </c>
      <c r="J15" t="str">
        <v>Mehl,</v>
      </c>
      <c r="K15" t="str">
        <f t="shared" si="0"/>
        <v>Mehl</v>
      </c>
      <c r="L15" t="s">
        <v>2618</v>
      </c>
      <c r="M15" t="str">
        <v>gemischt</v>
      </c>
    </row>
    <row r="16" spans="1:13">
      <c r="A16" t="s">
        <v>2593</v>
      </c>
      <c r="J16" t="str">
        <v>Hefe,</v>
      </c>
      <c r="K16" t="str">
        <f t="shared" si="0"/>
        <v>Hefe</v>
      </c>
      <c r="L16" t="s">
        <v>2618</v>
      </c>
      <c r="M16" t="str">
        <v>geknetet</v>
      </c>
    </row>
    <row r="17" spans="1:13">
      <c r="A17" t="s">
        <v>2594</v>
      </c>
      <c r="J17" t="str">
        <v>Salz</v>
      </c>
      <c r="K17" t="str">
        <f t="shared" si="0"/>
        <v>Salz</v>
      </c>
      <c r="L17" t="s">
        <v>2618</v>
      </c>
      <c r="M17" t="str">
        <v>gelassen</v>
      </c>
    </row>
    <row r="18" spans="1:13">
      <c r="A18" t="s">
        <v>2595</v>
      </c>
      <c r="J18" t="str">
        <v>Wasser</v>
      </c>
      <c r="K18" t="str">
        <f t="shared" si="0"/>
        <v>Wasser</v>
      </c>
      <c r="M18" t="str">
        <v>gebacken</v>
      </c>
    </row>
    <row r="19" spans="1:13">
      <c r="A19" t="s">
        <v>988</v>
      </c>
      <c r="J19" t="str">
        <v>mischen.</v>
      </c>
      <c r="K19" t="str">
        <f t="shared" si="0"/>
        <v>mischen</v>
      </c>
      <c r="L19" t="s">
        <v>2618</v>
      </c>
      <c r="M19" t="str">
        <v>Zucker</v>
      </c>
    </row>
    <row r="20" spans="1:13">
      <c r="A20" t="s">
        <v>2596</v>
      </c>
      <c r="J20" t="str">
        <v>3:</v>
      </c>
      <c r="K20" t="str">
        <f t="shared" si="0"/>
        <v>3:</v>
      </c>
      <c r="M20" t="str">
        <v>Schokolade</v>
      </c>
    </row>
    <row r="21" spans="1:13">
      <c r="A21" t="s">
        <v>2597</v>
      </c>
      <c r="J21" t="str">
        <v>den</v>
      </c>
      <c r="K21" t="str">
        <f t="shared" si="0"/>
        <v>den</v>
      </c>
      <c r="M21" t="str">
        <v>Backpulver</v>
      </c>
    </row>
    <row r="22" spans="1:13">
      <c r="A22" t="s">
        <v>2598</v>
      </c>
      <c r="J22" t="str">
        <v>Teig</v>
      </c>
      <c r="K22" t="str">
        <f t="shared" si="0"/>
        <v>Teig</v>
      </c>
      <c r="L22" t="s">
        <v>2618</v>
      </c>
      <c r="M22" t="str">
        <v>aufschlagen</v>
      </c>
    </row>
    <row r="23" spans="1:13">
      <c r="A23" t="s">
        <v>2578</v>
      </c>
      <c r="J23" t="str">
        <v>mit</v>
      </c>
      <c r="K23" t="str">
        <f t="shared" si="0"/>
        <v>mit</v>
      </c>
      <c r="M23" t="str">
        <v>Kugeln</v>
      </c>
    </row>
    <row r="24" spans="1:13">
      <c r="A24" t="s">
        <v>2599</v>
      </c>
      <c r="J24" t="str">
        <v>Händen</v>
      </c>
      <c r="K24" t="str">
        <f t="shared" si="0"/>
        <v>Händen</v>
      </c>
      <c r="L24" t="s">
        <v>2618</v>
      </c>
      <c r="M24" t="str">
        <v>formen</v>
      </c>
    </row>
    <row r="25" spans="1:13">
      <c r="A25" t="s">
        <v>2600</v>
      </c>
      <c r="J25" t="str">
        <v>kneten.</v>
      </c>
      <c r="K25" t="str">
        <f t="shared" si="0"/>
        <v>kneten</v>
      </c>
      <c r="L25" t="s">
        <v>2618</v>
      </c>
      <c r="M25" t="str">
        <v>aufgeschlagen</v>
      </c>
    </row>
    <row r="26" spans="1:13">
      <c r="A26" t="s">
        <v>2601</v>
      </c>
      <c r="J26" t="str">
        <v>4:</v>
      </c>
      <c r="K26" t="str">
        <f t="shared" si="0"/>
        <v>4:</v>
      </c>
      <c r="M26" t="str">
        <v>gerührt</v>
      </c>
    </row>
    <row r="27" spans="1:13">
      <c r="A27" t="s">
        <v>2602</v>
      </c>
      <c r="J27" t="str">
        <v>Stunde</v>
      </c>
      <c r="K27" t="str">
        <f t="shared" si="0"/>
        <v>Stunde</v>
      </c>
      <c r="M27" t="str">
        <v>geformt</v>
      </c>
    </row>
    <row r="28" spans="1:13">
      <c r="A28" t="s">
        <v>2603</v>
      </c>
      <c r="J28" t="str">
        <v>gehen</v>
      </c>
      <c r="K28" t="str">
        <f t="shared" si="0"/>
        <v>gehen</v>
      </c>
      <c r="L28" t="s">
        <v>2618</v>
      </c>
    </row>
    <row r="29" spans="1:13">
      <c r="A29" t="s">
        <v>2604</v>
      </c>
      <c r="J29" t="str">
        <v>lassen.</v>
      </c>
      <c r="K29" t="str">
        <f t="shared" si="0"/>
        <v>lassen</v>
      </c>
      <c r="L29" t="s">
        <v>2618</v>
      </c>
    </row>
    <row r="30" spans="1:13">
      <c r="A30" t="s">
        <v>2605</v>
      </c>
      <c r="J30" t="str">
        <v>5:</v>
      </c>
      <c r="K30" t="str">
        <f t="shared" si="0"/>
        <v>5:</v>
      </c>
    </row>
    <row r="31" spans="1:13">
      <c r="A31" t="s">
        <v>2606</v>
      </c>
      <c r="J31" t="str">
        <v>Brot</v>
      </c>
      <c r="K31" t="str">
        <f t="shared" si="0"/>
        <v>Brot</v>
      </c>
    </row>
    <row r="32" spans="1:13">
      <c r="A32" t="s">
        <v>2607</v>
      </c>
      <c r="J32" t="str">
        <v>im</v>
      </c>
      <c r="K32" t="str">
        <f t="shared" si="0"/>
        <v>im</v>
      </c>
    </row>
    <row r="33" spans="1:12">
      <c r="A33" t="s">
        <v>2608</v>
      </c>
      <c r="J33" t="str">
        <v>Ofen</v>
      </c>
      <c r="K33" t="str">
        <f t="shared" si="0"/>
        <v>Ofen</v>
      </c>
    </row>
    <row r="34" spans="1:12">
      <c r="A34" t="s">
        <v>2609</v>
      </c>
      <c r="J34" t="str">
        <v>bei</v>
      </c>
      <c r="K34" t="str">
        <f t="shared" si="0"/>
        <v>bei</v>
      </c>
    </row>
    <row r="35" spans="1:12">
      <c r="A35" t="s">
        <v>2610</v>
      </c>
      <c r="J35" t="str">
        <v>200°C</v>
      </c>
      <c r="K35" t="str">
        <f t="shared" si="0"/>
        <v>200°C</v>
      </c>
    </row>
    <row r="36" spans="1:12">
      <c r="A36" t="s">
        <v>2611</v>
      </c>
      <c r="J36" t="str">
        <v>backen.</v>
      </c>
      <c r="K36" t="str">
        <f t="shared" si="0"/>
        <v>backen</v>
      </c>
      <c r="L36" t="s">
        <v>2618</v>
      </c>
    </row>
    <row r="37" spans="1:12">
      <c r="A37" t="s">
        <v>2612</v>
      </c>
      <c r="J37" t="str">
        <v>venastd</v>
      </c>
      <c r="K37" t="str">
        <f t="shared" si="0"/>
        <v>venastd</v>
      </c>
    </row>
    <row r="38" spans="1:12">
      <c r="A38" t="s">
        <v>2613</v>
      </c>
      <c r="J38" t="str">
        <v>1:</v>
      </c>
      <c r="K38" t="str">
        <f t="shared" si="0"/>
        <v>:</v>
      </c>
    </row>
    <row r="39" spans="1:12">
      <c r="A39" t="s">
        <v>2614</v>
      </c>
      <c r="J39" t="str">
        <v>I(</v>
      </c>
      <c r="K39" t="str">
        <f t="shared" si="0"/>
        <v>I</v>
      </c>
    </row>
    <row r="40" spans="1:12">
      <c r="A40" t="s">
        <v>2615</v>
      </c>
      <c r="J40" t="str">
        <v>2:1(</v>
      </c>
      <c r="K40" t="str">
        <f t="shared" si="0"/>
        <v>2:</v>
      </c>
    </row>
    <row r="41" spans="1:12">
      <c r="A41" t="s">
        <v>2616</v>
      </c>
      <c r="J41" t="str">
        <v>It</v>
      </c>
      <c r="K41" t="str">
        <f t="shared" si="0"/>
        <v>It</v>
      </c>
    </row>
    <row r="42" spans="1:12">
      <c r="A42" t="s">
        <v>2617</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2618</v>
      </c>
    </row>
    <row r="47" spans="1:12">
      <c r="J47" t="str">
        <v>geknetet.</v>
      </c>
      <c r="K47" t="str">
        <f t="shared" si="0"/>
        <v>geknetet</v>
      </c>
      <c r="L47" t="s">
        <v>2618</v>
      </c>
    </row>
    <row r="48" spans="1:12">
      <c r="J48" t="str">
        <v>gelassen.</v>
      </c>
      <c r="K48" t="str">
        <f t="shared" si="0"/>
        <v>gelassen</v>
      </c>
      <c r="L48" t="s">
        <v>2618</v>
      </c>
    </row>
    <row r="49" spans="10:12">
      <c r="J49" t="str">
        <v>gebacken.</v>
      </c>
      <c r="K49" t="str">
        <f t="shared" si="0"/>
        <v>gebacken</v>
      </c>
      <c r="L49" t="s">
        <v>2618</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2618</v>
      </c>
    </row>
    <row r="67" spans="10:12">
      <c r="J67" t="str">
        <v>Schokolade</v>
      </c>
      <c r="K67" t="str">
        <f t="shared" ref="K67:K108" si="1">SUBSTITUTE(SUBSTITUTE(SUBSTITUTE(SUBSTITUTE(SUBSTITUTE(LEFT(J67,FIND(",",J67&amp;",")-1),"-"," "),"1",""),"(",""),")",""),".","")</f>
        <v>Schokolade</v>
      </c>
      <c r="L67" t="s">
        <v>2618</v>
      </c>
    </row>
    <row r="68" spans="10:12">
      <c r="J68" t="str">
        <v>Backpulver</v>
      </c>
      <c r="K68" t="str">
        <f t="shared" si="1"/>
        <v>Backpulver</v>
      </c>
      <c r="L68" t="s">
        <v>2618</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2618</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2618</v>
      </c>
    </row>
    <row r="83" spans="10:12">
      <c r="J83" t="str">
        <v>formen.</v>
      </c>
      <c r="K83" t="str">
        <f t="shared" si="1"/>
        <v>formen</v>
      </c>
      <c r="L83" t="s">
        <v>2618</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2618</v>
      </c>
    </row>
    <row r="105" spans="10:12">
      <c r="J105" t="str">
        <v>r</v>
      </c>
      <c r="K105" t="str">
        <f t="shared" si="1"/>
        <v>r</v>
      </c>
    </row>
    <row r="106" spans="10:12">
      <c r="J106" t="str">
        <v>haben</v>
      </c>
      <c r="K106" t="str">
        <f t="shared" si="1"/>
        <v>haben</v>
      </c>
    </row>
    <row r="107" spans="10:12">
      <c r="J107" t="str">
        <v>gerührt.</v>
      </c>
      <c r="K107" t="str">
        <f t="shared" si="1"/>
        <v>gerührt</v>
      </c>
      <c r="L107" t="s">
        <v>2618</v>
      </c>
    </row>
    <row r="108" spans="10:12">
      <c r="J108" t="str">
        <v>geformt.</v>
      </c>
      <c r="K108" t="str">
        <f t="shared" si="1"/>
        <v>geformt</v>
      </c>
      <c r="L108" t="s">
        <v>2618</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2">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3">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4">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19-Aug-2026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5">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19-Aug-2026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45</vt:i4>
      </vt:variant>
    </vt:vector>
  </HeadingPairs>
  <TitlesOfParts>
    <vt:vector size="80" baseType="lpstr">
      <vt:lpstr>Model</vt:lpstr>
      <vt:lpstr>Report</vt:lpstr>
      <vt:lpstr>2025</vt:lpstr>
      <vt:lpstr>2026</vt:lpstr>
      <vt:lpstr>LongTermTraining</vt:lpstr>
      <vt:lpstr>Updated-Lake-Depth-Data</vt:lpstr>
      <vt:lpstr>Sheet7</vt:lpstr>
      <vt:lpstr>Sheet6</vt:lpstr>
      <vt:lpstr>Bread</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2026-08-17T12:40:14Z</cp:lastPrinted>
  <dcterms:created xsi:type="dcterms:W3CDTF">2021-09-27T12:19:57Z</dcterms:created>
  <dcterms:modified xsi:type="dcterms:W3CDTF">2026-08-20T02:00:32Z</dcterms:modified>
</cp:coreProperties>
</file>