
<file path=[Content_Types].xml><?xml version="1.0" encoding="utf-8"?>
<Types xmlns="http://schemas.openxmlformats.org/package/2006/content-types">
  <Default Extension="08d481ce2e6378c8b3492a5438438208" ContentType="image/jpeg"/>
  <Default Extension="1edc269d232791835391410ad86aef09" ContentType="image/jpeg"/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drawings/drawing9.xml" ContentType="application/vnd.openxmlformats-officedocument.drawing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D1C4600-ABBA-4253-91A1-44E4B39BB3B8}" xr6:coauthVersionLast="47" xr6:coauthVersionMax="47" xr10:uidLastSave="{00000000-0000-0000-0000-000000000000}"/>
  <bookViews>
    <workbookView xWindow="-108" yWindow="-108" windowWidth="23256" windowHeight="12456" tabRatio="613" firstSheet="23" activeTab="30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lag" sheetId="29" r:id="rId27"/>
    <sheet name="ravel" sheetId="30" r:id="rId28"/>
    <sheet name="AdvIndex" sheetId="31" r:id="rId29"/>
    <sheet name="❤️Tab_Names" sheetId="32" r:id="rId30"/>
    <sheet name="CountingOps" sheetId="33" r:id="rId31"/>
    <sheet name="Formats" sheetId="2" r:id="rId32"/>
    <sheet name="Lists" sheetId="3" r:id="rId33"/>
  </sheets>
  <externalReferences>
    <externalReference r:id="rId34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29">_xlfn.LET(_xlpm.dt, TODAY(),      _xlpm.y,  YEAR(_xlpm.dt),      _xlpm.m,  MONTH(_xlpm.dt),      _xlpm.d,  DAY(_xlpm.dt),      TEXT(DATE(_xlpm.y,_xlpm.m,_xlpm.d),"dd-mmm-yyyy")     )</definedName>
    <definedName name="HD_Date" localSheetId="28">_xlfn.LET(_xlpm.dt, TODAY(),      _xlpm.y,  YEAR(_xlpm.dt),      _xlpm.m,  MONTH(_xlpm.dt),      _xlpm.d,  DAY(_xlpm.dt),      TEXT(DATE(_xlpm.y,_xlpm.m,_xlpm.d),"dd-mmm-yyyy")     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30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26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7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2" r:id="rId35"/>
    <pivotCache cacheId="13" r:id="rId3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33" l="1" a="1"/>
  <c r="C17" i="33" s="1"/>
  <c r="C16" i="33" a="1"/>
  <c r="C16" i="33" s="1"/>
  <c r="C13" i="33" a="1"/>
  <c r="C13" i="33" s="1"/>
  <c r="C12" i="33" a="1"/>
  <c r="C12" i="33" s="1"/>
  <c r="C11" i="33"/>
  <c r="C10" i="33"/>
  <c r="C9" i="33"/>
  <c r="C8" i="33"/>
  <c r="C7" i="33"/>
  <c r="N20" i="31" a="1"/>
  <c r="N20" i="31" s="1"/>
  <c r="N24" i="31" a="1"/>
  <c r="N24" i="31" s="1"/>
  <c r="N16" i="31" a="1"/>
  <c r="N16" i="31" s="1"/>
  <c r="N11" i="31" a="1"/>
  <c r="N11" i="31" s="1"/>
  <c r="M7" i="31" a="1"/>
  <c r="M7" i="31" s="1"/>
  <c r="G22" i="31" a="1"/>
  <c r="G22" i="31" s="1"/>
  <c r="G19" i="31" a="1"/>
  <c r="G19" i="31" s="1"/>
  <c r="G13" i="31" a="1"/>
  <c r="G13" i="31" s="1"/>
  <c r="G7" i="31" a="1"/>
  <c r="G7" i="31" s="1"/>
  <c r="O19" i="30" a="1"/>
  <c r="O19" i="30" s="1"/>
  <c r="O7" i="30" a="1"/>
  <c r="O7" i="30" s="1"/>
  <c r="L7" i="30" a="1"/>
  <c r="L7" i="30" s="1"/>
  <c r="F9" i="29" a="1"/>
  <c r="F9" i="29" s="1"/>
  <c r="F10" i="29" a="1"/>
  <c r="F10" i="29" s="1"/>
  <c r="B8" i="29"/>
  <c r="B9" i="27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17" i="33"/>
  <c r="D16" i="33"/>
  <c r="D8" i="33"/>
  <c r="D9" i="33"/>
  <c r="D10" i="33"/>
  <c r="D11" i="33"/>
  <c r="D12" i="33"/>
  <c r="D13" i="33"/>
  <c r="D7" i="33"/>
  <c r="D8" i="15"/>
  <c r="J19" i="31"/>
  <c r="C8" i="7"/>
  <c r="D7" i="15"/>
  <c r="J22" i="31"/>
  <c r="D10" i="15"/>
  <c r="Q16" i="31"/>
  <c r="Q11" i="31"/>
  <c r="N7" i="31"/>
  <c r="D36" i="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17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<sst xmlns="http://schemas.openxmlformats.org/spreadsheetml/2006/main" count="12586" uniqueCount="4086">
  <si>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</si>
  <si>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</si>
  <si>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</si>
  <si>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</si>
  <si>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</si>
  <si>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</si>
  <si>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</si>
  <si>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</si>
  <si>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</si>
  <si>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</si>
  <si>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</si>
  <si>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</si>
  <si>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</si>
  <si>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</si>
  <si>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</si>
  <si>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</si>
  <si>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</si>
  <si>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</si>
  <si>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</si>
  <si>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</si>
  <si>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</si>
  <si>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</si>
  <si>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</si>
  <si>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</si>
  <si>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</si>
  <si>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</si>
  <si>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</si>
  <si>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</si>
  <si>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</si>
  <si>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</si>
  <si>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</si>
  <si>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</si>
  <si>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</si>
  <si>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</si>
  <si>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</si>
  <si>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</si>
  <si>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</si>
  <si>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</si>
  <si>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</si>
  <si>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</si>
  <si>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</si>
  <si>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</si>
  <si>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</si>
  <si>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</si>
  <si>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</si>
  <si>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</si>
  <si>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</si>
  <si>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</si>
  <si>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</si>
  <si>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</si>
  <si>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</si>
  <si>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</si>
  <si>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</si>
  <si>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</si>
  <si>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</si>
  <si>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</si>
  <si>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</si>
  <si>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</si>
  <si>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</si>
  <si>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</si>
  <si>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</si>
  <si>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</si>
  <si>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</si>
  <si>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</si>
  <si>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</si>
  <si>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</si>
  <si>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</si>
  <si>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</si>
  <si>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</si>
  <si>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</si>
  <si>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</si>
  <si>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</si>
  <si>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</si>
  <si>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</si>
  <si>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</si>
  <si>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</si>
  <si>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</si>
  <si>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</si>
  <si>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</si>
  <si>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</si>
  <si>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</si>
  <si>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</si>
  <si>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</si>
  <si>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</si>
  <si>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</si>
  <si>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</si>
  <si>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</si>
  <si>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</si>
  <si>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</si>
  <si>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</si>
  <si>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</si>
  <si>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</si>
  <si>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</si>
  <si>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</si>
  <si>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</si>
  <si>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</si>
  <si>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</si>
  <si>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</si>
  <si>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</si>
  <si>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</si>
  <si>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</si>
  <si>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</si>
  <si>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</si>
  <si>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</si>
  <si>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</si>
  <si>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</si>
  <si>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</si>
  <si>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</si>
  <si>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</si>
  <si>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</si>
  <si>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</si>
  <si>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</si>
  <si>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</si>
  <si>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</si>
  <si>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</si>
  <si>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</si>
  <si>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</si>
  <si>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</si>
  <si>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</si>
  <si>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</si>
  <si>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</si>
  <si>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</si>
  <si>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</si>
  <si>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</si>
  <si>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</si>
  <si>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</si>
  <si>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</si>
  <si>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</si>
  <si>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</si>
  <si>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</si>
  <si>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</si>
  <si>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</si>
  <si>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</si>
  <si>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</si>
  <si>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</si>
  <si>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</si>
  <si>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</si>
  <si>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</si>
  <si>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</si>
  <si>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</si>
  <si>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</si>
  <si>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</si>
  <si>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</si>
  <si>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</si>
  <si>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</si>
  <si>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</si>
  <si>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</si>
  <si>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</si>
  <si>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</si>
  <si>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</si>
  <si>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</si>
  <si>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</si>
  <si>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</si>
  <si>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</si>
  <si>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</si>
  <si>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</si>
  <si>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</si>
  <si>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</si>
  <si>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</si>
  <si>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</si>
  <si>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</si>
  <si>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</si>
  <si>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</si>
  <si>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</si>
  <si>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</si>
  <si>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</si>
  <si>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</si>
  <si>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</si>
  <si>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</si>
  <si>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</si>
  <si>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</si>
  <si>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</si>
  <si>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</si>
  <si>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</si>
  <si>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</si>
  <si>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</si>
  <si>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</si>
  <si>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</si>
  <si>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</si>
  <si>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</si>
  <si>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</si>
  <si>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</si>
  <si>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</si>
  <si>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</si>
  <si>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</si>
  <si>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</si>
  <si>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</si>
  <si>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</si>
  <si>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</si>
  <si>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</si>
  <si>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</si>
  <si>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</si>
  <si>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</si>
  <si>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</si>
  <si>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</si>
  <si>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</si>
  <si>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</si>
  <si>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</si>
  <si>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</si>
  <si>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</si>
  <si>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</si>
  <si>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</si>
  <si>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</si>
  <si>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</si>
  <si>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</si>
  <si>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</si>
  <si>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</si>
  <si>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</si>
  <si>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</si>
  <si>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</si>
  <si>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</si>
  <si>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</si>
  <si>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</si>
  <si>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</si>
  <si>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</si>
  <si>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</si>
  <si>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</si>
  <si>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</si>
  <si>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</si>
  <si>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</si>
  <si>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</si>
  <si>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</si>
  <si>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</si>
  <si>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</si>
  <si>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</si>
  <si>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</si>
  <si>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</si>
  <si>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</si>
  <si>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</si>
  <si>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</si>
  <si>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</si>
  <si>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</si>
  <si>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</si>
  <si>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</si>
  <si>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</si>
  <si>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</si>
  <si>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</si>
  <si>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</si>
  <si>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</si>
  <si>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</si>
  <si>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</si>
  <si>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</si>
  <si>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</si>
  <si>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</si>
  <si>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</si>
  <si>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</si>
  <si>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</si>
  <si>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</si>
  <si>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</si>
  <si>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</si>
  <si>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</si>
  <si>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</si>
  <si>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</si>
  <si>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</si>
  <si>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</si>
  <si>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</si>
  <si>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</si>
  <si>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</si>
  <si>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</si>
  <si>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</si>
  <si>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</si>
  <si>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</si>
  <si>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</si>
  <si>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</si>
  <si>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</si>
  <si>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</si>
  <si>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</si>
  <si>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</si>
  <si>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</si>
  <si>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</si>
  <si>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</si>
  <si>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</si>
  <si>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</si>
  <si>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</si>
  <si>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</si>
  <si>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</si>
  <si>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</si>
  <si>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</si>
  <si>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</si>
  <si>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</si>
  <si>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</si>
  <si>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</si>
  <si>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</si>
  <si>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</si>
  <si>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</si>
  <si>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</si>
  <si>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</si>
  <si>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</si>
  <si>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</si>
  <si>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</si>
  <si>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</si>
  <si>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</si>
  <si>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</si>
  <si>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</si>
  <si>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</si>
  <si>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</si>
  <si>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</si>
  <si>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</si>
  <si>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</si>
  <si>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</si>
  <si>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</si>
  <si>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</si>
  <si>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</si>
  <si>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</si>
  <si>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</si>
  <si>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</si>
  <si>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</si>
  <si>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</si>
  <si>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</si>
  <si>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</si>
  <si>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</si>
  <si>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</si>
  <si>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</si>
  <si>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</si>
  <si>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</si>
  <si>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</si>
  <si>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</si>
  <si>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</si>
  <si>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</si>
  <si>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</si>
  <si>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</si>
  <si>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</si>
  <si>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</si>
  <si>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</si>
  <si>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</si>
  <si>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</si>
  <si>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</si>
  <si>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</si>
  <si>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</si>
  <si>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</si>
  <si>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</si>
  <si>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</si>
  <si>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</si>
  <si>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</si>
  <si>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</si>
  <si>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</si>
  <si>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</si>
  <si>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</si>
  <si>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</si>
  <si>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</si>
  <si>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</si>
  <si>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</si>
  <si>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</si>
  <si>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</si>
  <si>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</si>
  <si>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</si>
  <si>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</si>
  <si>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</si>
  <si>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</si>
  <si>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</si>
  <si>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</si>
  <si>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</si>
  <si>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</si>
  <si>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</si>
  <si>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</si>
  <si>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</si>
  <si>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</si>
  <si>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</si>
  <si>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</si>
  <si>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</si>
  <si>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</si>
  <si>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</si>
  <si>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</si>
  <si>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</si>
  <si>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</si>
  <si>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</si>
  <si>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</si>
  <si>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</si>
  <si>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</si>
  <si>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</si>
  <si>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</si>
  <si>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</si>
  <si>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</si>
  <si>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</si>
  <si>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</si>
  <si>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</si>
  <si>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</si>
  <si>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</si>
  <si>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</si>
  <si>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</si>
  <si>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</si>
  <si>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</si>
  <si>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</si>
  <si>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</si>
  <si>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</si>
  <si>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</si>
  <si>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</si>
  <si>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</si>
  <si>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</si>
  <si>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</si>
  <si>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</si>
  <si>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</si>
  <si>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</si>
  <si>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</si>
  <si>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</si>
  <si>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</si>
  <si>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</si>
  <si>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</si>
  <si>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</si>
  <si>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</si>
  <si>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</si>
  <si>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</si>
  <si>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</si>
  <si>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</si>
  <si>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</si>
  <si>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</si>
  <si>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</si>
  <si>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</si>
  <si>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</si>
  <si>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</si>
  <si>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</si>
  <si>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</si>
  <si>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</si>
  <si>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</si>
  <si>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</si>
  <si>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</si>
  <si>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</si>
  <si>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</si>
  <si>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</si>
  <si>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</si>
  <si>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</si>
  <si>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</si>
  <si>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</si>
  <si>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</si>
  <si>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</si>
  <si>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</si>
  <si>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</si>
  <si>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</si>
  <si>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</si>
  <si>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</si>
  <si>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</si>
  <si>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</si>
  <si>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</si>
  <si>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</si>
  <si>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</si>
  <si>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</si>
  <si>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</si>
  <si>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</si>
  <si>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</si>
  <si>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</si>
  <si>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</si>
  <si>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</si>
  <si>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</si>
  <si>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</si>
  <si>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</si>
  <si>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</si>
  <si>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</si>
  <si>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</si>
  <si>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</si>
  <si>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</si>
  <si>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</si>
  <si>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</si>
  <si>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</si>
  <si>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</si>
  <si>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</si>
  <si>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</si>
  <si>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</si>
  <si>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</si>
  <si>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</si>
  <si>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</si>
  <si>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</si>
  <si>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</si>
  <si>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</si>
  <si>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</si>
  <si>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</si>
  <si>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</si>
  <si>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</si>
  <si>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</si>
  <si>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</si>
  <si>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</si>
  <si>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</si>
  <si>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</si>
  <si>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</si>
  <si>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</si>
  <si>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</si>
  <si>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</si>
  <si>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</si>
  <si>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</si>
  <si>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</si>
  <si>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</si>
  <si>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</si>
  <si>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</si>
  <si>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</si>
  <si>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</si>
  <si>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</si>
  <si>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</si>
  <si>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</si>
  <si>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</si>
  <si>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</si>
  <si>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</si>
  <si>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</si>
  <si>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</si>
  <si>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</si>
  <si>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</si>
  <si>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</si>
  <si>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</si>
  <si>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</si>
  <si>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</si>
  <si>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</si>
  <si>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</si>
  <si>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</si>
  <si>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</si>
  <si>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</si>
  <si>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</si>
  <si>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</si>
  <si>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</si>
  <si>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</si>
  <si>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</si>
  <si>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</si>
  <si>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</si>
  <si>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</si>
  <si>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</si>
  <si>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</si>
  <si>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</si>
  <si>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</si>
  <si>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</si>
  <si>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</si>
  <si>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</si>
  <si>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</si>
  <si>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</si>
  <si>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</si>
  <si>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</si>
  <si>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</si>
  <si>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</si>
  <si>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</si>
  <si>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</si>
  <si>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</si>
  <si>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</si>
  <si>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</si>
  <si>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</si>
  <si>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</si>
  <si>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</si>
  <si>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</si>
  <si>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</si>
  <si>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</si>
  <si>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</si>
  <si>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</si>
  <si>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</si>
  <si>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</si>
  <si>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</si>
  <si>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</si>
  <si>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</si>
  <si>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</si>
  <si>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</si>
  <si>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</si>
  <si>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</si>
  <si>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</si>
  <si>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</si>
  <si>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</si>
  <si>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</si>
  <si>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</si>
  <si>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</si>
  <si>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</si>
  <si>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</si>
  <si>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</si>
  <si>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</si>
  <si>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</si>
  <si>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</si>
  <si>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</si>
  <si>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</si>
  <si>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</si>
  <si>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</si>
  <si>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</si>
  <si>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</si>
  <si>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</si>
  <si>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</si>
  <si>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</si>
  <si>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</si>
  <si>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</si>
  <si>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</si>
  <si>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</si>
  <si>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</si>
  <si>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</si>
  <si>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</si>
  <si>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</si>
  <si>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</si>
  <si>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</si>
  <si>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</si>
  <si>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</si>
  <si>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</si>
  <si>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</si>
  <si>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</si>
  <si>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</si>
  <si>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</si>
  <si>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</si>
  <si>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</si>
  <si>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</si>
  <si>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</si>
  <si>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</si>
  <si>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</si>
  <si>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</si>
  <si>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</si>
  <si>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</si>
  <si>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</si>
  <si>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</si>
  <si>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</si>
  <si>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</si>
  <si>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</si>
  <si>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</si>
  <si>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</si>
  <si>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</si>
  <si>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</si>
  <si>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</si>
  <si>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</si>
  <si>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</si>
  <si>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</si>
  <si>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</si>
  <si>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</si>
  <si>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</si>
  <si>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</si>
  <si>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</si>
  <si>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</si>
  <si>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</si>
  <si>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</si>
  <si>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</si>
  <si>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</si>
  <si>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</si>
  <si>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</si>
  <si>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</si>
  <si>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</si>
  <si>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</si>
  <si>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</si>
  <si>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</si>
  <si>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</si>
  <si>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</si>
  <si>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</si>
  <si>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</si>
  <si>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</si>
  <si>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</si>
  <si>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</si>
  <si>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</si>
  <si>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</si>
  <si>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</si>
  <si>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</si>
  <si>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</si>
  <si>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</si>
  <si>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</si>
  <si>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</si>
  <si>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</si>
  <si>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</si>
  <si>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</si>
  <si>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</si>
  <si>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</si>
  <si>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</si>
  <si>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</si>
  <si>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</si>
  <si>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</si>
  <si>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</si>
  <si>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</si>
  <si>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</si>
  <si>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</si>
  <si>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</si>
  <si>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</si>
  <si>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</si>
  <si>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</si>
  <si>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</si>
  <si>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</si>
  <si>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</si>
  <si>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</si>
  <si>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</si>
  <si>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</si>
  <si>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</si>
  <si>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</si>
  <si>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</si>
  <si>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</si>
  <si>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</si>
  <si>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</si>
  <si>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</si>
  <si>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</si>
  <si>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</si>
  <si>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</si>
  <si>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</si>
  <si>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</si>
  <si>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</si>
  <si>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</si>
  <si>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</si>
  <si>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</si>
  <si>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</si>
  <si>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</si>
  <si>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</si>
  <si>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</si>
  <si>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</si>
  <si>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</si>
  <si>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</si>
  <si>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</si>
  <si>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</si>
  <si>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</si>
  <si>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</si>
  <si>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</si>
  <si>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</si>
  <si>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</si>
  <si>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</si>
  <si>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</si>
  <si>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</si>
  <si>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</si>
  <si>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</si>
  <si>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</si>
  <si>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</si>
  <si>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</si>
  <si>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</si>
  <si>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</si>
  <si>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</si>
  <si>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</si>
  <si>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</si>
  <si>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</si>
  <si>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</si>
  <si>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</si>
  <si>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</si>
  <si>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</si>
  <si>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</si>
  <si>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</si>
  <si>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</si>
  <si>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</si>
  <si>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</si>
  <si>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</si>
  <si>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</si>
  <si>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</si>
  <si>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</si>
  <si>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</si>
  <si>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</si>
  <si>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</si>
  <si>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</si>
  <si>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</si>
  <si>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</si>
  <si>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</si>
  <si>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</si>
  <si>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</si>
  <si>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</si>
  <si>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</si>
  <si>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</si>
  <si>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</si>
  <si>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</si>
  <si>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</si>
  <si>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</si>
  <si>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</si>
  <si>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</si>
  <si>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</si>
  <si>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</si>
  <si>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</si>
  <si>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</si>
  <si>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</si>
  <si>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</si>
  <si>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</si>
  <si>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</si>
  <si>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</si>
  <si>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</si>
  <si>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</si>
  <si>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</si>
  <si>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</si>
  <si>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</si>
  <si>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</si>
  <si>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</si>
  <si>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</si>
  <si>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</si>
  <si>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</si>
  <si>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</si>
  <si>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</si>
  <si>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</si>
  <si>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</si>
  <si>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</si>
  <si>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</si>
  <si>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</si>
  <si>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</si>
  <si>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</si>
  <si>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</si>
  <si>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</si>
  <si>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</si>
  <si>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</si>
  <si>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</si>
  <si>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</si>
  <si>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</si>
  <si>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</si>
  <si>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</si>
  <si>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</si>
  <si>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</si>
  <si>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</si>
  <si>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</si>
  <si>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</si>
  <si>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</si>
  <si>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</si>
  <si>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</si>
  <si>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</si>
  <si>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</si>
  <si>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</si>
  <si>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</si>
  <si>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</si>
  <si>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</si>
  <si>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</si>
  <si>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</si>
  <si>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</si>
  <si>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</si>
  <si>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</si>
  <si>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</si>
  <si>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</si>
  <si>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</si>
  <si>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</si>
  <si>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</si>
  <si>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</si>
  <si>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</si>
  <si>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</si>
  <si>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</si>
  <si>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</si>
  <si>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</si>
  <si>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</si>
  <si>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</si>
  <si>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</si>
  <si>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</si>
  <si>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</si>
  <si>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</si>
  <si>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</si>
  <si>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</si>
  <si>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</si>
  <si>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</si>
  <si>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</si>
  <si>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</si>
  <si>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</si>
  <si>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</si>
  <si>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</si>
  <si>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</si>
  <si>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</si>
  <si>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</si>
  <si>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</si>
  <si>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</si>
  <si>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</si>
  <si>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</si>
  <si>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</si>
  <si>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</si>
  <si>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</si>
  <si>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</si>
  <si>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</si>
  <si>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</si>
  <si>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</si>
  <si>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</si>
  <si>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</si>
  <si>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</si>
  <si>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</si>
  <si>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</si>
  <si>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</si>
  <si>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</si>
  <si>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</si>
  <si>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</si>
  <si>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</si>
  <si>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</si>
  <si>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</si>
  <si>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</si>
  <si>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</si>
  <si>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</si>
  <si>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</si>
  <si>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</si>
  <si>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</si>
  <si>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</si>
  <si>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</si>
  <si>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</si>
  <si>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</si>
  <si>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</si>
  <si>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</si>
  <si>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</si>
  <si>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</si>
  <si>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</si>
  <si>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</si>
  <si>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</si>
  <si>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</si>
  <si>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</si>
  <si>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</si>
  <si>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</si>
  <si>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</si>
  <si>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</si>
  <si>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</si>
  <si>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</si>
  <si>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</si>
  <si>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</si>
  <si>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</si>
  <si>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</si>
  <si>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</si>
  <si>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</si>
  <si>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</si>
  <si>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</si>
  <si>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</si>
  <si>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</si>
  <si>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</si>
  <si>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</si>
  <si>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</si>
  <si>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</si>
  <si>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</si>
  <si>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</si>
  <si>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</si>
  <si>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</si>
  <si>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</si>
  <si>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</si>
  <si>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</si>
  <si>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</si>
  <si>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</si>
  <si>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</si>
  <si>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</si>
  <si>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</si>
  <si>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</si>
  <si>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</si>
  <si>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</si>
  <si>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</si>
  <si>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</si>
  <si>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</si>
  <si>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</si>
  <si>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</si>
  <si>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</si>
  <si>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</si>
  <si>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</si>
  <si>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</si>
  <si>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</si>
  <si>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</si>
  <si>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</si>
  <si>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</si>
  <si>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</si>
  <si>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</si>
  <si>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</si>
  <si>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</si>
  <si>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</si>
  <si>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</si>
  <si>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</si>
  <si>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</si>
  <si>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</si>
  <si>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</si>
  <si>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</si>
  <si>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</si>
  <si>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</si>
  <si>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</si>
  <si>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</si>
  <si>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</si>
  <si>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</si>
  <si>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</si>
  <si>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</si>
  <si>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</si>
  <si>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</si>
  <si>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</si>
  <si>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</si>
  <si>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</si>
  <si>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</si>
  <si>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</si>
  <si>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</si>
  <si>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</si>
  <si>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</si>
  <si>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</si>
  <si>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</si>
  <si>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</si>
  <si>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</si>
  <si>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</si>
  <si>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</si>
  <si>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</si>
  <si>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</si>
  <si>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</si>
  <si>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</si>
  <si>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</si>
  <si>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</si>
  <si>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</si>
  <si>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</si>
  <si>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</si>
  <si>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</si>
  <si>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</si>
  <si>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</si>
  <si>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</si>
  <si>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</si>
  <si>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</si>
  <si>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</si>
  <si>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</si>
  <si>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</si>
  <si>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</si>
  <si>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</si>
  <si>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</si>
  <si>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</si>
  <si>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</si>
  <si>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</si>
  <si>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</si>
  <si>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</si>
  <si>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</si>
  <si>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</si>
  <si>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</si>
  <si>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</si>
  <si>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</si>
  <si>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</si>
  <si>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</si>
  <si>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</si>
  <si>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</si>
  <si>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</si>
  <si>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</si>
  <si>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</si>
  <si>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</si>
  <si>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</si>
  <si>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</si>
  <si>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</si>
  <si>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</si>
  <si>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</si>
  <si>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</si>
  <si>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</si>
  <si>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</si>
  <si>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</si>
  <si>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</si>
  <si>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</si>
  <si>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</si>
  <si>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</si>
  <si>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</si>
  <si>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</si>
  <si>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</si>
  <si>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</si>
  <si>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</si>
  <si>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</si>
  <si>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</si>
  <si>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</si>
  <si>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</si>
  <si>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</si>
  <si>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</si>
  <si>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</si>
  <si>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</si>
  <si>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</si>
  <si>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</si>
  <si>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</si>
  <si>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</si>
  <si>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</si>
  <si>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</si>
  <si>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</si>
  <si>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</si>
  <si>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</si>
  <si>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</si>
  <si>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</si>
  <si>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</si>
  <si>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</si>
  <si>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</si>
  <si>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</si>
  <si>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</si>
  <si>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</si>
  <si>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</si>
  <si>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</si>
  <si>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</si>
  <si>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</si>
  <si>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</si>
  <si>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</si>
  <si>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</si>
  <si>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</si>
  <si>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</si>
  <si>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</si>
  <si>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</si>
  <si>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</si>
  <si>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</si>
  <si>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</si>
  <si>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</si>
  <si>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</si>
  <si>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</si>
  <si>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</si>
  <si>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</si>
  <si>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</si>
  <si>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</si>
  <si>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</si>
  <si>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</si>
  <si>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</si>
  <si>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</si>
  <si>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</si>
  <si>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</si>
  <si>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</si>
  <si>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</si>
  <si>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</si>
  <si>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</si>
  <si>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</si>
  <si>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</si>
  <si>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</si>
  <si>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</si>
  <si>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</si>
  <si>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</si>
  <si>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</si>
  <si>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</si>
  <si>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</si>
  <si>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</si>
  <si>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</si>
  <si>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</si>
  <si>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</si>
  <si>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</si>
  <si>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</si>
  <si>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</si>
  <si>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</si>
  <si>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</si>
  <si>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</si>
  <si>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</si>
  <si>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</si>
  <si>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</si>
  <si>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</si>
  <si>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</si>
  <si>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</si>
  <si>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</si>
  <si>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</si>
  <si>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</si>
  <si>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</si>
  <si>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</si>
  <si>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</si>
  <si>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</si>
  <si>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</si>
  <si>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</si>
  <si>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</si>
  <si>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</si>
  <si>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</si>
  <si>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</si>
  <si>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</si>
  <si>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</si>
  <si>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</si>
  <si>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</si>
  <si>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</si>
  <si>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</si>
  <si>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</si>
  <si>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</si>
  <si>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</si>
  <si>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</si>
  <si>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</si>
  <si>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</si>
  <si>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</si>
  <si>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</si>
  <si>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</si>
  <si>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</si>
  <si>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</si>
  <si>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</si>
  <si>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</si>
  <si>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</si>
  <si>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</si>
  <si>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</si>
  <si>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</si>
  <si>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</si>
  <si>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</si>
  <si>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</si>
  <si>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</si>
  <si>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</si>
  <si>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</si>
  <si>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</si>
  <si>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</si>
  <si>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</si>
  <si>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</si>
  <si>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</si>
  <si>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</si>
  <si>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</si>
  <si>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</si>
  <si>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</si>
  <si>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</si>
  <si>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</si>
  <si>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</si>
  <si>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</si>
  <si>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</si>
  <si>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</si>
  <si>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</si>
  <si>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</si>
  <si>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</si>
  <si>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</si>
  <si>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</si>
  <si>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</si>
  <si>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</si>
  <si>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</si>
  <si>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</si>
  <si>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</si>
  <si>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</si>
  <si>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</si>
  <si>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</si>
  <si>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</si>
  <si>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</si>
  <si>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</si>
  <si>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</si>
  <si>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</si>
  <si>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</si>
  <si>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</si>
  <si>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</si>
  <si>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</si>
  <si>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</si>
  <si>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</si>
  <si>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</si>
  <si>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</si>
  <si>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</si>
  <si>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</si>
  <si>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</si>
  <si>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</si>
  <si>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</si>
  <si>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</si>
  <si>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</si>
  <si>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</si>
  <si>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</si>
  <si>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</si>
  <si>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</si>
  <si>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</si>
  <si>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</si>
  <si>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</si>
  <si>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</si>
  <si>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</si>
  <si>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</si>
  <si>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</si>
  <si>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</si>
  <si>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</si>
  <si>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</si>
  <si>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</si>
  <si>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</si>
  <si>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</si>
  <si>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</si>
  <si>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</si>
  <si>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</si>
  <si>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</si>
  <si>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</si>
  <si>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</si>
  <si>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</si>
  <si>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</si>
  <si>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</si>
  <si>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</si>
  <si>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</si>
  <si>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</si>
  <si>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</si>
  <si>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</si>
  <si>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</si>
  <si>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</si>
  <si>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</si>
  <si>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</si>
  <si>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</si>
  <si>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</si>
  <si>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</si>
  <si>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</si>
  <si>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</si>
  <si>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</si>
  <si>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</si>
  <si>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</si>
  <si>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</si>
  <si>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</si>
  <si>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</si>
  <si>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</si>
  <si>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</si>
  <si>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</si>
  <si>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</si>
  <si>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</si>
  <si>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</si>
  <si>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</si>
  <si>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</si>
  <si>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</si>
  <si>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</si>
  <si>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</si>
  <si>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</si>
  <si>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</si>
  <si>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</si>
  <si>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</si>
  <si>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</si>
  <si>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</si>
  <si>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</si>
  <si>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</si>
  <si>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</si>
  <si>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</si>
  <si>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</si>
  <si>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</si>
  <si>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</si>
  <si>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</si>
  <si>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</si>
  <si>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</si>
  <si>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</si>
  <si>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</si>
  <si>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</si>
  <si>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</si>
  <si>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</si>
  <si>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</si>
  <si>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</si>
  <si>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</si>
  <si>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</si>
  <si>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</si>
  <si>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</si>
  <si>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</si>
  <si>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</si>
  <si>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</si>
  <si>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</si>
  <si>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</si>
  <si>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</si>
  <si>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</si>
  <si>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</si>
  <si>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</si>
  <si>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</si>
  <si>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</si>
  <si>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</si>
  <si>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</si>
  <si>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</si>
  <si>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</si>
  <si>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</si>
  <si>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</si>
  <si>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</si>
  <si>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</si>
  <si>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</si>
  <si>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</si>
  <si>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</si>
  <si>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</si>
  <si>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</si>
  <si>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</si>
  <si>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</si>
  <si>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</si>
  <si>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</si>
  <si>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</si>
  <si>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</si>
  <si>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</si>
  <si>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</si>
  <si>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</si>
  <si>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</si>
  <si>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</si>
  <si>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</si>
  <si>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</si>
  <si>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</si>
  <si>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</si>
  <si>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</si>
  <si>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</si>
  <si>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</si>
  <si>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</si>
  <si>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</si>
  <si>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</si>
  <si>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</si>
  <si>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</si>
  <si>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</si>
  <si>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</si>
  <si>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</si>
  <si>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</si>
  <si>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</si>
  <si>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</si>
  <si>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</si>
  <si>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</si>
  <si>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</si>
  <si>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</si>
  <si>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</si>
  <si>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</si>
  <si>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</si>
  <si>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</si>
  <si>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</si>
  <si>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</si>
  <si>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</si>
  <si>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</si>
  <si>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</si>
  <si>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</si>
  <si>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</si>
  <si>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</si>
  <si>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</si>
  <si>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</si>
  <si>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</si>
  <si>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</si>
  <si>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</si>
  <si>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</si>
  <si>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</si>
  <si>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</si>
  <si>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</si>
  <si>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</si>
  <si>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</si>
  <si>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</si>
  <si>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</si>
  <si>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</si>
  <si>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</si>
  <si>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</si>
  <si>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</si>
  <si>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</si>
  <si>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</si>
  <si>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</si>
  <si>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</si>
  <si>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</si>
  <si>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</si>
  <si>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</si>
  <si>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</si>
  <si>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</si>
  <si>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</si>
  <si>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</si>
  <si>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</si>
  <si>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</si>
  <si>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</si>
  <si>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</si>
  <si>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</si>
  <si>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</si>
  <si>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</si>
  <si>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</si>
  <si>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</si>
  <si>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</si>
  <si>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</si>
  <si>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</si>
  <si>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</si>
  <si>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</si>
  <si>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</si>
  <si>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</si>
  <si>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</si>
  <si>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</si>
  <si>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</si>
  <si>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</si>
  <si>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</si>
  <si>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</si>
  <si>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</si>
  <si>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</si>
  <si>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</si>
  <si>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</si>
  <si>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</si>
  <si>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</si>
  <si>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</si>
  <si>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</si>
  <si>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</si>
  <si>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</si>
  <si>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</si>
  <si>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</si>
  <si>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</si>
  <si>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</si>
  <si>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</si>
  <si>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</si>
  <si>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</si>
  <si>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</si>
  <si>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</si>
  <si>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</si>
  <si>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</si>
  <si>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</si>
  <si>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</si>
  <si>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</si>
  <si>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</si>
  <si>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</si>
  <si>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</si>
  <si>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</si>
  <si>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</si>
  <si>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</si>
  <si>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</si>
  <si>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</si>
  <si>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</si>
  <si>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</si>
  <si>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</si>
  <si>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</si>
  <si>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</si>
  <si>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</si>
  <si>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</si>
  <si>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</si>
  <si>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</si>
  <si>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</si>
  <si>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</si>
  <si>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</si>
  <si>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</si>
  <si>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</si>
  <si>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</si>
  <si>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</si>
  <si>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</si>
  <si>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</si>
  <si>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</si>
  <si>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</si>
  <si>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</si>
  <si>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</si>
  <si>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</si>
  <si>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</si>
  <si>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</si>
  <si>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</si>
  <si>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</si>
  <si>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</si>
  <si>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</si>
  <si>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</si>
  <si>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</si>
  <si>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</si>
  <si>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</si>
  <si>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</si>
  <si>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</si>
  <si>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</si>
  <si>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</si>
  <si>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</si>
  <si>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</si>
  <si>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</si>
  <si>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</si>
  <si>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</si>
  <si>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</si>
  <si>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</si>
  <si>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</si>
  <si>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</si>
  <si>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</si>
  <si>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</si>
  <si>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</si>
  <si>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</si>
  <si>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</si>
  <si>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</si>
  <si>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</si>
  <si>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</si>
  <si>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</si>
  <si>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</si>
  <si>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</si>
  <si>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</si>
  <si>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</si>
  <si>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</si>
  <si>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</si>
  <si>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</si>
  <si>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</si>
  <si>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</si>
  <si>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</si>
  <si>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</si>
  <si>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</si>
  <si>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</si>
  <si>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</si>
  <si>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</si>
  <si>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</si>
  <si>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</si>
  <si>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</si>
  <si>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</si>
  <si>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</si>
  <si>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</si>
  <si>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</si>
  <si>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</si>
  <si>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</si>
  <si>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</si>
  <si>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</si>
  <si>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</si>
  <si>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</si>
  <si>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</si>
  <si>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</si>
  <si>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</si>
  <si>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</si>
  <si>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</si>
  <si>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</si>
  <si>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</si>
  <si>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</si>
  <si>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</si>
  <si>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</si>
  <si>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</si>
  <si>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</si>
  <si>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</si>
  <si>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</si>
  <si>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</si>
  <si>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</si>
  <si>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</si>
  <si>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</si>
  <si>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</si>
  <si>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</si>
  <si>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</si>
  <si>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</si>
  <si>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</si>
  <si>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</si>
  <si>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</si>
  <si>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</si>
  <si>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</si>
  <si>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</si>
  <si>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</si>
  <si>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</si>
  <si>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</si>
  <si>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</si>
  <si>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</si>
  <si>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</si>
  <si>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</si>
  <si>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</si>
  <si>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</si>
  <si>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</si>
  <si>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</si>
  <si>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</si>
  <si>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</si>
  <si>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</si>
  <si>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</si>
  <si>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</si>
  <si>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</si>
  <si>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</si>
  <si>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</si>
  <si>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</si>
  <si>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</si>
  <si>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</si>
  <si>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</si>
  <si>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</si>
  <si>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</si>
  <si>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</si>
  <si>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</si>
  <si>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</si>
  <si>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</si>
  <si>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</si>
  <si>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</si>
  <si>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</si>
  <si>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</si>
  <si>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</si>
  <si>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</si>
  <si>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</si>
  <si>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</si>
  <si>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</si>
  <si>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</si>
  <si>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</si>
  <si>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</si>
  <si>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</si>
  <si>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</si>
  <si>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</si>
  <si>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</si>
  <si>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</si>
  <si>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</si>
  <si>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</si>
  <si>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</si>
  <si>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</si>
  <si>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</si>
  <si>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</si>
  <si>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</si>
  <si>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</si>
  <si>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</si>
  <si>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</si>
  <si>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</si>
  <si>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</si>
  <si>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</si>
  <si>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</si>
  <si>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</si>
  <si>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</si>
  <si>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</si>
  <si>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</si>
  <si>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</si>
  <si>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</si>
  <si>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</si>
  <si>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</si>
  <si>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</si>
  <si>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</si>
  <si>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</si>
  <si>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</si>
  <si>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</si>
  <si>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</si>
  <si>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</si>
  <si>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</si>
  <si>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</si>
  <si>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</si>
  <si>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</si>
  <si>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</si>
  <si>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</si>
  <si>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</si>
  <si>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</si>
  <si>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</si>
  <si>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</si>
  <si>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</si>
  <si>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</si>
  <si>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</si>
  <si>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</si>
  <si>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</si>
  <si>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</si>
  <si>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</si>
  <si>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</si>
  <si>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</si>
  <si>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</si>
  <si>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</si>
  <si>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</si>
  <si>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</si>
  <si>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</si>
  <si>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</si>
  <si>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</si>
  <si>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</si>
  <si>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</si>
  <si>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</si>
  <si>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</si>
  <si>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</si>
  <si>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</si>
  <si>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</si>
  <si>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</si>
  <si>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</si>
  <si>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</si>
  <si>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</si>
  <si>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</si>
  <si>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</si>
  <si>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</si>
  <si>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</si>
  <si>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</si>
  <si>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</si>
  <si>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</si>
  <si>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</si>
  <si>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</si>
  <si>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</si>
  <si>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</si>
  <si>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</si>
  <si>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</si>
  <si>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</si>
  <si>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</si>
  <si>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</si>
  <si>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</si>
  <si>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</si>
  <si>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</si>
  <si>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</si>
  <si>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</si>
  <si>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</si>
  <si>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</si>
  <si>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</si>
  <si>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</si>
  <si>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</si>
  <si>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</si>
  <si>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</si>
  <si>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</si>
  <si>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</si>
  <si>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</si>
  <si>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</si>
  <si>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</si>
  <si>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</si>
  <si>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</si>
  <si>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</si>
  <si>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</si>
  <si>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</si>
  <si>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</si>
  <si>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</si>
  <si>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</si>
  <si>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</si>
  <si>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</si>
  <si>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</si>
  <si>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</si>
  <si>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</si>
  <si>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</si>
  <si>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</si>
  <si>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</si>
  <si>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</si>
  <si>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</si>
  <si>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</si>
  <si>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</si>
  <si>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</si>
  <si>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</si>
  <si>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</si>
  <si>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</si>
  <si>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</si>
  <si>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</si>
  <si>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</si>
  <si>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</si>
  <si>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</si>
  <si>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</si>
  <si>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</si>
  <si>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</si>
  <si>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</si>
  <si>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</si>
  <si>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</si>
  <si>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</si>
  <si>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</si>
  <si>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</si>
  <si>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</si>
  <si>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</si>
  <si>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</si>
  <si>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</si>
  <si>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</si>
  <si>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</si>
  <si>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</si>
  <si>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</si>
  <si>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</si>
  <si>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</si>
  <si>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</si>
  <si>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</si>
  <si>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</si>
  <si>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</si>
  <si>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</si>
  <si>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</si>
  <si>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</si>
  <si>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</si>
  <si>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</si>
  <si>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</si>
  <si>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</si>
  <si>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</si>
  <si>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</si>
  <si>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</si>
  <si>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</si>
  <si>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</si>
  <si>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</si>
  <si>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</si>
  <si>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</si>
  <si>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</si>
  <si>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</si>
  <si>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</si>
  <si>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</si>
  <si>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</si>
  <si>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</si>
  <si>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</si>
  <si>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</si>
  <si>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</si>
  <si>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</si>
  <si>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</si>
  <si>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</si>
  <si>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</si>
  <si>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</si>
  <si>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</si>
  <si>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</si>
  <si>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</si>
  <si>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</si>
  <si>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</si>
  <si>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</si>
  <si>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</si>
  <si>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</si>
  <si>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</si>
  <si>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</si>
  <si>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</si>
  <si>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</si>
  <si>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</si>
  <si>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</si>
  <si>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</si>
  <si>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</si>
  <si>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</si>
  <si>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</si>
  <si>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</si>
  <si>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</si>
  <si>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</si>
  <si>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</si>
  <si>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</si>
  <si>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</si>
  <si>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</si>
  <si>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</si>
  <si>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</si>
  <si>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</si>
  <si>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</si>
  <si>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</si>
  <si>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</si>
  <si>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</si>
  <si>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</si>
  <si>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</si>
  <si>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</si>
  <si>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</si>
  <si>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</si>
  <si>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</si>
  <si>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</si>
  <si>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</si>
  <si>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</si>
  <si>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</si>
  <si>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</si>
  <si>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</si>
  <si>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</si>
  <si>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</si>
  <si>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</si>
  <si>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</si>
  <si>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</si>
  <si>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</si>
  <si>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</si>
  <si>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</si>
  <si>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</si>
  <si>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</si>
  <si>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</si>
  <si>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</si>
  <si>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</si>
  <si>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</si>
  <si>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</si>
  <si>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</si>
  <si>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</si>
  <si>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</si>
  <si>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</si>
  <si>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</si>
  <si>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</si>
  <si>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</si>
  <si>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</si>
  <si>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</si>
  <si>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</si>
  <si>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</si>
  <si>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</si>
  <si>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</si>
  <si>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</si>
  <si>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</si>
  <si>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</si>
  <si>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</si>
  <si>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</si>
  <si>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</si>
  <si>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</si>
  <si>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</si>
  <si>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</si>
  <si>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</si>
  <si>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</si>
  <si>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</si>
  <si>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</si>
  <si>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</si>
  <si>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</si>
  <si>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</si>
  <si>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</si>
  <si>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</si>
  <si>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</si>
  <si>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</si>
  <si>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</si>
  <si>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</si>
  <si>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</si>
  <si>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</si>
  <si>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</si>
  <si>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</si>
  <si>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</si>
  <si>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</si>
  <si>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</si>
  <si>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</si>
  <si>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</si>
  <si>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</si>
  <si>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</si>
  <si>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</si>
  <si>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</si>
  <si>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</si>
  <si>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</si>
  <si>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</si>
  <si>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</si>
  <si>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</si>
  <si>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</si>
  <si>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</si>
  <si>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</si>
  <si>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</si>
  <si>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</si>
  <si>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</si>
  <si>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</si>
  <si>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</si>
  <si>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</si>
  <si>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</si>
  <si>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</si>
  <si>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</si>
  <si>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</si>
  <si>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</si>
  <si>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</si>
  <si>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</si>
  <si>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</si>
  <si>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</si>
  <si>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</si>
  <si>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</si>
  <si>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</si>
  <si>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</si>
  <si>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</si>
  <si>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</si>
  <si>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</si>
  <si>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</si>
  <si>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</si>
  <si>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</si>
  <si>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</si>
  <si>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</si>
  <si>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</si>
  <si>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</si>
  <si>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</si>
  <si>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</si>
  <si>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</si>
  <si>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</si>
  <si>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</si>
  <si>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</si>
  <si>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</si>
  <si>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</si>
  <si>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</si>
  <si>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</si>
  <si>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</si>
  <si>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</si>
  <si>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</si>
  <si>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</si>
  <si>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</si>
  <si>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</si>
  <si>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</si>
  <si>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</si>
  <si>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</si>
  <si>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</si>
  <si>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</si>
  <si>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</si>
  <si>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</si>
  <si>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</si>
  <si>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</si>
  <si>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</si>
  <si>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</si>
  <si>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</si>
  <si>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</si>
  <si>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</si>
  <si>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</si>
  <si>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</si>
  <si>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</si>
  <si>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</si>
  <si>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</si>
  <si>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</si>
  <si>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</si>
  <si>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</si>
  <si>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</si>
  <si>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</si>
  <si>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</si>
  <si>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</si>
  <si>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</si>
  <si>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</si>
  <si>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</si>
  <si>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</si>
  <si>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</si>
  <si>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</si>
  <si>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</si>
  <si>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</si>
  <si>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</si>
  <si>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</si>
  <si>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</si>
  <si>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</si>
  <si>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</si>
  <si>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</si>
  <si>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</si>
  <si>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</si>
  <si>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</si>
  <si>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</si>
  <si>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</si>
  <si>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</si>
  <si>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</si>
  <si>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</si>
  <si>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</si>
  <si>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</si>
  <si>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</si>
  <si>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</si>
  <si>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</si>
  <si>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</si>
  <si>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</si>
  <si>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</si>
  <si>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</si>
  <si>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</si>
  <si>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</si>
  <si>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</si>
  <si>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</si>
  <si>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</si>
  <si>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</si>
  <si>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</si>
  <si>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</si>
  <si>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</si>
  <si>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</si>
  <si>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</si>
  <si>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</si>
  <si>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</si>
  <si>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</si>
  <si>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</si>
  <si>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</si>
  <si>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</si>
  <si>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</si>
  <si>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</si>
  <si>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</si>
  <si>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</si>
  <si>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</si>
  <si>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</si>
  <si>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</si>
  <si>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</si>
  <si>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</si>
  <si>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</si>
  <si>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</si>
  <si>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</si>
  <si>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</si>
  <si>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</si>
  <si>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</si>
  <si>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</si>
  <si>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</si>
  <si>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</si>
  <si>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</si>
  <si>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</si>
  <si>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</si>
  <si>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</si>
  <si>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</si>
  <si>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</si>
  <si>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</si>
  <si>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</si>
  <si>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</si>
  <si>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</si>
  <si>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</si>
  <si>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</si>
  <si>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</si>
  <si>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</si>
  <si>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</si>
  <si>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</si>
  <si>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</si>
  <si>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</si>
  <si>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</si>
  <si>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</si>
  <si>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</si>
  <si>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</si>
  <si>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</si>
  <si>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</si>
  <si>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</si>
  <si>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</si>
  <si>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</si>
  <si>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</si>
  <si>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</si>
  <si>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</si>
  <si>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</si>
  <si>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</si>
  <si>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</si>
  <si>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</si>
  <si>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</si>
  <si>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</si>
  <si>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</si>
  <si>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</si>
  <si>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</si>
  <si>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</si>
  <si>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</si>
  <si>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</si>
  <si>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</si>
  <si>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</si>
  <si>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</si>
  <si>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</si>
  <si>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</si>
  <si>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</si>
  <si>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</si>
  <si>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</si>
  <si>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</si>
  <si>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</si>
  <si>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</si>
  <si>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</si>
  <si>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</si>
  <si>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</si>
  <si>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</si>
  <si>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</si>
  <si>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</si>
  <si>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</si>
  <si>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</si>
  <si>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</si>
  <si>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</si>
  <si>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</si>
  <si>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</si>
  <si>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</si>
  <si>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</si>
  <si>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</si>
  <si>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</si>
  <si>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</si>
  <si>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</si>
  <si>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</si>
  <si>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</si>
  <si>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</si>
  <si>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</si>
  <si>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</si>
  <si>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</si>
  <si>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</si>
  <si>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</si>
  <si>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</si>
  <si>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</si>
  <si>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</si>
  <si>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</si>
  <si>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</si>
  <si>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</si>
  <si>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</si>
  <si>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</si>
  <si>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</si>
  <si>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</si>
  <si>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</si>
  <si>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</si>
  <si>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</si>
  <si>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</si>
  <si>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</si>
  <si>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</si>
  <si>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</si>
  <si>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</si>
  <si>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</si>
  <si>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</si>
  <si>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</si>
  <si>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</si>
  <si>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</si>
  <si>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</si>
  <si>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</si>
  <si>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</si>
  <si>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</si>
  <si>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</si>
  <si>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</si>
  <si>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</si>
  <si>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</si>
  <si>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</si>
  <si>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</si>
  <si>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</si>
  <si>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</si>
  <si>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</si>
  <si>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</si>
  <si>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</si>
  <si>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</si>
  <si>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</si>
  <si>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</si>
  <si>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</si>
  <si>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</si>
  <si>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</si>
  <si>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</si>
  <si>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</si>
  <si>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</si>
  <si>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</si>
  <si>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</si>
  <si>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</si>
  <si>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</si>
  <si>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</si>
  <si>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</si>
  <si>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</si>
  <si>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</si>
  <si>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</si>
  <si>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</si>
  <si>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</si>
  <si>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</si>
  <si>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</si>
  <si>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</si>
  <si>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</si>
  <si>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</si>
  <si>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</si>
  <si>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</si>
  <si>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</si>
  <si>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</si>
  <si>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</si>
  <si>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</si>
  <si>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</si>
  <si>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</si>
  <si>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</si>
  <si>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</si>
  <si>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</si>
  <si>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</si>
  <si>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</si>
  <si>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</si>
  <si>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</si>
  <si>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</si>
  <si>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</si>
  <si>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</si>
  <si>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</si>
  <si>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</si>
  <si>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</si>
  <si>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</si>
  <si>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</si>
  <si>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</si>
  <si>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</si>
  <si>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</si>
  <si>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</si>
  <si>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</si>
  <si>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</si>
  <si>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</si>
  <si>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</si>
  <si>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</si>
  <si>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</si>
  <si>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</si>
  <si>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</si>
  <si>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</si>
  <si>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</si>
  <si>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</si>
  <si>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</si>
  <si>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</si>
  <si>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</si>
  <si>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</si>
  <si>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</si>
  <si>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</si>
  <si>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</si>
  <si>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</si>
  <si>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</si>
  <si>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</si>
  <si>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</si>
  <si>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</si>
  <si>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</si>
  <si>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</si>
  <si>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</si>
  <si>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</si>
  <si>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</si>
  <si>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</si>
  <si>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</si>
  <si>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</si>
  <si>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</si>
  <si>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</si>
  <si>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</si>
  <si>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</si>
  <si>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</si>
  <si>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</si>
  <si>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</si>
  <si>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</si>
  <si>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</si>
  <si>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</si>
  <si>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</si>
  <si>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</si>
  <si>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</si>
  <si>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</si>
  <si>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</si>
  <si>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</si>
  <si>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</si>
  <si>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</si>
  <si>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</si>
  <si>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</si>
  <si>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</si>
  <si>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</si>
  <si>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</si>
  <si>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</si>
  <si>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</si>
  <si>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</si>
  <si>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</si>
  <si>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</si>
  <si>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</si>
  <si>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</si>
  <si>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</si>
  <si>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</si>
  <si>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</si>
  <si>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</si>
  <si>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</si>
  <si>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</si>
  <si>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</si>
  <si>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</si>
  <si>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</si>
  <si>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</si>
  <si>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</si>
  <si>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</si>
  <si>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</si>
  <si>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</si>
  <si>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</si>
  <si>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</si>
  <si>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</si>
  <si>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</si>
  <si>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</si>
  <si>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</si>
  <si>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</si>
  <si>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</si>
  <si>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</si>
  <si>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</si>
  <si>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</si>
  <si>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</si>
  <si>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</si>
  <si>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</si>
  <si>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</si>
  <si>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</si>
  <si>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</si>
  <si>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</si>
  <si>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</si>
  <si>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</si>
  <si>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</si>
  <si>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</si>
  <si>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</si>
  <si>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</si>
  <si>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</si>
  <si>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</si>
  <si>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</si>
  <si>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</si>
  <si>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</si>
  <si>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</si>
  <si>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</si>
  <si>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</si>
  <si>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</si>
  <si>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</si>
  <si>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</si>
  <si>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</si>
  <si>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</si>
  <si>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</si>
  <si>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</si>
  <si>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</si>
  <si>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</si>
  <si>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</si>
  <si>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</si>
  <si>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</si>
  <si>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</si>
  <si>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</si>
  <si>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</si>
  <si>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</si>
  <si>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</si>
  <si>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</si>
  <si>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</si>
  <si>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</si>
  <si>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</si>
  <si>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</si>
  <si>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</si>
  <si>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</si>
  <si>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</si>
  <si>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</si>
  <si>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</si>
  <si>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</si>
  <si>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</si>
  <si>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</si>
  <si>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</si>
  <si>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</si>
  <si>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</si>
  <si>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</si>
  <si>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</si>
  <si>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</si>
  <si>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</si>
  <si>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</si>
  <si>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</si>
  <si>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</si>
  <si>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</si>
  <si>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</si>
  <si>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</si>
  <si>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</si>
  <si>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</si>
  <si>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</si>
  <si>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</si>
  <si>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</si>
  <si>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</si>
  <si>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</si>
  <si>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</si>
  <si>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</si>
  <si>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</si>
  <si>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</si>
  <si>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</si>
  <si>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</si>
  <si>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</si>
  <si>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</si>
  <si>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</si>
  <si>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</si>
  <si>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</si>
  <si>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</si>
  <si>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</si>
  <si>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</si>
  <si>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</si>
  <si>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</si>
  <si>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</si>
  <si>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</si>
  <si>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</si>
  <si>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</si>
  <si>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</si>
  <si>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</si>
  <si>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</si>
  <si>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</si>
  <si>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</si>
  <si>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</si>
  <si>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</si>
  <si>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</si>
  <si>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</si>
  <si>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</si>
  <si>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</si>
  <si>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</si>
  <si>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</si>
  <si>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</si>
  <si>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</si>
  <si>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</si>
  <si>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</si>
  <si>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</si>
  <si>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</si>
  <si>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</si>
  <si>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</si>
  <si>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</si>
  <si>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</si>
  <si>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</si>
  <si>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</si>
  <si>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</si>
  <si>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</si>
  <si>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</si>
  <si>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</si>
  <si>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</si>
  <si>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</si>
  <si>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</si>
  <si>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</si>
  <si>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</si>
  <si>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</si>
  <si>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</si>
  <si>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</si>
  <si>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</si>
  <si>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</si>
  <si>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</si>
  <si>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</si>
  <si>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</si>
  <si>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</si>
  <si>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</si>
  <si>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</si>
  <si>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</si>
  <si>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</si>
  <si>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</si>
  <si>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</si>
  <si>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</si>
  <si>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</si>
  <si>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</si>
  <si>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</si>
  <si>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</si>
  <si>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</si>
  <si>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</si>
  <si>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</si>
  <si>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</si>
  <si>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</si>
  <si>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</si>
  <si>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</si>
  <si>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</si>
  <si>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</si>
  <si>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</si>
  <si>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</si>
  <si>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</si>
  <si>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</si>
  <si>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</si>
  <si>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</si>
  <si>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</si>
  <si>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</si>
  <si>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</si>
  <si>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</si>
  <si>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</si>
  <si>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</si>
  <si>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</si>
  <si>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</si>
  <si>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</si>
  <si>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</si>
  <si>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</si>
  <si>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</si>
  <si>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</si>
  <si>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</si>
  <si>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</si>
  <si>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</si>
  <si>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</si>
  <si>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</si>
  <si>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</si>
  <si>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</si>
  <si>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</si>
  <si>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</si>
  <si>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</si>
  <si>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</si>
  <si>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</si>
  <si>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</si>
  <si>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</si>
  <si>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</si>
  <si>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</si>
  <si>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</si>
  <si>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</si>
  <si>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</si>
  <si>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</si>
  <si>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</si>
  <si>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</si>
  <si>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</si>
  <si>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</si>
  <si>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</si>
  <si>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</si>
  <si>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</si>
  <si>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</si>
  <si>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</si>
  <si>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</si>
  <si>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</si>
  <si>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</si>
  <si>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</si>
  <si>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</si>
  <si>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</si>
  <si>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</si>
  <si>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</si>
  <si>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</si>
  <si>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</si>
  <si>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</si>
  <si>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</si>
  <si>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</si>
  <si>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</si>
  <si>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</si>
  <si>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</si>
  <si>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</si>
  <si>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</si>
  <si>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</si>
  <si>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</si>
  <si>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</si>
  <si>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</si>
  <si>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</si>
  <si>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</si>
  <si>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</si>
  <si>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</si>
  <si>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</si>
  <si>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</si>
  <si>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</si>
  <si>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</si>
  <si>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</si>
  <si>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</si>
  <si>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</si>
  <si>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</si>
  <si>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</si>
  <si>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</si>
  <si>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</si>
  <si>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</si>
  <si>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</si>
  <si>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</si>
  <si>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</si>
  <si>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</si>
  <si>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</si>
  <si>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</si>
  <si>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</si>
  <si>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</si>
  <si>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</si>
  <si>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</si>
  <si>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</si>
  <si>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</si>
  <si>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</si>
  <si>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</si>
  <si>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</si>
  <si>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</si>
  <si>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</si>
  <si>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</si>
  <si>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</si>
  <si>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</si>
  <si>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</si>
  <si>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</si>
  <si>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</si>
  <si>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</si>
  <si>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</si>
  <si>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</si>
  <si>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</si>
  <si>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</si>
  <si>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</si>
  <si>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</si>
  <si>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</si>
  <si>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</si>
  <si>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</si>
  <si>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</si>
  <si>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</si>
  <si>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</si>
  <si>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</si>
  <si>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</si>
  <si>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</si>
  <si>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</si>
  <si>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</si>
  <si>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</si>
  <si>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</si>
  <si>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</si>
  <si>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</si>
  <si>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</si>
  <si>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</si>
  <si>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</si>
  <si>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</si>
  <si>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</si>
  <si>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</si>
  <si>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</si>
  <si>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</si>
  <si>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</si>
  <si>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</si>
  <si>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</si>
  <si>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</si>
  <si>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</si>
  <si>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</si>
  <si>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</si>
  <si>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</si>
  <si>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</si>
  <si>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</si>
  <si>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</si>
  <si>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</si>
  <si>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</si>
  <si>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</si>
  <si>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</si>
  <si>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</si>
  <si>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</si>
  <si>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</si>
  <si>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</si>
  <si>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</si>
  <si>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</si>
  <si>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</si>
  <si>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</si>
  <si>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</si>
  <si>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</si>
  <si>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</si>
  <si>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</si>
  <si>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</si>
  <si>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</si>
  <si>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</si>
  <si>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</si>
  <si>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</si>
  <si>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</si>
  <si>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</si>
  <si>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</si>
  <si>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</si>
  <si>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</si>
  <si>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</si>
  <si>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</si>
  <si>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</si>
  <si>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</si>
  <si>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</si>
  <si>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</si>
  <si>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</si>
  <si>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</si>
  <si>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</si>
  <si>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</si>
  <si>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</si>
  <si>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</si>
  <si>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</si>
  <si>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</si>
  <si>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</si>
  <si>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</si>
  <si>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</si>
  <si>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</si>
  <si>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</si>
  <si>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</si>
  <si>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</si>
  <si>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</si>
  <si>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</si>
  <si>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</si>
  <si>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</si>
  <si>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</si>
  <si>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</si>
  <si>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</si>
  <si>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</si>
  <si>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</si>
  <si>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</si>
  <si>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</si>
  <si>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</si>
  <si>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</si>
  <si>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</si>
  <si>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</si>
  <si>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</si>
  <si>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</si>
  <si>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</si>
  <si>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</si>
  <si>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</si>
  <si>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</si>
  <si>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</si>
  <si>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</si>
  <si>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</si>
  <si>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</si>
  <si>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</si>
  <si>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</si>
  <si>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</si>
  <si>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</si>
  <si>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</si>
  <si>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</si>
  <si>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</si>
  <si>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</si>
  <si>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</si>
  <si>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</si>
  <si>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</si>
  <si>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</si>
  <si>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</si>
  <si>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</si>
  <si>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</si>
  <si>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</si>
  <si>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</si>
  <si>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</si>
  <si>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</si>
  <si>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</si>
  <si>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</si>
  <si>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</si>
  <si>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</si>
  <si>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</si>
  <si>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</si>
  <si>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</si>
  <si>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</si>
  <si>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</si>
  <si>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</si>
  <si>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</si>
  <si>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</si>
  <si>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</si>
  <si>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</si>
  <si>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</si>
  <si>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</si>
  <si>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</si>
  <si>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</si>
  <si>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</si>
  <si>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</si>
  <si>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</si>
  <si>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</si>
  <si>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</si>
  <si>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</si>
  <si>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</si>
  <si>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</si>
  <si>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</si>
  <si>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</si>
  <si>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</si>
  <si>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</si>
  <si>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</si>
  <si>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</si>
  <si>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</si>
  <si>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</si>
  <si>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</si>
  <si>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</si>
  <si>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</si>
  <si>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</si>
  <si>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</si>
  <si>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</si>
  <si>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</si>
  <si>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</si>
  <si>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</si>
  <si>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</si>
  <si>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</si>
  <si>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</si>
  <si>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</si>
  <si>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</si>
  <si>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</si>
  <si>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</si>
  <si>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</si>
  <si>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</si>
  <si>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</si>
  <si>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</si>
  <si>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</si>
  <si>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</si>
  <si>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</si>
  <si>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</si>
  <si>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</si>
  <si>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</si>
  <si>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</si>
  <si>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</si>
  <si>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</si>
  <si>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</si>
  <si>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</si>
  <si>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</si>
  <si>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</si>
  <si>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</si>
  <si>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</si>
  <si>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</si>
  <si>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</si>
  <si>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</si>
  <si>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</si>
  <si>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</si>
  <si>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</si>
  <si>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</si>
  <si>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</si>
  <si>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</si>
  <si>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</si>
  <si>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</si>
  <si>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</si>
  <si>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</si>
  <si>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</si>
  <si>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</si>
  <si>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</si>
  <si>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</si>
  <si>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</si>
  <si>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</si>
  <si>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</si>
  <si>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</si>
  <si>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</si>
  <si>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</si>
  <si>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</si>
  <si>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</si>
  <si>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</si>
  <si>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</si>
  <si>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</si>
  <si>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</si>
  <si>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</si>
  <si>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</si>
  <si>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</si>
  <si>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</si>
  <si>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</si>
  <si>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</si>
  <si>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</si>
  <si>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</si>
  <si>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</si>
  <si>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</si>
  <si>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</si>
  <si>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</si>
  <si>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</si>
  <si>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</si>
  <si>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</si>
  <si>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</si>
  <si>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</si>
  <si>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</si>
  <si>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</si>
  <si>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</si>
  <si>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</si>
  <si>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</si>
  <si>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</si>
  <si>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</si>
  <si>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</si>
  <si>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</si>
  <si>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</si>
  <si>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</si>
  <si>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</si>
  <si>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</si>
  <si>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</si>
  <si>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</si>
  <si>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</si>
  <si>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</si>
  <si>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</si>
  <si>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</si>
  <si>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</si>
  <si>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</si>
  <si>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</si>
  <si>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</si>
  <si>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</si>
  <si>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</si>
  <si>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</si>
  <si>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</si>
  <si>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</si>
  <si>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</si>
  <si>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</si>
  <si>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</si>
  <si>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</si>
  <si>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</si>
  <si>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</si>
  <si>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</si>
  <si>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</si>
  <si>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</si>
  <si>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</si>
  <si>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</si>
  <si>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</si>
  <si>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</si>
  <si>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</si>
  <si>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</si>
  <si>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</si>
  <si>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</si>
  <si>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</si>
  <si>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</si>
  <si>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</si>
  <si>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</si>
  <si>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</si>
  <si>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</si>
  <si>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</si>
  <si>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</si>
  <si>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</si>
  <si>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</si>
  <si>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</si>
  <si>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</si>
  <si>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</si>
  <si>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</si>
  <si>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</si>
  <si>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</si>
  <si>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</si>
  <si>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</si>
  <si>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</si>
  <si>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</si>
  <si>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</si>
  <si>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</si>
  <si>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</si>
  <si>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</si>
  <si>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</si>
  <si>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</si>
  <si>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</si>
  <si>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</si>
  <si>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</si>
  <si>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</si>
  <si>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</si>
  <si>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</si>
  <si>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</si>
  <si>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</si>
  <si>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</si>
  <si>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</si>
  <si>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</si>
  <si>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</si>
  <si>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</si>
  <si>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</si>
  <si>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</si>
  <si>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</si>
  <si>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</si>
  <si>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</si>
  <si>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</si>
  <si>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</si>
  <si>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</si>
  <si>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</si>
  <si>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</si>
  <si>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</si>
  <si>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</si>
  <si>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</si>
  <si>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</si>
  <si>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</si>
  <si>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</si>
  <si>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</si>
  <si>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</si>
  <si>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</si>
  <si>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</si>
  <si>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</si>
  <si>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</si>
  <si>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</si>
  <si>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</si>
  <si>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</si>
  <si>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</si>
  <si>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</si>
  <si>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</si>
  <si>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</si>
  <si>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</si>
  <si>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</si>
  <si>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</si>
  <si>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</si>
  <si>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</si>
  <si>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</si>
  <si>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</si>
  <si>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</si>
  <si>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</si>
  <si>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</si>
  <si>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</si>
  <si>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</si>
  <si>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</si>
  <si>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</si>
  <si>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</si>
  <si>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</si>
  <si>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</si>
  <si>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</si>
  <si>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</si>
  <si>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</si>
  <si>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</si>
  <si>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</si>
  <si>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</si>
  <si>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</si>
  <si>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</si>
  <si>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</si>
  <si>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</si>
  <si>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</si>
  <si>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</si>
  <si>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</si>
  <si>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</si>
  <si>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</si>
  <si>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</si>
  <si>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</si>
  <si>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</si>
  <si>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</si>
  <si>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</si>
  <si>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</si>
  <si>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</si>
  <si>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</si>
  <si>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</si>
  <si>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</si>
  <si>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</si>
  <si>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</si>
  <si>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</si>
  <si>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</si>
  <si>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</si>
  <si>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</si>
  <si>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</si>
  <si>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</si>
  <si>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</si>
  <si>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</si>
  <si>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</si>
  <si>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</si>
  <si>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</si>
  <si>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</si>
  <si>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</si>
  <si>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</si>
  <si>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</si>
  <si>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</si>
  <si>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</si>
  <si>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</si>
  <si>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</si>
  <si>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</si>
  <si>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</si>
  <si>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</si>
  <si>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</si>
  <si>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</si>
  <si>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</si>
  <si>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</si>
  <si>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</si>
  <si>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</si>
  <si>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</si>
  <si>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</si>
  <si>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</si>
  <si>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</si>
  <si>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</si>
  <si>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</si>
  <si>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</si>
  <si>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</si>
  <si>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</si>
  <si>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</si>
  <si>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</si>
  <si>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</si>
  <si>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</si>
  <si>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</si>
  <si>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</si>
  <si>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</si>
  <si>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</si>
  <si>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</si>
  <si>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</si>
  <si>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</si>
  <si>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</si>
  <si>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</si>
  <si>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</si>
  <si>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</si>
  <si>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</si>
  <si>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</si>
  <si>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</si>
  <si>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</si>
  <si>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</si>
  <si>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</si>
  <si>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</si>
  <si>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</si>
  <si>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</si>
  <si>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</si>
  <si>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</si>
  <si>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</si>
  <si>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</si>
  <si>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</si>
  <si>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</si>
  <si>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</si>
  <si>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</si>
  <si>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</si>
  <si>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</si>
  <si>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</si>
  <si>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</si>
  <si>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</si>
  <si>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</si>
  <si>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</si>
  <si>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</si>
  <si>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</si>
  <si>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</si>
  <si>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</si>
  <si>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</si>
  <si>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</si>
  <si>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</si>
  <si>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</si>
  <si>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</si>
  <si>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</si>
  <si>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</si>
  <si>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</si>
  <si>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</si>
  <si>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</si>
  <si>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</si>
  <si>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</si>
  <si>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</si>
  <si>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</si>
  <si>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</si>
  <si>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</si>
  <si>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</si>
  <si>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</si>
  <si>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</si>
  <si>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</si>
  <si>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</si>
  <si>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</si>
  <si>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</si>
  <si>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</si>
  <si>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</si>
  <si>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</si>
  <si>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</si>
  <si>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</si>
  <si>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</si>
  <si>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</si>
  <si>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</si>
  <si>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</si>
  <si>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</si>
  <si>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</si>
  <si>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</si>
  <si>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</si>
  <si>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</si>
  <si>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</si>
  <si>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</si>
  <si>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</si>
  <si>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</si>
  <si>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</si>
  <si>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</si>
  <si>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</si>
  <si>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</si>
  <si>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</si>
  <si>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</si>
  <si>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</si>
  <si>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</si>
  <si>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</si>
  <si>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</si>
  <si>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</si>
  <si>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</si>
  <si>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</si>
  <si>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</si>
  <si>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</si>
  <si>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</si>
  <si>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</si>
  <si>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</si>
  <si>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</si>
  <si>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</si>
  <si>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</si>
  <si>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</si>
  <si>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</si>
  <si>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</si>
  <si>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</si>
  <si>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</si>
  <si>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</si>
  <si>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</si>
  <si>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</si>
  <si>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</si>
  <si>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</si>
  <si>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</si>
  <si>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</si>
  <si>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</si>
  <si>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</si>
  <si>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</si>
  <si>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</si>
  <si>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</si>
  <si>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</si>
  <si>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</si>
  <si>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</si>
  <si>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</si>
  <si>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</si>
  <si>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</si>
  <si>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</si>
  <si>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</si>
  <si>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</si>
  <si>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</si>
  <si>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</si>
  <si>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</si>
  <si>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</si>
  <si>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</si>
  <si>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</si>
  <si>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</si>
  <si>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</si>
  <si>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</si>
  <si>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</si>
  <si>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</si>
  <si>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</si>
  <si>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</si>
  <si>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</si>
  <si>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</si>
  <si>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</si>
  <si>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</si>
  <si>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</si>
  <si>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</si>
  <si>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</si>
  <si>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</si>
  <si>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</si>
  <si>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</si>
  <si>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</si>
  <si>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</si>
  <si>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</si>
  <si>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</si>
  <si>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</si>
  <si>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</si>
  <si>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</si>
  <si>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</si>
  <si>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</si>
  <si>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</si>
  <si>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</si>
  <si>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</si>
  <si>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</si>
  <si>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</si>
  <si>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</si>
  <si>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</si>
  <si>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</si>
  <si>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</si>
  <si>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</si>
  <si>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</si>
  <si>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</si>
  <si>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</si>
  <si>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</si>
  <si>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</si>
  <si>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</si>
  <si>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</si>
  <si>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</si>
  <si>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</si>
  <si>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</si>
  <si>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</si>
  <si>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</si>
  <si>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</si>
  <si>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</si>
  <si>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</si>
  <si>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</si>
  <si>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</si>
  <si>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</si>
  <si>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</si>
  <si>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</si>
  <si>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</si>
  <si>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</si>
  <si>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</si>
  <si>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</si>
  <si>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</si>
  <si>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</si>
  <si>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</si>
  <si>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</si>
  <si>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</si>
  <si>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</si>
  <si>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</si>
  <si>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</si>
  <si>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</si>
  <si>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</si>
  <si>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</si>
  <si>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</si>
  <si>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</si>
  <si>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</si>
  <si>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</si>
  <si>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</si>
  <si>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</si>
  <si>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</si>
  <si>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</si>
  <si>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</si>
  <si>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</si>
  <si>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</si>
  <si>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</si>
  <si>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</si>
  <si>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</si>
  <si>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</si>
  <si>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</si>
  <si>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</si>
  <si>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</si>
  <si>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</si>
  <si>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</si>
  <si>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</si>
  <si>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</si>
  <si>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</si>
  <si>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</si>
  <si>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</si>
  <si>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</si>
  <si>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</si>
  <si>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</si>
  <si>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</si>
  <si>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</si>
  <si>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</si>
  <si>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</si>
  <si>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</si>
  <si>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</si>
  <si>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</si>
  <si>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</si>
  <si>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</si>
  <si>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</si>
  <si>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</si>
  <si>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</si>
  <si>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</si>
  <si>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</si>
  <si>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</si>
  <si>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</si>
  <si>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</si>
  <si>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</si>
  <si>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</si>
  <si>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</si>
  <si>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</si>
  <si>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</si>
  <si>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</si>
  <si>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</si>
  <si>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</si>
  <si>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</si>
  <si>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</si>
  <si>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</si>
  <si>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</si>
  <si>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</si>
  <si>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</si>
  <si>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</si>
  <si>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</si>
  <si>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</si>
  <si>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</si>
  <si>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</si>
  <si>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</si>
  <si>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</si>
  <si>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</si>
  <si>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</si>
  <si>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</si>
  <si>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</si>
  <si>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</si>
  <si>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</si>
  <si>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</si>
  <si>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</si>
  <si>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</si>
  <si>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</si>
  <si>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</si>
  <si>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</si>
  <si>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</si>
  <si>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</si>
  <si>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</si>
  <si>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</si>
  <si>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</si>
  <si>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</si>
  <si>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</si>
  <si>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</si>
  <si>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</si>
  <si>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</si>
  <si>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</si>
  <si>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</si>
  <si>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</si>
  <si>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</si>
  <si>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</si>
  <si>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</si>
  <si>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</si>
  <si>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</si>
  <si>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</si>
  <si>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</si>
  <si>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</si>
  <si>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</si>
  <si>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</si>
  <si>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</si>
  <si>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</si>
  <si>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</si>
  <si>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</si>
  <si>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</si>
  <si>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</si>
  <si>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</si>
  <si>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</si>
  <si>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</si>
  <si>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</si>
  <si>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</si>
  <si>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</si>
  <si>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</si>
  <si>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</si>
  <si>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</si>
  <si>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</si>
  <si>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</si>
  <si>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</si>
  <si>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</si>
  <si>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</si>
  <si>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</si>
  <si>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</si>
  <si>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</si>
  <si>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</si>
  <si>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</si>
  <si>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</si>
  <si>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</si>
  <si>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</si>
  <si>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</si>
  <si>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</si>
  <si>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</si>
  <si>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</si>
  <si>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</si>
  <si>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</si>
  <si>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</si>
  <si>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</si>
  <si>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</si>
  <si>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</si>
  <si>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</si>
  <si>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</si>
  <si>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</si>
  <si>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</si>
  <si>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</si>
  <si>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</si>
  <si>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</si>
  <si>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</si>
  <si>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</si>
  <si>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</si>
  <si>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</si>
  <si>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</si>
  <si>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</si>
  <si>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</si>
  <si>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</si>
  <si>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</si>
  <si>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</si>
  <si>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</si>
  <si>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</si>
  <si>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</si>
  <si>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</si>
  <si>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</si>
  <si>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</si>
  <si>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</si>
  <si>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</si>
  <si>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</si>
  <si>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</si>
  <si>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</si>
  <si>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</si>
  <si>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</si>
  <si>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</si>
  <si>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</si>
  <si>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</si>
  <si>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</si>
  <si>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</si>
  <si>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</si>
  <si>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</si>
  <si>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</si>
  <si>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</si>
  <si>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</si>
  <si>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</si>
  <si>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</si>
  <si>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</si>
  <si>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</si>
  <si>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</si>
  <si>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</si>
  <si>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</si>
  <si>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</si>
  <si>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</si>
  <si>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</si>
  <si>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</si>
  <si>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</si>
  <si>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</si>
  <si>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</si>
  <si>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</si>
  <si>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</si>
  <si>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</si>
  <si>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</si>
  <si>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</si>
  <si>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</si>
  <si>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</si>
  <si>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</si>
  <si>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</si>
  <si>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</si>
  <si>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</si>
  <si>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</si>
  <si>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</si>
  <si>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</si>
  <si>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</si>
  <si>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</si>
  <si>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</si>
  <si>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</si>
  <si>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</si>
  <si>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</si>
  <si>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</si>
  <si>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</si>
  <si>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</si>
  <si>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</si>
  <si>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</si>
  <si>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</si>
  <si>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</si>
  <si>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</si>
  <si>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</si>
  <si>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</si>
  <si>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</si>
  <si>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</si>
  <si>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</si>
  <si>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</si>
  <si>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</si>
  <si>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</si>
  <si>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</si>
  <si>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</si>
  <si>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</si>
  <si>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</si>
  <si>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</si>
  <si>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</si>
  <si>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</si>
  <si>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</si>
  <si>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</si>
  <si>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</si>
  <si>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</si>
  <si>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</si>
  <si>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</si>
  <si>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</si>
  <si>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</si>
  <si>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</si>
  <si>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</si>
  <si>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</si>
  <si>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</si>
  <si>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</si>
  <si>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</si>
  <si>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</si>
  <si>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</si>
  <si>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</si>
  <si>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</si>
  <si>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</si>
  <si>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</si>
  <si>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</si>
  <si>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</si>
  <si>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</si>
  <si>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</si>
  <si>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</si>
  <si>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</si>
  <si>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</si>
  <si>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</si>
  <si>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</si>
  <si>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</si>
  <si>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</si>
  <si>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</si>
  <si>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</si>
  <si>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</si>
  <si>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</si>
  <si>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</si>
  <si>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</si>
  <si>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</si>
  <si>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</si>
  <si>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</si>
  <si>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</si>
  <si>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</si>
  <si>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</si>
  <si>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</si>
  <si>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</si>
  <si>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</si>
  <si>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</si>
  <si>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</si>
  <si>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</si>
  <si>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</si>
  <si>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</si>
  <si>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</si>
  <si>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</si>
  <si>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</si>
  <si>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</si>
  <si>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</si>
  <si>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</si>
  <si>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</si>
  <si>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</si>
  <si>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</si>
  <si>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</si>
  <si>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</si>
  <si>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</si>
  <si>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</si>
  <si>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</si>
  <si>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</si>
  <si>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</si>
  <si>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</si>
  <si>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</si>
  <si>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</si>
  <si>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</si>
  <si>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</si>
  <si>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</si>
  <si>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</si>
  <si>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</si>
  <si>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</si>
  <si>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</si>
  <si>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</si>
  <si>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</si>
  <si>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</si>
  <si>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</si>
  <si>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</si>
  <si>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</si>
  <si>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</si>
  <si>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</si>
  <si>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</si>
  <si>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</si>
  <si>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</si>
  <si>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</si>
  <si>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</si>
  <si>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</si>
  <si>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</si>
  <si>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</si>
  <si>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</si>
  <si>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</si>
  <si>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</si>
  <si>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</si>
  <si>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</si>
  <si>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</si>
  <si>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</si>
  <si>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</si>
  <si>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</si>
  <si>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</si>
  <si>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</si>
  <si>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</si>
  <si>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</si>
  <si>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</si>
  <si>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</si>
  <si>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</si>
  <si>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</si>
  <si>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</si>
  <si>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</si>
  <si>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</si>
  <si>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</si>
  <si>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</si>
  <si>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</si>
  <si>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</si>
  <si>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</si>
  <si>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</si>
  <si>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</si>
  <si>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</si>
  <si>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</si>
  <si>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</si>
  <si>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</si>
  <si>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</si>
  <si>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</si>
  <si>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</si>
  <si>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</si>
  <si>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</si>
  <si>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</si>
  <si>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</si>
  <si>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</si>
  <si>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</si>
  <si>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</si>
  <si>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</si>
  <si>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</si>
  <si>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</si>
  <si>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</si>
  <si>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</si>
  <si>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</si>
  <si>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</si>
  <si>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</si>
  <si>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</si>
  <si>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</si>
  <si>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</si>
  <si>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</si>
  <si>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</si>
  <si>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</si>
  <si>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</si>
  <si>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</si>
  <si>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</si>
  <si>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</si>
  <si>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</si>
  <si>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</si>
  <si>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</si>
  <si>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</si>
  <si>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</si>
  <si>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</si>
  <si>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</si>
  <si>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</si>
  <si>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</si>
  <si>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</si>
  <si>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</si>
  <si>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</si>
  <si>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</si>
  <si>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</si>
  <si>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</si>
  <si>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</si>
  <si>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</si>
  <si>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</si>
  <si>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</si>
  <si>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</si>
  <si>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</si>
  <si>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</si>
  <si>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</si>
  <si>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</si>
  <si>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</si>
  <si>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</si>
  <si>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</si>
  <si>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</si>
  <si>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</si>
  <si>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</si>
  <si>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</si>
  <si>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</si>
  <si>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</si>
  <si>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</si>
  <si>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</si>
  <si>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</si>
  <si>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</si>
  <si>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</si>
  <si>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</si>
  <si>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</si>
  <si>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</si>
  <si>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</si>
  <si>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</si>
  <si>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</si>
  <si>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</si>
  <si>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</si>
  <si>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</si>
  <si>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</si>
  <si>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</si>
  <si>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</si>
  <si>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</si>
  <si>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</si>
  <si>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</si>
  <si>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</si>
  <si>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</si>
  <si>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</si>
  <si>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</si>
  <si>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</si>
  <si>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</si>
  <si>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</si>
  <si>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</si>
  <si>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</si>
  <si>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</si>
  <si>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</si>
  <si>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</si>
  <si>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</si>
  <si>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</si>
  <si>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</si>
  <si>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</si>
  <si>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</si>
  <si>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</si>
  <si>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</si>
  <si>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</si>
  <si>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</si>
  <si>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</si>
  <si>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</si>
  <si>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</si>
  <si>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</si>
  <si>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</si>
  <si>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</si>
  <si>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</si>
  <si>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</si>
  <si>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</si>
  <si>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</si>
  <si>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</si>
  <si>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</si>
  <si>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</si>
  <si>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</si>
  <si>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</si>
  <si>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</si>
  <si>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</si>
  <si>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</si>
  <si>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</si>
  <si>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</si>
  <si>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</si>
  <si>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</si>
  <si>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</si>
  <si>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</si>
  <si>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</si>
  <si>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</si>
  <si>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</si>
  <si>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</si>
  <si>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</si>
  <si>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</si>
  <si>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</si>
  <si>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</si>
  <si>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</si>
  <si>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</si>
  <si>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</si>
  <si>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</si>
  <si>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</si>
  <si>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</si>
  <si>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</si>
  <si>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</si>
  <si>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</si>
  <si>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</si>
  <si>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</si>
  <si>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</si>
  <si>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</si>
  <si>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</si>
  <si>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</si>
  <si>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</si>
  <si>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</si>
  <si>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</si>
  <si>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</si>
  <si>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</si>
  <si>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</si>
  <si>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</si>
  <si>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</si>
  <si>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</si>
  <si>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</si>
  <si>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</si>
  <si>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</si>
  <si>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</si>
  <si>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</si>
  <si>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</si>
  <si>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</si>
  <si>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</si>
  <si>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</si>
  <si>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</si>
  <si>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</si>
  <si>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</si>
  <si>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</si>
  <si>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</si>
  <si>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</si>
  <si>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</si>
  <si>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</si>
  <si>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</si>
  <si>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</si>
  <si>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</si>
  <si>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</si>
  <si>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</si>
  <si>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</si>
  <si>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</si>
  <si>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</si>
  <si>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</si>
  <si>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</si>
  <si>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</si>
  <si>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</si>
  <si>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</si>
  <si>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</si>
  <si>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</si>
  <si>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</si>
  <si>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</si>
  <si>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</si>
  <si>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</si>
  <si>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</si>
  <si>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</si>
  <si>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</si>
  <si>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</si>
  <si>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</si>
  <si>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</si>
  <si>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</si>
  <si>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</si>
  <si>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</si>
  <si>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</si>
  <si>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</si>
  <si>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</si>
  <si>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</si>
  <si>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</si>
  <si>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</si>
  <si>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</si>
  <si>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</si>
  <si>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</si>
  <si>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</si>
  <si>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</si>
  <si>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</si>
  <si>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</si>
  <si>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</si>
  <si>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</si>
  <si>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</si>
  <si>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</si>
  <si>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</si>
  <si>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</si>
  <si>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</si>
  <si>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</si>
  <si>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</si>
  <si>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</si>
  <si>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</si>
  <si>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</si>
  <si>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</si>
  <si>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</si>
  <si>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</si>
  <si>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</si>
  <si>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</si>
  <si>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</si>
  <si>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</si>
  <si>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</si>
  <si>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</si>
  <si>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</si>
  <si>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</si>
  <si>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</si>
  <si>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</si>
  <si>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</si>
  <si>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</si>
  <si>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</si>
  <si>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</si>
  <si>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</si>
  <si>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</si>
  <si>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</si>
  <si>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</si>
  <si>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</si>
  <si>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</si>
  <si>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</si>
  <si>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</si>
  <si>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</si>
  <si>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</si>
  <si>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</si>
  <si>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</si>
  <si>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</si>
  <si>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</si>
  <si>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</si>
  <si>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</si>
  <si>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</si>
  <si>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</si>
  <si>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</si>
  <si>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</si>
  <si>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</si>
  <si>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</si>
  <si>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</si>
  <si>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</si>
  <si>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</si>
  <si>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</si>
  <si>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</si>
  <si>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</si>
  <si>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</si>
  <si>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</si>
  <si>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</si>
  <si>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</si>
  <si>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</si>
  <si>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</si>
  <si>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</si>
  <si>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</si>
  <si>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</si>
  <si>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</si>
  <si>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</si>
  <si>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</si>
  <si>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</si>
  <si>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</si>
  <si>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</si>
  <si>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</si>
  <si>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</si>
  <si>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</si>
  <si>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</si>
  <si>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</si>
  <si>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</si>
  <si>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</si>
  <si>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</si>
  <si>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</si>
  <si>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</si>
  <si>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</si>
  <si>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</si>
  <si>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</si>
  <si>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</si>
  <si>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</si>
  <si>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</si>
  <si>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</si>
  <si>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</si>
  <si>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</si>
  <si>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</si>
  <si>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</si>
  <si>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</si>
  <si>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</si>
  <si>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</si>
  <si>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</si>
  <si>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</si>
  <si>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</si>
  <si>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</si>
  <si>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</si>
  <si>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</si>
  <si>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</si>
  <si>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</si>
  <si>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</si>
  <si>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</si>
  <si>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</si>
  <si>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</si>
  <si>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</si>
  <si>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</si>
  <si>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</si>
  <si>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</si>
  <si>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</si>
  <si>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</si>
  <si>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</si>
  <si>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</si>
  <si>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</si>
  <si>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</si>
  <si>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</si>
  <si>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</si>
  <si>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</si>
  <si>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</si>
  <si>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</si>
  <si>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</si>
  <si>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</si>
  <si>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</si>
  <si>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</si>
  <si>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</si>
  <si>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</si>
  <si>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</si>
  <si>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</si>
  <si>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</si>
  <si>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</si>
  <si>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</si>
  <si>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</si>
  <si>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</si>
  <si>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</si>
  <si>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</si>
  <si>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</si>
  <si>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</si>
  <si>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</si>
  <si>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</si>
  <si>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</si>
  <si>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</si>
  <si>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</si>
  <si>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</si>
  <si>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</si>
  <si>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</si>
  <si>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</si>
  <si>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</si>
  <si>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</si>
  <si>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</si>
  <si>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</si>
  <si>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</si>
  <si>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</si>
  <si>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</si>
  <si>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</si>
  <si>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</si>
  <si>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</si>
  <si>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</si>
  <si>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</si>
  <si>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</si>
  <si>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</si>
  <si>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</si>
  <si>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</si>
  <si>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</si>
  <si>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</si>
  <si>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</si>
  <si>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</si>
  <si>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</si>
  <si>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</si>
  <si>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</si>
  <si>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</si>
  <si>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</si>
  <si>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</si>
  <si>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</si>
  <si>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</si>
  <si>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</si>
  <si>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</si>
  <si>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</si>
  <si>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</si>
  <si>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</si>
  <si>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</si>
  <si>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</si>
  <si>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</si>
  <si>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</si>
  <si>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</si>
  <si>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</si>
  <si>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</si>
  <si>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</si>
  <si>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</si>
  <si>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</si>
  <si>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</si>
  <si>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</si>
  <si>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</si>
  <si>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</si>
  <si>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</si>
  <si>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</si>
  <si>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</si>
  <si>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</si>
  <si>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</si>
  <si>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</si>
  <si>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</si>
  <si>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</si>
  <si>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</si>
  <si>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</si>
  <si>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</si>
  <si>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</si>
  <si>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</si>
  <si>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</si>
  <si>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</si>
  <si>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</si>
  <si>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</si>
  <si>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</si>
  <si>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</si>
  <si>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</si>
  <si>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</si>
  <si>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</si>
  <si>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</si>
  <si>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</si>
  <si>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</si>
  <si>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</si>
  <si>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</si>
  <si>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</si>
  <si>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</si>
  <si>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</si>
  <si>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</si>
  <si>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</si>
  <si>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</si>
  <si>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</si>
  <si>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</si>
  <si>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</si>
  <si>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</si>
  <si>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</si>
  <si>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</si>
  <si>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</si>
  <si>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</si>
  <si>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</si>
  <si>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</si>
  <si>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</si>
  <si>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</si>
  <si>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</si>
  <si>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</si>
  <si>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</si>
  <si>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</si>
  <si>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</si>
  <si>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</si>
  <si>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</si>
  <si>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</si>
  <si>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</si>
  <si>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</si>
  <si>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</si>
  <si>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</si>
  <si>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</si>
  <si>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</si>
  <si>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</si>
  <si>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</si>
  <si>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</si>
  <si>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</si>
  <si>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</si>
  <si>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</si>
  <si>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</si>
  <si>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</si>
  <si>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</si>
  <si>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</si>
  <si>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</si>
  <si>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</si>
  <si>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</si>
  <si>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</si>
  <si>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</si>
  <si>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</si>
  <si>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</si>
  <si>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</si>
  <si>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</si>
  <si>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</si>
  <si>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</si>
  <si>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</si>
  <si>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</si>
  <si>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</si>
  <si>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</si>
  <si>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</si>
  <si>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</si>
  <si>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</si>
  <si>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</si>
  <si>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</si>
  <si>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</si>
  <si>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</si>
  <si>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</si>
  <si>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</si>
  <si>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</si>
  <si>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</si>
  <si>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</si>
  <si>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</si>
  <si>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</si>
  <si>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</si>
  <si>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</si>
  <si>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</si>
  <si>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</si>
  <si>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</si>
  <si>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</si>
  <si>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</si>
  <si>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</si>
  <si>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</si>
  <si>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</si>
  <si>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</si>
  <si>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</si>
  <si>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</si>
  <si>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</si>
  <si>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</si>
  <si>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</si>
  <si>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</si>
  <si>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</si>
  <si>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</si>
  <si>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</si>
  <si>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</si>
  <si>
    <t>Flags</t>
  </si>
  <si>
    <t>Flag</t>
  </si>
  <si>
    <t>Unravel Regularly Space Data</t>
  </si>
  <si>
    <t>Container 2023-10-14 Container 2023-10-11 Container 2023-10-08 Container 2023-10-05 Container 2023-10-02 Container 2023-09-29 Container 2023-09-26 Container 2023-09-27 Container 2023-09-28</t>
  </si>
  <si>
    <t>https://www.youtube.com/watch?v=wtX1m8cc3v8</t>
  </si>
  <si>
    <t>Col1</t>
  </si>
  <si>
    <t xml:space="preserve">Col2 </t>
  </si>
  <si>
    <t>Advanced Index Drill</t>
  </si>
  <si>
    <t>22-Nov-2023</t>
  </si>
  <si>
    <t>Take one column and spread it around</t>
  </si>
  <si>
    <t>23-Nov-2023</t>
  </si>
  <si>
    <t>Emoji Tab Names</t>
  </si>
  <si>
    <t>CTRL-;</t>
  </si>
  <si>
    <t>Finding Text</t>
  </si>
  <si>
    <t>You have excellent taste in spreadsheets</t>
  </si>
  <si>
    <t>excelente</t>
  </si>
  <si>
    <t>In school I unexcelled in history</t>
  </si>
  <si>
    <t>Your Excellency, I am at your service</t>
  </si>
  <si>
    <t>Excel is your friend</t>
  </si>
  <si>
    <t>excel</t>
  </si>
  <si>
    <t>This string has no such "e" or "E" word</t>
  </si>
  <si>
    <t>My favorite application is Excel</t>
  </si>
  <si>
    <t>Just another sentence</t>
  </si>
  <si>
    <t>This topic is not one in which I excel</t>
  </si>
  <si>
    <t>Is that how you calculate in Excel?</t>
  </si>
  <si>
    <t>Excel</t>
  </si>
  <si>
    <t>String</t>
  </si>
  <si>
    <t>Cell Count</t>
  </si>
  <si>
    <t>The crowd yelled, "Excelsior!"</t>
  </si>
  <si>
    <t>This topic is not one in which I excel.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</si>
</sst>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6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  <font>
      <sz val="11"/>
      <color rgb="FF00000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  <xf numFmtId="0" fontId="15" fillId="0" borderId="0" xfId="0" applyFon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3">
    <dxf>
      <fill>
        <patternFill>
          <bgColor rgb="FFFFC000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2"/>
      <tableStyleElement type="headerRow" dxfId="31"/>
      <tableStyleElement type="totalRow" dxfId="30"/>
      <tableStyleElement type="firstColumnStripe" dxfId="29"/>
      <tableStyleElement type="firstHeaderCell" dxfId="28"/>
      <tableStyleElement type="firstSubtotalColumn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Biegert Table Standard" pivot="0" count="7" xr9:uid="{95B43237-2845-4068-A415-A5A3E7804959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microsoft.com/office/2020/07/relationships/rdRichValueWebImage" Target="richData/rdRichValueWebImage.xml"/><Relationship Id="rId47" Type="http://schemas.microsoft.com/office/2017/06/relationships/rdSupportingPropertyBagStructure" Target="richData/rdsupportingpropertybagstructure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microsoft.com/office/2017/06/relationships/rdArray" Target="richData/rdarray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49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Relationship Id="rId43" Type="http://schemas.microsoft.com/office/2017/06/relationships/rdRichValue" Target="richData/rdrichvalue.xml"/><Relationship Id="rId48" Type="http://schemas.microsoft.com/office/2017/06/relationships/rdSupportingPropertyBag" Target="richData/rdsupportingpropertybag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46" Type="http://schemas.microsoft.com/office/2017/06/relationships/richStyles" Target="richData/richStyles.xml"/><Relationship Id="rId20" Type="http://schemas.openxmlformats.org/officeDocument/2006/relationships/worksheet" Target="worksheets/sheet20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_xlchart.v1.2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_xlchart.v1.5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39" y="1173480"/>
              <a:ext cx="6307455" cy="3017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40" y="4865369"/>
              <a:ext cx="6095999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9</xdr:col>
      <xdr:colOff>485486</xdr:colOff>
      <xdr:row>17</xdr:row>
      <xdr:rowOff>142543</xdr:rowOff>
    </xdr:to>
    <xdr:pic>
      <xdr:nvPicPr>
        <xdr:cNvPr id="2" name="Picture 1" descr="A screenshot of a container&#10;&#10;Description automatically generated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35280"/>
          <a:ext cx="2314286" cy="26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556260</xdr:colOff>
      <xdr:row>0</xdr:row>
      <xdr:rowOff>0</xdr:rowOff>
    </xdr:from>
    <xdr:to>
      <xdr:col>23</xdr:col>
      <xdr:colOff>556260</xdr:colOff>
      <xdr:row>24</xdr:row>
      <xdr:rowOff>160020</xdr:rowOff>
    </xdr:to>
    <xdr:pic>
      <xdr:nvPicPr>
        <xdr:cNvPr id="2" name="Picture 1" descr="Image">
          <a:extLst>
            <a:ext uri="{FF2B5EF4-FFF2-40B4-BE49-F238E27FC236}">
              <a16:creationId xmlns:a16="http://schemas.microsoft.com/office/drawing/2014/main" id="{30FF03FC-27E3-3143-A05E-B255FD32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0"/>
          <a:ext cx="10363200" cy="418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13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13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2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08d481ce2e6378c8b3492a5438438208"/><Relationship Id="rId3" Type="http://schemas.openxmlformats.org/officeDocument/2006/relationships/hyperlink" Target="https://www.bing.com/th?id=OSK.1edc269d232791835391410ad86aef09&amp;qlt=95" TargetMode="External"/><Relationship Id="rId7" Type="http://schemas.openxmlformats.org/officeDocument/2006/relationships/hyperlink" Target="https://www.bing.com/images/search?form=xlimg&amp;q=United%20State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upload.wikimedia.org/wikipedia/en/thumb/a/a4/Flag_of_the_United_States.svg/1280px-Flag_of_the_United_States.svg.png" TargetMode="External"/><Relationship Id="rId6" Type="http://schemas.openxmlformats.org/officeDocument/2006/relationships/hyperlink" Target="https://www.bing.com/th?id=OSK.08d481ce2e6378c8b3492a5438438208&amp;qlt=95" TargetMode="External"/><Relationship Id="rId5" Type="http://schemas.openxmlformats.org/officeDocument/2006/relationships/image" Target="../media/image2.1edc269d232791835391410ad86aef09"/><Relationship Id="rId4" Type="http://schemas.openxmlformats.org/officeDocument/2006/relationships/hyperlink" Target="https://www.bing.com/images/search?form=xlimg&amp;q=Argentin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moreImagesAddress r:id="rId4"/>
    <blip r:id="rId5"/>
  </webImageSrd>
  <webImageSrd>
    <address r:id="rId6"/>
    <moreImagesAddress r:id="rId7"/>
    <blip r:id="rId8"/>
  </webImageSrd>
</webImagesSrd>
</file>

<file path=xl/richData/rdarray.xml><?xml version="1.0" encoding="utf-8"?>
<arrayData xmlns="http://schemas.microsoft.com/office/spreadsheetml/2017/richdata2" count="8">
  <a r="2">
    <v t="r">22</v>
    <v t="r">23</v>
  </a>
  <a r="1">
    <v t="s">Rioplatense Spanish</v>
  </a>
  <a r="24">
    <v t="r">8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</a>
  <a r="1">
    <v t="s">Time in Argentina</v>
  </a>
  <a r="4">
    <v t="r">94</v>
    <v t="r">95</v>
    <v t="r">96</v>
    <v t="r">97</v>
  </a>
  <a r="1">
    <v t="s">English language</v>
  </a>
  <a r="55"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r">129</v>
    <v t="r">130</v>
    <v t="r">131</v>
    <v t="r">132</v>
    <v t="r">133</v>
    <v t="r">134</v>
    <v t="r">135</v>
    <v t="r">136</v>
    <v t="r">137</v>
    <v t="r">138</v>
    <v t="r">139</v>
    <v t="r">140</v>
    <v t="r">141</v>
    <v t="r">142</v>
    <v t="r">143</v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79">
  <rv s="0">
    <v>13</v>
    <v>7</v>
  </rv>
  <rv s="1">
    <v>0</v>
    <v>1</v>
    <v>0</v>
    <v>0</v>
    <v>USA</v>
  </rv>
  <rv s="2">
    <v>536870912</v>
    <v>Argentina</v>
    <v>87153d87-9bb0-166a-3d56-613bdc274e1b</v>
    <v>en-US</v>
    <v>Map</v>
  </rv>
  <rv s="3">
    <fb>0.54335712119385104</fb>
    <v>23</v>
  </rv>
  <rv s="3">
    <fb>2780400</fb>
    <v>24</v>
  </rv>
  <rv s="3">
    <fb>105000</fb>
    <v>24</v>
  </rv>
  <rv s="3">
    <fb>17.021000000000001</fb>
    <v>25</v>
  </rv>
  <rv s="3">
    <fb>54</fb>
    <v>26</v>
  </rv>
  <rv s="2">
    <v>536870912</v>
    <v>Buenos Aires</v>
    <v>857a6814-3fe8-c414-84da-24018be87fce</v>
    <v>en-US</v>
    <v>Map</v>
  </rv>
  <rv s="3">
    <fb>201347.636</fb>
    <v>24</v>
  </rv>
  <rv s="3">
    <fb>232.75109166666701</fb>
    <v>27</v>
  </rv>
  <rv s="3">
    <fb>0.53548304349234199</fb>
    <v>23</v>
  </rv>
  <rv s="3">
    <fb>3074.70207056563</fb>
    <v>24</v>
  </rv>
  <rv s="3">
    <fb>2.2610000000000001</fb>
    <v>25</v>
  </rv>
  <rv s="3">
    <fb>9.7984058182512504E-2</fb>
    <v>23</v>
  </rv>
  <rv s="3">
    <fb>87.722407479689195</fb>
    <v>28</v>
  </rv>
  <rv s="3">
    <fb>1.1000000000000001</fb>
    <v>29</v>
  </rv>
  <rv s="3">
    <fb>449663446954.073</fb>
    <v>30</v>
  </rv>
  <rv s="3">
    <fb>1.0974146</fb>
    <v>23</v>
  </rv>
  <rv s="3">
    <fb>0.89958519999999997</fb>
    <v>23</v>
  </rv>
  <rv s="4">
    <v>1</v>
    <v>21</v>
    <v>2</v>
    <v>7</v>
    <v>0</v>
    <v>Image of Argentina</v>
  </rv>
  <rv s="3">
    <fb>8.8000000000000007</fb>
    <v>28</v>
  </rv>
  <rv s="2">
    <v>805306368</v>
    <v>Alberto Fernández (President)</v>
    <v>a031f3d8-002c-3394-df90-f74d9baee2fd</v>
    <v>en-US</v>
    <v>Generic</v>
  </rv>
  <rv s="2">
    <v>805306368</v>
    <v>Cristina Fernández de Kirchner (Vice president)</v>
    <v>ad82c326-bfbb-8a07-9ee4-cee8613a2a67</v>
    <v>en-US</v>
    <v>Generic</v>
  </rv>
  <rv s="5">
    <v>0</v>
  </rv>
  <rv s="6">
    <v>https://www.bing.com/search?q=argentina&amp;form=skydnc</v>
    <v>Learn more on Bing</v>
  </rv>
  <rv s="3">
    <fb>76.52</fb>
    <v>28</v>
  </rv>
  <rv s="3">
    <fb>39393540000</fb>
    <v>30</v>
  </rv>
  <rv s="3">
    <fb>39</fb>
    <v>28</v>
  </rv>
  <rv s="3">
    <fb>3.35</fb>
    <v>29</v>
  </rv>
  <rv s="5">
    <v>1</v>
  </rv>
  <rv s="3">
    <fb>0.17628076140000001</fb>
    <v>23</v>
  </rv>
  <rv s="3">
    <fb>3.96</fb>
    <v>25</v>
  </rv>
  <rv s="3">
    <fb>46234830</fb>
    <v>24</v>
  </rv>
  <rv s="3">
    <fb>0.23199999999999998</fb>
    <v>23</v>
  </rv>
  <rv s="3">
    <fb>0.29899999999999999</fb>
    <v>23</v>
  </rv>
  <rv s="3">
    <fb>0.46500000000000002</fb>
    <v>23</v>
  </rv>
  <rv s="3">
    <fb>1.8000000000000002E-2</fb>
    <v>23</v>
  </rv>
  <rv s="3">
    <fb>0.05</fb>
    <v>23</v>
  </rv>
  <rv s="3">
    <fb>9.9000000000000005E-2</fb>
    <v>23</v>
  </rv>
  <rv s="3">
    <fb>0.154</fb>
    <v>23</v>
  </rv>
  <rv s="3">
    <fb>0.61301998138427694</fb>
    <v>23</v>
  </rv>
  <rv s="2">
    <v>536870912</v>
    <v>Buenos Aires Province</v>
    <v>83e02b50-6d03-7c2c-eadf-7346066b2dea</v>
    <v>en-US</v>
    <v>Map</v>
  </rv>
  <rv s="2">
    <v>536870912</v>
    <v>Catamarca Province</v>
    <v>3c1c44fb-1be4-0807-a41a-389b53882281</v>
    <v>en-US</v>
    <v>Map</v>
  </rv>
  <rv s="2">
    <v>536870912</v>
    <v>Chaco Province</v>
    <v>7ba7eceb-7d6e-ca38-3de8-8edff91abe6c</v>
    <v>en-US</v>
    <v>Map</v>
  </rv>
  <rv s="2">
    <v>536870912</v>
    <v>Córdoba Province</v>
    <v>ee360e95-eb6e-6500-1854-d0ba2979c8c5</v>
    <v>en-US</v>
    <v>Map</v>
  </rv>
  <rv s="2">
    <v>536870912</v>
    <v>Corrientes Province</v>
    <v>370306e6-e553-7210-5bdd-cba530b5bb5e</v>
    <v>en-US</v>
    <v>Map</v>
  </rv>
  <rv s="2">
    <v>536870912</v>
    <v>Entre Ríos Province</v>
    <v>8f271891-a2e7-4452-b33a-32b209204098</v>
    <v>en-US</v>
    <v>Map</v>
  </rv>
  <rv s="2">
    <v>536870912</v>
    <v>Formosa Province</v>
    <v>2c10e13d-832d-d54f-08b1-364c9870d186</v>
    <v>en-US</v>
    <v>Map</v>
  </rv>
  <rv s="2">
    <v>536870912</v>
    <v>Jujuy Province</v>
    <v>4336eba8-fc73-200e-9d91-4273dd01d498</v>
    <v>en-US</v>
    <v>Map</v>
  </rv>
  <rv s="2">
    <v>536870912</v>
    <v>La Pampa Province</v>
    <v>44de277d-e840-a824-59d9-b6a9740aba03</v>
    <v>en-US</v>
    <v>Map</v>
  </rv>
  <rv s="2">
    <v>536870912</v>
    <v>La Rioja Province</v>
    <v>dac821c4-934d-98a0-3515-ecf294d05f34</v>
    <v>en-US</v>
    <v>Map</v>
  </rv>
  <rv s="2">
    <v>536870912</v>
    <v>Mendoza Province</v>
    <v>67d55d79-bbf5-f1ea-b2b6-9eaf7f8cbf5c</v>
    <v>en-US</v>
    <v>Map</v>
  </rv>
  <rv s="2">
    <v>536870912</v>
    <v>Misiones Province</v>
    <v>b5dd089e-a58d-3344-220d-67d53fbe2b62</v>
    <v>en-US</v>
    <v>Map</v>
  </rv>
  <rv s="2">
    <v>536870912</v>
    <v>Neuquén Province</v>
    <v>bf5efd04-a076-eedb-ad38-b133bbf30276</v>
    <v>en-US</v>
    <v>Map</v>
  </rv>
  <rv s="2">
    <v>536870912</v>
    <v>Río Negro Province</v>
    <v>d2c8f222-11b8-dd86-e0ab-8d14cb406edc</v>
    <v>en-US</v>
    <v>Map</v>
  </rv>
  <rv s="2">
    <v>536870912</v>
    <v>Salta Province</v>
    <v>f6ae2fbd-0520-148c-3526-8bf23d36cb82</v>
    <v>en-US</v>
    <v>Map</v>
  </rv>
  <rv s="2">
    <v>536870912</v>
    <v>San Juan Province</v>
    <v>17fa2e93-239c-11e6-f03e-d1c2f5cce2fe</v>
    <v>en-US</v>
    <v>Map</v>
  </rv>
  <rv s="2">
    <v>536870912</v>
    <v>San Luis Province</v>
    <v>5bdf188c-b213-ac45-dd24-12759c1ef35f</v>
    <v>en-US</v>
    <v>Map</v>
  </rv>
  <rv s="2">
    <v>536870912</v>
    <v>Santa Cruz Province</v>
    <v>33b38460-8bb6-75dd-5a16-ccfffb6378dc</v>
    <v>en-US</v>
    <v>Map</v>
  </rv>
  <rv s="2">
    <v>536870912</v>
    <v>Santa Fe Province</v>
    <v>7e0bc671-7ee3-bfe7-3fbf-0780b251b2f6</v>
    <v>en-US</v>
    <v>Map</v>
  </rv>
  <rv s="2">
    <v>536870912</v>
    <v>Santiago del Estero Province</v>
    <v>ec88ec56-2be0-4304-ab71-391ce9c013de</v>
    <v>en-US</v>
    <v>Map</v>
  </rv>
  <rv s="2">
    <v>536870912</v>
    <v>Tierra del Fuego Province, Argentina</v>
    <v>3bb8cbb1-ced9-fc53-1bf4-d1685a3435ea</v>
    <v>en-US</v>
    <v>Map</v>
  </rv>
  <rv s="2">
    <v>536870912</v>
    <v>Tucumán Province</v>
    <v>4f81112c-c69e-b6cc-2acc-73c36fc9a0aa</v>
    <v>en-US</v>
    <v>Map</v>
  </rv>
  <rv s="2">
    <v>536870912</v>
    <v>Chubut Province</v>
    <v>893cfb2e-6128-06e8-d927-6cdee06773f8</v>
    <v>en-US</v>
    <v>Map</v>
  </rv>
  <rv s="5">
    <v>2</v>
  </rv>
  <rv s="3">
    <fb>0.10087499305375699</fb>
    <v>23</v>
  </rv>
  <rv s="5">
    <v>3</v>
  </rv>
  <rv s="3">
    <fb>1.0629999999999999</fb>
    <v>23</v>
  </rv>
  <rv s="3">
    <fb>9.7889995574951205E-2</fb>
    <v>31</v>
  </rv>
  <rv s="3">
    <fb>41339571</fb>
    <v>24</v>
  </rv>
  <rv s="7">
    <v>#VALUE!</v>
    <v>en-US</v>
    <v>87153d87-9bb0-166a-3d56-613bdc274e1b</v>
    <v>536870912</v>
    <v>1</v>
    <v>16</v>
    <v>17</v>
    <v>Argentina</v>
    <v>19</v>
    <v>20</v>
    <v>Map</v>
    <v>21</v>
    <v>22</v>
    <v>AR</v>
    <v>3</v>
    <v>4</v>
    <v>5</v>
    <v>6</v>
    <v>7</v>
    <v>8</v>
    <v>9</v>
    <v>10</v>
    <v>11</v>
    <v>ARS</v>
    <v>Argentina, officially the Argentine Republic, is a country in the southern half of South America. Argentina covers an area of 2,780,400 km², making it the second-largest country in South America after Brazil, the fourth-largest country in the ...</v>
    <v>12</v>
    <v>13</v>
    <v>14</v>
    <v>15</v>
    <v>16</v>
    <v>17</v>
    <v>18</v>
    <v>19</v>
    <v>20</v>
    <v>21</v>
    <v>8</v>
    <v>24</v>
    <v>25</v>
    <v>26</v>
    <v>27</v>
    <v>28</v>
    <v>29</v>
    <v>Argentina</v>
    <v>Argentine National Anthem</v>
    <v>30</v>
    <v>República Argentina</v>
    <v>31</v>
    <v>32</v>
    <v>33</v>
    <v>34</v>
    <v>35</v>
    <v>36</v>
    <v>37</v>
    <v>38</v>
    <v>39</v>
    <v>40</v>
    <v>41</v>
    <v>65</v>
    <v>66</v>
    <v>67</v>
    <v>68</v>
    <v>69</v>
    <v>Argentina</v>
    <v>70</v>
    <v>mdp/vdpid/11</v>
  </rv>
  <rv s="4">
    <v>1</v>
    <v>21</v>
    <v>2</v>
    <v>3</v>
    <v>0</v>
    <v>Image of Argentina</v>
  </rv>
  <rv s="2">
    <v>536870912</v>
    <v>United States</v>
    <v>5232ed96-85b1-2edb-12c6-63e6c597a1de</v>
    <v>en-US</v>
    <v>Map</v>
  </rv>
  <rv s="3">
    <fb>0.44369067999501505</fb>
    <v>23</v>
  </rv>
  <rv s="3">
    <fb>9826675</fb>
    <v>24</v>
  </rv>
  <rv s="3">
    <fb>1359000</fb>
    <v>24</v>
  </rv>
  <rv s="3">
    <fb>11.6</fb>
    <v>25</v>
  </rv>
  <rv s="3">
    <fb>1</fb>
    <v>26</v>
  </rv>
  <rv s="2">
    <v>536870912</v>
    <v>Washington, D.C.</v>
    <v>216726d1-8987-06d3-5eff-823da05c3d3c</v>
    <v>en-US</v>
    <v>Map</v>
  </rv>
  <rv s="3">
    <fb>5006302.0769999996</fb>
    <v>24</v>
  </rv>
  <rv s="3">
    <fb>117.244195476228</fb>
    <v>27</v>
  </rv>
  <rv s="3">
    <fb>7.4999999999999997E-2</fb>
    <v>23</v>
  </rv>
  <rv s="3">
    <fb>12993.961824772699</fb>
    <v>24</v>
  </rv>
  <rv s="3">
    <fb>1.7295</fb>
    <v>25</v>
  </rv>
  <rv s="3">
    <fb>0.339297856663409</fb>
    <v>23</v>
  </rv>
  <rv s="3">
    <fb>82.427828245269197</fb>
    <v>28</v>
  </rv>
  <rv s="3">
    <fb>0.71</fb>
    <v>29</v>
  </rv>
  <rv s="3">
    <fb>21427700000000</fb>
    <v>30</v>
  </rv>
  <rv s="3">
    <fb>1.0182144</fb>
    <v>23</v>
  </rv>
  <rv s="3">
    <fb>0.88167390000000001</fb>
    <v>23</v>
  </rv>
  <rv s="4">
    <v>2</v>
    <v>21</v>
    <v>33</v>
    <v>7</v>
    <v>0</v>
    <v>Image of United States</v>
  </rv>
  <rv s="3">
    <fb>5.6</fb>
    <v>28</v>
  </rv>
  <rv s="2">
    <v>536870912</v>
    <v>New York City</v>
    <v>60d5dc2b-c915-460b-b722-c9e3485499ca</v>
    <v>en-US</v>
    <v>Map</v>
  </rv>
  <rv s="2">
    <v>805306368</v>
    <v>Joe Biden (President)</v>
    <v>cad484f9-be75-7a78-12dd-16233f823cd7</v>
    <v>en-US</v>
    <v>Generic</v>
  </rv>
  <rv s="2">
    <v>805306368</v>
    <v>Kamala Harris (Vice president)</v>
    <v>ef5cf66f-32b7-7271-286a-8e8313eda5c5</v>
    <v>en-US</v>
    <v>Generic</v>
  </rv>
  <rv s="2">
    <v>805306368</v>
    <v>Mike Johnson (Speaker)</v>
    <v>a37fb377-6f95-1179-9e91-e192a0e1bf85</v>
    <v>en-US</v>
    <v>Generic</v>
  </rv>
  <rv s="2">
    <v>805306368</v>
    <v>John Roberts (Chief justice)</v>
    <v>af7f7f4b-fd5b-867d-e108-4b6ecf118076</v>
    <v>en-US</v>
    <v>Generic</v>
  </rv>
  <rv s="5">
    <v>4</v>
  </rv>
  <rv s="6">
    <v>https://www.bing.com/search?q=united+states&amp;form=skydnc</v>
    <v>Learn more on Bing</v>
  </rv>
  <rv s="3">
    <fb>78.539024390243895</fb>
    <v>28</v>
  </rv>
  <rv s="3">
    <fb>30436313050000</fb>
    <v>30</v>
  </rv>
  <rv s="3">
    <fb>19</fb>
    <v>28</v>
  </rv>
  <rv s="3">
    <fb>7.25</fb>
    <v>29</v>
  </rv>
  <rv s="5">
    <v>5</v>
  </rv>
  <rv s="3">
    <fb>0.1108387988</fb>
    <v>23</v>
  </rv>
  <rv s="3">
    <fb>2.6120000000000001</fb>
    <v>25</v>
  </rv>
  <rv s="3">
    <fb>333287557</fb>
    <v>24</v>
  </rv>
  <rv s="3">
    <fb>0.22600000000000001</fb>
    <v>23</v>
  </rv>
  <rv s="3">
    <fb>0.30499999999999999</fb>
    <v>23</v>
  </rv>
  <rv s="3">
    <fb>0.46799999999999997</fb>
    <v>23</v>
  </rv>
  <rv s="3">
    <fb>1.7000000000000001E-2</fb>
    <v>23</v>
  </rv>
  <rv s="3">
    <fb>5.0999999999999997E-2</fb>
    <v>23</v>
  </rv>
  <rv s="3">
    <fb>0.10300000000000001</fb>
    <v>23</v>
  </rv>
  <rv s="3">
    <fb>0.153</fb>
    <v>23</v>
  </rv>
  <rv s="3">
    <fb>0.62048999786377002</fb>
    <v>23</v>
  </rv>
  <rv s="2">
    <v>536870912</v>
    <v>Alabama</v>
    <v>376f8b06-52f6-4e72-a31d-311a3563e645</v>
    <v>en-US</v>
    <v>Map</v>
  </rv>
  <rv s="2">
    <v>536870912</v>
    <v>Arkansas</v>
    <v>b939db72-08f2-4ea6-a16a-a53bf32e6612</v>
    <v>en-US</v>
    <v>Map</v>
  </rv>
  <rv s="2">
    <v>536870912</v>
    <v>California</v>
    <v>3009d91d-d582-4c34-85ba-772ba09e5be1</v>
    <v>en-US</v>
    <v>Map</v>
  </rv>
  <rv s="2">
    <v>536870912</v>
    <v>Colorado</v>
    <v>a070c5c2-b22d-41d8-b869-f20e583c4f80</v>
    <v>en-US</v>
    <v>Map</v>
  </rv>
  <rv s="2">
    <v>536870912</v>
    <v>Connecticut</v>
    <v>b3ca6523-435e-4a3b-8f78-1ad900a52cf8</v>
    <v>en-US</v>
    <v>Map</v>
  </rv>
  <rv s="2">
    <v>536870912</v>
    <v>Florida</v>
    <v>5fece3f4-e8e8-4159-843e-f725a930ad50</v>
    <v>en-US</v>
    <v>Map</v>
  </rv>
  <rv s="2">
    <v>536870912</v>
    <v>Georgia</v>
    <v>84604bc7-2c47-4f8d-8ea5-b6ac8c018a20</v>
    <v>en-US</v>
    <v>Map</v>
  </rv>
  <rv s="2">
    <v>536870912</v>
    <v>Hawaii</v>
    <v>b6f01eaf-aecf-44f6-b64d-1f6e982365c3</v>
    <v>en-US</v>
    <v>Map</v>
  </rv>
  <rv s="2">
    <v>536870912</v>
    <v>Idaho</v>
    <v>ecd30387-20fa-4523-9045-e2860154b5e9</v>
    <v>en-US</v>
    <v>Map</v>
  </rv>
  <rv s="2">
    <v>536870912</v>
    <v>Illinois</v>
    <v>4131acb8-628a-4241-8920-ca79eab9dade</v>
    <v>en-US</v>
    <v>Map</v>
  </rv>
  <rv s="2">
    <v>536870912</v>
    <v>Indiana</v>
    <v>109f7e5a-efbb-4953-b4b8-cb812ce1ff5d</v>
    <v>en-US</v>
    <v>Map</v>
  </rv>
  <rv s="2">
    <v>536870912</v>
    <v>Iowa</v>
    <v>77850824-b07a-487a-af58-37f9949afc27</v>
    <v>en-US</v>
    <v>Map</v>
  </rv>
  <rv s="2">
    <v>536870912</v>
    <v>Kansas</v>
    <v>6e527b71-bd3e-4bc1-b1c0-59d288b4fd5e</v>
    <v>en-US</v>
    <v>Map</v>
  </rv>
  <rv s="2">
    <v>536870912</v>
    <v>Kentucky</v>
    <v>108dfd18-4626-481a-8dfa-18f64e6eac84</v>
    <v>en-US</v>
    <v>Map</v>
  </rv>
  <rv s="2">
    <v>536870912</v>
    <v>Louisiana</v>
    <v>0ca1e87f-e2f6-43fb-8deb-d22bd09a9cae</v>
    <v>en-US</v>
    <v>Map</v>
  </rv>
  <rv s="2">
    <v>536870912</v>
    <v>Maine</v>
    <v>d62dd683-9cf9-4db9-a497-d810d529592b</v>
    <v>en-US</v>
    <v>Map</v>
  </rv>
  <rv s="2">
    <v>536870912</v>
    <v>Maryland</v>
    <v>4c472f4d-06a8-4d90-8bb8-da4d168c73fe</v>
    <v>en-US</v>
    <v>Map</v>
  </rv>
  <rv s="2">
    <v>536870912</v>
    <v>Massachusetts</v>
    <v>845219d5-3650-4199-b926-964ca27c863c</v>
    <v>en-US</v>
    <v>Map</v>
  </rv>
  <rv s="2">
    <v>536870912</v>
    <v>Michigan</v>
    <v>162411c2-b757-495d-aa81-93942fae2f7e</v>
    <v>en-US</v>
    <v>Map</v>
  </rv>
  <rv s="2">
    <v>536870912</v>
    <v>Minnesota</v>
    <v>77f97f6f-7e93-46e5-b486-6198effe8dea</v>
    <v>en-US</v>
    <v>Map</v>
  </rv>
  <rv s="2">
    <v>536870912</v>
    <v>Mississippi</v>
    <v>6af619ca-217d-49c0-9a86-153fc7fbcd78</v>
    <v>en-US</v>
    <v>Map</v>
  </rv>
  <rv s="2">
    <v>536870912</v>
    <v>Missouri</v>
    <v>6185f8cb-44e1-4da6-9bf0-b75286aeb591</v>
    <v>en-US</v>
    <v>Map</v>
  </rv>
  <rv s="2">
    <v>536870912</v>
    <v>Montana</v>
    <v>447d6cd5-53f6-4c8f-bf6c-9ff228415c3b</v>
    <v>en-US</v>
    <v>Map</v>
  </rv>
  <rv s="2">
    <v>536870912</v>
    <v>Nebraska</v>
    <v>3e64ff5d-6b40-4dbe-91b1-0e554e892496</v>
    <v>en-US</v>
    <v>Map</v>
  </rv>
  <rv s="2">
    <v>536870912</v>
    <v>Nevada</v>
    <v>c2157d7e-617e-4517-80f8-1b08113afc14</v>
    <v>en-US</v>
    <v>Map</v>
  </rv>
  <rv s="2">
    <v>536870912</v>
    <v>New Hampshire</v>
    <v>9ca71997-cc97-46eb-8911-fac32f80b0b1</v>
    <v>en-US</v>
    <v>Map</v>
  </rv>
  <rv s="2">
    <v>536870912</v>
    <v>New Jersey</v>
    <v>05277898-b62b-4878-8632-09d29756a2ff</v>
    <v>en-US</v>
    <v>Map</v>
  </rv>
  <rv s="2">
    <v>536870912</v>
    <v>New Mexico</v>
    <v>a16d3636-4349-41c7-a77e-89e34b26a8ad</v>
    <v>en-US</v>
    <v>Map</v>
  </rv>
  <rv s="2">
    <v>536870912</v>
    <v>New York</v>
    <v>caeb7b9a-f5d7-4686-8fb5-cf7628296b13</v>
    <v>en-US</v>
    <v>Map</v>
  </rv>
  <rv s="2">
    <v>536870912</v>
    <v>North Carolina</v>
    <v>9e2bf053-dd80-4646-8f26-65075e7085c0</v>
    <v>en-US</v>
    <v>Map</v>
  </rv>
  <rv s="2">
    <v>536870912</v>
    <v>North Dakota</v>
    <v>77fbc744-3efe-4aa9-9e8e-f8034f06b941</v>
    <v>en-US</v>
    <v>Map</v>
  </rv>
  <rv s="2">
    <v>536870912</v>
    <v>Ohio</v>
    <v>6f3df7da-1ef6-48e3-b2b3-b5b5fce3e846</v>
    <v>en-US</v>
    <v>Map</v>
  </rv>
  <rv s="2">
    <v>536870912</v>
    <v>Oklahoma</v>
    <v>cbcf556f-952a-4665-bb95-0500b27f9976</v>
    <v>en-US</v>
    <v>Map</v>
  </rv>
  <rv s="2">
    <v>536870912</v>
    <v>Oregon</v>
    <v>cacd36fd-7c62-43e2-a632-64a2a1811933</v>
    <v>en-US</v>
    <v>Map</v>
  </rv>
  <rv s="2">
    <v>536870912</v>
    <v>Pennsylvania</v>
    <v>6304580e-c803-4266-818a-971619176547</v>
    <v>en-US</v>
    <v>Map</v>
  </rv>
  <rv s="2">
    <v>536870912</v>
    <v>Rhode Island</v>
    <v>65a08f52-b469-4f7c-8353-9b3c0b2a5752</v>
    <v>en-US</v>
    <v>Map</v>
  </rv>
  <rv s="2">
    <v>536870912</v>
    <v>South Carolina</v>
    <v>810015e8-b10b-4232-9e2c-de87a67bd26e</v>
    <v>en-US</v>
    <v>Map</v>
  </rv>
  <rv s="2">
    <v>536870912</v>
    <v>South Dakota</v>
    <v>9cee0b65-d357-479e-a066-31c634648f47</v>
    <v>en-US</v>
    <v>Map</v>
  </rv>
  <rv s="2">
    <v>536870912</v>
    <v>Tennessee</v>
    <v>9bbc9c72-1bf1-4ef6-b66d-a6cdef70f4f3</v>
    <v>en-US</v>
    <v>Map</v>
  </rv>
  <rv s="2">
    <v>536870912</v>
    <v>Texas</v>
    <v>00a23ccd-3344-461c-8b9f-c2bb55be5815</v>
    <v>en-US</v>
    <v>Map</v>
  </rv>
  <rv s="2">
    <v>536870912</v>
    <v>Utah</v>
    <v>c6705e44-d27f-4240-95a2-54e802e3b524</v>
    <v>en-US</v>
    <v>Map</v>
  </rv>
  <rv s="2">
    <v>536870912</v>
    <v>Vermont</v>
    <v>221864cc-447e-4e78-847c-59e485d73bff</v>
    <v>en-US</v>
    <v>Map</v>
  </rv>
  <rv s="2">
    <v>536870912</v>
    <v>Virginia</v>
    <v>7eee9976-e8a7-472c-ada1-007208abd678</v>
    <v>en-US</v>
    <v>Map</v>
  </rv>
  <rv s="2">
    <v>536870912</v>
    <v>Washington</v>
    <v>982ad551-fd5d-45df-bd70-bf704dd576e4</v>
    <v>en-US</v>
    <v>Map</v>
  </rv>
  <rv s="2">
    <v>536870912</v>
    <v>West Virginia</v>
    <v>8a47255a-fae3-4faa-aa32-c6f384cb6c1d</v>
    <v>en-US</v>
    <v>Map</v>
  </rv>
  <rv s="2">
    <v>536870912</v>
    <v>Wisconsin</v>
    <v>cb4d2853-06f4-4467-8e7c-4e31cbb35cb2</v>
    <v>en-US</v>
    <v>Map</v>
  </rv>
  <rv s="2">
    <v>536870912</v>
    <v>Wyoming</v>
    <v>bff03ad6-2b7f-400b-a76e-eb9fc4a93961</v>
    <v>en-US</v>
    <v>Map</v>
  </rv>
  <rv s="2">
    <v>536870912</v>
    <v>American Samoa</v>
    <v>12d04d63-b9b5-855b-0821-b32474a729a4</v>
    <v>en-US</v>
    <v>Map</v>
  </rv>
  <rv s="2">
    <v>536870912</v>
    <v>Guam</v>
    <v>f842c067-b461-3084-6a3b-6c6c7431fc9a</v>
    <v>en-US</v>
    <v>Map</v>
  </rv>
  <rv s="2">
    <v>536870912</v>
    <v>Northern Mariana Islands</v>
    <v>f4475436-adda-9ff0-b5fe-6c3dff0e26be</v>
    <v>en-US</v>
    <v>Map</v>
  </rv>
  <rv s="2">
    <v>536870912</v>
    <v>Puerto Rico</v>
    <v>72752f4d-11d3-5470-b64e-b9e012b0520f</v>
    <v>en-US</v>
    <v>Map</v>
  </rv>
  <rv s="2">
    <v>536870912</v>
    <v>United States Virgin Islands</v>
    <v>38bd827b-bc00-140e-85be-46a96078429c</v>
    <v>en-US</v>
    <v>Map</v>
  </rv>
  <rv s="2">
    <v>536870912</v>
    <v>Alaska</v>
    <v>31c4c7a1-54e7-4306-ac9b-f1b02e85bda5</v>
    <v>en-US</v>
    <v>Map</v>
  </rv>
  <rv s="2">
    <v>536870912</v>
    <v>Arizona</v>
    <v>bf973f46-5962-4997-a7ba-a05f1aa2a9f9</v>
    <v>en-US</v>
    <v>Map</v>
  </rv>
  <rv s="2">
    <v>536870912</v>
    <v>Delaware</v>
    <v>8ad617cc-3d7a-4b3c-a787-098de959ccc4</v>
    <v>en-US</v>
    <v>Map</v>
  </rv>
  <rv s="5">
    <v>6</v>
  </rv>
  <rv s="3">
    <fb>9.5866513904898809E-2</fb>
    <v>23</v>
  </rv>
  <rv s="5">
    <v>7</v>
  </rv>
  <rv s="3">
    <fb>0.36599999999999999</fb>
    <v>23</v>
  </rv>
  <rv s="3">
    <fb>0.14699999999999999</fb>
    <v>31</v>
  </rv>
  <rv s="3">
    <fb>270663028</fb>
    <v>24</v>
  </rv>
  <rv s="7">
    <v>#VALUE!</v>
    <v>en-US</v>
    <v>5232ed96-85b1-2edb-12c6-63e6c597a1de</v>
    <v>536870912</v>
    <v>1</v>
    <v>36</v>
    <v>17</v>
    <v>United States</v>
    <v>19</v>
    <v>20</v>
    <v>Map</v>
    <v>21</v>
    <v>37</v>
    <v>US</v>
    <v>74</v>
    <v>75</v>
    <v>76</v>
    <v>77</v>
    <v>78</v>
    <v>79</v>
    <v>80</v>
    <v>81</v>
    <v>82</v>
    <v>USD</v>
    <v>The United States of America, commonly known as the United States or simply America, is a country primarily located in North America and consisting of 50 states, a federal district, five major unincorporated territories, and nine Minor Outlying ...</v>
    <v>83</v>
    <v>84</v>
    <v>85</v>
    <v>86</v>
    <v>87</v>
    <v>88</v>
    <v>89</v>
    <v>90</v>
    <v>91</v>
    <v>92</v>
    <v>93</v>
    <v>98</v>
    <v>99</v>
    <v>100</v>
    <v>101</v>
    <v>102</v>
    <v>103</v>
    <v>United States</v>
    <v>The Star-Spangled Banner</v>
    <v>104</v>
    <v>the United States of America</v>
    <v>105</v>
    <v>106</v>
    <v>107</v>
    <v>108</v>
    <v>109</v>
    <v>110</v>
    <v>111</v>
    <v>112</v>
    <v>113</v>
    <v>114</v>
    <v>115</v>
    <v>171</v>
    <v>172</v>
    <v>173</v>
    <v>174</v>
    <v>175</v>
    <v>United States</v>
    <v>176</v>
    <v>mdp/vdpid/244</v>
  </rv>
  <rv s="4">
    <v>2</v>
    <v>21</v>
    <v>33</v>
    <v>3</v>
    <v>0</v>
    <v>Image of United States</v>
  </rv>
</rvData>
</file>

<file path=xl/richData/rdrichvaluestructure.xml><?xml version="1.0" encoding="utf-8"?>
<rvStructures xmlns="http://schemas.microsoft.com/office/spreadsheetml/2017/richdata" count="8">
  <s t="_error">
    <k n="errorType" t="i"/>
    <k n="subType" t="i"/>
  </s>
  <s t="_webimage">
    <k n="WebImageIdentifier" t="i"/>
    <k n="CalcOrigin" t="i"/>
    <k n="ComputedImage" t="b"/>
    <k n="ImageSizing" t="i"/>
    <k n="Text" t="s"/>
  </s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http://en.wikipedia.org/wiki/Argentina	https://www.cia.gov/library/publications/the-world-factbook/geos/ar.html?Transportation	https://travel.state.gov/content/travel/en/international-travel/International-Travel-Country-Information-Pages/Argentina.html	</v>
      <v xml:space="preserve">http://creativecommons.org/licenses/by-sa/3.0/			</v>
    </spb>
    <spb s="0">
      <v xml:space="preserve">Wikipedia	</v>
      <v xml:space="preserve">CC BY-SA 3.0	</v>
      <v xml:space="preserve">https://en.wikipedia.org/wiki/Argentina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http://en.wikipedia.org/wiki/Argentina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https://www.cia.gov/library/publications/the-world-factbook/geos/ar.html?Transportation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6</v>
      <v>1</v>
      <v>5</v>
      <v>7</v>
      <v>2</v>
      <v>5</v>
      <v>8</v>
      <v>9</v>
      <v>10</v>
      <v>5</v>
      <v>5</v>
      <v>2</v>
      <v>5</v>
      <v>11</v>
      <v>12</v>
      <v>13</v>
      <v>14</v>
      <v>5</v>
      <v>1</v>
      <v>5</v>
      <v>5</v>
      <v>5</v>
      <v>5</v>
      <v>5</v>
      <v>5</v>
      <v>5</v>
      <v>5</v>
      <v>5</v>
      <v>5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2022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6</v>
      <v>32</v>
      <v>35</v>
      <v>7</v>
      <v>33</v>
      <v>35</v>
      <v>8</v>
      <v>9</v>
      <v>10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2022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3">
      <rpv i="2">0.0%</rpv>
    </rSty>
    <rSty dxfid="0">
      <rpv i="2">#,##0</rpv>
    </rSty>
    <rSty dxfid="2">
      <rpv i="2">0.00</rpv>
    </rSty>
    <rSty dxfid="5">
      <rpv i="2">0</rpv>
    </rSty>
    <rSty dxfid="4">
      <rpv i="2">#,##0.00</rpv>
    </rSty>
    <rSty dxfid="1">
      <rpv i="2">0.0</rpv>
    </rSty>
    <rSty dxfid="1">
      <rpv i="2">_([$$-en-US]* #,##0.00_);_([$$-en-US]* (#,##0.00);_([$$-en-US]* "-"??_);_(@_)</rpv>
    </rSty>
    <rSty dxfid="1">
      <rpv i="2">_([$$-en-US]* #,##0_);_([$$-en-US]* (#,##0);_([$$-en-US]* "-"_);_(@_)</rpv>
    </rSty>
    <rSty dxfid="3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3">
  <autoFilter ref="B8:B40" xr:uid="{1DF6214A-72AF-4050-AD3F-E792F23F20D9}"/>
  <tableColumns count="1">
    <tableColumn id="1" xr3:uid="{554F4A2F-BAD9-491E-93CE-F595A7A2CE76}" name="Data" dataDxfId="1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1" dataDxfId="9" headerRowBorderDxfId="10" tableBorderDxfId="8">
  <autoFilter ref="B12:D24" xr:uid="{58F3F2B4-8135-4D4E-AEAF-26B8CB4661CC}"/>
  <tableColumns count="3">
    <tableColumn id="1" xr3:uid="{3B536010-00C5-4032-9B5D-8AA6FEC38EF5}" name="Program" dataDxfId="7"/>
    <tableColumn id="2" xr3:uid="{AA7DC636-BF11-4E06-B66C-470969BC1C1A}" name="Region" dataDxfId="6"/>
    <tableColumn id="3" xr3:uid="{555462A3-0EFB-412C-BA7A-0245BCDC6E89}" name="Viewers" dataDxfId="5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4"/>
    <tableColumn id="2" xr3:uid="{5DCB62D2-21B8-40A0-91CA-8612CCCEF129}" uniqueName="2" name="Vorname" queryTableFieldId="2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2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F4845F-FD6F-45B7-A9D9-EB0F3791C85D}" name="Table10" displayName="Table10" ref="E8:F10" totalsRowShown="0">
  <autoFilter ref="E8:F10" xr:uid="{3AF4845F-FD6F-45B7-A9D9-EB0F3791C85D}"/>
  <tableColumns count="2">
    <tableColumn id="1" xr3:uid="{7430E7B1-45F5-45B6-B407-C8331B3F0BAE}" name="Country"/>
    <tableColumn id="2" xr3:uid="{D65BBF19-BD84-47D4-BEE4-2D0475FFF4D8}" name="Flag" dataDxfId="1">
      <calculatedColumnFormula array="1">_FV(Table10[[#This Row],[Country]],"Image")</calculatedColumnFormula>
    </tableColumn>
  </tableColumns>
  <tableStyleInfo name="Biegert Table Standard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796A3A8-EB8D-4644-AF22-AEC7ED867E6F}" name="Table11" displayName="Table11" ref="B6:C16" totalsRowShown="0">
  <autoFilter ref="B6:C16" xr:uid="{E796A3A8-EB8D-4644-AF22-AEC7ED867E6F}"/>
  <tableColumns count="2">
    <tableColumn id="1" xr3:uid="{0D439E03-954C-4FFA-881F-5998D07087A8}" name="Col1"/>
    <tableColumn id="2" xr3:uid="{C23BFF52-75DB-4D05-903E-C5CE80E4F89D}" name="Col2 "/>
  </tableColumns>
  <tableStyleInfo name="Biegert Table Standard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7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C83B7D3-9693-4A9F-88B5-7F5D3FBACDE1}">
  <we:reference id="wa200001792" version="1.3.182.0" store="en-US" storeType="OMEX"/>
  <we:alternateReferences>
    <we:reference id="wa200001792" version="1.3.182.0" store="WA200001792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23-Nov-2023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23-Nov-2023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23-Nov-2023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23-Nov-2023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23-Nov-2023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23-Nov-2023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23-Nov-2023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opLeftCell="A5" zoomScaleNormal="100" workbookViewId="0">
      <selection activeCell="V21" sqref="V21"/>
    </sheetView>
  </sheetViews>
  <sheetFormatPr defaultRowHeight="13.2" x14ac:dyDescent="0.25"/>
  <cols>
    <col min="4" max="4" width="14.109375" bestFit="1" customWidth="1"/>
    <col min="5" max="5" width="15.5546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4043</v>
      </c>
      <c r="C2" s="2"/>
      <c r="E2" t="s">
        <v>4053</v>
      </c>
    </row>
    <row r="3" spans="1:5" x14ac:dyDescent="0.25">
      <c r="A3" s="1" t="s">
        <v>3</v>
      </c>
      <c r="B3" s="2" t="s">
        <v>4044</v>
      </c>
      <c r="C3" s="2"/>
    </row>
    <row r="8" spans="1:5" x14ac:dyDescent="0.25">
      <c r="D8" s="50" t="s">
        <v>4046</v>
      </c>
      <c r="E8" s="50"/>
    </row>
    <row r="9" spans="1:5" x14ac:dyDescent="0.25">
      <c r="D9" t="s">
        <v>4047</v>
      </c>
      <c r="E9" t="s">
        <v>4048</v>
      </c>
    </row>
    <row r="10" spans="1:5" x14ac:dyDescent="0.25">
      <c r="D10" t="s">
        <v>4049</v>
      </c>
      <c r="E10" s="51">
        <v>317</v>
      </c>
    </row>
    <row r="11" spans="1:5" x14ac:dyDescent="0.25">
      <c r="D11" t="s">
        <v>4050</v>
      </c>
      <c r="E11" s="51">
        <v>196</v>
      </c>
    </row>
    <row r="12" spans="1:5" x14ac:dyDescent="0.25">
      <c r="D12" t="s">
        <v>4051</v>
      </c>
      <c r="E12" s="51">
        <v>47</v>
      </c>
    </row>
    <row r="13" spans="1:5" ht="26.4" x14ac:dyDescent="0.25">
      <c r="D13" s="52" t="s">
        <v>4054</v>
      </c>
      <c r="E13" s="51">
        <v>49</v>
      </c>
    </row>
    <row r="14" spans="1:5" ht="26.4" x14ac:dyDescent="0.25">
      <c r="D14" s="52" t="s">
        <v>4055</v>
      </c>
      <c r="E14" s="51">
        <v>-111</v>
      </c>
    </row>
    <row r="15" spans="1:5" x14ac:dyDescent="0.25">
      <c r="D15" t="s">
        <v>4052</v>
      </c>
      <c r="E15" s="51">
        <v>-200</v>
      </c>
    </row>
    <row r="16" spans="1:5" x14ac:dyDescent="0.25">
      <c r="D16" t="s">
        <v>4049</v>
      </c>
      <c r="E16" s="51">
        <v>298</v>
      </c>
    </row>
    <row r="22" spans="5:5" x14ac:dyDescent="0.25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B045-3E2B-417D-B6AD-C4405C92F174}">
  <dimension ref="A1:F10"/>
  <sheetViews>
    <sheetView workbookViewId="0">
      <selection activeCell="D5" sqref="D5"/>
    </sheetView>
  </sheetViews>
  <sheetFormatPr defaultRowHeight="13.2" x14ac:dyDescent="0.25"/>
  <cols>
    <col min="5" max="5" width="17.44140625" customWidth="1"/>
    <col min="6" max="6" width="14.5546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4056</v>
      </c>
      <c r="C2" s="2"/>
    </row>
    <row r="3" spans="1:6" x14ac:dyDescent="0.25">
      <c r="A3" s="1" t="s">
        <v>3</v>
      </c>
      <c r="B3" s="2" t="s">
        <v>4044</v>
      </c>
      <c r="C3" s="2"/>
    </row>
    <row r="8" spans="1:6" ht="14.4" x14ac:dyDescent="0.3">
      <c r="B8" s="53" t="e" vm="2">
        <f>_xlfn.IMAGE("https://upload.wikimedia.org/wikipedia/en/thumb/a/a4/Flag_of_the_United_States.svg/1280px-Flag_of_the_United_States.svg.png","USA",0)</f>
        <v>#VALUE!</v>
      </c>
      <c r="E8" t="s">
        <v>153</v>
      </c>
      <c r="F8" t="s">
        <v>4057</v>
      </c>
    </row>
    <row r="9" spans="1:6" ht="18.600000000000001" customHeight="1" x14ac:dyDescent="0.25">
      <c r="E9" t="e" vm="3">
        <v>#VALUE!</v>
      </c>
      <c r="F9" t="e" cm="1" vm="4">
        <f t="array" ref="F9">_FV(Table10[[#This Row],[Country]],"Image")</f>
        <v>#VALUE!</v>
      </c>
    </row>
    <row r="10" spans="1:6" ht="18.600000000000001" customHeight="1" x14ac:dyDescent="0.25">
      <c r="E10" t="e" vm="5">
        <v>#VALUE!</v>
      </c>
      <c r="F10" t="e" cm="1" vm="6">
        <f t="array" ref="F10">_FV(Table10[[#This Row],[Country]],"Image")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8348-79B6-4CD7-8C73-94060E25BB5D}">
  <dimension ref="A1:P27"/>
  <sheetViews>
    <sheetView workbookViewId="0">
      <selection activeCell="O8" sqref="O8"/>
    </sheetView>
  </sheetViews>
  <sheetFormatPr defaultRowHeight="13.2" x14ac:dyDescent="0.25"/>
  <cols>
    <col min="12" max="12" width="11" bestFit="1" customWidth="1"/>
    <col min="15" max="15" width="15.109375" bestFit="1" customWidth="1"/>
    <col min="16" max="16" width="11" bestFit="1" customWidth="1"/>
  </cols>
  <sheetData>
    <row r="1" spans="1:16" x14ac:dyDescent="0.25">
      <c r="A1" s="1" t="s">
        <v>0</v>
      </c>
      <c r="B1" s="2" t="s">
        <v>1</v>
      </c>
      <c r="C1" s="2"/>
      <c r="D1" s="2"/>
      <c r="E1" s="2"/>
      <c r="G1" t="s">
        <v>4060</v>
      </c>
    </row>
    <row r="2" spans="1:16" x14ac:dyDescent="0.25">
      <c r="A2" s="1" t="s">
        <v>2</v>
      </c>
      <c r="B2" s="2" t="s">
        <v>4058</v>
      </c>
      <c r="C2" s="2"/>
      <c r="D2" s="2"/>
      <c r="E2" s="2"/>
    </row>
    <row r="3" spans="1:16" x14ac:dyDescent="0.25">
      <c r="A3" s="1" t="s">
        <v>3</v>
      </c>
      <c r="B3" s="2" t="s">
        <v>4044</v>
      </c>
      <c r="C3" s="2"/>
      <c r="D3" s="2"/>
      <c r="E3" s="2"/>
    </row>
    <row r="4" spans="1:16" x14ac:dyDescent="0.25">
      <c r="L4" t="s">
        <v>4059</v>
      </c>
    </row>
    <row r="7" spans="1:16" x14ac:dyDescent="0.25">
      <c r="L7" t="str" cm="1">
        <f t="array" ref="L7:L24">_xlfn.TEXTSPLIT(L4,," ")</f>
        <v>Container</v>
      </c>
      <c r="O7" t="str" cm="1">
        <f t="array" ref="O7:P16">_xlfn.VSTACK({"Container Name","Date"},INDEX(_xlfn.ANCHORARRAY(L7),_xlfn.SEQUENCE(COUNTA(_xlfn.ANCHORARRAY(L7))/2,2)))</f>
        <v>Container Name</v>
      </c>
      <c r="P7" t="str">
        <v>Date</v>
      </c>
    </row>
    <row r="8" spans="1:16" x14ac:dyDescent="0.25">
      <c r="L8" t="str">
        <v>2023-10-14</v>
      </c>
      <c r="O8" t="str">
        <v>Container</v>
      </c>
      <c r="P8" t="str">
        <v>2023-10-14</v>
      </c>
    </row>
    <row r="9" spans="1:16" x14ac:dyDescent="0.25">
      <c r="L9" t="str">
        <v>Container</v>
      </c>
      <c r="O9" t="str">
        <v>Container</v>
      </c>
      <c r="P9" t="str">
        <v>2023-10-11</v>
      </c>
    </row>
    <row r="10" spans="1:16" x14ac:dyDescent="0.25">
      <c r="L10" t="str">
        <v>2023-10-11</v>
      </c>
      <c r="O10" t="str">
        <v>Container</v>
      </c>
      <c r="P10" t="str">
        <v>2023-10-08</v>
      </c>
    </row>
    <row r="11" spans="1:16" x14ac:dyDescent="0.25">
      <c r="L11" t="str">
        <v>Container</v>
      </c>
      <c r="O11" t="str">
        <v>Container</v>
      </c>
      <c r="P11" t="str">
        <v>2023-10-05</v>
      </c>
    </row>
    <row r="12" spans="1:16" x14ac:dyDescent="0.25">
      <c r="L12" t="str">
        <v>2023-10-08</v>
      </c>
      <c r="O12" t="str">
        <v>Container</v>
      </c>
      <c r="P12" t="str">
        <v>2023-10-02</v>
      </c>
    </row>
    <row r="13" spans="1:16" x14ac:dyDescent="0.25">
      <c r="L13" t="str">
        <v>Container</v>
      </c>
      <c r="O13" t="str">
        <v>Container</v>
      </c>
      <c r="P13" t="str">
        <v>2023-09-29</v>
      </c>
    </row>
    <row r="14" spans="1:16" x14ac:dyDescent="0.25">
      <c r="L14" t="str">
        <v>2023-10-05</v>
      </c>
      <c r="O14" t="str">
        <v>Container</v>
      </c>
      <c r="P14" t="str">
        <v>2023-09-26</v>
      </c>
    </row>
    <row r="15" spans="1:16" x14ac:dyDescent="0.25">
      <c r="L15" t="str">
        <v>Container</v>
      </c>
      <c r="O15" t="str">
        <v>Container</v>
      </c>
      <c r="P15" t="str">
        <v>2023-09-27</v>
      </c>
    </row>
    <row r="16" spans="1:16" x14ac:dyDescent="0.25">
      <c r="L16" t="str">
        <v>2023-10-02</v>
      </c>
      <c r="O16" t="str">
        <v>Container</v>
      </c>
      <c r="P16" t="str">
        <v>2023-09-28</v>
      </c>
    </row>
    <row r="17" spans="12:16" x14ac:dyDescent="0.25">
      <c r="L17" t="str">
        <v>Container</v>
      </c>
    </row>
    <row r="18" spans="12:16" x14ac:dyDescent="0.25">
      <c r="L18" t="str">
        <v>2023-09-29</v>
      </c>
    </row>
    <row r="19" spans="12:16" x14ac:dyDescent="0.25">
      <c r="L19" t="str">
        <v>Container</v>
      </c>
      <c r="O19" t="str" cm="1">
        <f t="array" ref="O19:P27">_xlfn.WRAPROWS(_xlfn.ANCHORARRAY(L7),2)</f>
        <v>Container</v>
      </c>
      <c r="P19" t="str">
        <v>2023-10-14</v>
      </c>
    </row>
    <row r="20" spans="12:16" x14ac:dyDescent="0.25">
      <c r="L20" t="str">
        <v>2023-09-26</v>
      </c>
      <c r="O20" t="str">
        <v>Container</v>
      </c>
      <c r="P20" t="str">
        <v>2023-10-11</v>
      </c>
    </row>
    <row r="21" spans="12:16" x14ac:dyDescent="0.25">
      <c r="L21" t="str">
        <v>Container</v>
      </c>
      <c r="O21" t="str">
        <v>Container</v>
      </c>
      <c r="P21" t="str">
        <v>2023-10-08</v>
      </c>
    </row>
    <row r="22" spans="12:16" x14ac:dyDescent="0.25">
      <c r="L22" t="str">
        <v>2023-09-27</v>
      </c>
      <c r="O22" t="str">
        <v>Container</v>
      </c>
      <c r="P22" t="str">
        <v>2023-10-05</v>
      </c>
    </row>
    <row r="23" spans="12:16" x14ac:dyDescent="0.25">
      <c r="L23" t="str">
        <v>Container</v>
      </c>
      <c r="O23" t="str">
        <v>Container</v>
      </c>
      <c r="P23" t="str">
        <v>2023-10-02</v>
      </c>
    </row>
    <row r="24" spans="12:16" x14ac:dyDescent="0.25">
      <c r="L24" t="str">
        <v>2023-09-28</v>
      </c>
      <c r="O24" t="str">
        <v>Container</v>
      </c>
      <c r="P24" t="str">
        <v>2023-09-29</v>
      </c>
    </row>
    <row r="25" spans="12:16" x14ac:dyDescent="0.25">
      <c r="O25" t="str">
        <v>Container</v>
      </c>
      <c r="P25" t="str">
        <v>2023-09-26</v>
      </c>
    </row>
    <row r="26" spans="12:16" x14ac:dyDescent="0.25">
      <c r="O26" t="str">
        <v>Container</v>
      </c>
      <c r="P26" t="str">
        <v>2023-09-27</v>
      </c>
    </row>
    <row r="27" spans="12:16" x14ac:dyDescent="0.25">
      <c r="O27" t="str">
        <v>Container</v>
      </c>
      <c r="P27" t="str">
        <v>2023-09-28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99E2B-6992-4379-B4AF-8F1DA48C0971}">
  <dimension ref="A1:Q25"/>
  <sheetViews>
    <sheetView workbookViewId="0">
      <selection activeCell="R21" sqref="R21"/>
    </sheetView>
  </sheetViews>
  <sheetFormatPr defaultRowHeight="13.2" x14ac:dyDescent="0.25"/>
  <sheetData>
    <row r="1" spans="1:17" x14ac:dyDescent="0.25">
      <c r="A1" s="1" t="s">
        <v>0</v>
      </c>
      <c r="B1" s="2" t="s">
        <v>1</v>
      </c>
      <c r="C1" s="2"/>
    </row>
    <row r="2" spans="1:17" x14ac:dyDescent="0.25">
      <c r="A2" s="1" t="s">
        <v>2</v>
      </c>
      <c r="B2" s="2" t="s">
        <v>4063</v>
      </c>
      <c r="C2" s="2"/>
    </row>
    <row r="3" spans="1:17" x14ac:dyDescent="0.25">
      <c r="A3" s="1" t="s">
        <v>3</v>
      </c>
      <c r="B3" s="2" t="s">
        <v>4064</v>
      </c>
      <c r="C3" s="2"/>
    </row>
    <row r="6" spans="1:17" x14ac:dyDescent="0.25">
      <c r="B6" t="s">
        <v>4061</v>
      </c>
      <c r="C6" t="s">
        <v>4062</v>
      </c>
      <c r="G6" t="s">
        <v>4065</v>
      </c>
    </row>
    <row r="7" spans="1:17" x14ac:dyDescent="0.25">
      <c r="B7">
        <v>56</v>
      </c>
      <c r="C7">
        <v>93</v>
      </c>
      <c r="G7" cm="1">
        <f t="array" ref="G7:H10">INDEX(Table11[Col1],_xlfn.SEQUENCE(4,2,1,1))</f>
        <v>56</v>
      </c>
      <c r="H7">
        <v>92</v>
      </c>
      <c r="M7" cm="1">
        <f t="array" ref="M7:M9">INDEX(Table11[],{1;2;3},2)</f>
        <v>93</v>
      </c>
      <c r="N7" t="str">
        <f ca="1">_xlfn.FORMULATEXT(M7)</f>
        <v>=INDEX(Table11,{1;2;3},2)</v>
      </c>
    </row>
    <row r="8" spans="1:17" x14ac:dyDescent="0.25">
      <c r="B8">
        <v>92</v>
      </c>
      <c r="C8">
        <v>63</v>
      </c>
      <c r="G8">
        <v>18</v>
      </c>
      <c r="H8">
        <v>4</v>
      </c>
      <c r="M8">
        <v>63</v>
      </c>
    </row>
    <row r="9" spans="1:17" x14ac:dyDescent="0.25">
      <c r="B9">
        <v>18</v>
      </c>
      <c r="C9">
        <v>84</v>
      </c>
      <c r="G9">
        <v>36</v>
      </c>
      <c r="H9">
        <v>77</v>
      </c>
      <c r="M9">
        <v>84</v>
      </c>
    </row>
    <row r="10" spans="1:17" x14ac:dyDescent="0.25">
      <c r="B10">
        <v>4</v>
      </c>
      <c r="C10">
        <v>57</v>
      </c>
      <c r="G10">
        <v>69</v>
      </c>
      <c r="H10">
        <v>35</v>
      </c>
    </row>
    <row r="11" spans="1:17" x14ac:dyDescent="0.25">
      <c r="B11">
        <v>36</v>
      </c>
      <c r="C11">
        <v>91</v>
      </c>
      <c r="N11" cm="1">
        <f t="array" ref="N11:O13">INDEX(Table11[],{1;2;3},{1,2})</f>
        <v>56</v>
      </c>
      <c r="O11">
        <v>93</v>
      </c>
      <c r="Q11" t="str">
        <f ca="1">_xlfn.FORMULATEXT(N11)</f>
        <v>=INDEX(Table11,{1;2;3},{1,2})</v>
      </c>
    </row>
    <row r="12" spans="1:17" x14ac:dyDescent="0.25">
      <c r="B12">
        <v>77</v>
      </c>
      <c r="C12">
        <v>5</v>
      </c>
      <c r="N12">
        <v>92</v>
      </c>
      <c r="O12">
        <v>63</v>
      </c>
    </row>
    <row r="13" spans="1:17" x14ac:dyDescent="0.25">
      <c r="B13">
        <v>69</v>
      </c>
      <c r="C13">
        <v>22</v>
      </c>
      <c r="G13" cm="1">
        <f t="array" ref="G13:H16">_xlfn.SEQUENCE(4,2,1,1)</f>
        <v>1</v>
      </c>
      <c r="H13">
        <v>2</v>
      </c>
      <c r="N13">
        <v>18</v>
      </c>
      <c r="O13">
        <v>84</v>
      </c>
    </row>
    <row r="14" spans="1:17" x14ac:dyDescent="0.25">
      <c r="B14">
        <v>35</v>
      </c>
      <c r="C14">
        <v>87</v>
      </c>
      <c r="G14">
        <v>3</v>
      </c>
      <c r="H14">
        <v>4</v>
      </c>
    </row>
    <row r="15" spans="1:17" x14ac:dyDescent="0.25">
      <c r="B15">
        <v>95</v>
      </c>
      <c r="C15">
        <v>33</v>
      </c>
      <c r="G15">
        <v>5</v>
      </c>
      <c r="H15">
        <v>6</v>
      </c>
    </row>
    <row r="16" spans="1:17" x14ac:dyDescent="0.25">
      <c r="B16">
        <v>3</v>
      </c>
      <c r="C16">
        <v>57</v>
      </c>
      <c r="G16">
        <v>7</v>
      </c>
      <c r="H16">
        <v>8</v>
      </c>
      <c r="N16" cm="1">
        <f t="array" ref="N16:N18">INDEX(Table11[],{1;2;3},{1;2;1})</f>
        <v>56</v>
      </c>
      <c r="Q16" t="str">
        <f ca="1">_xlfn.FORMULATEXT(N16)</f>
        <v>=INDEX(Table11,{1;2;3},{1;2;1})</v>
      </c>
    </row>
    <row r="17" spans="7:15" x14ac:dyDescent="0.25">
      <c r="N17">
        <v>63</v>
      </c>
    </row>
    <row r="18" spans="7:15" x14ac:dyDescent="0.25">
      <c r="N18">
        <v>18</v>
      </c>
    </row>
    <row r="19" spans="7:15" x14ac:dyDescent="0.25">
      <c r="G19" cm="1">
        <f t="array" ref="G19:H19">INDEX(Table11[[Col2 ]],{5,6})</f>
        <v>91</v>
      </c>
      <c r="H19">
        <v>5</v>
      </c>
      <c r="J19" t="str">
        <f ca="1">_xlfn.FORMULATEXT(G19)</f>
        <v>=INDEX(Table11[[Col2 ]],{5,6})</v>
      </c>
    </row>
    <row r="20" spans="7:15" x14ac:dyDescent="0.25">
      <c r="N20" cm="1">
        <f t="array" ref="N20:O21">INDEX(Table11[Col1],{2,3;4,5})</f>
        <v>92</v>
      </c>
      <c r="O20">
        <v>18</v>
      </c>
    </row>
    <row r="21" spans="7:15" x14ac:dyDescent="0.25">
      <c r="N21">
        <v>4</v>
      </c>
      <c r="O21">
        <v>36</v>
      </c>
    </row>
    <row r="22" spans="7:15" x14ac:dyDescent="0.25">
      <c r="G22" cm="1">
        <f t="array" ref="G22:G23">INDEX(Table11[[Col2 ]],{5;6})</f>
        <v>91</v>
      </c>
      <c r="J22" t="str">
        <f ca="1">_xlfn.FORMULATEXT(G22)</f>
        <v>=INDEX(Table11[[Col2 ]],{5;6})</v>
      </c>
    </row>
    <row r="23" spans="7:15" x14ac:dyDescent="0.25">
      <c r="G23">
        <v>5</v>
      </c>
    </row>
    <row r="24" spans="7:15" x14ac:dyDescent="0.25">
      <c r="N24" cm="1">
        <f t="array" ref="N24:O25">{2,3;4,5}</f>
        <v>2</v>
      </c>
      <c r="O24">
        <v>3</v>
      </c>
    </row>
    <row r="25" spans="7:15" x14ac:dyDescent="0.25">
      <c r="N25">
        <v>4</v>
      </c>
      <c r="O25">
        <v>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F5FD-CC55-48E0-97F9-76E335CF0E06}">
  <dimension ref="A1:C5"/>
  <sheetViews>
    <sheetView workbookViewId="0">
      <selection activeCell="M12" sqref="M1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4067</v>
      </c>
      <c r="C2" s="2"/>
    </row>
    <row r="3" spans="1:3" x14ac:dyDescent="0.25">
      <c r="A3" s="1" t="s">
        <v>3</v>
      </c>
      <c r="B3" s="2" t="s">
        <v>4066</v>
      </c>
      <c r="C3" s="2"/>
    </row>
    <row r="5" spans="1:3" x14ac:dyDescent="0.25">
      <c r="B5" s="2" t="s">
        <v>4068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3DA6-C0B4-4C6C-80CE-07B405FE54C1}">
  <dimension ref="A1:D20"/>
  <sheetViews>
    <sheetView tabSelected="1" workbookViewId="0">
      <selection activeCell="E4" sqref="E4"/>
    </sheetView>
  </sheetViews>
  <sheetFormatPr defaultRowHeight="13.2" x14ac:dyDescent="0.25"/>
  <cols>
    <col min="2" max="2" width="42" customWidth="1"/>
    <col min="3" max="3" width="11" bestFit="1" customWidth="1"/>
  </cols>
  <sheetData>
    <row r="1" spans="1:4" x14ac:dyDescent="0.25">
      <c r="A1" s="1" t="s">
        <v>0</v>
      </c>
      <c r="B1" s="2" t="s">
        <v>1</v>
      </c>
    </row>
    <row r="2" spans="1:4" x14ac:dyDescent="0.25">
      <c r="A2" s="1" t="s">
        <v>2</v>
      </c>
      <c r="B2" s="2" t="s">
        <v>4069</v>
      </c>
    </row>
    <row r="3" spans="1:4" x14ac:dyDescent="0.25">
      <c r="A3" s="1" t="s">
        <v>3</v>
      </c>
      <c r="B3" s="2" t="s">
        <v>4066</v>
      </c>
    </row>
    <row r="6" spans="1:4" x14ac:dyDescent="0.25">
      <c r="B6" s="2" t="s">
        <v>4082</v>
      </c>
      <c r="C6" t="s">
        <v>4083</v>
      </c>
    </row>
    <row r="7" spans="1:4" x14ac:dyDescent="0.25">
      <c r="B7" t="s">
        <v>4084</v>
      </c>
      <c r="C7">
        <f>COUNTIF(B7:B20, "Excel")</f>
        <v>2</v>
      </c>
      <c r="D7" t="str">
        <f ca="1">_xlfn.FORMULATEXT(C7)</f>
        <v>=COUNTIF(B7:B20, "Excel")</v>
      </c>
    </row>
    <row r="8" spans="1:4" x14ac:dyDescent="0.25">
      <c r="B8" t="s">
        <v>4070</v>
      </c>
      <c r="C8">
        <f>COUNTIF(B7:B20,"*Excel*")</f>
        <v>12</v>
      </c>
      <c r="D8" t="str">
        <f t="shared" ref="D8:D20" ca="1" si="0">_xlfn.FORMULATEXT(C8)</f>
        <v>=COUNTIF(B7:B20,"*Excel*")</v>
      </c>
    </row>
    <row r="9" spans="1:4" x14ac:dyDescent="0.25">
      <c r="B9" t="s">
        <v>4071</v>
      </c>
      <c r="C9">
        <f>COUNTIF(B7:B20,"Excel*")</f>
        <v>4</v>
      </c>
      <c r="D9" t="str">
        <f t="shared" ca="1" si="0"/>
        <v>=COUNTIF(B7:B20,"Excel*")</v>
      </c>
    </row>
    <row r="10" spans="1:4" x14ac:dyDescent="0.25">
      <c r="B10" t="s">
        <v>4072</v>
      </c>
      <c r="C10">
        <f>COUNTIF(B7:B20,"*Excel")</f>
        <v>4</v>
      </c>
      <c r="D10" t="str">
        <f t="shared" ca="1" si="0"/>
        <v>=COUNTIF(B7:B20,"*Excel")</v>
      </c>
    </row>
    <row r="11" spans="1:4" x14ac:dyDescent="0.25">
      <c r="B11" t="s">
        <v>4073</v>
      </c>
      <c r="C11">
        <f>COUNTIF(B7:B20,"*excel")</f>
        <v>4</v>
      </c>
      <c r="D11" t="str">
        <f t="shared" ca="1" si="0"/>
        <v>=COUNTIF(B7:B20,"*excel")</v>
      </c>
    </row>
    <row r="12" spans="1:4" x14ac:dyDescent="0.25">
      <c r="B12" t="s">
        <v>4074</v>
      </c>
      <c r="C12" cm="1">
        <f t="array" ref="C12">SUMPRODUCT(EXACT(B7:B20,"Excel")+0)</f>
        <v>1</v>
      </c>
      <c r="D12" t="str">
        <f t="shared" ca="1" si="0"/>
        <v>=SUMPRODUCT(EXACT(B7:B20,"Excel")+0)</v>
      </c>
    </row>
    <row r="13" spans="1:4" x14ac:dyDescent="0.25">
      <c r="B13" t="s">
        <v>4075</v>
      </c>
      <c r="C13" cm="1">
        <f t="array" ref="C13">SUMPRODUCT(EXACT(B7:B20,"excel")+0)</f>
        <v>1</v>
      </c>
      <c r="D13" t="str">
        <f t="shared" ca="1" si="0"/>
        <v>=SUMPRODUCT(EXACT(B7:B20,"excel")+0)</v>
      </c>
    </row>
    <row r="14" spans="1:4" x14ac:dyDescent="0.25">
      <c r="B14" t="s">
        <v>4076</v>
      </c>
    </row>
    <row r="15" spans="1:4" x14ac:dyDescent="0.25">
      <c r="B15" t="s">
        <v>4077</v>
      </c>
    </row>
    <row r="16" spans="1:4" x14ac:dyDescent="0.25">
      <c r="B16" t="s">
        <v>4078</v>
      </c>
      <c r="C16" cm="1">
        <f t="array" ref="C16">SUM(EXACT(B7:B20,"Excel")+0)</f>
        <v>1</v>
      </c>
      <c r="D16" t="str">
        <f ca="1">_xlfn.FORMULATEXT(C16)</f>
        <v>=SUM(EXACT(B7:B20,"Excel")+0)</v>
      </c>
    </row>
    <row r="17" spans="2:4" x14ac:dyDescent="0.25">
      <c r="B17" t="s">
        <v>4079</v>
      </c>
      <c r="C17" cm="1">
        <f t="array" ref="C17">SUM(--EXACT(B7:B20,"Excel"))</f>
        <v>1</v>
      </c>
      <c r="D17" t="str">
        <f ca="1">_xlfn.FORMULATEXT(C17)</f>
        <v>=SUM(--EXACT(B7:B20,"Excel"))</v>
      </c>
    </row>
    <row r="18" spans="2:4" x14ac:dyDescent="0.25">
      <c r="B18" t="s">
        <v>4085</v>
      </c>
    </row>
    <row r="19" spans="2:4" x14ac:dyDescent="0.25">
      <c r="B19" t="s">
        <v>4080</v>
      </c>
    </row>
    <row r="20" spans="2:4" x14ac:dyDescent="0.25">
      <c r="B20" t="s">
        <v>4081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Flag</vt:lpstr>
      <vt:lpstr>ravel</vt:lpstr>
      <vt:lpstr>AdvIndex</vt:lpstr>
      <vt:lpstr>❤️Tab_Names</vt:lpstr>
      <vt:lpstr>CountingOps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2023-11-24T03:42:01Z</dcterms:modified>
</cp:coreProperties>
</file>