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E86874B-4829-4E5A-9BAF-1E7FAE7BD99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1-Decline" sheetId="4" r:id="rId4"/>
  </sheets>
  <definedNames>
    <definedName name="_a" localSheetId="3">'Alt1-Decline'!$G$27:$G$50</definedName>
    <definedName name="_a">'Alt1'!$G$27:$G$50</definedName>
    <definedName name="_b" localSheetId="3">'Alt1-Decline'!$B$3:$B$26</definedName>
    <definedName name="_b">'Alt1'!$B$3:$B$26</definedName>
    <definedName name="_c" localSheetId="3">'Alt1-Decline'!$C$3:$C$26</definedName>
    <definedName name="_c">'Alt1'!$C$3:$C$26</definedName>
    <definedName name="_e" localSheetId="3">'Alt1-Decline'!$H$27:$H$50</definedName>
    <definedName name="_e">'Alt1'!$H$27:$H$50</definedName>
    <definedName name="_xlnm._FilterDatabase" localSheetId="2" hidden="1">'Alt1'!$B$2:$D$26</definedName>
    <definedName name="_xlnm._FilterDatabase" localSheetId="3" hidden="1">'Alt1-Decline'!$B$2:$D$26</definedName>
    <definedName name="_xlnm._FilterDatabase" localSheetId="1" hidden="1">EDA!$B$2:$D$26</definedName>
    <definedName name="_xlnm._FilterDatabase" localSheetId="0" hidden="1">Original!$B$2:$D$26</definedName>
    <definedName name="_xlnm.Print_Area" localSheetId="2">'Alt1'!$A$1:$F$53</definedName>
    <definedName name="_xlnm.Print_Area" localSheetId="3">'Alt1-Decline'!$B$1:$F$29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4" l="1" a="1"/>
  <c r="F3" i="4" a="1"/>
  <c r="F3" i="4" s="1"/>
  <c r="D86" i="4"/>
  <c r="B69" i="4" a="1"/>
  <c r="B69" i="4" s="1"/>
  <c r="G66" i="4" a="1"/>
  <c r="G66" i="4" s="1"/>
  <c r="H66" i="4" s="1" a="1"/>
  <c r="H66" i="4" s="1"/>
  <c r="F66" i="4" a="1"/>
  <c r="F66" i="4" s="1"/>
  <c r="D66" i="4" a="1"/>
  <c r="D66" i="4" s="1"/>
  <c r="B65" i="4" a="1"/>
  <c r="B65" i="4" s="1"/>
  <c r="E54" i="4" a="1"/>
  <c r="E54" i="4" s="1"/>
  <c r="D54" i="4" a="1"/>
  <c r="D54" i="4" s="1"/>
  <c r="C54" i="4" a="1"/>
  <c r="C54" i="4" s="1"/>
  <c r="H27" i="4" a="1"/>
  <c r="H27" i="4" s="1"/>
  <c r="J52" i="4" s="1" a="1"/>
  <c r="J52" i="4" s="1"/>
  <c r="G27" i="4" a="1"/>
  <c r="G27" i="4" s="1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H3" i="4"/>
  <c r="E3" i="4"/>
  <c r="F1" i="4"/>
  <c r="F1" i="3"/>
  <c r="F3" i="3" a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4" i="3"/>
  <c r="B77" i="3" a="1"/>
  <c r="B77" i="3" s="1"/>
  <c r="D86" i="3"/>
  <c r="F78" i="3" s="1" a="1"/>
  <c r="B69" i="3" a="1"/>
  <c r="B69" i="3" s="1"/>
  <c r="D66" i="3" a="1"/>
  <c r="D66" i="3" s="1"/>
  <c r="H66" i="3" a="1"/>
  <c r="H66" i="3" s="1"/>
  <c r="G66" i="3" a="1"/>
  <c r="G66" i="3" s="1"/>
  <c r="F66" i="3" a="1"/>
  <c r="F66" i="3" s="1"/>
  <c r="E54" i="3" a="1"/>
  <c r="E54" i="3" s="1"/>
  <c r="B65" i="3" a="1"/>
  <c r="B65" i="3" s="1"/>
  <c r="D54" i="3" a="1"/>
  <c r="C54" i="3" a="1"/>
  <c r="C54" i="3" s="1"/>
  <c r="J52" i="3" a="1"/>
  <c r="J52" i="3" s="1"/>
  <c r="O52" i="3" s="1" a="1"/>
  <c r="O52" i="3" s="1"/>
  <c r="B28" i="3" a="1"/>
  <c r="B28" i="3" s="1"/>
  <c r="J27" i="3" a="1"/>
  <c r="J27" i="3" s="1"/>
  <c r="H27" i="3" a="1"/>
  <c r="H27" i="3" s="1"/>
  <c r="G27" i="3" a="1"/>
  <c r="G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H3" i="3"/>
  <c r="L3" i="2"/>
  <c r="H3" i="1"/>
  <c r="B28" i="4" l="1"/>
  <c r="B77" i="4" a="1"/>
  <c r="B77" i="4" s="1"/>
  <c r="F78" i="4" a="1"/>
  <c r="F78" i="4" s="1"/>
  <c r="N52" i="4" a="1"/>
  <c r="N52" i="4" s="1"/>
  <c r="O52" i="4" a="1"/>
  <c r="O52" i="4" s="1"/>
  <c r="J27" i="4" a="1"/>
  <c r="J27" i="4" s="1"/>
  <c r="F3" i="3"/>
  <c r="F78" i="3"/>
  <c r="D54" i="3"/>
  <c r="N52" i="3" a="1"/>
  <c r="N52" i="3" s="1"/>
  <c r="O27" i="3" a="1"/>
  <c r="O27" i="3" s="1"/>
  <c r="N27" i="3" a="1"/>
  <c r="N27" i="3" s="1"/>
  <c r="G3" i="2" a="1"/>
  <c r="G3" i="2" s="1"/>
  <c r="F28" i="2" s="1"/>
  <c r="P52" i="4" l="1" a="1"/>
  <c r="P52" i="4" s="1"/>
  <c r="R52" i="4" s="1" a="1"/>
  <c r="R52" i="4" s="1"/>
  <c r="R60" i="4" a="1"/>
  <c r="R60" i="4" s="1"/>
  <c r="S60" i="4" s="1" a="1"/>
  <c r="S60" i="4" s="1"/>
  <c r="N78" i="4" a="1"/>
  <c r="N78" i="4" s="1"/>
  <c r="R78" i="4" s="1" a="1"/>
  <c r="R78" i="4" s="1"/>
  <c r="O27" i="4" a="1"/>
  <c r="O27" i="4" s="1"/>
  <c r="N27" i="4" a="1"/>
  <c r="N27" i="4" s="1"/>
  <c r="R60" i="3" a="1"/>
  <c r="R60" i="3" s="1"/>
  <c r="S60" i="3" s="1" a="1"/>
  <c r="S60" i="3" s="1"/>
  <c r="P52" i="3" a="1"/>
  <c r="P52" i="3" s="1"/>
  <c r="R52" i="3" s="1" a="1"/>
  <c r="R52" i="3" s="1"/>
  <c r="N78" i="3" a="1"/>
  <c r="N78" i="3" s="1"/>
  <c r="R78" i="3" s="1" a="1"/>
  <c r="R78" i="3" s="1"/>
  <c r="S27" i="3" a="1"/>
  <c r="S27" i="3" s="1"/>
  <c r="P27" i="3" a="1"/>
  <c r="P27" i="3" s="1"/>
  <c r="Q27" i="3" s="1" a="1"/>
  <c r="Q27" i="3" s="1"/>
  <c r="S52" i="4" l="1"/>
  <c r="S53" i="4"/>
  <c r="P27" i="4" a="1"/>
  <c r="P27" i="4" s="1"/>
  <c r="Q27" i="4" s="1" a="1"/>
  <c r="Q27" i="4" s="1"/>
  <c r="S27" i="4" a="1"/>
  <c r="S27" i="4" s="1"/>
  <c r="S52" i="3"/>
  <c r="S53" i="3"/>
  <c r="R27" i="3"/>
  <c r="R28" i="3"/>
  <c r="R28" i="4" l="1"/>
  <c r="R2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<sst xmlns="http://schemas.openxmlformats.org/spreadsheetml/2006/main" count="56" uniqueCount="16">
  <si>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</si>
  <si>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</si>
  <si>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</si>
  <si>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</si>
  <si>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</si>
  <si>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</si>
  <si>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</si>
  <si>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</si>
  <si>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</si>
  <si>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</si>
  <si>
    <t>a</t>
  </si>
  <si>
    <t>e</t>
  </si>
  <si>
    <t>Acts as OR function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</si>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</sst>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6" borderId="12" xfId="0" applyFont="1" applyFill="1" applyBorder="1"/>
    <xf numFmtId="2" fontId="0" fillId="0" borderId="0" xfId="0" applyNumberFormat="1"/>
    <xf numFmtId="0" fontId="0" fillId="8" borderId="0" xfId="0" applyFill="1"/>
    <xf numFmtId="1" fontId="2" fillId="0" borderId="0" xfId="0" applyNumberFormat="1" applyFont="1"/>
    <xf numFmtId="3" fontId="2" fillId="0" borderId="0" xfId="0" applyNumberFormat="1" applyFon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5</xdr:col>
      <xdr:colOff>3001979</xdr:colOff>
      <xdr:row>52</xdr:row>
      <xdr:rowOff>51829</xdr:rowOff>
    </xdr:to>
    <xdr:pic>
      <xdr:nvPicPr>
        <xdr:cNvPr id="3" name="Picture 2" descr="A screenshot of a computer program&#10;&#10;Description automatically generated">
          <a:extLst>
            <a:ext uri="{FF2B5EF4-FFF2-40B4-BE49-F238E27FC236}">
              <a16:creationId xmlns:a16="http://schemas.microsoft.com/office/drawing/2014/main" id="{D60F3865-824C-FFAE-81E3-768E9959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015" y="5732585"/>
          <a:ext cx="6249272" cy="3867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310661</xdr:colOff>
      <xdr:row>27</xdr:row>
      <xdr:rowOff>99646</xdr:rowOff>
    </xdr:from>
    <xdr:to>
      <xdr:col>18</xdr:col>
      <xdr:colOff>469795</xdr:colOff>
      <xdr:row>48</xdr:row>
      <xdr:rowOff>151475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3BA679E4-026D-4C4C-9C58-F9FFF7C09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4261" y="5105400"/>
          <a:ext cx="6249272" cy="3867690"/>
        </a:xfrm>
        <a:prstGeom prst="rect">
          <a:avLst/>
        </a:prstGeom>
      </xdr:spPr>
    </xdr:pic>
    <xdr:clientData/>
  </xdr:twoCellAnchor>
  <xdr:twoCellAnchor>
    <xdr:from>
      <xdr:col>7</xdr:col>
      <xdr:colOff>304800</xdr:colOff>
      <xdr:row>5</xdr:row>
      <xdr:rowOff>41030</xdr:rowOff>
    </xdr:from>
    <xdr:to>
      <xdr:col>11</xdr:col>
      <xdr:colOff>257908</xdr:colOff>
      <xdr:row>11</xdr:row>
      <xdr:rowOff>17584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7DB71F-E637-7DB6-BFC5-A59DBD891CB7}"/>
            </a:ext>
          </a:extLst>
        </xdr:cNvPr>
        <xdr:cNvSpPr txBox="1"/>
      </xdr:nvSpPr>
      <xdr:spPr>
        <a:xfrm>
          <a:off x="5990492" y="1049215"/>
          <a:ext cx="3053862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Okay, I finally have the logic figured</a:t>
          </a:r>
          <a:r>
            <a:rPr lang="en-US" sz="1100" kern="1200" baseline="0"/>
            <a:t> out. I have documented in my notebook (I had to write it out). I will paste the relative sections in to this workbook later.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5" t="s">
        <v>0</v>
      </c>
      <c r="C1" s="36"/>
      <c r="E1"/>
      <c r="G1" s="37" t="s">
        <v>1</v>
      </c>
      <c r="H1" s="38"/>
      <c r="I1" s="38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6" zoomScale="130" zoomScaleNormal="130" workbookViewId="0">
      <selection activeCell="F3" sqref="F3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5" t="s">
        <v>0</v>
      </c>
      <c r="C1" s="36"/>
      <c r="E1">
        <v>-10</v>
      </c>
      <c r="F1"/>
      <c r="G1"/>
      <c r="H1"/>
      <c r="I1"/>
      <c r="K1" s="37" t="s">
        <v>1</v>
      </c>
      <c r="L1" s="38"/>
      <c r="M1" s="38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0</v>
      </c>
      <c r="F2"/>
      <c r="G2"/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 t="shared" ref="F3:F26" si="0">--OR(E4&gt;E3,AND(E4&lt;E3,E5&gt;E4))</f>
        <v>1</v>
      </c>
      <c r="G3" cm="1">
        <f t="array" ref="G3:G26">_xlfn.SCAN(0,F3:F26,_xlfn.LAMBDA(_xlpm.a,_xlpm.v,IF(_xlpm.v=1,_xlpm.a+1,0)))</f>
        <v>1</v>
      </c>
      <c r="H3">
        <f>(E2&gt;E3)*(E4&gt;E3)*(E5&gt;E4)</f>
        <v>0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si="0"/>
        <v>1</v>
      </c>
      <c r="G4">
        <v>2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>--OR(E6&gt;E5,AND(E6&lt;E5,E7&gt;E6))</f>
        <v>1</v>
      </c>
      <c r="G5">
        <v>3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v>4</v>
      </c>
      <c r="H6">
        <f t="shared" si="1"/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5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6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7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v>0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1</v>
      </c>
      <c r="G14">
        <v>1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1</v>
      </c>
      <c r="G15">
        <v>2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v>0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1</v>
      </c>
      <c r="G20">
        <v>1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1</v>
      </c>
      <c r="G21">
        <v>2</v>
      </c>
      <c r="H21">
        <f t="shared" si="1"/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3</v>
      </c>
      <c r="H22">
        <f t="shared" si="1"/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4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5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6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7</v>
      </c>
      <c r="H26">
        <f t="shared" si="1"/>
        <v>0</v>
      </c>
    </row>
    <row r="27" spans="1:19" x14ac:dyDescent="0.3">
      <c r="C27" s="30">
        <v>1000</v>
      </c>
      <c r="E27">
        <v>1000</v>
      </c>
    </row>
    <row r="28" spans="1:19" x14ac:dyDescent="0.3">
      <c r="F28" s="31">
        <f>SUM(F3:H26)/SUM(H3:H26)</f>
        <v>38.5</v>
      </c>
      <c r="G28" s="31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sheetPr>
    <pageSetUpPr fitToPage="1"/>
  </sheetPr>
  <dimension ref="A1:S91"/>
  <sheetViews>
    <sheetView topLeftCell="A24" zoomScale="130" zoomScaleNormal="130" workbookViewId="0">
      <selection activeCell="F2" sqref="F2"/>
    </sheetView>
  </sheetViews>
  <sheetFormatPr defaultRowHeight="14.4" x14ac:dyDescent="0.3"/>
  <cols>
    <col min="1" max="1" width="3.109375" customWidth="1"/>
    <col min="2" max="2" width="10.6640625" style="4" customWidth="1"/>
    <col min="3" max="5" width="12.21875" customWidth="1"/>
    <col min="6" max="6" width="57.21875" customWidth="1"/>
    <col min="7" max="7" width="15.88671875" style="5" bestFit="1" customWidth="1"/>
    <col min="8" max="8" width="9.77734375" style="5" bestFit="1" customWidth="1"/>
    <col min="10" max="10" width="17.6640625" customWidth="1"/>
  </cols>
  <sheetData>
    <row r="1" spans="1:15" s="7" customFormat="1" ht="22.5" customHeight="1" x14ac:dyDescent="0.3">
      <c r="B1" s="35" t="s">
        <v>0</v>
      </c>
      <c r="C1" s="36"/>
      <c r="F1" s="7" t="str">
        <f ca="1">_xlfn.FORMULATEXT(F3)</f>
        <v>=(_c&gt;_a)+(_e&gt;_a)</v>
      </c>
      <c r="G1" s="37" t="s">
        <v>1</v>
      </c>
      <c r="H1" s="38"/>
      <c r="I1" s="38"/>
      <c r="K1" s="7" t="s">
        <v>9</v>
      </c>
    </row>
    <row r="2" spans="1:15" s="2" customFormat="1" x14ac:dyDescent="0.3">
      <c r="B2" s="6" t="s">
        <v>2</v>
      </c>
      <c r="C2" s="8" t="s">
        <v>4</v>
      </c>
      <c r="D2" s="7" t="s">
        <v>10</v>
      </c>
      <c r="E2" t="s">
        <v>11</v>
      </c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33">
        <v>0</v>
      </c>
      <c r="E3">
        <f t="shared" ref="E3:E26" si="0">C4</f>
        <v>62</v>
      </c>
      <c r="F3" s="2" cm="1">
        <f t="array" ref="F3:F26">(_c&gt;_a)+(_e&gt;_a)</f>
        <v>2</v>
      </c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34">
        <f t="shared" ref="D4:D26" si="1">C3</f>
        <v>47</v>
      </c>
      <c r="E4">
        <f t="shared" si="0"/>
        <v>99</v>
      </c>
      <c r="F4" s="2">
        <v>2</v>
      </c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34">
        <f t="shared" si="1"/>
        <v>62</v>
      </c>
      <c r="E5">
        <f t="shared" si="0"/>
        <v>43</v>
      </c>
      <c r="F5" s="2"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34">
        <f t="shared" si="1"/>
        <v>99</v>
      </c>
      <c r="E6">
        <f t="shared" si="0"/>
        <v>52</v>
      </c>
      <c r="F6" s="2">
        <v>0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34">
        <f t="shared" si="1"/>
        <v>43</v>
      </c>
      <c r="E7">
        <f t="shared" si="0"/>
        <v>65</v>
      </c>
      <c r="F7" s="2">
        <v>2</v>
      </c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34">
        <f t="shared" si="1"/>
        <v>52</v>
      </c>
      <c r="E8">
        <f t="shared" si="0"/>
        <v>72</v>
      </c>
      <c r="F8" s="2">
        <v>2</v>
      </c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34">
        <f t="shared" si="1"/>
        <v>65</v>
      </c>
      <c r="E9">
        <f t="shared" si="0"/>
        <v>110</v>
      </c>
      <c r="F9" s="2">
        <v>2</v>
      </c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34">
        <f t="shared" si="1"/>
        <v>72</v>
      </c>
      <c r="E10">
        <f t="shared" si="0"/>
        <v>106</v>
      </c>
      <c r="F10" s="2">
        <v>2</v>
      </c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34">
        <f t="shared" si="1"/>
        <v>110</v>
      </c>
      <c r="E11">
        <f t="shared" si="0"/>
        <v>105</v>
      </c>
      <c r="F11" s="2">
        <v>0</v>
      </c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34">
        <f t="shared" si="1"/>
        <v>106</v>
      </c>
      <c r="E12">
        <f t="shared" si="0"/>
        <v>103</v>
      </c>
      <c r="F12" s="2">
        <v>0</v>
      </c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34">
        <f t="shared" si="1"/>
        <v>105</v>
      </c>
      <c r="E13">
        <f t="shared" si="0"/>
        <v>100</v>
      </c>
      <c r="F13" s="2">
        <v>0</v>
      </c>
    </row>
    <row r="14" spans="1:15" x14ac:dyDescent="0.3">
      <c r="B14" s="16">
        <v>45303</v>
      </c>
      <c r="C14" s="17">
        <v>100</v>
      </c>
      <c r="D14" s="34">
        <f t="shared" si="1"/>
        <v>103</v>
      </c>
      <c r="E14">
        <f t="shared" si="0"/>
        <v>85</v>
      </c>
      <c r="F14" s="2">
        <v>0</v>
      </c>
    </row>
    <row r="15" spans="1:15" x14ac:dyDescent="0.3">
      <c r="A15" s="1"/>
      <c r="B15" s="16">
        <v>45304</v>
      </c>
      <c r="C15" s="17">
        <v>85</v>
      </c>
      <c r="D15" s="34">
        <f t="shared" si="1"/>
        <v>100</v>
      </c>
      <c r="E15">
        <f t="shared" si="0"/>
        <v>90</v>
      </c>
      <c r="F15" s="2">
        <v>0</v>
      </c>
    </row>
    <row r="16" spans="1:15" x14ac:dyDescent="0.3">
      <c r="A16" s="1"/>
      <c r="B16" s="26">
        <v>45305</v>
      </c>
      <c r="C16" s="27">
        <v>90</v>
      </c>
      <c r="D16" s="34">
        <f t="shared" si="1"/>
        <v>85</v>
      </c>
      <c r="E16">
        <f t="shared" si="0"/>
        <v>80</v>
      </c>
      <c r="F16" s="2">
        <v>1</v>
      </c>
    </row>
    <row r="17" spans="1:19" x14ac:dyDescent="0.3">
      <c r="A17" s="1"/>
      <c r="B17" s="26">
        <v>45306</v>
      </c>
      <c r="C17" s="27">
        <v>80</v>
      </c>
      <c r="D17" s="34">
        <f t="shared" si="1"/>
        <v>90</v>
      </c>
      <c r="E17">
        <f t="shared" si="0"/>
        <v>61</v>
      </c>
      <c r="F17" s="2">
        <v>0</v>
      </c>
    </row>
    <row r="18" spans="1:19" x14ac:dyDescent="0.3">
      <c r="A18" s="1"/>
      <c r="B18" s="26">
        <v>45307</v>
      </c>
      <c r="C18" s="27">
        <v>61</v>
      </c>
      <c r="D18" s="34">
        <f t="shared" si="1"/>
        <v>80</v>
      </c>
      <c r="E18">
        <f t="shared" si="0"/>
        <v>60</v>
      </c>
      <c r="F18" s="2">
        <v>0</v>
      </c>
    </row>
    <row r="19" spans="1:19" x14ac:dyDescent="0.3">
      <c r="A19" s="1"/>
      <c r="B19" s="26">
        <v>45308</v>
      </c>
      <c r="C19" s="27">
        <v>60</v>
      </c>
      <c r="D19" s="34">
        <f t="shared" si="1"/>
        <v>61</v>
      </c>
      <c r="E19">
        <f t="shared" si="0"/>
        <v>55</v>
      </c>
      <c r="F19" s="2">
        <v>0</v>
      </c>
    </row>
    <row r="20" spans="1:19" x14ac:dyDescent="0.3">
      <c r="A20" s="1"/>
      <c r="B20" s="26">
        <v>45309</v>
      </c>
      <c r="C20" s="27">
        <v>55</v>
      </c>
      <c r="D20" s="34">
        <f t="shared" si="1"/>
        <v>60</v>
      </c>
      <c r="E20">
        <f t="shared" si="0"/>
        <v>52</v>
      </c>
      <c r="F20" s="2">
        <v>0</v>
      </c>
    </row>
    <row r="21" spans="1:19" x14ac:dyDescent="0.3">
      <c r="A21" s="1"/>
      <c r="B21" s="26">
        <v>45310</v>
      </c>
      <c r="C21" s="27">
        <v>52</v>
      </c>
      <c r="D21" s="34">
        <f t="shared" si="1"/>
        <v>55</v>
      </c>
      <c r="E21">
        <f t="shared" si="0"/>
        <v>75</v>
      </c>
      <c r="F21" s="2">
        <v>1</v>
      </c>
    </row>
    <row r="22" spans="1:19" x14ac:dyDescent="0.3">
      <c r="A22" s="1"/>
      <c r="B22" s="18">
        <v>45311</v>
      </c>
      <c r="C22" s="19">
        <v>75</v>
      </c>
      <c r="D22" s="34">
        <f t="shared" si="1"/>
        <v>52</v>
      </c>
      <c r="E22">
        <f t="shared" si="0"/>
        <v>84</v>
      </c>
      <c r="F22" s="2">
        <v>2</v>
      </c>
      <c r="O22" s="2"/>
    </row>
    <row r="23" spans="1:19" x14ac:dyDescent="0.3">
      <c r="A23" s="1"/>
      <c r="B23" s="18">
        <v>45312</v>
      </c>
      <c r="C23" s="19">
        <v>84</v>
      </c>
      <c r="D23" s="34">
        <f t="shared" si="1"/>
        <v>75</v>
      </c>
      <c r="E23">
        <f t="shared" si="0"/>
        <v>94</v>
      </c>
      <c r="F23" s="2">
        <v>2</v>
      </c>
    </row>
    <row r="24" spans="1:19" x14ac:dyDescent="0.3">
      <c r="B24" s="18">
        <v>45313</v>
      </c>
      <c r="C24" s="19">
        <v>94</v>
      </c>
      <c r="D24" s="34">
        <f t="shared" si="1"/>
        <v>84</v>
      </c>
      <c r="E24">
        <f t="shared" si="0"/>
        <v>102</v>
      </c>
      <c r="F24" s="2">
        <v>2</v>
      </c>
    </row>
    <row r="25" spans="1:19" x14ac:dyDescent="0.3">
      <c r="B25" s="18">
        <v>45314</v>
      </c>
      <c r="C25" s="19">
        <v>102</v>
      </c>
      <c r="D25" s="34">
        <f t="shared" si="1"/>
        <v>94</v>
      </c>
      <c r="E25">
        <f t="shared" si="0"/>
        <v>105</v>
      </c>
      <c r="F25" s="2">
        <v>2</v>
      </c>
    </row>
    <row r="26" spans="1:19" x14ac:dyDescent="0.3">
      <c r="B26" s="22">
        <v>45315</v>
      </c>
      <c r="C26" s="23">
        <v>105</v>
      </c>
      <c r="D26" s="34">
        <f t="shared" si="1"/>
        <v>102</v>
      </c>
      <c r="E26">
        <f t="shared" si="0"/>
        <v>0</v>
      </c>
      <c r="F26" s="2">
        <v>1</v>
      </c>
      <c r="G26" s="5" t="s">
        <v>10</v>
      </c>
      <c r="H26" s="5" t="s">
        <v>11</v>
      </c>
      <c r="J26" s="4" t="s">
        <v>12</v>
      </c>
    </row>
    <row r="27" spans="1:19" x14ac:dyDescent="0.3">
      <c r="F27" s="2"/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N27" cm="1">
        <f t="array" ref="N27:N50">IF(_xlfn.ANCHORARRAY(J27) = 2, _b)</f>
        <v>45292</v>
      </c>
      <c r="O27" t="b" cm="1">
        <f t="array" ref="O27:O50">IF(_xlfn.ANCHORARRAY(J27) &lt;&gt; 2, _b)</f>
        <v>0</v>
      </c>
      <c r="P27" cm="1">
        <f t="array" ref="P27:P41">FREQUENCY(_xlfn.ANCHORARRAY(N27),_xlfn.ANCHORARRAY(O27))</f>
        <v>2</v>
      </c>
      <c r="Q27" cm="1">
        <f t="array" ref="Q27:Q29">1+_xlfn._xlws.FILTER(_xlfn.ANCHORARRAY(P27),_xlfn.ANCHORARRAY(P27)&gt;1)</f>
        <v>3</v>
      </c>
      <c r="R27">
        <f>AVERAGE(_xlfn.ANCHORARRAY(Q27))</f>
        <v>4.333333333333333</v>
      </c>
      <c r="S27" cm="1">
        <f t="array" ref="S27:S36">_xlfn._xlws.FILTER(_xlfn.ANCHORARRAY(N27),--_xlfn.ANCHORARRAY(N27)&gt;0)</f>
        <v>45292</v>
      </c>
    </row>
    <row r="28" spans="1:19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  <c r="F28" s="2"/>
      <c r="G28" s="5">
        <v>47</v>
      </c>
      <c r="H28" s="5">
        <v>99</v>
      </c>
      <c r="J28">
        <v>2</v>
      </c>
      <c r="N28">
        <v>45293</v>
      </c>
      <c r="O28" t="b">
        <v>0</v>
      </c>
      <c r="P28">
        <v>0</v>
      </c>
      <c r="Q28">
        <v>5</v>
      </c>
      <c r="R28">
        <f>MAX(_xlfn.ANCHORARRAY(Q27))</f>
        <v>5</v>
      </c>
      <c r="S28">
        <v>45293</v>
      </c>
    </row>
    <row r="29" spans="1:19" x14ac:dyDescent="0.3">
      <c r="B29" s="4" t="str">
        <v>Downward</v>
      </c>
      <c r="C29">
        <v>5.5</v>
      </c>
      <c r="D29">
        <v>6</v>
      </c>
      <c r="F29" s="2"/>
      <c r="G29" s="5">
        <v>62</v>
      </c>
      <c r="H29" s="5">
        <v>43</v>
      </c>
      <c r="J29">
        <v>1</v>
      </c>
      <c r="N29" t="b">
        <v>0</v>
      </c>
      <c r="O29">
        <v>45294</v>
      </c>
      <c r="P29">
        <v>4</v>
      </c>
      <c r="Q29">
        <v>5</v>
      </c>
      <c r="S29">
        <v>45296</v>
      </c>
    </row>
    <row r="30" spans="1:19" x14ac:dyDescent="0.3">
      <c r="F30" s="2"/>
      <c r="G30" s="5">
        <v>99</v>
      </c>
      <c r="H30" s="5">
        <v>52</v>
      </c>
      <c r="J30">
        <v>0</v>
      </c>
      <c r="N30" t="b">
        <v>0</v>
      </c>
      <c r="O30">
        <v>45295</v>
      </c>
      <c r="P30">
        <v>0</v>
      </c>
      <c r="S30">
        <v>45297</v>
      </c>
    </row>
    <row r="31" spans="1:19" x14ac:dyDescent="0.3">
      <c r="F31" s="2"/>
      <c r="G31" s="5">
        <v>43</v>
      </c>
      <c r="H31" s="5">
        <v>65</v>
      </c>
      <c r="J31">
        <v>2</v>
      </c>
      <c r="N31">
        <v>45296</v>
      </c>
      <c r="O31" t="b">
        <v>0</v>
      </c>
      <c r="P31">
        <v>0</v>
      </c>
      <c r="S31">
        <v>45298</v>
      </c>
    </row>
    <row r="32" spans="1:19" x14ac:dyDescent="0.3">
      <c r="F32" s="2"/>
      <c r="G32" s="5">
        <v>52</v>
      </c>
      <c r="H32" s="5">
        <v>72</v>
      </c>
      <c r="J32">
        <v>2</v>
      </c>
      <c r="N32">
        <v>45297</v>
      </c>
      <c r="O32" t="b">
        <v>0</v>
      </c>
      <c r="P32">
        <v>0</v>
      </c>
      <c r="S32">
        <v>45299</v>
      </c>
    </row>
    <row r="33" spans="6:19" x14ac:dyDescent="0.3">
      <c r="F33" s="2"/>
      <c r="G33" s="5">
        <v>65</v>
      </c>
      <c r="H33" s="5">
        <v>110</v>
      </c>
      <c r="J33">
        <v>2</v>
      </c>
      <c r="N33">
        <v>45298</v>
      </c>
      <c r="O33" t="b">
        <v>0</v>
      </c>
      <c r="P33">
        <v>0</v>
      </c>
      <c r="S33">
        <v>45311</v>
      </c>
    </row>
    <row r="34" spans="6:19" x14ac:dyDescent="0.3">
      <c r="F34" s="2"/>
      <c r="G34" s="5">
        <v>72</v>
      </c>
      <c r="H34" s="5">
        <v>106</v>
      </c>
      <c r="J34">
        <v>2</v>
      </c>
      <c r="N34">
        <v>45299</v>
      </c>
      <c r="O34" t="b">
        <v>0</v>
      </c>
      <c r="P34">
        <v>0</v>
      </c>
      <c r="S34">
        <v>45312</v>
      </c>
    </row>
    <row r="35" spans="6:19" x14ac:dyDescent="0.3">
      <c r="F35" s="2"/>
      <c r="G35" s="5">
        <v>110</v>
      </c>
      <c r="H35" s="5">
        <v>105</v>
      </c>
      <c r="J35">
        <v>0</v>
      </c>
      <c r="N35" t="b">
        <v>0</v>
      </c>
      <c r="O35">
        <v>45300</v>
      </c>
      <c r="P35">
        <v>0</v>
      </c>
      <c r="S35">
        <v>45313</v>
      </c>
    </row>
    <row r="36" spans="6:19" x14ac:dyDescent="0.3">
      <c r="F36" s="2"/>
      <c r="G36" s="5">
        <v>106</v>
      </c>
      <c r="H36" s="5">
        <v>103</v>
      </c>
      <c r="J36">
        <v>0</v>
      </c>
      <c r="N36" t="b">
        <v>0</v>
      </c>
      <c r="O36">
        <v>45301</v>
      </c>
      <c r="P36">
        <v>0</v>
      </c>
      <c r="S36">
        <v>45314</v>
      </c>
    </row>
    <row r="37" spans="6:19" x14ac:dyDescent="0.3">
      <c r="F37" s="2"/>
      <c r="G37" s="5">
        <v>105</v>
      </c>
      <c r="H37" s="5">
        <v>100</v>
      </c>
      <c r="J37">
        <v>0</v>
      </c>
      <c r="N37" t="b">
        <v>0</v>
      </c>
      <c r="O37">
        <v>45302</v>
      </c>
      <c r="P37">
        <v>0</v>
      </c>
    </row>
    <row r="38" spans="6:19" x14ac:dyDescent="0.3">
      <c r="F38" s="2"/>
      <c r="G38" s="5">
        <v>103</v>
      </c>
      <c r="H38" s="5">
        <v>85</v>
      </c>
      <c r="J38">
        <v>0</v>
      </c>
      <c r="N38" t="b">
        <v>0</v>
      </c>
      <c r="O38">
        <v>45303</v>
      </c>
      <c r="P38">
        <v>0</v>
      </c>
    </row>
    <row r="39" spans="6:19" x14ac:dyDescent="0.3">
      <c r="F39" s="2"/>
      <c r="G39" s="5">
        <v>100</v>
      </c>
      <c r="H39" s="5">
        <v>90</v>
      </c>
      <c r="J39">
        <v>0</v>
      </c>
      <c r="N39" t="b">
        <v>0</v>
      </c>
      <c r="O39">
        <v>45304</v>
      </c>
      <c r="P39">
        <v>0</v>
      </c>
    </row>
    <row r="40" spans="6:19" x14ac:dyDescent="0.3">
      <c r="F40" s="2"/>
      <c r="G40" s="5">
        <v>85</v>
      </c>
      <c r="H40" s="5">
        <v>80</v>
      </c>
      <c r="J40">
        <v>1</v>
      </c>
      <c r="N40" t="b">
        <v>0</v>
      </c>
      <c r="O40">
        <v>45305</v>
      </c>
      <c r="P40">
        <v>4</v>
      </c>
    </row>
    <row r="41" spans="6:19" x14ac:dyDescent="0.3">
      <c r="F41" s="2"/>
      <c r="G41" s="5">
        <v>90</v>
      </c>
      <c r="H41" s="5">
        <v>61</v>
      </c>
      <c r="J41">
        <v>0</v>
      </c>
      <c r="N41" t="b">
        <v>0</v>
      </c>
      <c r="O41">
        <v>45306</v>
      </c>
      <c r="P41">
        <v>0</v>
      </c>
    </row>
    <row r="42" spans="6:19" x14ac:dyDescent="0.3">
      <c r="F42" s="2"/>
      <c r="G42" s="5">
        <v>80</v>
      </c>
      <c r="H42" s="5">
        <v>60</v>
      </c>
      <c r="J42">
        <v>0</v>
      </c>
      <c r="N42" t="b">
        <v>0</v>
      </c>
      <c r="O42">
        <v>45307</v>
      </c>
    </row>
    <row r="43" spans="6:19" x14ac:dyDescent="0.3">
      <c r="F43" s="2"/>
      <c r="G43" s="5">
        <v>61</v>
      </c>
      <c r="H43" s="5">
        <v>55</v>
      </c>
      <c r="J43">
        <v>0</v>
      </c>
      <c r="N43" t="b">
        <v>0</v>
      </c>
      <c r="O43">
        <v>45308</v>
      </c>
    </row>
    <row r="44" spans="6:19" x14ac:dyDescent="0.3">
      <c r="F44" s="2"/>
      <c r="G44" s="5">
        <v>60</v>
      </c>
      <c r="H44" s="5">
        <v>52</v>
      </c>
      <c r="J44">
        <v>0</v>
      </c>
      <c r="N44" t="b">
        <v>0</v>
      </c>
      <c r="O44">
        <v>45309</v>
      </c>
    </row>
    <row r="45" spans="6:19" x14ac:dyDescent="0.3">
      <c r="F45" s="2"/>
      <c r="G45" s="5">
        <v>55</v>
      </c>
      <c r="H45" s="5">
        <v>75</v>
      </c>
      <c r="J45">
        <v>1</v>
      </c>
      <c r="N45" t="b">
        <v>0</v>
      </c>
      <c r="O45">
        <v>45310</v>
      </c>
    </row>
    <row r="46" spans="6:19" x14ac:dyDescent="0.3">
      <c r="F46" s="2"/>
      <c r="G46" s="5">
        <v>52</v>
      </c>
      <c r="H46" s="5">
        <v>84</v>
      </c>
      <c r="J46">
        <v>2</v>
      </c>
      <c r="N46">
        <v>45311</v>
      </c>
      <c r="O46" t="b">
        <v>0</v>
      </c>
    </row>
    <row r="47" spans="6:19" x14ac:dyDescent="0.3">
      <c r="F47" s="2"/>
      <c r="G47" s="5">
        <v>75</v>
      </c>
      <c r="H47" s="5">
        <v>94</v>
      </c>
      <c r="J47">
        <v>2</v>
      </c>
      <c r="N47">
        <v>45312</v>
      </c>
      <c r="O47" t="b">
        <v>0</v>
      </c>
    </row>
    <row r="48" spans="6:19" x14ac:dyDescent="0.3">
      <c r="F48" s="2"/>
      <c r="G48" s="5">
        <v>84</v>
      </c>
      <c r="H48" s="5">
        <v>102</v>
      </c>
      <c r="J48">
        <v>2</v>
      </c>
      <c r="N48">
        <v>45313</v>
      </c>
      <c r="O48" t="b">
        <v>0</v>
      </c>
    </row>
    <row r="49" spans="3:19" x14ac:dyDescent="0.3">
      <c r="F49" s="2"/>
      <c r="G49" s="5">
        <v>94</v>
      </c>
      <c r="H49" s="5">
        <v>105</v>
      </c>
      <c r="J49">
        <v>2</v>
      </c>
      <c r="N49">
        <v>45314</v>
      </c>
      <c r="O49" t="b">
        <v>0</v>
      </c>
    </row>
    <row r="50" spans="3:19" x14ac:dyDescent="0.3">
      <c r="F50" s="2"/>
      <c r="G50" s="5">
        <v>102</v>
      </c>
      <c r="H50" s="5">
        <v>0</v>
      </c>
      <c r="J50">
        <v>1</v>
      </c>
      <c r="N50" t="b">
        <v>0</v>
      </c>
      <c r="O50">
        <v>45315</v>
      </c>
    </row>
    <row r="52" spans="3:19" x14ac:dyDescent="0.3">
      <c r="J52" cm="1">
        <f t="array" ref="J52:J75">(_c &lt; _e) - (_e &lt; _a)</f>
        <v>1</v>
      </c>
      <c r="N52" t="b" cm="1">
        <f t="array" ref="N52:N75">IF(_xlfn.ANCHORARRAY(J52) = -1, _b)</f>
        <v>0</v>
      </c>
      <c r="O52" cm="1">
        <f t="array" ref="O52:O75">IF(_xlfn.ANCHORARRAY(J52) &lt;&gt; -1, _b)</f>
        <v>45292</v>
      </c>
      <c r="P52" cm="1">
        <f t="array" ref="P52:P65">FREQUENCY(_xlfn.ANCHORARRAY(N52),_xlfn.ANCHORARRAY(O52))</f>
        <v>0</v>
      </c>
      <c r="R52" cm="1">
        <f t="array" ref="R52:R53">1+_xlfn._xlws.FILTER(_xlfn.ANCHORARRAY(P52),_xlfn.ANCHORARRAY(P52)&gt;1)</f>
        <v>5</v>
      </c>
      <c r="S52">
        <f>AVERAGE(_xlfn.ANCHORARRAY(R52))</f>
        <v>5.5</v>
      </c>
    </row>
    <row r="53" spans="3:19" x14ac:dyDescent="0.3">
      <c r="F53" t="b">
        <v>0</v>
      </c>
      <c r="G53" s="5">
        <v>1</v>
      </c>
      <c r="H53" s="5">
        <v>0</v>
      </c>
      <c r="I53">
        <v>0</v>
      </c>
      <c r="J53">
        <v>1</v>
      </c>
      <c r="N53" t="b">
        <v>0</v>
      </c>
      <c r="O53">
        <v>45293</v>
      </c>
      <c r="P53">
        <v>0</v>
      </c>
      <c r="R53">
        <v>6</v>
      </c>
      <c r="S53">
        <f>MAX(_xlfn.ANCHORARRAY(R52))</f>
        <v>6</v>
      </c>
    </row>
    <row r="54" spans="3:19" x14ac:dyDescent="0.3">
      <c r="C54" cm="1">
        <f t="array" ref="C54:C58">FREQUENCY(F53:F61,G53:G61)</f>
        <v>0</v>
      </c>
      <c r="D54" cm="1">
        <f t="array" ref="D54:D61">FREQUENCY(G53:G61,H53:H59)</f>
        <v>0</v>
      </c>
      <c r="E54" cm="1">
        <f t="array" ref="E54:E63">FREQUENCY(H53:H61,I53:I61)</f>
        <v>4</v>
      </c>
      <c r="F54">
        <v>2</v>
      </c>
      <c r="G54" s="5" t="b">
        <v>0</v>
      </c>
      <c r="H54" s="5">
        <v>2</v>
      </c>
      <c r="I54">
        <v>2</v>
      </c>
      <c r="J54">
        <v>-1</v>
      </c>
      <c r="N54">
        <v>45294</v>
      </c>
      <c r="O54" t="b">
        <v>0</v>
      </c>
      <c r="P54">
        <v>1</v>
      </c>
    </row>
    <row r="55" spans="3:19" x14ac:dyDescent="0.3">
      <c r="C55">
        <v>2</v>
      </c>
      <c r="D55">
        <v>1</v>
      </c>
      <c r="E55">
        <v>1</v>
      </c>
      <c r="F55">
        <v>3</v>
      </c>
      <c r="G55" s="5" t="b">
        <v>0</v>
      </c>
      <c r="H55" s="5">
        <v>3</v>
      </c>
      <c r="I55">
        <v>3</v>
      </c>
      <c r="J55">
        <v>0</v>
      </c>
      <c r="N55" t="b">
        <v>0</v>
      </c>
      <c r="O55">
        <v>45295</v>
      </c>
      <c r="P55">
        <v>0</v>
      </c>
    </row>
    <row r="56" spans="3:19" x14ac:dyDescent="0.3">
      <c r="C56">
        <v>0</v>
      </c>
      <c r="D56">
        <v>0</v>
      </c>
      <c r="E56">
        <v>1</v>
      </c>
      <c r="F56" t="b">
        <v>0</v>
      </c>
      <c r="G56" s="5">
        <v>4</v>
      </c>
      <c r="H56" s="5">
        <v>0</v>
      </c>
      <c r="I56">
        <v>0</v>
      </c>
      <c r="J56">
        <v>1</v>
      </c>
      <c r="N56" t="b">
        <v>0</v>
      </c>
      <c r="O56">
        <v>45296</v>
      </c>
      <c r="P56">
        <v>0</v>
      </c>
    </row>
    <row r="57" spans="3:19" x14ac:dyDescent="0.3">
      <c r="C57">
        <v>3</v>
      </c>
      <c r="D57">
        <v>0</v>
      </c>
      <c r="E57">
        <v>0</v>
      </c>
      <c r="F57" t="b">
        <v>0</v>
      </c>
      <c r="G57" s="5">
        <v>5</v>
      </c>
      <c r="H57" s="5">
        <v>0</v>
      </c>
      <c r="I57">
        <v>0</v>
      </c>
      <c r="J57">
        <v>1</v>
      </c>
      <c r="N57" t="b">
        <v>0</v>
      </c>
      <c r="O57">
        <v>45297</v>
      </c>
      <c r="P57">
        <v>0</v>
      </c>
    </row>
    <row r="58" spans="3:19" x14ac:dyDescent="0.3">
      <c r="C58">
        <v>0</v>
      </c>
      <c r="D58">
        <v>0</v>
      </c>
      <c r="E58">
        <v>0</v>
      </c>
      <c r="F58">
        <v>6</v>
      </c>
      <c r="G58" s="5" t="b">
        <v>0</v>
      </c>
      <c r="H58" s="5">
        <v>6</v>
      </c>
      <c r="I58">
        <v>6</v>
      </c>
      <c r="J58">
        <v>1</v>
      </c>
      <c r="N58" t="b">
        <v>0</v>
      </c>
      <c r="O58">
        <v>45298</v>
      </c>
      <c r="P58">
        <v>0</v>
      </c>
    </row>
    <row r="59" spans="3:19" x14ac:dyDescent="0.3">
      <c r="D59">
        <v>2</v>
      </c>
      <c r="E59">
        <v>1</v>
      </c>
      <c r="F59">
        <v>7</v>
      </c>
      <c r="G59" s="5" t="b">
        <v>0</v>
      </c>
      <c r="H59" s="5">
        <v>7</v>
      </c>
      <c r="I59">
        <v>7</v>
      </c>
      <c r="J59">
        <v>0</v>
      </c>
      <c r="N59" t="b">
        <v>0</v>
      </c>
      <c r="O59">
        <v>45299</v>
      </c>
      <c r="P59">
        <v>4</v>
      </c>
    </row>
    <row r="60" spans="3:19" x14ac:dyDescent="0.3">
      <c r="D60">
        <v>0</v>
      </c>
      <c r="E60">
        <v>1</v>
      </c>
      <c r="F60">
        <v>8</v>
      </c>
      <c r="G60" s="5" t="b">
        <v>0</v>
      </c>
      <c r="H60" s="5">
        <v>8</v>
      </c>
      <c r="I60">
        <v>8</v>
      </c>
      <c r="J60">
        <v>-1</v>
      </c>
      <c r="N60">
        <v>45300</v>
      </c>
      <c r="O60" t="b">
        <v>0</v>
      </c>
      <c r="P60">
        <v>5</v>
      </c>
      <c r="R60" cm="1">
        <f t="array" ref="R60:R73">FREQUENCY(_xlfn.ANCHORARRAY(N52),_xlfn.ANCHORARRAY(O52))</f>
        <v>0</v>
      </c>
      <c r="S60" cm="1">
        <f t="array" ref="S60:S61">_xlfn._xlws.FILTER(_xlfn.ANCHORARRAY(R60),_xlfn.ANCHORARRAY(R60)&gt;1)</f>
        <v>4</v>
      </c>
    </row>
    <row r="61" spans="3:19" x14ac:dyDescent="0.3">
      <c r="D61">
        <v>1</v>
      </c>
      <c r="E61">
        <v>1</v>
      </c>
      <c r="F61" t="b">
        <v>0</v>
      </c>
      <c r="G61" s="5">
        <v>9</v>
      </c>
      <c r="H61" s="5">
        <v>0</v>
      </c>
      <c r="I61">
        <v>0</v>
      </c>
      <c r="J61">
        <v>-1</v>
      </c>
      <c r="N61">
        <v>45301</v>
      </c>
      <c r="O61" t="b">
        <v>0</v>
      </c>
      <c r="P61">
        <v>0</v>
      </c>
      <c r="R61">
        <v>0</v>
      </c>
      <c r="S61">
        <v>5</v>
      </c>
    </row>
    <row r="62" spans="3:19" x14ac:dyDescent="0.3">
      <c r="E62">
        <v>0</v>
      </c>
      <c r="J62">
        <v>-1</v>
      </c>
      <c r="N62">
        <v>45302</v>
      </c>
      <c r="O62" t="b">
        <v>0</v>
      </c>
      <c r="P62">
        <v>0</v>
      </c>
      <c r="R62">
        <v>1</v>
      </c>
    </row>
    <row r="63" spans="3:19" x14ac:dyDescent="0.3">
      <c r="E63">
        <v>0</v>
      </c>
      <c r="J63">
        <v>-1</v>
      </c>
      <c r="N63">
        <v>45303</v>
      </c>
      <c r="O63" t="b">
        <v>0</v>
      </c>
      <c r="P63">
        <v>0</v>
      </c>
      <c r="R63">
        <v>0</v>
      </c>
    </row>
    <row r="64" spans="3:19" x14ac:dyDescent="0.3">
      <c r="J64">
        <v>0</v>
      </c>
      <c r="N64" t="b">
        <v>0</v>
      </c>
      <c r="O64">
        <v>45304</v>
      </c>
      <c r="P64">
        <v>0</v>
      </c>
      <c r="R64">
        <v>0</v>
      </c>
    </row>
    <row r="65" spans="2:18" x14ac:dyDescent="0.3">
      <c r="B65" s="4" cm="1">
        <f t="array" ref="B65:B67">FREQUENCY({1,2,3,4,5}, {FALSE,2,4})</f>
        <v>2</v>
      </c>
      <c r="J65">
        <v>-1</v>
      </c>
      <c r="N65">
        <v>45305</v>
      </c>
      <c r="O65" t="b">
        <v>0</v>
      </c>
      <c r="P65">
        <v>1</v>
      </c>
      <c r="R65">
        <v>0</v>
      </c>
    </row>
    <row r="66" spans="2:18" x14ac:dyDescent="0.3">
      <c r="B66" s="4">
        <v>2</v>
      </c>
      <c r="D66" cm="1">
        <f t="array" ref="D66:D71">FREQUENCY(E67:E74,I66:I70)</f>
        <v>0</v>
      </c>
      <c r="E66" t="b">
        <v>0</v>
      </c>
      <c r="F66" cm="1">
        <f t="array" ref="F66:F70">FREQUENCY(F53:F61,_xlfn._xlws.SORT(G53:G61))</f>
        <v>0</v>
      </c>
      <c r="G66" s="5" cm="1">
        <f t="array" ref="G66:G74">_xlfn._xlws.SORT(G53:G61)</f>
        <v>1</v>
      </c>
      <c r="H66" s="5" cm="1">
        <f t="array" ref="H66:H70">FREQUENCY(F53:F61,_xlfn.ANCHORARRAY(G66))</f>
        <v>0</v>
      </c>
      <c r="I66">
        <v>1</v>
      </c>
      <c r="J66">
        <v>-1</v>
      </c>
      <c r="N66">
        <v>45306</v>
      </c>
      <c r="O66" t="b">
        <v>0</v>
      </c>
      <c r="R66">
        <v>0</v>
      </c>
    </row>
    <row r="67" spans="2:18" x14ac:dyDescent="0.3">
      <c r="B67" s="4">
        <v>1</v>
      </c>
      <c r="D67">
        <v>2</v>
      </c>
      <c r="E67">
        <v>2</v>
      </c>
      <c r="F67">
        <v>2</v>
      </c>
      <c r="G67" s="5">
        <v>4</v>
      </c>
      <c r="H67" s="5">
        <v>2</v>
      </c>
      <c r="I67">
        <v>4</v>
      </c>
      <c r="J67">
        <v>-1</v>
      </c>
      <c r="N67">
        <v>45307</v>
      </c>
      <c r="O67" t="b">
        <v>0</v>
      </c>
      <c r="R67">
        <v>4</v>
      </c>
    </row>
    <row r="68" spans="2:18" x14ac:dyDescent="0.3">
      <c r="D68">
        <v>0</v>
      </c>
      <c r="E68">
        <v>3</v>
      </c>
      <c r="F68">
        <v>0</v>
      </c>
      <c r="G68" s="5">
        <v>5</v>
      </c>
      <c r="H68" s="5">
        <v>0</v>
      </c>
      <c r="I68">
        <v>5</v>
      </c>
      <c r="J68">
        <v>-1</v>
      </c>
      <c r="N68">
        <v>45308</v>
      </c>
      <c r="O68" t="b">
        <v>0</v>
      </c>
      <c r="R68">
        <v>5</v>
      </c>
    </row>
    <row r="69" spans="2:18" x14ac:dyDescent="0.3">
      <c r="B69" s="4" cm="1">
        <f t="array" ref="B69:B71">FREQUENCY({1,2,3,4,5}, {2,4})</f>
        <v>2</v>
      </c>
      <c r="D69">
        <v>3</v>
      </c>
      <c r="E69" t="b">
        <v>0</v>
      </c>
      <c r="F69">
        <v>3</v>
      </c>
      <c r="G69" s="5">
        <v>9</v>
      </c>
      <c r="H69" s="5">
        <v>3</v>
      </c>
      <c r="I69">
        <v>9</v>
      </c>
      <c r="J69">
        <v>-1</v>
      </c>
      <c r="N69">
        <v>45309</v>
      </c>
      <c r="O69" t="b">
        <v>0</v>
      </c>
      <c r="R69">
        <v>0</v>
      </c>
    </row>
    <row r="70" spans="2:18" x14ac:dyDescent="0.3">
      <c r="B70" s="4">
        <v>2</v>
      </c>
      <c r="D70">
        <v>0</v>
      </c>
      <c r="E70" t="b">
        <v>0</v>
      </c>
      <c r="F70">
        <v>0</v>
      </c>
      <c r="G70" s="5" t="b">
        <v>0</v>
      </c>
      <c r="H70" s="5">
        <v>0</v>
      </c>
      <c r="I70">
        <v>0</v>
      </c>
      <c r="J70">
        <v>1</v>
      </c>
      <c r="N70" t="b">
        <v>0</v>
      </c>
      <c r="O70">
        <v>45310</v>
      </c>
      <c r="R70">
        <v>0</v>
      </c>
    </row>
    <row r="71" spans="2:18" x14ac:dyDescent="0.3">
      <c r="B71" s="4">
        <v>1</v>
      </c>
      <c r="D71">
        <v>0</v>
      </c>
      <c r="E71">
        <v>6</v>
      </c>
      <c r="G71" s="5" t="b">
        <v>0</v>
      </c>
      <c r="J71">
        <v>1</v>
      </c>
      <c r="N71" t="b">
        <v>0</v>
      </c>
      <c r="O71">
        <v>45311</v>
      </c>
      <c r="R71">
        <v>0</v>
      </c>
    </row>
    <row r="72" spans="2:18" x14ac:dyDescent="0.3">
      <c r="E72">
        <v>7</v>
      </c>
      <c r="G72" s="5" t="b">
        <v>0</v>
      </c>
      <c r="J72">
        <v>1</v>
      </c>
      <c r="N72" t="b">
        <v>0</v>
      </c>
      <c r="O72">
        <v>45312</v>
      </c>
      <c r="R72">
        <v>0</v>
      </c>
    </row>
    <row r="73" spans="2:18" x14ac:dyDescent="0.3">
      <c r="E73">
        <v>8</v>
      </c>
      <c r="G73" s="5" t="b">
        <v>0</v>
      </c>
      <c r="J73">
        <v>1</v>
      </c>
      <c r="N73" t="b">
        <v>0</v>
      </c>
      <c r="O73">
        <v>45313</v>
      </c>
      <c r="R73">
        <v>1</v>
      </c>
    </row>
    <row r="74" spans="2:18" x14ac:dyDescent="0.3">
      <c r="E74" t="b">
        <v>0</v>
      </c>
      <c r="G74" s="5" t="b">
        <v>0</v>
      </c>
      <c r="J74">
        <v>1</v>
      </c>
      <c r="N74" t="b">
        <v>0</v>
      </c>
      <c r="O74">
        <v>45314</v>
      </c>
    </row>
    <row r="75" spans="2:18" x14ac:dyDescent="0.3">
      <c r="J75">
        <v>-1</v>
      </c>
      <c r="N75">
        <v>45315</v>
      </c>
      <c r="O75" t="b">
        <v>0</v>
      </c>
    </row>
    <row r="77" spans="2:18" x14ac:dyDescent="0.3">
      <c r="B77" s="4" cm="1">
        <f t="array" ref="B77:B88">_xlfn._xlws.SORT(D77:D88)</f>
        <v>0</v>
      </c>
      <c r="D77" s="1">
        <v>45292</v>
      </c>
    </row>
    <row r="78" spans="2:18" x14ac:dyDescent="0.3">
      <c r="B78" s="4">
        <v>1</v>
      </c>
      <c r="D78">
        <v>0</v>
      </c>
      <c r="F78" cm="1">
        <f t="array" ref="F78:F88">_xlfn._xlws.SORT(D78:D88)</f>
        <v>0</v>
      </c>
      <c r="N78" cm="1">
        <f t="array" ref="N78:N88">_xlfn._xlws.FILTER(_xlfn.ANCHORARRAY(N52),--_xlfn.ANCHORARRAY(N52)&gt;0)</f>
        <v>45294</v>
      </c>
      <c r="P78">
        <v>45292</v>
      </c>
      <c r="R78" cm="1">
        <f t="array" ref="R78:R91">FREQUENCY(_xlfn.ANCHORARRAY(N78),P78:P90)</f>
        <v>0</v>
      </c>
    </row>
    <row r="79" spans="2:18" x14ac:dyDescent="0.3">
      <c r="B79" s="4">
        <v>2</v>
      </c>
      <c r="D79" s="32"/>
      <c r="F79">
        <v>1</v>
      </c>
      <c r="N79">
        <v>45300</v>
      </c>
      <c r="P79">
        <v>45293</v>
      </c>
      <c r="R79">
        <v>0</v>
      </c>
    </row>
    <row r="80" spans="2:18" x14ac:dyDescent="0.3">
      <c r="B80" s="4">
        <v>3</v>
      </c>
      <c r="D80">
        <v>1</v>
      </c>
      <c r="F80">
        <v>2</v>
      </c>
      <c r="N80">
        <v>45301</v>
      </c>
      <c r="P80">
        <v>45295</v>
      </c>
      <c r="R80">
        <v>1</v>
      </c>
    </row>
    <row r="81" spans="2:18" x14ac:dyDescent="0.3">
      <c r="B81" s="4">
        <v>45292</v>
      </c>
      <c r="D81">
        <v>2</v>
      </c>
      <c r="F81">
        <v>3</v>
      </c>
      <c r="N81">
        <v>45302</v>
      </c>
      <c r="P81">
        <v>45296</v>
      </c>
      <c r="R81">
        <v>0</v>
      </c>
    </row>
    <row r="82" spans="2:18" x14ac:dyDescent="0.3">
      <c r="B82" s="4" t="str">
        <v>A</v>
      </c>
      <c r="D82">
        <v>3</v>
      </c>
      <c r="F82" t="str">
        <v>A</v>
      </c>
      <c r="N82">
        <v>45303</v>
      </c>
      <c r="P82">
        <v>45297</v>
      </c>
      <c r="R82">
        <v>0</v>
      </c>
    </row>
    <row r="83" spans="2:18" x14ac:dyDescent="0.3">
      <c r="B83" s="4" t="str">
        <v>B</v>
      </c>
      <c r="D83" t="s">
        <v>13</v>
      </c>
      <c r="F83" t="str">
        <v>B</v>
      </c>
      <c r="N83">
        <v>45305</v>
      </c>
      <c r="P83">
        <v>45298</v>
      </c>
      <c r="R83">
        <v>0</v>
      </c>
    </row>
    <row r="84" spans="2:18" x14ac:dyDescent="0.3">
      <c r="B84" s="4" t="str">
        <v>C</v>
      </c>
      <c r="D84" t="s">
        <v>14</v>
      </c>
      <c r="F84" t="str">
        <v>C</v>
      </c>
      <c r="N84">
        <v>45306</v>
      </c>
      <c r="P84">
        <v>45299</v>
      </c>
      <c r="R84">
        <v>0</v>
      </c>
    </row>
    <row r="85" spans="2:18" x14ac:dyDescent="0.3">
      <c r="B85" s="4" t="b">
        <v>0</v>
      </c>
      <c r="D85" t="s">
        <v>15</v>
      </c>
      <c r="F85" t="b">
        <v>0</v>
      </c>
      <c r="N85">
        <v>45307</v>
      </c>
      <c r="P85">
        <v>45304</v>
      </c>
      <c r="R85">
        <v>4</v>
      </c>
    </row>
    <row r="86" spans="2:18" x14ac:dyDescent="0.3">
      <c r="B86" s="4" t="b">
        <v>1</v>
      </c>
      <c r="D86" t="e">
        <f>NA()</f>
        <v>#N/A</v>
      </c>
      <c r="F86" t="b">
        <v>1</v>
      </c>
      <c r="N86">
        <v>45308</v>
      </c>
      <c r="P86">
        <v>45310</v>
      </c>
      <c r="R86">
        <v>5</v>
      </c>
    </row>
    <row r="87" spans="2:18" x14ac:dyDescent="0.3">
      <c r="B87" s="4" t="e">
        <v>#N/A</v>
      </c>
      <c r="D87" t="b">
        <v>1</v>
      </c>
      <c r="F87" t="e">
        <v>#N/A</v>
      </c>
      <c r="N87">
        <v>45309</v>
      </c>
      <c r="P87">
        <v>45311</v>
      </c>
      <c r="R87">
        <v>0</v>
      </c>
    </row>
    <row r="88" spans="2:18" x14ac:dyDescent="0.3">
      <c r="B88" s="4">
        <v>0</v>
      </c>
      <c r="D88" t="b">
        <v>0</v>
      </c>
      <c r="F88">
        <v>0</v>
      </c>
      <c r="N88">
        <v>45315</v>
      </c>
      <c r="P88">
        <v>45312</v>
      </c>
      <c r="R88">
        <v>0</v>
      </c>
    </row>
    <row r="89" spans="2:18" x14ac:dyDescent="0.3">
      <c r="P89">
        <v>45313</v>
      </c>
      <c r="R89">
        <v>0</v>
      </c>
    </row>
    <row r="90" spans="2:18" x14ac:dyDescent="0.3">
      <c r="P90">
        <v>45314</v>
      </c>
      <c r="R90">
        <v>0</v>
      </c>
    </row>
    <row r="91" spans="2:18" x14ac:dyDescent="0.3">
      <c r="R91">
        <v>1</v>
      </c>
    </row>
  </sheetData>
  <mergeCells count="2">
    <mergeCell ref="B1:C1"/>
    <mergeCell ref="G1:I1"/>
  </mergeCells>
  <pageMargins left="0.7" right="0.7" top="0.75" bottom="0.75" header="0.3" footer="0.3"/>
  <pageSetup paperSize="9" scale="7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A046-F547-4362-B197-24FC19317B6C}">
  <sheetPr>
    <pageSetUpPr fitToPage="1"/>
  </sheetPr>
  <dimension ref="A1:S91"/>
  <sheetViews>
    <sheetView tabSelected="1" topLeftCell="A3" zoomScale="130" zoomScaleNormal="130" workbookViewId="0">
      <selection activeCell="I14" sqref="I14"/>
    </sheetView>
  </sheetViews>
  <sheetFormatPr defaultRowHeight="14.4" x14ac:dyDescent="0.3"/>
  <cols>
    <col min="1" max="1" width="3.109375" customWidth="1"/>
    <col min="2" max="2" width="10.6640625" style="4" customWidth="1"/>
    <col min="3" max="5" width="12.21875" customWidth="1"/>
    <col min="6" max="6" width="16.5546875" customWidth="1"/>
    <col min="7" max="7" width="15.88671875" style="5" bestFit="1" customWidth="1"/>
    <col min="8" max="8" width="9.77734375" style="5" bestFit="1" customWidth="1"/>
    <col min="10" max="10" width="17.6640625" customWidth="1"/>
  </cols>
  <sheetData>
    <row r="1" spans="1:15" s="7" customFormat="1" ht="22.5" customHeight="1" x14ac:dyDescent="0.3">
      <c r="B1" s="35" t="s">
        <v>0</v>
      </c>
      <c r="C1" s="36"/>
      <c r="F1" s="7" t="str">
        <f ca="1">_xlfn.FORMULATEXT(F3)</f>
        <v>=-(_c&lt;_a)-(_e&lt;_a)</v>
      </c>
      <c r="G1" s="37" t="s">
        <v>1</v>
      </c>
      <c r="H1" s="38"/>
      <c r="I1" s="38"/>
      <c r="K1" s="7" t="s">
        <v>9</v>
      </c>
    </row>
    <row r="2" spans="1:15" s="2" customFormat="1" x14ac:dyDescent="0.3">
      <c r="B2" s="6" t="s">
        <v>2</v>
      </c>
      <c r="C2" s="8" t="s">
        <v>4</v>
      </c>
      <c r="D2" s="7" t="s">
        <v>10</v>
      </c>
      <c r="E2" t="s">
        <v>11</v>
      </c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33">
        <v>0</v>
      </c>
      <c r="E3">
        <f t="shared" ref="E3:E26" si="0">C4</f>
        <v>62</v>
      </c>
      <c r="F3" s="2" cm="1">
        <f t="array" ref="F3:F26">-(_c&lt;_a)-(_e&lt;_a)</f>
        <v>0</v>
      </c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34">
        <f t="shared" ref="D4:D26" si="1">C3</f>
        <v>47</v>
      </c>
      <c r="E4">
        <f t="shared" si="0"/>
        <v>99</v>
      </c>
      <c r="F4" s="2">
        <v>0</v>
      </c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34">
        <f t="shared" si="1"/>
        <v>62</v>
      </c>
      <c r="E5">
        <f t="shared" si="0"/>
        <v>43</v>
      </c>
      <c r="F5" s="2">
        <v>-1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34">
        <f t="shared" si="1"/>
        <v>99</v>
      </c>
      <c r="E6">
        <f t="shared" si="0"/>
        <v>52</v>
      </c>
      <c r="F6" s="2">
        <v>-2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34">
        <f t="shared" si="1"/>
        <v>43</v>
      </c>
      <c r="E7">
        <f t="shared" si="0"/>
        <v>65</v>
      </c>
      <c r="F7" s="2">
        <v>0</v>
      </c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34">
        <f t="shared" si="1"/>
        <v>52</v>
      </c>
      <c r="E8">
        <f t="shared" si="0"/>
        <v>72</v>
      </c>
      <c r="F8" s="2">
        <v>0</v>
      </c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34">
        <f t="shared" si="1"/>
        <v>65</v>
      </c>
      <c r="E9">
        <f t="shared" si="0"/>
        <v>110</v>
      </c>
      <c r="F9" s="2">
        <v>0</v>
      </c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34">
        <f t="shared" si="1"/>
        <v>72</v>
      </c>
      <c r="E10">
        <f t="shared" si="0"/>
        <v>106</v>
      </c>
      <c r="F10" s="2">
        <v>0</v>
      </c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34">
        <f t="shared" si="1"/>
        <v>110</v>
      </c>
      <c r="E11">
        <f t="shared" si="0"/>
        <v>105</v>
      </c>
      <c r="F11" s="2">
        <v>-2</v>
      </c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34">
        <f t="shared" si="1"/>
        <v>106</v>
      </c>
      <c r="E12">
        <f t="shared" si="0"/>
        <v>103</v>
      </c>
      <c r="F12" s="2">
        <v>-2</v>
      </c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34">
        <f t="shared" si="1"/>
        <v>105</v>
      </c>
      <c r="E13">
        <f t="shared" si="0"/>
        <v>100</v>
      </c>
      <c r="F13" s="2">
        <v>-2</v>
      </c>
    </row>
    <row r="14" spans="1:15" x14ac:dyDescent="0.3">
      <c r="B14" s="16">
        <v>45303</v>
      </c>
      <c r="C14" s="17">
        <v>100</v>
      </c>
      <c r="D14" s="34">
        <f t="shared" si="1"/>
        <v>103</v>
      </c>
      <c r="E14">
        <f t="shared" si="0"/>
        <v>85</v>
      </c>
      <c r="F14" s="2">
        <v>-2</v>
      </c>
    </row>
    <row r="15" spans="1:15" x14ac:dyDescent="0.3">
      <c r="A15" s="1"/>
      <c r="B15" s="16">
        <v>45304</v>
      </c>
      <c r="C15" s="17">
        <v>85</v>
      </c>
      <c r="D15" s="34">
        <f t="shared" si="1"/>
        <v>100</v>
      </c>
      <c r="E15">
        <f t="shared" si="0"/>
        <v>90</v>
      </c>
      <c r="F15" s="2">
        <v>-2</v>
      </c>
    </row>
    <row r="16" spans="1:15" x14ac:dyDescent="0.3">
      <c r="A16" s="1"/>
      <c r="B16" s="26">
        <v>45305</v>
      </c>
      <c r="C16" s="27">
        <v>90</v>
      </c>
      <c r="D16" s="34">
        <f t="shared" si="1"/>
        <v>85</v>
      </c>
      <c r="E16">
        <f t="shared" si="0"/>
        <v>80</v>
      </c>
      <c r="F16" s="2">
        <v>-1</v>
      </c>
    </row>
    <row r="17" spans="1:19" x14ac:dyDescent="0.3">
      <c r="A17" s="1"/>
      <c r="B17" s="26">
        <v>45306</v>
      </c>
      <c r="C17" s="27">
        <v>80</v>
      </c>
      <c r="D17" s="34">
        <f t="shared" si="1"/>
        <v>90</v>
      </c>
      <c r="E17">
        <f t="shared" si="0"/>
        <v>61</v>
      </c>
      <c r="F17" s="2">
        <v>-2</v>
      </c>
    </row>
    <row r="18" spans="1:19" x14ac:dyDescent="0.3">
      <c r="A18" s="1"/>
      <c r="B18" s="26">
        <v>45307</v>
      </c>
      <c r="C18" s="27">
        <v>61</v>
      </c>
      <c r="D18" s="34">
        <f t="shared" si="1"/>
        <v>80</v>
      </c>
      <c r="E18">
        <f t="shared" si="0"/>
        <v>60</v>
      </c>
      <c r="F18" s="2">
        <v>-2</v>
      </c>
    </row>
    <row r="19" spans="1:19" x14ac:dyDescent="0.3">
      <c r="A19" s="1"/>
      <c r="B19" s="26">
        <v>45308</v>
      </c>
      <c r="C19" s="27">
        <v>60</v>
      </c>
      <c r="D19" s="34">
        <f t="shared" si="1"/>
        <v>61</v>
      </c>
      <c r="E19">
        <f t="shared" si="0"/>
        <v>55</v>
      </c>
      <c r="F19" s="2">
        <v>-2</v>
      </c>
    </row>
    <row r="20" spans="1:19" x14ac:dyDescent="0.3">
      <c r="A20" s="1"/>
      <c r="B20" s="26">
        <v>45309</v>
      </c>
      <c r="C20" s="27">
        <v>55</v>
      </c>
      <c r="D20" s="34">
        <f t="shared" si="1"/>
        <v>60</v>
      </c>
      <c r="E20">
        <f t="shared" si="0"/>
        <v>52</v>
      </c>
      <c r="F20" s="2">
        <v>-2</v>
      </c>
    </row>
    <row r="21" spans="1:19" x14ac:dyDescent="0.3">
      <c r="A21" s="1"/>
      <c r="B21" s="26">
        <v>45310</v>
      </c>
      <c r="C21" s="27">
        <v>52</v>
      </c>
      <c r="D21" s="34">
        <f t="shared" si="1"/>
        <v>55</v>
      </c>
      <c r="E21">
        <f t="shared" si="0"/>
        <v>75</v>
      </c>
      <c r="F21" s="2">
        <v>-1</v>
      </c>
    </row>
    <row r="22" spans="1:19" x14ac:dyDescent="0.3">
      <c r="A22" s="1"/>
      <c r="B22" s="18">
        <v>45311</v>
      </c>
      <c r="C22" s="19">
        <v>75</v>
      </c>
      <c r="D22" s="34">
        <f t="shared" si="1"/>
        <v>52</v>
      </c>
      <c r="E22">
        <f t="shared" si="0"/>
        <v>84</v>
      </c>
      <c r="F22" s="2">
        <v>0</v>
      </c>
      <c r="O22" s="2"/>
    </row>
    <row r="23" spans="1:19" x14ac:dyDescent="0.3">
      <c r="A23" s="1"/>
      <c r="B23" s="18">
        <v>45312</v>
      </c>
      <c r="C23" s="19">
        <v>84</v>
      </c>
      <c r="D23" s="34">
        <f t="shared" si="1"/>
        <v>75</v>
      </c>
      <c r="E23">
        <f t="shared" si="0"/>
        <v>94</v>
      </c>
      <c r="F23" s="2">
        <v>0</v>
      </c>
    </row>
    <row r="24" spans="1:19" x14ac:dyDescent="0.3">
      <c r="B24" s="18">
        <v>45313</v>
      </c>
      <c r="C24" s="19">
        <v>94</v>
      </c>
      <c r="D24" s="34">
        <f t="shared" si="1"/>
        <v>84</v>
      </c>
      <c r="E24">
        <f t="shared" si="0"/>
        <v>102</v>
      </c>
      <c r="F24" s="2">
        <v>0</v>
      </c>
    </row>
    <row r="25" spans="1:19" x14ac:dyDescent="0.3">
      <c r="B25" s="18">
        <v>45314</v>
      </c>
      <c r="C25" s="19">
        <v>102</v>
      </c>
      <c r="D25" s="34">
        <f t="shared" si="1"/>
        <v>94</v>
      </c>
      <c r="E25">
        <f t="shared" si="0"/>
        <v>105</v>
      </c>
      <c r="F25" s="2">
        <v>0</v>
      </c>
    </row>
    <row r="26" spans="1:19" x14ac:dyDescent="0.3">
      <c r="B26" s="22">
        <v>45315</v>
      </c>
      <c r="C26" s="23">
        <v>105</v>
      </c>
      <c r="D26" s="34">
        <f t="shared" si="1"/>
        <v>102</v>
      </c>
      <c r="E26">
        <f t="shared" si="0"/>
        <v>0</v>
      </c>
      <c r="F26" s="2">
        <v>-1</v>
      </c>
      <c r="G26" s="5" t="s">
        <v>10</v>
      </c>
      <c r="H26" s="5" t="s">
        <v>11</v>
      </c>
      <c r="J26" s="4" t="s">
        <v>12</v>
      </c>
    </row>
    <row r="27" spans="1:19" x14ac:dyDescent="0.3">
      <c r="F27" s="2"/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N27" cm="1">
        <f t="array" ref="N27:N50">IF(_xlfn.ANCHORARRAY(J27) = 2, _b)</f>
        <v>45292</v>
      </c>
      <c r="O27" t="b" cm="1">
        <f t="array" ref="O27:O50">IF(_xlfn.ANCHORARRAY(J27) &lt;&gt; 2, _b)</f>
        <v>0</v>
      </c>
      <c r="P27" cm="1">
        <f t="array" ref="P27:P41">FREQUENCY(_xlfn.ANCHORARRAY(N27),_xlfn.ANCHORARRAY(O27))</f>
        <v>2</v>
      </c>
      <c r="Q27" cm="1">
        <f t="array" ref="Q27:Q29">1+_xlfn._xlws.FILTER(_xlfn.ANCHORARRAY(P27),_xlfn.ANCHORARRAY(P27)&gt;1)</f>
        <v>3</v>
      </c>
      <c r="R27">
        <f>AVERAGE(_xlfn.ANCHORARRAY(Q27))</f>
        <v>4.333333333333333</v>
      </c>
      <c r="S27" cm="1">
        <f t="array" ref="S27:S36">_xlfn._xlws.FILTER(_xlfn.ANCHORARRAY(N27),--_xlfn.ANCHORARRAY(N27)&gt;0)</f>
        <v>45292</v>
      </c>
    </row>
    <row r="28" spans="1:19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_xlpm.F(-(_xlpm.c &lt; _xlpm.a) - (_xlpm.e &lt; _xlpm.a), -2))
    )
)</f>
        <v>Upward</v>
      </c>
      <c r="C28">
        <v>4.333333333333333</v>
      </c>
      <c r="D28">
        <v>5</v>
      </c>
      <c r="F28" s="2"/>
      <c r="G28" s="5">
        <v>47</v>
      </c>
      <c r="H28" s="5">
        <v>99</v>
      </c>
      <c r="J28">
        <v>2</v>
      </c>
      <c r="N28">
        <v>45293</v>
      </c>
      <c r="O28" t="b">
        <v>0</v>
      </c>
      <c r="P28">
        <v>0</v>
      </c>
      <c r="Q28">
        <v>5</v>
      </c>
      <c r="R28">
        <f>MAX(_xlfn.ANCHORARRAY(Q27))</f>
        <v>5</v>
      </c>
      <c r="S28">
        <v>45293</v>
      </c>
    </row>
    <row r="29" spans="1:19" x14ac:dyDescent="0.3">
      <c r="B29" s="4" t="str">
        <v>Downward</v>
      </c>
      <c r="C29">
        <v>5.5</v>
      </c>
      <c r="D29">
        <v>6</v>
      </c>
      <c r="F29" s="2"/>
      <c r="G29" s="5">
        <v>62</v>
      </c>
      <c r="H29" s="5">
        <v>43</v>
      </c>
      <c r="J29">
        <v>1</v>
      </c>
      <c r="N29" t="b">
        <v>0</v>
      </c>
      <c r="O29">
        <v>45294</v>
      </c>
      <c r="P29">
        <v>4</v>
      </c>
      <c r="Q29">
        <v>5</v>
      </c>
      <c r="S29">
        <v>45296</v>
      </c>
    </row>
    <row r="30" spans="1:19" x14ac:dyDescent="0.3">
      <c r="F30" s="2"/>
      <c r="G30" s="5">
        <v>99</v>
      </c>
      <c r="H30" s="5">
        <v>52</v>
      </c>
      <c r="J30">
        <v>0</v>
      </c>
      <c r="N30" t="b">
        <v>0</v>
      </c>
      <c r="O30">
        <v>45295</v>
      </c>
      <c r="P30">
        <v>0</v>
      </c>
      <c r="S30">
        <v>45297</v>
      </c>
    </row>
    <row r="31" spans="1:19" x14ac:dyDescent="0.3">
      <c r="F31" s="2"/>
      <c r="G31" s="5">
        <v>43</v>
      </c>
      <c r="H31" s="5">
        <v>65</v>
      </c>
      <c r="J31">
        <v>2</v>
      </c>
      <c r="N31">
        <v>45296</v>
      </c>
      <c r="O31" t="b">
        <v>0</v>
      </c>
      <c r="P31">
        <v>0</v>
      </c>
      <c r="S31">
        <v>45298</v>
      </c>
    </row>
    <row r="32" spans="1:19" x14ac:dyDescent="0.3">
      <c r="F32" s="2"/>
      <c r="G32" s="5">
        <v>52</v>
      </c>
      <c r="H32" s="5">
        <v>72</v>
      </c>
      <c r="J32">
        <v>2</v>
      </c>
      <c r="N32">
        <v>45297</v>
      </c>
      <c r="O32" t="b">
        <v>0</v>
      </c>
      <c r="P32">
        <v>0</v>
      </c>
      <c r="S32">
        <v>45299</v>
      </c>
    </row>
    <row r="33" spans="6:19" x14ac:dyDescent="0.3">
      <c r="F33" s="2"/>
      <c r="G33" s="5">
        <v>65</v>
      </c>
      <c r="H33" s="5">
        <v>110</v>
      </c>
      <c r="J33">
        <v>2</v>
      </c>
      <c r="N33">
        <v>45298</v>
      </c>
      <c r="O33" t="b">
        <v>0</v>
      </c>
      <c r="P33">
        <v>0</v>
      </c>
      <c r="S33">
        <v>45311</v>
      </c>
    </row>
    <row r="34" spans="6:19" x14ac:dyDescent="0.3">
      <c r="F34" s="2"/>
      <c r="G34" s="5">
        <v>72</v>
      </c>
      <c r="H34" s="5">
        <v>106</v>
      </c>
      <c r="J34">
        <v>2</v>
      </c>
      <c r="N34">
        <v>45299</v>
      </c>
      <c r="O34" t="b">
        <v>0</v>
      </c>
      <c r="P34">
        <v>0</v>
      </c>
      <c r="S34">
        <v>45312</v>
      </c>
    </row>
    <row r="35" spans="6:19" x14ac:dyDescent="0.3">
      <c r="F35" s="2"/>
      <c r="G35" s="5">
        <v>110</v>
      </c>
      <c r="H35" s="5">
        <v>105</v>
      </c>
      <c r="J35">
        <v>0</v>
      </c>
      <c r="N35" t="b">
        <v>0</v>
      </c>
      <c r="O35">
        <v>45300</v>
      </c>
      <c r="P35">
        <v>0</v>
      </c>
      <c r="S35">
        <v>45313</v>
      </c>
    </row>
    <row r="36" spans="6:19" x14ac:dyDescent="0.3">
      <c r="F36" s="2"/>
      <c r="G36" s="5">
        <v>106</v>
      </c>
      <c r="H36" s="5">
        <v>103</v>
      </c>
      <c r="J36">
        <v>0</v>
      </c>
      <c r="N36" t="b">
        <v>0</v>
      </c>
      <c r="O36">
        <v>45301</v>
      </c>
      <c r="P36">
        <v>0</v>
      </c>
      <c r="S36">
        <v>45314</v>
      </c>
    </row>
    <row r="37" spans="6:19" x14ac:dyDescent="0.3">
      <c r="F37" s="2"/>
      <c r="G37" s="5">
        <v>105</v>
      </c>
      <c r="H37" s="5">
        <v>100</v>
      </c>
      <c r="J37">
        <v>0</v>
      </c>
      <c r="N37" t="b">
        <v>0</v>
      </c>
      <c r="O37">
        <v>45302</v>
      </c>
      <c r="P37">
        <v>0</v>
      </c>
    </row>
    <row r="38" spans="6:19" x14ac:dyDescent="0.3">
      <c r="F38" s="2"/>
      <c r="G38" s="5">
        <v>103</v>
      </c>
      <c r="H38" s="5">
        <v>85</v>
      </c>
      <c r="J38">
        <v>0</v>
      </c>
      <c r="N38" t="b">
        <v>0</v>
      </c>
      <c r="O38">
        <v>45303</v>
      </c>
      <c r="P38">
        <v>0</v>
      </c>
    </row>
    <row r="39" spans="6:19" x14ac:dyDescent="0.3">
      <c r="F39" s="2"/>
      <c r="G39" s="5">
        <v>100</v>
      </c>
      <c r="H39" s="5">
        <v>90</v>
      </c>
      <c r="J39">
        <v>0</v>
      </c>
      <c r="N39" t="b">
        <v>0</v>
      </c>
      <c r="O39">
        <v>45304</v>
      </c>
      <c r="P39">
        <v>0</v>
      </c>
    </row>
    <row r="40" spans="6:19" x14ac:dyDescent="0.3">
      <c r="F40" s="2"/>
      <c r="G40" s="5">
        <v>85</v>
      </c>
      <c r="H40" s="5">
        <v>80</v>
      </c>
      <c r="J40">
        <v>1</v>
      </c>
      <c r="N40" t="b">
        <v>0</v>
      </c>
      <c r="O40">
        <v>45305</v>
      </c>
      <c r="P40">
        <v>4</v>
      </c>
    </row>
    <row r="41" spans="6:19" x14ac:dyDescent="0.3">
      <c r="F41" s="2"/>
      <c r="G41" s="5">
        <v>90</v>
      </c>
      <c r="H41" s="5">
        <v>61</v>
      </c>
      <c r="J41">
        <v>0</v>
      </c>
      <c r="N41" t="b">
        <v>0</v>
      </c>
      <c r="O41">
        <v>45306</v>
      </c>
      <c r="P41">
        <v>0</v>
      </c>
    </row>
    <row r="42" spans="6:19" x14ac:dyDescent="0.3">
      <c r="F42" s="2"/>
      <c r="G42" s="5">
        <v>80</v>
      </c>
      <c r="H42" s="5">
        <v>60</v>
      </c>
      <c r="J42">
        <v>0</v>
      </c>
      <c r="N42" t="b">
        <v>0</v>
      </c>
      <c r="O42">
        <v>45307</v>
      </c>
    </row>
    <row r="43" spans="6:19" x14ac:dyDescent="0.3">
      <c r="F43" s="2"/>
      <c r="G43" s="5">
        <v>61</v>
      </c>
      <c r="H43" s="5">
        <v>55</v>
      </c>
      <c r="J43">
        <v>0</v>
      </c>
      <c r="N43" t="b">
        <v>0</v>
      </c>
      <c r="O43">
        <v>45308</v>
      </c>
    </row>
    <row r="44" spans="6:19" x14ac:dyDescent="0.3">
      <c r="F44" s="2"/>
      <c r="G44" s="5">
        <v>60</v>
      </c>
      <c r="H44" s="5">
        <v>52</v>
      </c>
      <c r="J44">
        <v>0</v>
      </c>
      <c r="N44" t="b">
        <v>0</v>
      </c>
      <c r="O44">
        <v>45309</v>
      </c>
    </row>
    <row r="45" spans="6:19" x14ac:dyDescent="0.3">
      <c r="F45" s="2"/>
      <c r="G45" s="5">
        <v>55</v>
      </c>
      <c r="H45" s="5">
        <v>75</v>
      </c>
      <c r="J45">
        <v>1</v>
      </c>
      <c r="N45" t="b">
        <v>0</v>
      </c>
      <c r="O45">
        <v>45310</v>
      </c>
    </row>
    <row r="46" spans="6:19" x14ac:dyDescent="0.3">
      <c r="F46" s="2"/>
      <c r="G46" s="5">
        <v>52</v>
      </c>
      <c r="H46" s="5">
        <v>84</v>
      </c>
      <c r="J46">
        <v>2</v>
      </c>
      <c r="N46">
        <v>45311</v>
      </c>
      <c r="O46" t="b">
        <v>0</v>
      </c>
    </row>
    <row r="47" spans="6:19" x14ac:dyDescent="0.3">
      <c r="F47" s="2"/>
      <c r="G47" s="5">
        <v>75</v>
      </c>
      <c r="H47" s="5">
        <v>94</v>
      </c>
      <c r="J47">
        <v>2</v>
      </c>
      <c r="N47">
        <v>45312</v>
      </c>
      <c r="O47" t="b">
        <v>0</v>
      </c>
    </row>
    <row r="48" spans="6:19" x14ac:dyDescent="0.3">
      <c r="F48" s="2"/>
      <c r="G48" s="5">
        <v>84</v>
      </c>
      <c r="H48" s="5">
        <v>102</v>
      </c>
      <c r="J48">
        <v>2</v>
      </c>
      <c r="N48">
        <v>45313</v>
      </c>
      <c r="O48" t="b">
        <v>0</v>
      </c>
    </row>
    <row r="49" spans="3:19" x14ac:dyDescent="0.3">
      <c r="F49" s="2"/>
      <c r="G49" s="5">
        <v>94</v>
      </c>
      <c r="H49" s="5">
        <v>105</v>
      </c>
      <c r="J49">
        <v>2</v>
      </c>
      <c r="N49">
        <v>45314</v>
      </c>
      <c r="O49" t="b">
        <v>0</v>
      </c>
    </row>
    <row r="50" spans="3:19" x14ac:dyDescent="0.3">
      <c r="F50" s="2"/>
      <c r="G50" s="5">
        <v>102</v>
      </c>
      <c r="H50" s="5">
        <v>0</v>
      </c>
      <c r="J50">
        <v>1</v>
      </c>
      <c r="N50" t="b">
        <v>0</v>
      </c>
      <c r="O50">
        <v>45315</v>
      </c>
    </row>
    <row r="52" spans="3:19" x14ac:dyDescent="0.3">
      <c r="J52" cm="1">
        <f t="array" ref="J52:J75">(_c &lt; _e) - (_e &lt; _a)</f>
        <v>1</v>
      </c>
      <c r="N52" t="b" cm="1">
        <f t="array" ref="N52:N75">IF(_xlfn.ANCHORARRAY(J52) = -1, _b)</f>
        <v>0</v>
      </c>
      <c r="O52" cm="1">
        <f t="array" ref="O52:O75">IF(_xlfn.ANCHORARRAY(J52) &lt;&gt; -1, _b)</f>
        <v>45292</v>
      </c>
      <c r="P52" cm="1">
        <f t="array" ref="P52:P65">FREQUENCY(_xlfn.ANCHORARRAY(N52),_xlfn.ANCHORARRAY(O52))</f>
        <v>0</v>
      </c>
      <c r="R52" cm="1">
        <f t="array" ref="R52:R53">1+_xlfn._xlws.FILTER(_xlfn.ANCHORARRAY(P52),_xlfn.ANCHORARRAY(P52)&gt;1)</f>
        <v>5</v>
      </c>
      <c r="S52">
        <f>AVERAGE(_xlfn.ANCHORARRAY(R52))</f>
        <v>5.5</v>
      </c>
    </row>
    <row r="53" spans="3:19" x14ac:dyDescent="0.3">
      <c r="F53" t="b">
        <v>0</v>
      </c>
      <c r="G53" s="5">
        <v>1</v>
      </c>
      <c r="H53" s="5">
        <v>0</v>
      </c>
      <c r="I53">
        <v>0</v>
      </c>
      <c r="J53">
        <v>1</v>
      </c>
      <c r="N53" t="b">
        <v>0</v>
      </c>
      <c r="O53">
        <v>45293</v>
      </c>
      <c r="P53">
        <v>0</v>
      </c>
      <c r="R53">
        <v>6</v>
      </c>
      <c r="S53">
        <f>MAX(_xlfn.ANCHORARRAY(R52))</f>
        <v>6</v>
      </c>
    </row>
    <row r="54" spans="3:19" x14ac:dyDescent="0.3">
      <c r="C54" cm="1">
        <f t="array" ref="C54:C58">FREQUENCY(F53:F61,G53:G61)</f>
        <v>0</v>
      </c>
      <c r="D54" cm="1">
        <f t="array" ref="D54:D61">FREQUENCY(G53:G61,H53:H59)</f>
        <v>0</v>
      </c>
      <c r="E54" cm="1">
        <f t="array" ref="E54:E63">FREQUENCY(H53:H61,I53:I61)</f>
        <v>4</v>
      </c>
      <c r="F54">
        <v>2</v>
      </c>
      <c r="G54" s="5" t="b">
        <v>0</v>
      </c>
      <c r="H54" s="5">
        <v>2</v>
      </c>
      <c r="I54">
        <v>2</v>
      </c>
      <c r="J54">
        <v>-1</v>
      </c>
      <c r="N54">
        <v>45294</v>
      </c>
      <c r="O54" t="b">
        <v>0</v>
      </c>
      <c r="P54">
        <v>1</v>
      </c>
    </row>
    <row r="55" spans="3:19" x14ac:dyDescent="0.3">
      <c r="C55">
        <v>2</v>
      </c>
      <c r="D55">
        <v>1</v>
      </c>
      <c r="E55">
        <v>1</v>
      </c>
      <c r="F55">
        <v>3</v>
      </c>
      <c r="G55" s="5" t="b">
        <v>0</v>
      </c>
      <c r="H55" s="5">
        <v>3</v>
      </c>
      <c r="I55">
        <v>3</v>
      </c>
      <c r="J55">
        <v>0</v>
      </c>
      <c r="N55" t="b">
        <v>0</v>
      </c>
      <c r="O55">
        <v>45295</v>
      </c>
      <c r="P55">
        <v>0</v>
      </c>
    </row>
    <row r="56" spans="3:19" x14ac:dyDescent="0.3">
      <c r="C56">
        <v>0</v>
      </c>
      <c r="D56">
        <v>0</v>
      </c>
      <c r="E56">
        <v>1</v>
      </c>
      <c r="F56" t="b">
        <v>0</v>
      </c>
      <c r="G56" s="5">
        <v>4</v>
      </c>
      <c r="H56" s="5">
        <v>0</v>
      </c>
      <c r="I56">
        <v>0</v>
      </c>
      <c r="J56">
        <v>1</v>
      </c>
      <c r="N56" t="b">
        <v>0</v>
      </c>
      <c r="O56">
        <v>45296</v>
      </c>
      <c r="P56">
        <v>0</v>
      </c>
    </row>
    <row r="57" spans="3:19" x14ac:dyDescent="0.3">
      <c r="C57">
        <v>3</v>
      </c>
      <c r="D57">
        <v>0</v>
      </c>
      <c r="E57">
        <v>0</v>
      </c>
      <c r="F57" t="b">
        <v>0</v>
      </c>
      <c r="G57" s="5">
        <v>5</v>
      </c>
      <c r="H57" s="5">
        <v>0</v>
      </c>
      <c r="I57">
        <v>0</v>
      </c>
      <c r="J57">
        <v>1</v>
      </c>
      <c r="N57" t="b">
        <v>0</v>
      </c>
      <c r="O57">
        <v>45297</v>
      </c>
      <c r="P57">
        <v>0</v>
      </c>
    </row>
    <row r="58" spans="3:19" x14ac:dyDescent="0.3">
      <c r="C58">
        <v>0</v>
      </c>
      <c r="D58">
        <v>0</v>
      </c>
      <c r="E58">
        <v>0</v>
      </c>
      <c r="F58">
        <v>6</v>
      </c>
      <c r="G58" s="5" t="b">
        <v>0</v>
      </c>
      <c r="H58" s="5">
        <v>6</v>
      </c>
      <c r="I58">
        <v>6</v>
      </c>
      <c r="J58">
        <v>1</v>
      </c>
      <c r="N58" t="b">
        <v>0</v>
      </c>
      <c r="O58">
        <v>45298</v>
      </c>
      <c r="P58">
        <v>0</v>
      </c>
    </row>
    <row r="59" spans="3:19" x14ac:dyDescent="0.3">
      <c r="D59">
        <v>2</v>
      </c>
      <c r="E59">
        <v>1</v>
      </c>
      <c r="F59">
        <v>7</v>
      </c>
      <c r="G59" s="5" t="b">
        <v>0</v>
      </c>
      <c r="H59" s="5">
        <v>7</v>
      </c>
      <c r="I59">
        <v>7</v>
      </c>
      <c r="J59">
        <v>0</v>
      </c>
      <c r="N59" t="b">
        <v>0</v>
      </c>
      <c r="O59">
        <v>45299</v>
      </c>
      <c r="P59">
        <v>4</v>
      </c>
    </row>
    <row r="60" spans="3:19" x14ac:dyDescent="0.3">
      <c r="D60">
        <v>0</v>
      </c>
      <c r="E60">
        <v>1</v>
      </c>
      <c r="F60">
        <v>8</v>
      </c>
      <c r="G60" s="5" t="b">
        <v>0</v>
      </c>
      <c r="H60" s="5">
        <v>8</v>
      </c>
      <c r="I60">
        <v>8</v>
      </c>
      <c r="J60">
        <v>-1</v>
      </c>
      <c r="N60">
        <v>45300</v>
      </c>
      <c r="O60" t="b">
        <v>0</v>
      </c>
      <c r="P60">
        <v>5</v>
      </c>
      <c r="R60" cm="1">
        <f t="array" ref="R60:R73">FREQUENCY(_xlfn.ANCHORARRAY(N52),_xlfn.ANCHORARRAY(O52))</f>
        <v>0</v>
      </c>
      <c r="S60" cm="1">
        <f t="array" ref="S60:S61">_xlfn._xlws.FILTER(_xlfn.ANCHORARRAY(R60),_xlfn.ANCHORARRAY(R60)&gt;1)</f>
        <v>4</v>
      </c>
    </row>
    <row r="61" spans="3:19" x14ac:dyDescent="0.3">
      <c r="D61">
        <v>1</v>
      </c>
      <c r="E61">
        <v>1</v>
      </c>
      <c r="F61" t="b">
        <v>0</v>
      </c>
      <c r="G61" s="5">
        <v>9</v>
      </c>
      <c r="H61" s="5">
        <v>0</v>
      </c>
      <c r="I61">
        <v>0</v>
      </c>
      <c r="J61">
        <v>-1</v>
      </c>
      <c r="N61">
        <v>45301</v>
      </c>
      <c r="O61" t="b">
        <v>0</v>
      </c>
      <c r="P61">
        <v>0</v>
      </c>
      <c r="R61">
        <v>0</v>
      </c>
      <c r="S61">
        <v>5</v>
      </c>
    </row>
    <row r="62" spans="3:19" x14ac:dyDescent="0.3">
      <c r="E62">
        <v>0</v>
      </c>
      <c r="J62">
        <v>-1</v>
      </c>
      <c r="N62">
        <v>45302</v>
      </c>
      <c r="O62" t="b">
        <v>0</v>
      </c>
      <c r="P62">
        <v>0</v>
      </c>
      <c r="R62">
        <v>1</v>
      </c>
    </row>
    <row r="63" spans="3:19" x14ac:dyDescent="0.3">
      <c r="E63">
        <v>0</v>
      </c>
      <c r="J63">
        <v>-1</v>
      </c>
      <c r="N63">
        <v>45303</v>
      </c>
      <c r="O63" t="b">
        <v>0</v>
      </c>
      <c r="P63">
        <v>0</v>
      </c>
      <c r="R63">
        <v>0</v>
      </c>
    </row>
    <row r="64" spans="3:19" x14ac:dyDescent="0.3">
      <c r="J64">
        <v>0</v>
      </c>
      <c r="N64" t="b">
        <v>0</v>
      </c>
      <c r="O64">
        <v>45304</v>
      </c>
      <c r="P64">
        <v>0</v>
      </c>
      <c r="R64">
        <v>0</v>
      </c>
    </row>
    <row r="65" spans="2:18" x14ac:dyDescent="0.3">
      <c r="B65" s="4" cm="1">
        <f t="array" ref="B65:B67">FREQUENCY({1,2,3,4,5}, {FALSE,2,4})</f>
        <v>2</v>
      </c>
      <c r="J65">
        <v>-1</v>
      </c>
      <c r="N65">
        <v>45305</v>
      </c>
      <c r="O65" t="b">
        <v>0</v>
      </c>
      <c r="P65">
        <v>1</v>
      </c>
      <c r="R65">
        <v>0</v>
      </c>
    </row>
    <row r="66" spans="2:18" x14ac:dyDescent="0.3">
      <c r="B66" s="4">
        <v>2</v>
      </c>
      <c r="D66" cm="1">
        <f t="array" ref="D66:D71">FREQUENCY(E67:E74,I66:I70)</f>
        <v>0</v>
      </c>
      <c r="E66" t="b">
        <v>0</v>
      </c>
      <c r="F66" cm="1">
        <f t="array" ref="F66:F70">FREQUENCY(F53:F61,_xlfn._xlws.SORT(G53:G61))</f>
        <v>0</v>
      </c>
      <c r="G66" s="5" cm="1">
        <f t="array" ref="G66:G74">_xlfn._xlws.SORT(G53:G61)</f>
        <v>1</v>
      </c>
      <c r="H66" s="5" cm="1">
        <f t="array" ref="H66:H70">FREQUENCY(F53:F61,_xlfn.ANCHORARRAY(G66))</f>
        <v>0</v>
      </c>
      <c r="I66">
        <v>1</v>
      </c>
      <c r="J66">
        <v>-1</v>
      </c>
      <c r="N66">
        <v>45306</v>
      </c>
      <c r="O66" t="b">
        <v>0</v>
      </c>
      <c r="R66">
        <v>0</v>
      </c>
    </row>
    <row r="67" spans="2:18" x14ac:dyDescent="0.3">
      <c r="B67" s="4">
        <v>1</v>
      </c>
      <c r="D67">
        <v>2</v>
      </c>
      <c r="E67">
        <v>2</v>
      </c>
      <c r="F67">
        <v>2</v>
      </c>
      <c r="G67" s="5">
        <v>4</v>
      </c>
      <c r="H67" s="5">
        <v>2</v>
      </c>
      <c r="I67">
        <v>4</v>
      </c>
      <c r="J67">
        <v>-1</v>
      </c>
      <c r="N67">
        <v>45307</v>
      </c>
      <c r="O67" t="b">
        <v>0</v>
      </c>
      <c r="R67">
        <v>4</v>
      </c>
    </row>
    <row r="68" spans="2:18" x14ac:dyDescent="0.3">
      <c r="D68">
        <v>0</v>
      </c>
      <c r="E68">
        <v>3</v>
      </c>
      <c r="F68">
        <v>0</v>
      </c>
      <c r="G68" s="5">
        <v>5</v>
      </c>
      <c r="H68" s="5">
        <v>0</v>
      </c>
      <c r="I68">
        <v>5</v>
      </c>
      <c r="J68">
        <v>-1</v>
      </c>
      <c r="N68">
        <v>45308</v>
      </c>
      <c r="O68" t="b">
        <v>0</v>
      </c>
      <c r="R68">
        <v>5</v>
      </c>
    </row>
    <row r="69" spans="2:18" x14ac:dyDescent="0.3">
      <c r="B69" s="4" cm="1">
        <f t="array" ref="B69:B71">FREQUENCY({1,2,3,4,5}, {2,4})</f>
        <v>2</v>
      </c>
      <c r="D69">
        <v>3</v>
      </c>
      <c r="E69" t="b">
        <v>0</v>
      </c>
      <c r="F69">
        <v>3</v>
      </c>
      <c r="G69" s="5">
        <v>9</v>
      </c>
      <c r="H69" s="5">
        <v>3</v>
      </c>
      <c r="I69">
        <v>9</v>
      </c>
      <c r="J69">
        <v>-1</v>
      </c>
      <c r="N69">
        <v>45309</v>
      </c>
      <c r="O69" t="b">
        <v>0</v>
      </c>
      <c r="R69">
        <v>0</v>
      </c>
    </row>
    <row r="70" spans="2:18" x14ac:dyDescent="0.3">
      <c r="B70" s="4">
        <v>2</v>
      </c>
      <c r="D70">
        <v>0</v>
      </c>
      <c r="E70" t="b">
        <v>0</v>
      </c>
      <c r="F70">
        <v>0</v>
      </c>
      <c r="G70" s="5" t="b">
        <v>0</v>
      </c>
      <c r="H70" s="5">
        <v>0</v>
      </c>
      <c r="I70">
        <v>0</v>
      </c>
      <c r="J70">
        <v>1</v>
      </c>
      <c r="N70" t="b">
        <v>0</v>
      </c>
      <c r="O70">
        <v>45310</v>
      </c>
      <c r="R70">
        <v>0</v>
      </c>
    </row>
    <row r="71" spans="2:18" x14ac:dyDescent="0.3">
      <c r="B71" s="4">
        <v>1</v>
      </c>
      <c r="D71">
        <v>0</v>
      </c>
      <c r="E71">
        <v>6</v>
      </c>
      <c r="G71" s="5" t="b">
        <v>0</v>
      </c>
      <c r="J71">
        <v>1</v>
      </c>
      <c r="N71" t="b">
        <v>0</v>
      </c>
      <c r="O71">
        <v>45311</v>
      </c>
      <c r="R71">
        <v>0</v>
      </c>
    </row>
    <row r="72" spans="2:18" x14ac:dyDescent="0.3">
      <c r="E72">
        <v>7</v>
      </c>
      <c r="G72" s="5" t="b">
        <v>0</v>
      </c>
      <c r="J72">
        <v>1</v>
      </c>
      <c r="N72" t="b">
        <v>0</v>
      </c>
      <c r="O72">
        <v>45312</v>
      </c>
      <c r="R72">
        <v>0</v>
      </c>
    </row>
    <row r="73" spans="2:18" x14ac:dyDescent="0.3">
      <c r="E73">
        <v>8</v>
      </c>
      <c r="G73" s="5" t="b">
        <v>0</v>
      </c>
      <c r="J73">
        <v>1</v>
      </c>
      <c r="N73" t="b">
        <v>0</v>
      </c>
      <c r="O73">
        <v>45313</v>
      </c>
      <c r="R73">
        <v>1</v>
      </c>
    </row>
    <row r="74" spans="2:18" x14ac:dyDescent="0.3">
      <c r="E74" t="b">
        <v>0</v>
      </c>
      <c r="G74" s="5" t="b">
        <v>0</v>
      </c>
      <c r="J74">
        <v>1</v>
      </c>
      <c r="N74" t="b">
        <v>0</v>
      </c>
      <c r="O74">
        <v>45314</v>
      </c>
    </row>
    <row r="75" spans="2:18" x14ac:dyDescent="0.3">
      <c r="J75">
        <v>-1</v>
      </c>
      <c r="N75">
        <v>45315</v>
      </c>
      <c r="O75" t="b">
        <v>0</v>
      </c>
    </row>
    <row r="77" spans="2:18" x14ac:dyDescent="0.3">
      <c r="B77" s="4" cm="1">
        <f t="array" ref="B77:B88">_xlfn._xlws.SORT(D77:D88)</f>
        <v>0</v>
      </c>
      <c r="D77" s="1">
        <v>45292</v>
      </c>
    </row>
    <row r="78" spans="2:18" x14ac:dyDescent="0.3">
      <c r="B78" s="4">
        <v>1</v>
      </c>
      <c r="D78">
        <v>0</v>
      </c>
      <c r="F78" cm="1">
        <f t="array" ref="F78:F88">_xlfn._xlws.SORT(D78:D88)</f>
        <v>0</v>
      </c>
      <c r="N78" cm="1">
        <f t="array" ref="N78:N88">_xlfn._xlws.FILTER(_xlfn.ANCHORARRAY(N52),--_xlfn.ANCHORARRAY(N52)&gt;0)</f>
        <v>45294</v>
      </c>
      <c r="P78">
        <v>45292</v>
      </c>
      <c r="R78" cm="1">
        <f t="array" ref="R78:R91">FREQUENCY(_xlfn.ANCHORARRAY(N78),P78:P90)</f>
        <v>0</v>
      </c>
    </row>
    <row r="79" spans="2:18" x14ac:dyDescent="0.3">
      <c r="B79" s="4">
        <v>2</v>
      </c>
      <c r="D79" s="32"/>
      <c r="F79">
        <v>1</v>
      </c>
      <c r="N79">
        <v>45300</v>
      </c>
      <c r="P79">
        <v>45293</v>
      </c>
      <c r="R79">
        <v>0</v>
      </c>
    </row>
    <row r="80" spans="2:18" x14ac:dyDescent="0.3">
      <c r="B80" s="4">
        <v>3</v>
      </c>
      <c r="D80">
        <v>1</v>
      </c>
      <c r="F80">
        <v>2</v>
      </c>
      <c r="N80">
        <v>45301</v>
      </c>
      <c r="P80">
        <v>45295</v>
      </c>
      <c r="R80">
        <v>1</v>
      </c>
    </row>
    <row r="81" spans="2:18" x14ac:dyDescent="0.3">
      <c r="B81" s="4">
        <v>45292</v>
      </c>
      <c r="D81">
        <v>2</v>
      </c>
      <c r="F81">
        <v>3</v>
      </c>
      <c r="N81">
        <v>45302</v>
      </c>
      <c r="P81">
        <v>45296</v>
      </c>
      <c r="R81">
        <v>0</v>
      </c>
    </row>
    <row r="82" spans="2:18" x14ac:dyDescent="0.3">
      <c r="B82" s="4" t="str">
        <v>A</v>
      </c>
      <c r="D82">
        <v>3</v>
      </c>
      <c r="F82" t="str">
        <v>A</v>
      </c>
      <c r="N82">
        <v>45303</v>
      </c>
      <c r="P82">
        <v>45297</v>
      </c>
      <c r="R82">
        <v>0</v>
      </c>
    </row>
    <row r="83" spans="2:18" x14ac:dyDescent="0.3">
      <c r="B83" s="4" t="str">
        <v>B</v>
      </c>
      <c r="D83" t="s">
        <v>13</v>
      </c>
      <c r="F83" t="str">
        <v>B</v>
      </c>
      <c r="N83">
        <v>45305</v>
      </c>
      <c r="P83">
        <v>45298</v>
      </c>
      <c r="R83">
        <v>0</v>
      </c>
    </row>
    <row r="84" spans="2:18" x14ac:dyDescent="0.3">
      <c r="B84" s="4" t="str">
        <v>C</v>
      </c>
      <c r="D84" t="s">
        <v>14</v>
      </c>
      <c r="F84" t="str">
        <v>C</v>
      </c>
      <c r="N84">
        <v>45306</v>
      </c>
      <c r="P84">
        <v>45299</v>
      </c>
      <c r="R84">
        <v>0</v>
      </c>
    </row>
    <row r="85" spans="2:18" x14ac:dyDescent="0.3">
      <c r="B85" s="4" t="b">
        <v>0</v>
      </c>
      <c r="D85" t="s">
        <v>15</v>
      </c>
      <c r="F85" t="b">
        <v>0</v>
      </c>
      <c r="N85">
        <v>45307</v>
      </c>
      <c r="P85">
        <v>45304</v>
      </c>
      <c r="R85">
        <v>4</v>
      </c>
    </row>
    <row r="86" spans="2:18" x14ac:dyDescent="0.3">
      <c r="B86" s="4" t="b">
        <v>1</v>
      </c>
      <c r="D86" t="e">
        <f>NA()</f>
        <v>#N/A</v>
      </c>
      <c r="F86" t="b">
        <v>1</v>
      </c>
      <c r="N86">
        <v>45308</v>
      </c>
      <c r="P86">
        <v>45310</v>
      </c>
      <c r="R86">
        <v>5</v>
      </c>
    </row>
    <row r="87" spans="2:18" x14ac:dyDescent="0.3">
      <c r="B87" s="4" t="e">
        <v>#N/A</v>
      </c>
      <c r="D87" t="b">
        <v>1</v>
      </c>
      <c r="F87" t="e">
        <v>#N/A</v>
      </c>
      <c r="N87">
        <v>45309</v>
      </c>
      <c r="P87">
        <v>45311</v>
      </c>
      <c r="R87">
        <v>0</v>
      </c>
    </row>
    <row r="88" spans="2:18" x14ac:dyDescent="0.3">
      <c r="B88" s="4">
        <v>0</v>
      </c>
      <c r="D88" t="b">
        <v>0</v>
      </c>
      <c r="F88">
        <v>0</v>
      </c>
      <c r="N88">
        <v>45315</v>
      </c>
      <c r="P88">
        <v>45312</v>
      </c>
      <c r="R88">
        <v>0</v>
      </c>
    </row>
    <row r="89" spans="2:18" x14ac:dyDescent="0.3">
      <c r="P89">
        <v>45313</v>
      </c>
      <c r="R89">
        <v>0</v>
      </c>
    </row>
    <row r="90" spans="2:18" x14ac:dyDescent="0.3">
      <c r="P90">
        <v>45314</v>
      </c>
      <c r="R90">
        <v>0</v>
      </c>
    </row>
    <row r="91" spans="2:18" x14ac:dyDescent="0.3">
      <c r="R91">
        <v>1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Original</vt:lpstr>
      <vt:lpstr>EDA</vt:lpstr>
      <vt:lpstr>Alt1</vt:lpstr>
      <vt:lpstr>Alt1-Decline</vt:lpstr>
      <vt:lpstr>'Alt1-Decline'!_a</vt:lpstr>
      <vt:lpstr>_a</vt:lpstr>
      <vt:lpstr>'Alt1-Decline'!_b</vt:lpstr>
      <vt:lpstr>_b</vt:lpstr>
      <vt:lpstr>'Alt1-Decline'!_c</vt:lpstr>
      <vt:lpstr>_c</vt:lpstr>
      <vt:lpstr>'Alt1-Decline'!_e</vt:lpstr>
      <vt:lpstr>_e</vt:lpstr>
      <vt:lpstr>'Alt1'!Print_Area</vt:lpstr>
      <vt:lpstr>'Alt1-Decline'!Print_Area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2024-10-19T19:32:55Z</cp:lastPrinted>
  <dcterms:created xsi:type="dcterms:W3CDTF">2015-06-05T18:17:20Z</dcterms:created>
  <dcterms:modified xsi:type="dcterms:W3CDTF">2024-10-20T02:30:31Z</dcterms:modified>
</cp:coreProperties>
</file>