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1_{9E0D8D7D-8D66-4A7B-AA47-167DD0A43F05}" xr6:coauthVersionLast="47" xr6:coauthVersionMax="47" xr10:uidLastSave="{00000000-0000-0000-0000-000000000000}"/>
  <bookViews>
    <workbookView xWindow="-28920" yWindow="-120" windowWidth="29040" windowHeight="15720" xr2:uid="{AD5FE48E-9CE6-4EDE-8F69-E8FD3B4EAF42}"/>
  </bookViews>
  <sheets>
    <sheet name="Report" sheetId="1" r:id="rId1"/>
    <sheet name="Formats" sheetId="2" r:id="rId2"/>
    <sheet name="Lists" sheetId="3" r:id="rId3"/>
  </sheets>
  <definedNames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9" i="1" l="1" a="1"/>
  <c r="E29" i="1" s="1"/>
  <c r="E30" i="1" a="1"/>
  <c r="E30" i="1" s="1"/>
  <c r="E31" i="1" a="1"/>
  <c r="E31" i="1" s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3" i="1"/>
  <c r="E4" i="1" a="1"/>
  <c r="E4" i="1" s="1"/>
  <c r="E5" i="1" a="1"/>
  <c r="E5" i="1" s="1"/>
  <c r="E6" i="1" a="1"/>
  <c r="E6" i="1" s="1"/>
  <c r="E7" i="1" a="1"/>
  <c r="E7" i="1" s="1"/>
  <c r="E8" i="1" a="1"/>
  <c r="E8" i="1" s="1"/>
  <c r="E9" i="1" a="1"/>
  <c r="E9" i="1" s="1"/>
  <c r="E10" i="1" a="1"/>
  <c r="E10" i="1" s="1"/>
  <c r="E11" i="1" a="1"/>
  <c r="E11" i="1" s="1"/>
  <c r="E12" i="1" a="1"/>
  <c r="E12" i="1" s="1"/>
  <c r="E13" i="1" a="1"/>
  <c r="E13" i="1" s="1"/>
  <c r="E14" i="1" a="1"/>
  <c r="E14" i="1" s="1"/>
  <c r="E15" i="1" a="1"/>
  <c r="E15" i="1" s="1"/>
  <c r="E16" i="1" a="1"/>
  <c r="E16" i="1" s="1"/>
  <c r="E17" i="1" a="1"/>
  <c r="E17" i="1" s="1"/>
  <c r="E18" i="1" a="1"/>
  <c r="E18" i="1" s="1"/>
  <c r="E3" i="1" a="1"/>
  <c r="E3" i="1" s="1"/>
  <c r="T33" i="1" a="1"/>
  <c r="T33" i="1" s="1"/>
  <c r="I29" i="1" a="1"/>
  <c r="I29" i="1" s="1"/>
  <c r="H30" i="1" a="1"/>
  <c r="H30" i="1" s="1"/>
  <c r="A30" i="1" a="1"/>
  <c r="A30" i="1" s="1"/>
  <c r="B30" i="1" s="1" a="1"/>
  <c r="B30" i="1" s="1"/>
  <c r="B3" i="3" a="1"/>
  <c r="B3" i="3" s="1"/>
  <c r="B3" i="2" a="1"/>
  <c r="B3" i="2" s="1"/>
  <c r="I30" i="1" l="1" a="1"/>
  <c r="I30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<sst xmlns="http://schemas.openxmlformats.org/spreadsheetml/2006/main" count="83" uniqueCount="30">
  <si>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</si>
  <si>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</si>
  <si>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</si>
  <si>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</si>
  <si>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</si>
  <si>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</si>
  <si>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</si>
  <si>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</si>
  <si>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</si>
  <si>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</si>
  <si>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</si>
  <si>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</si>
  <si>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</si>
  <si>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</si>
  <si>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</si>
  <si>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</si>
  <si>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</si>
  <si>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</si>
  <si>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</si>
  <si>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</si>
  <si>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</si>
  <si>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weight (KGMeter)</t>
  </si>
  <si>
    <t>Sample</t>
  </si>
  <si>
    <t>Month</t>
  </si>
  <si>
    <t>Q2:Monthly Production Per Machine</t>
  </si>
  <si>
    <t>Q1: Monthly Samples</t>
  </si>
  <si>
    <t>Result</t>
  </si>
  <si>
    <t>Avg Weight</t>
  </si>
  <si>
    <t>Machine Code</t>
  </si>
  <si>
    <t>https://www.linkedin.com/in/omid-motamedisedeh-74aba166/recent-activity/all/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</si>
</sst>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2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0" borderId="0" xfId="0" applyNumberFormat="1"/>
    <xf numFmtId="2" fontId="0" fillId="0" borderId="0" xfId="0" applyNumberFormat="1"/>
    <xf numFmtId="0" fontId="0" fillId="0" borderId="0" xfId="0" applyAlignment="1">
      <alignment wrapText="1"/>
    </xf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19"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18"/>
      <tableStyleElement type="headerRow" dxfId="17"/>
      <tableStyleElement type="totalRow" dxfId="16"/>
      <tableStyleElement type="firstColumnStripe" dxfId="15"/>
      <tableStyleElement type="firstHeaderCell" dxfId="14"/>
      <tableStyleElement type="firstSubtotalColumn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  <tableStyle name="Biegert Table Standard" pivot="0" count="7" xr9:uid="{95B43237-2845-4068-A415-A5A3E7804959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customXml" Target="../ink/ink1.xml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440055</xdr:colOff>
      <xdr:row>9</xdr:row>
      <xdr:rowOff>161925</xdr:rowOff>
    </xdr:from>
    <xdr:to>
      <xdr:col>22</xdr:col>
      <xdr:colOff>246059</xdr:colOff>
      <xdr:row>29</xdr:row>
      <xdr:rowOff>78570</xdr:rowOff>
    </xdr:to>
    <xdr:pic>
      <xdr:nvPicPr>
        <xdr:cNvPr id="2" name="Picture 1" descr="A table with numbers and letters&#10;&#10;Description automatically generated">
          <a:extLst>
            <a:ext uri="{FF2B5EF4-FFF2-40B4-BE49-F238E27FC236}">
              <a16:creationId xmlns:a16="http://schemas.microsoft.com/office/drawing/2014/main" id="{3AFAD28E-830C-9D58-B1F0-D1F364BAA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46205" y="1704975"/>
          <a:ext cx="2255834" cy="3345645"/>
        </a:xfrm>
        <a:prstGeom prst="rect">
          <a:avLst/>
        </a:prstGeom>
      </xdr:spPr>
    </xdr:pic>
    <xdr:clientData/>
  </xdr:twoCellAnchor>
  <xdr:twoCellAnchor editAs="oneCell">
    <xdr:from>
      <xdr:col>18</xdr:col>
      <xdr:colOff>93345</xdr:colOff>
      <xdr:row>0</xdr:row>
      <xdr:rowOff>0</xdr:rowOff>
    </xdr:from>
    <xdr:to>
      <xdr:col>22</xdr:col>
      <xdr:colOff>41610</xdr:colOff>
      <xdr:row>8</xdr:row>
      <xdr:rowOff>98877</xdr:rowOff>
    </xdr:to>
    <xdr:pic>
      <xdr:nvPicPr>
        <xdr:cNvPr id="4" name="Picture 3" descr="A table with numbers and text&#10;&#10;Description automatically generated">
          <a:extLst>
            <a:ext uri="{FF2B5EF4-FFF2-40B4-BE49-F238E27FC236}">
              <a16:creationId xmlns:a16="http://schemas.microsoft.com/office/drawing/2014/main" id="{0AF501E9-E29F-487E-7E7B-3D55B2CD5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99495" y="0"/>
          <a:ext cx="2386665" cy="1466667"/>
        </a:xfrm>
        <a:prstGeom prst="rect">
          <a:avLst/>
        </a:prstGeom>
      </xdr:spPr>
    </xdr:pic>
    <xdr:clientData/>
  </xdr:twoCellAnchor>
  <xdr:twoCellAnchor editAs="oneCell">
    <xdr:from>
      <xdr:col>22</xdr:col>
      <xdr:colOff>354330</xdr:colOff>
      <xdr:row>0</xdr:row>
      <xdr:rowOff>0</xdr:rowOff>
    </xdr:from>
    <xdr:to>
      <xdr:col>25</xdr:col>
      <xdr:colOff>251246</xdr:colOff>
      <xdr:row>8</xdr:row>
      <xdr:rowOff>96972</xdr:rowOff>
    </xdr:to>
    <xdr:pic>
      <xdr:nvPicPr>
        <xdr:cNvPr id="5" name="Picture 4" descr="A table with numbers and a number of objects&#10;&#10;Description automatically generated with medium confidence">
          <a:extLst>
            <a:ext uri="{FF2B5EF4-FFF2-40B4-BE49-F238E27FC236}">
              <a16:creationId xmlns:a16="http://schemas.microsoft.com/office/drawing/2014/main" id="{3F765C24-B682-20F1-12F9-9B8091B6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98880" y="0"/>
          <a:ext cx="1733336" cy="1459047"/>
        </a:xfrm>
        <a:prstGeom prst="rect">
          <a:avLst/>
        </a:prstGeom>
      </xdr:spPr>
    </xdr:pic>
    <xdr:clientData/>
  </xdr:twoCellAnchor>
  <xdr:twoCellAnchor editAs="oneCell">
    <xdr:from>
      <xdr:col>23</xdr:col>
      <xdr:colOff>169545</xdr:colOff>
      <xdr:row>12</xdr:row>
      <xdr:rowOff>142875</xdr:rowOff>
    </xdr:from>
    <xdr:to>
      <xdr:col>31</xdr:col>
      <xdr:colOff>325129</xdr:colOff>
      <xdr:row>30</xdr:row>
      <xdr:rowOff>18677</xdr:rowOff>
    </xdr:to>
    <xdr:pic>
      <xdr:nvPicPr>
        <xdr:cNvPr id="6" name="Picture 5" descr="A red and white text on a red background&#10;&#10;Description automatically generated">
          <a:extLst>
            <a:ext uri="{FF2B5EF4-FFF2-40B4-BE49-F238E27FC236}">
              <a16:creationId xmlns:a16="http://schemas.microsoft.com/office/drawing/2014/main" id="{7136154B-5A33-5C61-0B30-C396EC141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23695" y="2200275"/>
          <a:ext cx="5019049" cy="2975237"/>
        </a:xfrm>
        <a:prstGeom prst="rect">
          <a:avLst/>
        </a:prstGeom>
      </xdr:spPr>
    </xdr:pic>
    <xdr:clientData/>
  </xdr:twoCellAnchor>
  <xdr:twoCellAnchor editAs="oneCell">
    <xdr:from>
      <xdr:col>4</xdr:col>
      <xdr:colOff>866730</xdr:colOff>
      <xdr:row>31</xdr:row>
      <xdr:rowOff>104850</xdr:rowOff>
    </xdr:from>
    <xdr:to>
      <xdr:col>19</xdr:col>
      <xdr:colOff>206280</xdr:colOff>
      <xdr:row>37</xdr:row>
      <xdr:rowOff>160575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AE24A236-9D0C-7C46-FC18-EB27DB41E9F3}"/>
                </a:ext>
              </a:extLst>
            </xdr14:cNvPr>
            <xdr14:cNvContentPartPr/>
          </xdr14:nvContentPartPr>
          <xdr14:nvPr macro=""/>
          <xdr14:xfrm>
            <a:off x="4657680" y="5419800"/>
            <a:ext cx="9630360" cy="1082520"/>
          </xdr14:xfrm>
        </xdr:contentPart>
      </mc:Choice>
      <mc:Fallback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AE24A236-9D0C-7C46-FC18-EB27DB41E9F3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649040" y="5410800"/>
              <a:ext cx="9648000" cy="11001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4-02T04:21:38.87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24575,'0'8'0,"2"0"0,-1 0 0,1 0 0,1 0 0,-1-1 0,1 1 0,1-1 0,6 12 0,0 2 0,43 81-10,4-1 1,5-4-1,3-2 0,5-3 0,4-3 0,3-4 1,97 83-1,-48-62-240,5-6 0,4-6 0,4-5 0,214 100 0,-51-55-907,604 179-1,358-17-822,245-47 1618,11-55-1829,-1364-175 2005,3092 248 186,-1573-242-314,7-33-335,-305 0 1046,1717-139-397,-1455 29 0,-897 116 1132,91-4 2297,-207-45-527,-6-39-1599,-363 51-1366,748-153-166,-758 127 115,474-193-1,-567 191 343,3 7 0,186-44-1,-219 75-227,129-33 0,-234 55 0,0 0 0,-1-1 0,27-17 0,-26 14 0,-1 1 0,1 1 0,22-7 0,-23 11 0,68-22 0,1 4 0,94-12 0,-33 9-1365,-123 21-5461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383.942809953704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7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AB35"/>
  <sheetViews>
    <sheetView tabSelected="1" workbookViewId="0">
      <selection activeCell="H28" sqref="H28"/>
    </sheetView>
  </sheetViews>
  <sheetFormatPr defaultRowHeight="13.2" x14ac:dyDescent="0.25"/>
  <cols>
    <col min="1" max="1" width="12" bestFit="1" customWidth="1"/>
    <col min="2" max="2" width="13.109375" bestFit="1" customWidth="1"/>
    <col min="3" max="3" width="13.109375" customWidth="1"/>
    <col min="4" max="4" width="17.21875" bestFit="1" customWidth="1"/>
    <col min="5" max="6" width="17.21875" customWidth="1"/>
  </cols>
  <sheetData>
    <row r="1" spans="1:28" x14ac:dyDescent="0.25">
      <c r="A1" t="s">
        <v>25</v>
      </c>
      <c r="H1" t="s">
        <v>24</v>
      </c>
      <c r="M1" t="s">
        <v>26</v>
      </c>
      <c r="AB1" t="s">
        <v>29</v>
      </c>
    </row>
    <row r="2" spans="1:28" x14ac:dyDescent="0.25">
      <c r="A2" t="s">
        <v>28</v>
      </c>
      <c r="B2" t="s">
        <v>23</v>
      </c>
      <c r="C2" t="s">
        <v>22</v>
      </c>
      <c r="D2" t="s">
        <v>21</v>
      </c>
      <c r="H2" t="s">
        <v>23</v>
      </c>
      <c r="I2" t="s">
        <v>8</v>
      </c>
      <c r="J2" t="s">
        <v>9</v>
      </c>
      <c r="K2" t="s">
        <v>10</v>
      </c>
      <c r="M2" t="s">
        <v>23</v>
      </c>
      <c r="N2" t="s">
        <v>27</v>
      </c>
    </row>
    <row r="3" spans="1:28" x14ac:dyDescent="0.25">
      <c r="A3" t="s">
        <v>8</v>
      </c>
      <c r="B3">
        <v>1</v>
      </c>
      <c r="C3">
        <v>1</v>
      </c>
      <c r="D3">
        <v>1.25</v>
      </c>
      <c r="E3" cm="1">
        <f t="array" ref="E3">_xlfn.XLOOKUP(A3&amp;B3,$H$8:$H$16&amp;$I$8:$I$16,$J$8:$J$16)</f>
        <v>100</v>
      </c>
      <c r="F3">
        <f>D3*E3</f>
        <v>125</v>
      </c>
      <c r="H3">
        <v>1</v>
      </c>
      <c r="I3">
        <v>100</v>
      </c>
      <c r="J3">
        <v>20</v>
      </c>
      <c r="K3">
        <v>150</v>
      </c>
      <c r="M3">
        <v>1</v>
      </c>
      <c r="N3">
        <v>1.24</v>
      </c>
    </row>
    <row r="4" spans="1:28" x14ac:dyDescent="0.25">
      <c r="A4" t="s">
        <v>8</v>
      </c>
      <c r="B4">
        <v>1</v>
      </c>
      <c r="C4">
        <v>2</v>
      </c>
      <c r="D4">
        <v>1.2</v>
      </c>
      <c r="E4" cm="1">
        <f t="array" ref="E4">_xlfn.XLOOKUP(A4&amp;B4,$H$8:$H$16&amp;$I$8:$I$16,$J$8:$J$16)</f>
        <v>100</v>
      </c>
      <c r="F4">
        <f t="shared" ref="F4:F18" si="0">D4*E4</f>
        <v>120</v>
      </c>
      <c r="H4">
        <v>2</v>
      </c>
      <c r="I4">
        <v>183</v>
      </c>
      <c r="J4">
        <v>0</v>
      </c>
      <c r="K4">
        <v>0</v>
      </c>
      <c r="M4">
        <v>2</v>
      </c>
      <c r="N4">
        <v>1.29</v>
      </c>
    </row>
    <row r="5" spans="1:28" x14ac:dyDescent="0.25">
      <c r="A5" t="s">
        <v>9</v>
      </c>
      <c r="B5">
        <v>1</v>
      </c>
      <c r="C5">
        <v>1</v>
      </c>
      <c r="D5">
        <v>1.25</v>
      </c>
      <c r="E5" cm="1">
        <f t="array" ref="E5">_xlfn.XLOOKUP(A5&amp;B5,$H$8:$H$16&amp;$I$8:$I$16,$J$8:$J$16)</f>
        <v>20</v>
      </c>
      <c r="F5">
        <f t="shared" si="0"/>
        <v>25</v>
      </c>
      <c r="H5">
        <v>3</v>
      </c>
      <c r="I5">
        <v>55</v>
      </c>
      <c r="J5">
        <v>231</v>
      </c>
      <c r="K5">
        <v>220</v>
      </c>
      <c r="M5">
        <v>3</v>
      </c>
      <c r="N5">
        <v>1.3</v>
      </c>
    </row>
    <row r="6" spans="1:28" x14ac:dyDescent="0.25">
      <c r="A6" t="s">
        <v>8</v>
      </c>
      <c r="B6">
        <v>1</v>
      </c>
      <c r="C6">
        <v>3</v>
      </c>
      <c r="D6">
        <v>1.22</v>
      </c>
      <c r="E6" cm="1">
        <f t="array" ref="E6">_xlfn.XLOOKUP(A6&amp;B6,$H$8:$H$16&amp;$I$8:$I$16,$J$8:$J$16)</f>
        <v>100</v>
      </c>
      <c r="F6">
        <f t="shared" si="0"/>
        <v>122</v>
      </c>
    </row>
    <row r="7" spans="1:28" x14ac:dyDescent="0.25">
      <c r="A7" t="s">
        <v>8</v>
      </c>
      <c r="B7">
        <v>1</v>
      </c>
      <c r="C7">
        <v>4</v>
      </c>
      <c r="D7">
        <v>1.24</v>
      </c>
      <c r="E7" cm="1">
        <f t="array" ref="E7">_xlfn.XLOOKUP(A7&amp;B7,$H$8:$H$16&amp;$I$8:$I$16,$J$8:$J$16)</f>
        <v>100</v>
      </c>
      <c r="F7">
        <f t="shared" si="0"/>
        <v>124</v>
      </c>
    </row>
    <row r="8" spans="1:28" x14ac:dyDescent="0.25">
      <c r="A8" t="s">
        <v>9</v>
      </c>
      <c r="B8">
        <v>1</v>
      </c>
      <c r="C8">
        <v>2</v>
      </c>
      <c r="D8">
        <v>1.25</v>
      </c>
      <c r="E8" cm="1">
        <f t="array" ref="E8">_xlfn.XLOOKUP(A8&amp;B8,$H$8:$H$16&amp;$I$8:$I$16,$J$8:$J$16)</f>
        <v>20</v>
      </c>
      <c r="F8">
        <f t="shared" si="0"/>
        <v>25</v>
      </c>
      <c r="H8" t="s">
        <v>8</v>
      </c>
      <c r="I8">
        <v>1</v>
      </c>
      <c r="J8">
        <v>100</v>
      </c>
    </row>
    <row r="9" spans="1:28" x14ac:dyDescent="0.25">
      <c r="A9" t="s">
        <v>10</v>
      </c>
      <c r="B9">
        <v>2</v>
      </c>
      <c r="C9">
        <v>1</v>
      </c>
      <c r="D9">
        <v>1.29</v>
      </c>
      <c r="E9" cm="1">
        <f t="array" ref="E9">_xlfn.XLOOKUP(A9&amp;B9,$H$8:$H$16&amp;$I$8:$I$16,$J$8:$J$16)</f>
        <v>0</v>
      </c>
      <c r="F9">
        <f t="shared" si="0"/>
        <v>0</v>
      </c>
      <c r="H9" t="s">
        <v>8</v>
      </c>
      <c r="I9">
        <v>2</v>
      </c>
      <c r="J9">
        <v>183</v>
      </c>
    </row>
    <row r="10" spans="1:28" x14ac:dyDescent="0.25">
      <c r="A10" t="s">
        <v>10</v>
      </c>
      <c r="B10">
        <v>2</v>
      </c>
      <c r="C10">
        <v>2</v>
      </c>
      <c r="D10">
        <v>1.22</v>
      </c>
      <c r="E10" cm="1">
        <f t="array" ref="E10">_xlfn.XLOOKUP(A10&amp;B10,$H$8:$H$16&amp;$I$8:$I$16,$J$8:$J$16)</f>
        <v>0</v>
      </c>
      <c r="F10">
        <f t="shared" si="0"/>
        <v>0</v>
      </c>
      <c r="H10" t="s">
        <v>8</v>
      </c>
      <c r="I10">
        <v>3</v>
      </c>
      <c r="J10">
        <v>55</v>
      </c>
    </row>
    <row r="11" spans="1:28" x14ac:dyDescent="0.25">
      <c r="A11" t="s">
        <v>8</v>
      </c>
      <c r="B11">
        <v>2</v>
      </c>
      <c r="C11">
        <v>1</v>
      </c>
      <c r="D11">
        <v>1.33</v>
      </c>
      <c r="E11" cm="1">
        <f t="array" ref="E11">_xlfn.XLOOKUP(A11&amp;B11,$H$8:$H$16&amp;$I$8:$I$16,$J$8:$J$16)</f>
        <v>183</v>
      </c>
      <c r="F11">
        <f t="shared" si="0"/>
        <v>243.39000000000001</v>
      </c>
      <c r="H11" t="s">
        <v>9</v>
      </c>
      <c r="I11">
        <v>1</v>
      </c>
      <c r="J11">
        <v>20</v>
      </c>
    </row>
    <row r="12" spans="1:28" x14ac:dyDescent="0.25">
      <c r="A12" t="s">
        <v>10</v>
      </c>
      <c r="B12">
        <v>2</v>
      </c>
      <c r="C12">
        <v>3</v>
      </c>
      <c r="D12">
        <v>1.39</v>
      </c>
      <c r="E12" cm="1">
        <f t="array" ref="E12">_xlfn.XLOOKUP(A12&amp;B12,$H$8:$H$16&amp;$I$8:$I$16,$J$8:$J$16)</f>
        <v>0</v>
      </c>
      <c r="F12">
        <f t="shared" si="0"/>
        <v>0</v>
      </c>
      <c r="H12" t="s">
        <v>9</v>
      </c>
      <c r="I12">
        <v>2</v>
      </c>
      <c r="J12">
        <v>0</v>
      </c>
    </row>
    <row r="13" spans="1:28" x14ac:dyDescent="0.25">
      <c r="A13" t="s">
        <v>9</v>
      </c>
      <c r="B13">
        <v>2</v>
      </c>
      <c r="C13">
        <v>1</v>
      </c>
      <c r="D13">
        <v>1.26</v>
      </c>
      <c r="E13" cm="1">
        <f t="array" ref="E13">_xlfn.XLOOKUP(A13&amp;B13,$H$8:$H$16&amp;$I$8:$I$16,$J$8:$J$16)</f>
        <v>0</v>
      </c>
      <c r="F13">
        <f t="shared" si="0"/>
        <v>0</v>
      </c>
      <c r="H13" t="s">
        <v>9</v>
      </c>
      <c r="I13">
        <v>3</v>
      </c>
      <c r="J13">
        <v>231</v>
      </c>
    </row>
    <row r="14" spans="1:28" x14ac:dyDescent="0.25">
      <c r="A14" t="s">
        <v>10</v>
      </c>
      <c r="B14">
        <v>2</v>
      </c>
      <c r="C14">
        <v>4</v>
      </c>
      <c r="D14">
        <v>1.21</v>
      </c>
      <c r="E14" cm="1">
        <f t="array" ref="E14">_xlfn.XLOOKUP(A14&amp;B14,$H$8:$H$16&amp;$I$8:$I$16,$J$8:$J$16)</f>
        <v>0</v>
      </c>
      <c r="F14">
        <f t="shared" si="0"/>
        <v>0</v>
      </c>
      <c r="H14" t="s">
        <v>10</v>
      </c>
      <c r="I14">
        <v>1</v>
      </c>
      <c r="J14">
        <v>150</v>
      </c>
    </row>
    <row r="15" spans="1:28" x14ac:dyDescent="0.25">
      <c r="A15" t="s">
        <v>10</v>
      </c>
      <c r="B15">
        <v>3</v>
      </c>
      <c r="C15">
        <v>1</v>
      </c>
      <c r="D15">
        <v>1.32</v>
      </c>
      <c r="E15" cm="1">
        <f t="array" ref="E15">_xlfn.XLOOKUP(A15&amp;B15,$H$8:$H$16&amp;$I$8:$I$16,$J$8:$J$16)</f>
        <v>220</v>
      </c>
      <c r="F15">
        <f t="shared" si="0"/>
        <v>290.40000000000003</v>
      </c>
      <c r="H15" t="s">
        <v>10</v>
      </c>
      <c r="I15">
        <v>2</v>
      </c>
      <c r="J15">
        <v>0</v>
      </c>
    </row>
    <row r="16" spans="1:28" x14ac:dyDescent="0.25">
      <c r="A16" t="s">
        <v>8</v>
      </c>
      <c r="B16">
        <v>3</v>
      </c>
      <c r="C16">
        <v>1</v>
      </c>
      <c r="D16">
        <v>1.28</v>
      </c>
      <c r="E16" cm="1">
        <f t="array" ref="E16">_xlfn.XLOOKUP(A16&amp;B16,$H$8:$H$16&amp;$I$8:$I$16,$J$8:$J$16)</f>
        <v>55</v>
      </c>
      <c r="F16">
        <f t="shared" si="0"/>
        <v>70.400000000000006</v>
      </c>
      <c r="H16" t="s">
        <v>10</v>
      </c>
      <c r="I16">
        <v>3</v>
      </c>
      <c r="J16">
        <v>220</v>
      </c>
    </row>
    <row r="17" spans="1:15" x14ac:dyDescent="0.25">
      <c r="A17" t="s">
        <v>8</v>
      </c>
      <c r="B17">
        <v>3</v>
      </c>
      <c r="C17">
        <v>2</v>
      </c>
      <c r="D17">
        <v>1.33</v>
      </c>
      <c r="E17" cm="1">
        <f t="array" ref="E17">_xlfn.XLOOKUP(A17&amp;B17,$H$8:$H$16&amp;$I$8:$I$16,$J$8:$J$16)</f>
        <v>55</v>
      </c>
      <c r="F17">
        <f t="shared" si="0"/>
        <v>73.150000000000006</v>
      </c>
    </row>
    <row r="18" spans="1:15" x14ac:dyDescent="0.25">
      <c r="A18" t="s">
        <v>10</v>
      </c>
      <c r="B18">
        <v>3</v>
      </c>
      <c r="C18">
        <v>3</v>
      </c>
      <c r="D18">
        <v>1.27</v>
      </c>
      <c r="E18" cm="1">
        <f t="array" ref="E18">_xlfn.XLOOKUP(A18&amp;B18,$H$8:$H$16&amp;$I$8:$I$16,$J$8:$J$16)</f>
        <v>220</v>
      </c>
      <c r="F18">
        <f t="shared" si="0"/>
        <v>279.39999999999998</v>
      </c>
    </row>
    <row r="29" spans="1:15" x14ac:dyDescent="0.25">
      <c r="D29">
        <v>1</v>
      </c>
      <c r="E29" s="10" cm="1">
        <f t="array" ref="E29">_xlfn.LET(_xlpm.xx,_xlfn._xlws.FILTER(E3:F18,B3:B18=D29),_xlpm.x,_xlfn.TAKE(_xlpm.xx,,1),_xlpm.y,_xlfn.TAKE(_xlpm.xx,,-1),SUM(_xlpm.y)/SUM(_xlpm.x))</f>
        <v>1.2295454545454545</v>
      </c>
      <c r="I29" t="str" cm="1">
        <f t="array" ref="I29:K29">TRANSPOSE(_xlfn._xlws.SORT(_xlfn.UNIQUE(A3:A18)))</f>
        <v>A</v>
      </c>
      <c r="J29" t="str">
        <v>B</v>
      </c>
      <c r="K29" t="str">
        <v>C</v>
      </c>
      <c r="M29" t="s">
        <v>8</v>
      </c>
      <c r="N29" t="s">
        <v>9</v>
      </c>
      <c r="O29" t="s">
        <v>10</v>
      </c>
    </row>
    <row r="30" spans="1:15" x14ac:dyDescent="0.25">
      <c r="A30" cm="1">
        <f t="array" ref="A30:A32">_xlfn._xlws.SORT(_xlfn.UNIQUE(B3:B18))</f>
        <v>1</v>
      </c>
      <c r="B30" s="10" cm="1">
        <f t="array" ref="B30:B32">AVERAGEIFS(D3:D18,B3:B18,_xlfn.ANCHORARRAY(A30))</f>
        <v>1.2350000000000001</v>
      </c>
      <c r="D30">
        <v>2</v>
      </c>
      <c r="E30" s="10" cm="1">
        <f t="array" ref="E30">_xlfn.LET(_xlpm.xx,_xlfn._xlws.FILTER(E4:F19,B4:B19=D30),_xlpm.x,_xlfn.TAKE(_xlpm.xx,,1),_xlpm.y,_xlfn.TAKE(_xlpm.xx,,-1),SUM(_xlpm.y)/SUM(_xlpm.x))</f>
        <v>1.33</v>
      </c>
      <c r="H30" cm="1">
        <f t="array" ref="H30:H32">_xlfn._xlws.SORT(_xlfn.UNIQUE(B3:B18))</f>
        <v>1</v>
      </c>
      <c r="I30" cm="1">
        <f t="array" ref="I30:K32">AVERAGEIFS($D$3:$D$18,$B$3:$B$18,_xlfn.ANCHORARRAY($H$30),$A$3:$A$18,_xlfn.ANCHORARRAY($I$29))</f>
        <v>1.2275</v>
      </c>
      <c r="J30">
        <v>1.25</v>
      </c>
      <c r="K30" t="e">
        <v>#DIV/0!</v>
      </c>
      <c r="L30">
        <v>1</v>
      </c>
    </row>
    <row r="31" spans="1:15" x14ac:dyDescent="0.25">
      <c r="A31">
        <v>2</v>
      </c>
      <c r="B31" s="10">
        <v>1.2833333333333332</v>
      </c>
      <c r="D31">
        <v>3</v>
      </c>
      <c r="E31" s="10" cm="1">
        <f t="array" ref="E31">_xlfn.LET(_xlpm.xx,_xlfn._xlws.FILTER(E5:F20,B5:B20=D31),_xlpm.x,_xlfn.TAKE(_xlpm.xx,,1),_xlpm.y,_xlfn.TAKE(_xlpm.xx,,-1),SUM(_xlpm.y)/SUM(_xlpm.x))</f>
        <v>1.2969999999999999</v>
      </c>
      <c r="H31">
        <v>2</v>
      </c>
      <c r="I31">
        <v>1.33</v>
      </c>
      <c r="J31">
        <v>1.26</v>
      </c>
      <c r="K31">
        <v>1.2774999999999999</v>
      </c>
      <c r="L31">
        <v>2</v>
      </c>
    </row>
    <row r="32" spans="1:15" x14ac:dyDescent="0.25">
      <c r="A32">
        <v>3</v>
      </c>
      <c r="B32" s="10">
        <v>1.3</v>
      </c>
      <c r="H32">
        <v>3</v>
      </c>
      <c r="I32">
        <v>1.3050000000000002</v>
      </c>
      <c r="J32" t="e">
        <v>#DIV/0!</v>
      </c>
      <c r="K32">
        <v>1.2949999999999999</v>
      </c>
      <c r="L32">
        <v>3</v>
      </c>
    </row>
    <row r="33" spans="20:24" x14ac:dyDescent="0.25">
      <c r="T33" cm="1">
        <f t="array" ref="T33:U35">_xlfn.LET(_xlpm.a,A3:A18,_xlpm.b,B3:B18,_xlpm.d,D3:D18,_xlpm.e,H2:K5,_xlpm.f,_xlfn.MAP(_xlpm.a,_xlpm.b,_xlfn.LAMBDA(_xlpm.x,_xlpm.y,VLOOKUP(_xlpm.y,_xlpm.e,_xlfn.XMATCH(_xlpm.x,_xlfn.TAKE(_xlpm.e,1),0)))),_xlpm.g,_xlfn.UNIQUE(_xlpm.b),_xlfn.HSTACK(_xlpm.g,_xlfn.MAP(_xlpm.g,_xlfn.LAMBDA(_xlpm.v,ROUND(SUM((_xlpm.v=_xlpm.b)*_xlpm.f*_xlpm.d)/SUM((_xlpm.v=_xlpm.b)*_xlpm.f),2)))))</f>
        <v>1</v>
      </c>
      <c r="U33">
        <v>1.23</v>
      </c>
      <c r="X33" s="11"/>
    </row>
    <row r="34" spans="20:24" x14ac:dyDescent="0.25">
      <c r="T34">
        <v>2</v>
      </c>
      <c r="U34">
        <v>1.33</v>
      </c>
    </row>
    <row r="35" spans="20:24" x14ac:dyDescent="0.25">
      <c r="T35">
        <v>3</v>
      </c>
      <c r="U35">
        <v>1.3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topLeftCell="A12"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01-Apr-2024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  <c r="D19" s="9"/>
      <c r="E19" s="9"/>
      <c r="F19" s="9"/>
    </row>
    <row r="20" spans="1:6" x14ac:dyDescent="0.25">
      <c r="C20">
        <v>1</v>
      </c>
      <c r="D20" s="9">
        <v>1</v>
      </c>
      <c r="E20" s="9"/>
      <c r="F20" s="9">
        <v>1</v>
      </c>
    </row>
    <row r="21" spans="1:6" x14ac:dyDescent="0.25">
      <c r="C21">
        <v>2</v>
      </c>
      <c r="D21" s="9"/>
      <c r="E21" s="9">
        <v>2</v>
      </c>
      <c r="F21" s="9">
        <v>2</v>
      </c>
    </row>
    <row r="22" spans="1:6" x14ac:dyDescent="0.25">
      <c r="B22" t="s">
        <v>9</v>
      </c>
      <c r="D22" s="9"/>
      <c r="E22" s="9"/>
      <c r="F22" s="9"/>
    </row>
    <row r="23" spans="1:6" x14ac:dyDescent="0.25">
      <c r="C23">
        <v>1</v>
      </c>
      <c r="D23" s="9">
        <v>3</v>
      </c>
      <c r="E23" s="9"/>
      <c r="F23" s="9">
        <v>3</v>
      </c>
    </row>
    <row r="24" spans="1:6" x14ac:dyDescent="0.25">
      <c r="C24">
        <v>2</v>
      </c>
      <c r="D24" s="9"/>
      <c r="E24" s="9">
        <v>4</v>
      </c>
      <c r="F24" s="9">
        <v>4</v>
      </c>
    </row>
    <row r="25" spans="1:6" x14ac:dyDescent="0.25">
      <c r="B25" t="s">
        <v>10</v>
      </c>
      <c r="D25" s="9"/>
      <c r="E25" s="9"/>
      <c r="F25" s="9"/>
    </row>
    <row r="26" spans="1:6" x14ac:dyDescent="0.25">
      <c r="C26">
        <v>1</v>
      </c>
      <c r="D26" s="9">
        <v>5</v>
      </c>
      <c r="E26" s="9"/>
      <c r="F26" s="9">
        <v>5</v>
      </c>
    </row>
    <row r="27" spans="1:6" x14ac:dyDescent="0.25">
      <c r="C27">
        <v>2</v>
      </c>
      <c r="D27" s="9"/>
      <c r="E27" s="9">
        <v>6</v>
      </c>
      <c r="F27" s="9">
        <v>6</v>
      </c>
    </row>
    <row r="28" spans="1:6" x14ac:dyDescent="0.25">
      <c r="B28" t="s">
        <v>13</v>
      </c>
      <c r="D28" s="9">
        <v>9</v>
      </c>
      <c r="E28" s="9">
        <v>12</v>
      </c>
      <c r="F28" s="9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01-Apr-2024</v>
      </c>
      <c r="C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Report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2024-04-02T04:22:12Z</dcterms:modified>
</cp:coreProperties>
</file>