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6E15136-0AD6-4CCE-A38E-C230C240A5D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b">Report!$C$4</definedName>
    <definedName name="_m">Report!$C$3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 a="1"/>
  <c r="B19" i="1"/>
  <c r="B20" i="1"/>
  <c r="F38" i="1"/>
  <c r="F39" i="1"/>
  <c r="F40" i="1"/>
  <c r="F41" i="1"/>
  <c r="F42" i="1"/>
  <c r="F43" i="1"/>
  <c r="F44" i="1"/>
  <c r="F45" i="1"/>
  <c r="F46" i="1"/>
  <c r="F47" i="1"/>
  <c r="F37" i="1"/>
  <c r="C38" i="1"/>
  <c r="C39" i="1"/>
  <c r="C40" i="1"/>
  <c r="C41" i="1"/>
  <c r="C42" i="1"/>
  <c r="C43" i="1"/>
  <c r="C44" i="1"/>
  <c r="C45" i="1"/>
  <c r="C46" i="1"/>
  <c r="D46" i="1" s="1"/>
  <c r="E46" i="1" s="1"/>
  <c r="C47" i="1"/>
  <c r="D47" i="1" s="1"/>
  <c r="E47" i="1" s="1"/>
  <c r="C37" i="1"/>
  <c r="D37" i="1" s="1"/>
  <c r="E37" i="1" s="1"/>
  <c r="D38" i="1" l="1"/>
  <c r="E38" i="1" s="1"/>
  <c r="D40" i="1"/>
  <c r="E40" i="1" s="1"/>
  <c r="D43" i="1"/>
  <c r="E43" i="1" s="1"/>
  <c r="D41" i="1"/>
  <c r="E41" i="1" s="1"/>
  <c r="D39" i="1"/>
  <c r="E39" i="1" s="1"/>
  <c r="D42" i="1"/>
  <c r="E42" i="1" s="1"/>
  <c r="D45" i="1"/>
  <c r="E45" i="1" s="1"/>
  <c r="D44" i="1"/>
  <c r="E44" i="1" s="1"/>
  <c r="A22" i="1"/>
  <c r="A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<sst xmlns="http://schemas.openxmlformats.org/spreadsheetml/2006/main" count="18" uniqueCount="18">
  <si>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VBAT</t>
  </si>
  <si>
    <t>VHA</t>
  </si>
  <si>
    <t>_m</t>
  </si>
  <si>
    <t>_b</t>
  </si>
  <si>
    <t>=_m*[@VBAT]+_b+0.01*RAND()</t>
  </si>
  <si>
    <t>slope</t>
  </si>
  <si>
    <t>int</t>
  </si>
  <si>
    <t>Regression</t>
  </si>
  <si>
    <t>R-SQUARED</t>
  </si>
  <si>
    <t>Q-Q</t>
  </si>
  <si>
    <t>Residual</t>
  </si>
  <si>
    <t>Residuals</t>
  </si>
  <si>
    <t>Rank</t>
  </si>
  <si>
    <t>Percentile</t>
  </si>
  <si>
    <t>Theoretical</t>
  </si>
  <si>
    <t>Empirical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</si>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</sst>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"/>
    <numFmt numFmtId="165" formatCode="0.000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2"/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164" formatCode="0.000000"/>
    </dxf>
    <dxf>
      <numFmt numFmtId="165" formatCode="0.000"/>
    </dxf>
    <dxf>
      <numFmt numFmtId="2" formatCode="0.0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Report!$B$6</c:f>
              <c:strCache>
                <c:ptCount val="1"/>
                <c:pt idx="0">
                  <c:v>VHA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Report!$A$7:$A$17</c:f>
              <c:numCache>
                <c:formatCode>0.00</c:formatCode>
                <c:ptCount val="11"/>
                <c:pt idx="0">
                  <c:v>3.1</c:v>
                </c:pt>
                <c:pt idx="1">
                  <c:v>3.2</c:v>
                </c:pt>
                <c:pt idx="2">
                  <c:v>3.3000000000000003</c:v>
                </c:pt>
                <c:pt idx="3">
                  <c:v>3.4000000000000004</c:v>
                </c:pt>
                <c:pt idx="4">
                  <c:v>3.5000000000000004</c:v>
                </c:pt>
                <c:pt idx="5">
                  <c:v>3.6000000000000005</c:v>
                </c:pt>
                <c:pt idx="6">
                  <c:v>3.7000000000000006</c:v>
                </c:pt>
                <c:pt idx="7">
                  <c:v>3.8000000000000007</c:v>
                </c:pt>
                <c:pt idx="8">
                  <c:v>3.9000000000000008</c:v>
                </c:pt>
                <c:pt idx="9">
                  <c:v>4.0000000000000009</c:v>
                </c:pt>
                <c:pt idx="10">
                  <c:v>4.1000000000000005</c:v>
                </c:pt>
              </c:numCache>
            </c:numRef>
          </c:xVal>
          <c:yVal>
            <c:numRef>
              <c:f>Report!$B$7:$B$17</c:f>
              <c:numCache>
                <c:formatCode>0.000</c:formatCode>
                <c:ptCount val="11"/>
                <c:pt idx="0">
                  <c:v>1.0078349134362659</c:v>
                </c:pt>
                <c:pt idx="1">
                  <c:v>1.0452894385269837</c:v>
                </c:pt>
                <c:pt idx="2">
                  <c:v>1.0769690913477881</c:v>
                </c:pt>
                <c:pt idx="3">
                  <c:v>1.1043637504445769</c:v>
                </c:pt>
                <c:pt idx="4">
                  <c:v>1.1447367594145161</c:v>
                </c:pt>
                <c:pt idx="5">
                  <c:v>1.1710923590421265</c:v>
                </c:pt>
                <c:pt idx="6">
                  <c:v>1.212454297796465</c:v>
                </c:pt>
                <c:pt idx="7">
                  <c:v>1.2410529866493081</c:v>
                </c:pt>
                <c:pt idx="8">
                  <c:v>1.2766829323111744</c:v>
                </c:pt>
                <c:pt idx="9">
                  <c:v>1.3109982082700438</c:v>
                </c:pt>
                <c:pt idx="10">
                  <c:v>1.3361671044080128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3-42B5-8EEA-A68274B54FF4}"/>
            </c:ext>
          </c:extLst>
        </c:ser>
        <c:ser>
          <c:idx val="1"/>
          <c:order val="1"/>
          <c:tx>
            <c:strRef>
              <c:f>Report!$C$6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Report!$A$7:$A$17</c:f>
              <c:numCache>
                <c:formatCode>0.00</c:formatCode>
                <c:ptCount val="11"/>
                <c:pt idx="0">
                  <c:v>3.1</c:v>
                </c:pt>
                <c:pt idx="1">
                  <c:v>3.2</c:v>
                </c:pt>
                <c:pt idx="2">
                  <c:v>3.3000000000000003</c:v>
                </c:pt>
                <c:pt idx="3">
                  <c:v>3.4000000000000004</c:v>
                </c:pt>
                <c:pt idx="4">
                  <c:v>3.5000000000000004</c:v>
                </c:pt>
                <c:pt idx="5">
                  <c:v>3.6000000000000005</c:v>
                </c:pt>
                <c:pt idx="6">
                  <c:v>3.7000000000000006</c:v>
                </c:pt>
                <c:pt idx="7">
                  <c:v>3.8000000000000007</c:v>
                </c:pt>
                <c:pt idx="8">
                  <c:v>3.9000000000000008</c:v>
                </c:pt>
                <c:pt idx="9">
                  <c:v>4.0000000000000009</c:v>
                </c:pt>
                <c:pt idx="10">
                  <c:v>4.1000000000000005</c:v>
                </c:pt>
              </c:numCache>
            </c:numRef>
          </c:xVal>
          <c:yVal>
            <c:numRef>
              <c:f>Report!$C$7:$C$17</c:f>
              <c:numCache>
                <c:formatCode>0.000000</c:formatCode>
                <c:ptCount val="11"/>
                <c:pt idx="0">
                  <c:v>-1.2650865637342523E-3</c:v>
                </c:pt>
                <c:pt idx="1">
                  <c:v>3.0894385269835123E-3</c:v>
                </c:pt>
                <c:pt idx="2">
                  <c:v>1.669091347787921E-3</c:v>
                </c:pt>
                <c:pt idx="3">
                  <c:v>-4.0362495554233657E-3</c:v>
                </c:pt>
                <c:pt idx="4">
                  <c:v>3.236759414515733E-3</c:v>
                </c:pt>
                <c:pt idx="5">
                  <c:v>-3.5076409578738144E-3</c:v>
                </c:pt>
                <c:pt idx="6">
                  <c:v>4.7542977964645239E-3</c:v>
                </c:pt>
                <c:pt idx="7">
                  <c:v>2.5298664930772929E-4</c:v>
                </c:pt>
                <c:pt idx="8">
                  <c:v>2.7829323111738802E-3</c:v>
                </c:pt>
                <c:pt idx="9">
                  <c:v>3.9982082700433796E-3</c:v>
                </c:pt>
                <c:pt idx="10">
                  <c:v>-3.9328955919875064E-3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3-42B5-8EEA-A68274B5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559071"/>
        <c:axId val="1408555711"/>
      </c:scatterChart>
      <c:valAx>
        <c:axId val="1408559071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VBAT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555711"/>
        <c:crosses val="autoZero"/>
        <c:crossBetween val="midCat"/>
      </c:valAx>
      <c:valAx>
        <c:axId val="14085557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55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Report!$F$36</c:f>
              <c:strCache>
                <c:ptCount val="1"/>
                <c:pt idx="0">
                  <c:v>Empirical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Report!$E$37:$E$47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Report!$F$37:$F$47</c:f>
              <c:numCache>
                <c:formatCode>General</c:formatCode>
                <c:ptCount val="11"/>
                <c:pt idx="0">
                  <c:v>-1.4076921211757378</c:v>
                </c:pt>
                <c:pt idx="1">
                  <c:v>-1.3765805755825054</c:v>
                </c:pt>
                <c:pt idx="2">
                  <c:v>-1.2485706909284717</c:v>
                </c:pt>
                <c:pt idx="3">
                  <c:v>-0.57351836628418895</c:v>
                </c:pt>
                <c:pt idx="4">
                  <c:v>-0.11654891478626947</c:v>
                </c:pt>
                <c:pt idx="5">
                  <c:v>0.30972603807413929</c:v>
                </c:pt>
                <c:pt idx="6">
                  <c:v>0.64501374997207661</c:v>
                </c:pt>
                <c:pt idx="7">
                  <c:v>0.73727805983270855</c:v>
                </c:pt>
                <c:pt idx="8">
                  <c:v>0.78162450148744578</c:v>
                </c:pt>
                <c:pt idx="9">
                  <c:v>1.0108353609274408</c:v>
                </c:pt>
                <c:pt idx="10">
                  <c:v>1.238432958463362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33-4547-910A-1E43888B999E}"/>
            </c:ext>
          </c:extLst>
        </c:ser>
        <c:ser>
          <c:idx val="1"/>
          <c:order val="1"/>
          <c:tx>
            <c:v>Ideal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Report!$H$42:$H$43</c:f>
              <c:numCache>
                <c:formatCode>General</c:formatCode>
                <c:ptCount val="2"/>
                <c:pt idx="0">
                  <c:v>-2</c:v>
                </c:pt>
                <c:pt idx="1">
                  <c:v>2</c:v>
                </c:pt>
              </c:numCache>
            </c:numRef>
          </c:xVal>
          <c:yVal>
            <c:numRef>
              <c:f>Report!$I$42:$I$43</c:f>
              <c:numCache>
                <c:formatCode>General</c:formatCode>
                <c:ptCount val="2"/>
                <c:pt idx="0">
                  <c:v>-2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33-4547-910A-1E43888B9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027151"/>
        <c:axId val="464063055"/>
      </c:scatterChart>
      <c:valAx>
        <c:axId val="1575027151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Theoretical</a:t>
                </a:r>
                <a:r>
                  <a:rPr lang="en-US" baseline="0"/>
                  <a:t> Quantile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63055"/>
        <c:crossesAt val="-2"/>
        <c:crossBetween val="midCat"/>
      </c:valAx>
      <c:valAx>
        <c:axId val="464063055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Empirical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027151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160020</xdr:rowOff>
    </xdr:from>
    <xdr:to>
      <xdr:col>11</xdr:col>
      <xdr:colOff>304800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DA6E7-891C-3D6E-9483-AFF39A155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22</xdr:row>
      <xdr:rowOff>163830</xdr:rowOff>
    </xdr:from>
    <xdr:to>
      <xdr:col>14</xdr:col>
      <xdr:colOff>304800</xdr:colOff>
      <xdr:row>39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1C9D7-8EDC-3766-128D-57F8D6E2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41</xdr:row>
      <xdr:rowOff>0</xdr:rowOff>
    </xdr:from>
    <xdr:to>
      <xdr:col>19</xdr:col>
      <xdr:colOff>448503</xdr:colOff>
      <xdr:row>60</xdr:row>
      <xdr:rowOff>149055</xdr:rowOff>
    </xdr:to>
    <xdr:pic>
      <xdr:nvPicPr>
        <xdr:cNvPr id="4" name="Picture 3" descr="A graph with orange dots&#10;&#10;Description automatically generated">
          <a:extLst>
            <a:ext uri="{FF2B5EF4-FFF2-40B4-BE49-F238E27FC236}">
              <a16:creationId xmlns:a16="http://schemas.microsoft.com/office/drawing/2014/main" id="{6BFC454C-0D5C-C6CE-7ADD-2BECB0A7E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4180" y="6934200"/>
          <a:ext cx="5934903" cy="3334215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62</xdr:row>
      <xdr:rowOff>15240</xdr:rowOff>
    </xdr:from>
    <xdr:to>
      <xdr:col>16</xdr:col>
      <xdr:colOff>508211</xdr:colOff>
      <xdr:row>74</xdr:row>
      <xdr:rowOff>166037</xdr:rowOff>
    </xdr:to>
    <xdr:pic>
      <xdr:nvPicPr>
        <xdr:cNvPr id="5" name="Picture 4" descr="A close-up of a number&#10;&#10;Description automatically generated">
          <a:extLst>
            <a:ext uri="{FF2B5EF4-FFF2-40B4-BE49-F238E27FC236}">
              <a16:creationId xmlns:a16="http://schemas.microsoft.com/office/drawing/2014/main" id="{9E0021DF-111A-CA0D-63EB-10B51050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" y="10469880"/>
          <a:ext cx="10612331" cy="216247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22</xdr:col>
      <xdr:colOff>296082</xdr:colOff>
      <xdr:row>30</xdr:row>
      <xdr:rowOff>55863</xdr:rowOff>
    </xdr:to>
    <xdr:pic>
      <xdr:nvPicPr>
        <xdr:cNvPr id="6" name="Picture 5" descr="A screenshot of a calculator&#10;&#10;Description automatically generated">
          <a:extLst>
            <a:ext uri="{FF2B5EF4-FFF2-40B4-BE49-F238E27FC236}">
              <a16:creationId xmlns:a16="http://schemas.microsoft.com/office/drawing/2014/main" id="{B1510963-9812-78C4-8346-AF597B4D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2980" y="685800"/>
          <a:ext cx="5782482" cy="4429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45C43-D3C4-4189-86EB-EFBFD19DACF0}" name="Table1" displayName="Table1" ref="A6:C17" totalsRowShown="0">
  <autoFilter ref="A6:C17" xr:uid="{56545C43-D3C4-4189-86EB-EFBFD19DACF0}"/>
  <tableColumns count="3">
    <tableColumn id="1" xr3:uid="{06653C2A-E279-47FE-80AE-04D30DF773BA}" name="VBAT" dataDxfId="2"/>
    <tableColumn id="2" xr3:uid="{9E14BE7B-187F-4A96-B735-560413BD6B64}" name="VHA" dataDxfId="1"/>
    <tableColumn id="3" xr3:uid="{23CADCB1-92D2-4A1A-A3A0-1F5B6770F8E6}" name="Residual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47"/>
  <sheetViews>
    <sheetView tabSelected="1" workbookViewId="0">
      <selection activeCell="I3" sqref="I2:I3"/>
    </sheetView>
  </sheetViews>
  <sheetFormatPr defaultRowHeight="13.2" x14ac:dyDescent="0.25"/>
  <cols>
    <col min="2" max="2" width="10" bestFit="1" customWidth="1"/>
    <col min="3" max="3" width="12.21875" customWidth="1"/>
    <col min="4" max="4" width="11.21875" customWidth="1"/>
    <col min="5" max="5" width="12" customWidth="1"/>
  </cols>
  <sheetData>
    <row r="1" spans="1:5" ht="14.4" x14ac:dyDescent="0.3">
      <c r="A1" s="1" t="s">
        <v>7</v>
      </c>
    </row>
    <row r="3" spans="1:5" x14ac:dyDescent="0.25">
      <c r="B3" t="s">
        <v>2</v>
      </c>
      <c r="C3" s="5">
        <v>0.33100000000000002</v>
      </c>
      <c r="E3" s="3" t="s">
        <v>4</v>
      </c>
    </row>
    <row r="4" spans="1:5" x14ac:dyDescent="0.25">
      <c r="B4" t="s">
        <v>3</v>
      </c>
      <c r="C4" s="5">
        <v>-1.7000000000000001E-2</v>
      </c>
    </row>
    <row r="6" spans="1:5" x14ac:dyDescent="0.25">
      <c r="A6" t="s">
        <v>0</v>
      </c>
      <c r="B6" t="s">
        <v>1</v>
      </c>
      <c r="C6" t="s">
        <v>10</v>
      </c>
    </row>
    <row r="7" spans="1:5" x14ac:dyDescent="0.25">
      <c r="A7" s="2">
        <v>3.1</v>
      </c>
      <c r="B7" s="5">
        <v>1.0078349134362659</v>
      </c>
      <c r="C7" s="4">
        <v>-1.2650865637342523E-3</v>
      </c>
    </row>
    <row r="8" spans="1:5" x14ac:dyDescent="0.25">
      <c r="A8" s="2">
        <v>3.2</v>
      </c>
      <c r="B8" s="5">
        <v>1.0452894385269837</v>
      </c>
      <c r="C8" s="4">
        <v>3.0894385269835123E-3</v>
      </c>
    </row>
    <row r="9" spans="1:5" x14ac:dyDescent="0.25">
      <c r="A9" s="2">
        <v>3.3000000000000003</v>
      </c>
      <c r="B9" s="5">
        <v>1.0769690913477881</v>
      </c>
      <c r="C9" s="4">
        <v>1.669091347787921E-3</v>
      </c>
    </row>
    <row r="10" spans="1:5" x14ac:dyDescent="0.25">
      <c r="A10" s="2">
        <v>3.4000000000000004</v>
      </c>
      <c r="B10" s="5">
        <v>1.1043637504445769</v>
      </c>
      <c r="C10" s="4">
        <v>-4.0362495554233657E-3</v>
      </c>
    </row>
    <row r="11" spans="1:5" x14ac:dyDescent="0.25">
      <c r="A11" s="2">
        <v>3.5000000000000004</v>
      </c>
      <c r="B11" s="5">
        <v>1.1447367594145161</v>
      </c>
      <c r="C11" s="4">
        <v>3.236759414515733E-3</v>
      </c>
    </row>
    <row r="12" spans="1:5" x14ac:dyDescent="0.25">
      <c r="A12" s="2">
        <v>3.6000000000000005</v>
      </c>
      <c r="B12" s="5">
        <v>1.1710923590421265</v>
      </c>
      <c r="C12" s="4">
        <v>-3.5076409578738144E-3</v>
      </c>
    </row>
    <row r="13" spans="1:5" x14ac:dyDescent="0.25">
      <c r="A13" s="2">
        <v>3.7000000000000006</v>
      </c>
      <c r="B13" s="5">
        <v>1.212454297796465</v>
      </c>
      <c r="C13" s="4">
        <v>4.7542977964645239E-3</v>
      </c>
    </row>
    <row r="14" spans="1:5" x14ac:dyDescent="0.25">
      <c r="A14" s="2">
        <v>3.8000000000000007</v>
      </c>
      <c r="B14" s="5">
        <v>1.2410529866493081</v>
      </c>
      <c r="C14" s="4">
        <v>2.5298664930772929E-4</v>
      </c>
    </row>
    <row r="15" spans="1:5" x14ac:dyDescent="0.25">
      <c r="A15" s="2">
        <v>3.9000000000000008</v>
      </c>
      <c r="B15" s="5">
        <v>1.2766829323111744</v>
      </c>
      <c r="C15" s="4">
        <v>2.7829323111738802E-3</v>
      </c>
    </row>
    <row r="16" spans="1:5" x14ac:dyDescent="0.25">
      <c r="A16" s="2">
        <v>4.0000000000000009</v>
      </c>
      <c r="B16" s="5">
        <v>1.3109982082700438</v>
      </c>
      <c r="C16" s="4">
        <v>3.9982082700433796E-3</v>
      </c>
    </row>
    <row r="17" spans="1:3" x14ac:dyDescent="0.25">
      <c r="A17" s="2">
        <v>4.1000000000000005</v>
      </c>
      <c r="B17" s="5">
        <v>1.3361671044080128</v>
      </c>
      <c r="C17" s="4">
        <v>-3.9328955919875064E-3</v>
      </c>
    </row>
    <row r="19" spans="1:3" x14ac:dyDescent="0.25">
      <c r="A19" t="s">
        <v>5</v>
      </c>
      <c r="B19">
        <f>SLOPE(Table1[VHA],Table1[VBAT])</f>
        <v>0.33133941522841298</v>
      </c>
    </row>
    <row r="20" spans="1:3" x14ac:dyDescent="0.25">
      <c r="A20" t="s">
        <v>6</v>
      </c>
      <c r="B20">
        <f>INTERCEPT(Table1[VHA],Table1[VBAT])</f>
        <v>-1.7581727399808678E-2</v>
      </c>
    </row>
    <row r="22" spans="1:3" x14ac:dyDescent="0.25">
      <c r="A22" cm="1">
        <f t="array" ref="A22:B26">LINEST(Table1[VHA],Table1[VBAT],TRUE,TRUE)</f>
        <v>0.33133941522841298</v>
      </c>
      <c r="B22">
        <v>-1.7581727399808678E-2</v>
      </c>
    </row>
    <row r="23" spans="1:3" x14ac:dyDescent="0.25">
      <c r="A23">
        <v>3.3368636756318519E-3</v>
      </c>
      <c r="B23">
        <v>1.2058965503647158E-2</v>
      </c>
    </row>
    <row r="24" spans="1:3" x14ac:dyDescent="0.25">
      <c r="A24">
        <v>0.99908803747107588</v>
      </c>
      <c r="B24">
        <v>3.4997321481402633E-3</v>
      </c>
    </row>
    <row r="25" spans="1:3" x14ac:dyDescent="0.25">
      <c r="A25">
        <v>9859.8265302055133</v>
      </c>
      <c r="B25">
        <v>9</v>
      </c>
    </row>
    <row r="26" spans="1:3" x14ac:dyDescent="0.25">
      <c r="A26">
        <v>0.12076438889229747</v>
      </c>
      <c r="B26">
        <v>1.1023312597853816E-4</v>
      </c>
    </row>
    <row r="29" spans="1:3" ht="14.4" x14ac:dyDescent="0.3">
      <c r="A29" s="1" t="s">
        <v>8</v>
      </c>
    </row>
    <row r="31" spans="1:3" x14ac:dyDescent="0.25">
      <c r="A31">
        <f>RSQ(Table1[VHA],Table1[VBAT])</f>
        <v>0.99908803747107611</v>
      </c>
    </row>
    <row r="34" spans="1:9" ht="14.4" x14ac:dyDescent="0.3">
      <c r="A34" s="1" t="s">
        <v>9</v>
      </c>
    </row>
    <row r="35" spans="1:9" ht="14.4" x14ac:dyDescent="0.3">
      <c r="A35" s="1"/>
    </row>
    <row r="36" spans="1:9" x14ac:dyDescent="0.25">
      <c r="B36" s="6" t="s">
        <v>11</v>
      </c>
      <c r="C36" s="6" t="s">
        <v>12</v>
      </c>
      <c r="D36" s="6" t="s">
        <v>13</v>
      </c>
      <c r="E36" s="6" t="s">
        <v>14</v>
      </c>
      <c r="F36" s="6" t="s">
        <v>15</v>
      </c>
    </row>
    <row r="37" spans="1:9" x14ac:dyDescent="0.25">
      <c r="B37">
        <v>-4.0362495554233657E-3</v>
      </c>
      <c r="C37">
        <f>_xlfn.RANK.AVG(B37,$B$37:$B$47,1)</f>
        <v>1</v>
      </c>
      <c r="D37">
        <f>(C37-0.5)/COUNT($C$37:$C$47)</f>
        <v>4.5454545454545456E-2</v>
      </c>
      <c r="E37">
        <f>_xlfn.NORM.S.INV(D37)</f>
        <v>-1.6906216295848977</v>
      </c>
      <c r="F37">
        <f>STANDARDIZE(B37,AVERAGE($B$37:$B$47),_xlfn.STDEV.S($B$37:$B$47))</f>
        <v>-1.4076921211757378</v>
      </c>
    </row>
    <row r="38" spans="1:9" x14ac:dyDescent="0.25">
      <c r="B38">
        <v>-3.9328955919875064E-3</v>
      </c>
      <c r="C38">
        <f>_xlfn.RANK.AVG(B38,$B$37:$B$47,1)</f>
        <v>2</v>
      </c>
      <c r="D38">
        <f>(C38-0.5)/COUNT($C$37:$C$47)</f>
        <v>0.13636363636363635</v>
      </c>
      <c r="E38">
        <f t="shared" ref="E38:E47" si="0">_xlfn.NORM.S.INV(D38)</f>
        <v>-1.096803562093513</v>
      </c>
      <c r="F38">
        <f>STANDARDIZE(B38,AVERAGE($B$37:$B$47),_xlfn.STDEV.S($B$37:$B$47))</f>
        <v>-1.3765805755825054</v>
      </c>
    </row>
    <row r="39" spans="1:9" x14ac:dyDescent="0.25">
      <c r="B39">
        <v>-3.5076409578738144E-3</v>
      </c>
      <c r="C39">
        <f>_xlfn.RANK.AVG(B39,$B$37:$B$47,1)</f>
        <v>3</v>
      </c>
      <c r="D39">
        <f>(C39-0.5)/COUNT($C$37:$C$47)</f>
        <v>0.22727272727272727</v>
      </c>
      <c r="E39">
        <f t="shared" si="0"/>
        <v>-0.74785859476330196</v>
      </c>
      <c r="F39">
        <f>STANDARDIZE(B39,AVERAGE($B$37:$B$47),_xlfn.STDEV.S($B$37:$B$47))</f>
        <v>-1.2485706909284717</v>
      </c>
    </row>
    <row r="40" spans="1:9" x14ac:dyDescent="0.25">
      <c r="B40">
        <v>-1.2650865637342523E-3</v>
      </c>
      <c r="C40">
        <f>_xlfn.RANK.AVG(B40,$B$37:$B$47,1)</f>
        <v>4</v>
      </c>
      <c r="D40">
        <f>(C40-0.5)/COUNT($C$37:$C$47)</f>
        <v>0.31818181818181818</v>
      </c>
      <c r="E40">
        <f t="shared" si="0"/>
        <v>-0.47278912099226744</v>
      </c>
      <c r="F40">
        <f>STANDARDIZE(B40,AVERAGE($B$37:$B$47),_xlfn.STDEV.S($B$37:$B$47))</f>
        <v>-0.57351836628418895</v>
      </c>
    </row>
    <row r="41" spans="1:9" x14ac:dyDescent="0.25">
      <c r="B41">
        <v>2.5298664930772929E-4</v>
      </c>
      <c r="C41">
        <f>_xlfn.RANK.AVG(B41,$B$37:$B$47,1)</f>
        <v>5</v>
      </c>
      <c r="D41">
        <f>(C41-0.5)/COUNT($C$37:$C$47)</f>
        <v>0.40909090909090912</v>
      </c>
      <c r="E41">
        <f t="shared" si="0"/>
        <v>-0.22988411757923208</v>
      </c>
      <c r="F41">
        <f>STANDARDIZE(B41,AVERAGE($B$37:$B$47),_xlfn.STDEV.S($B$37:$B$47))</f>
        <v>-0.11654891478626947</v>
      </c>
      <c r="H41" t="s">
        <v>16</v>
      </c>
      <c r="I41" t="s">
        <v>17</v>
      </c>
    </row>
    <row r="42" spans="1:9" x14ac:dyDescent="0.25">
      <c r="B42">
        <v>1.669091347787921E-3</v>
      </c>
      <c r="C42">
        <f>_xlfn.RANK.AVG(B42,$B$37:$B$47,1)</f>
        <v>6</v>
      </c>
      <c r="D42">
        <f>(C42-0.5)/COUNT($C$37:$C$47)</f>
        <v>0.5</v>
      </c>
      <c r="E42">
        <f t="shared" si="0"/>
        <v>0</v>
      </c>
      <c r="F42">
        <f>STANDARDIZE(B42,AVERAGE($B$37:$B$47),_xlfn.STDEV.S($B$37:$B$47))</f>
        <v>0.30972603807413929</v>
      </c>
      <c r="H42">
        <v>-2</v>
      </c>
      <c r="I42">
        <v>-2</v>
      </c>
    </row>
    <row r="43" spans="1:9" x14ac:dyDescent="0.25">
      <c r="B43">
        <v>2.7829323111738802E-3</v>
      </c>
      <c r="C43">
        <f>_xlfn.RANK.AVG(B43,$B$37:$B$47,1)</f>
        <v>7</v>
      </c>
      <c r="D43">
        <f>(C43-0.5)/COUNT($C$37:$C$47)</f>
        <v>0.59090909090909094</v>
      </c>
      <c r="E43">
        <f t="shared" si="0"/>
        <v>0.22988411757923222</v>
      </c>
      <c r="F43">
        <f>STANDARDIZE(B43,AVERAGE($B$37:$B$47),_xlfn.STDEV.S($B$37:$B$47))</f>
        <v>0.64501374997207661</v>
      </c>
      <c r="H43">
        <v>2</v>
      </c>
      <c r="I43">
        <v>2</v>
      </c>
    </row>
    <row r="44" spans="1:9" x14ac:dyDescent="0.25">
      <c r="B44">
        <v>3.0894385269835123E-3</v>
      </c>
      <c r="C44">
        <f>_xlfn.RANK.AVG(B44,$B$37:$B$47,1)</f>
        <v>8</v>
      </c>
      <c r="D44">
        <f>(C44-0.5)/COUNT($C$37:$C$47)</f>
        <v>0.68181818181818177</v>
      </c>
      <c r="E44">
        <f t="shared" si="0"/>
        <v>0.47278912099226728</v>
      </c>
      <c r="F44">
        <f>STANDARDIZE(B44,AVERAGE($B$37:$B$47),_xlfn.STDEV.S($B$37:$B$47))</f>
        <v>0.73727805983270855</v>
      </c>
    </row>
    <row r="45" spans="1:9" x14ac:dyDescent="0.25">
      <c r="B45">
        <v>3.236759414515733E-3</v>
      </c>
      <c r="C45">
        <f>_xlfn.RANK.AVG(B45,$B$37:$B$47,1)</f>
        <v>9</v>
      </c>
      <c r="D45">
        <f>(C45-0.5)/COUNT($C$37:$C$47)</f>
        <v>0.77272727272727271</v>
      </c>
      <c r="E45">
        <f t="shared" si="0"/>
        <v>0.74785859476330196</v>
      </c>
      <c r="F45">
        <f>STANDARDIZE(B45,AVERAGE($B$37:$B$47),_xlfn.STDEV.S($B$37:$B$47))</f>
        <v>0.78162450148744578</v>
      </c>
    </row>
    <row r="46" spans="1:9" x14ac:dyDescent="0.25">
      <c r="B46">
        <v>3.9982082700433796E-3</v>
      </c>
      <c r="C46">
        <f>_xlfn.RANK.AVG(B46,$B$37:$B$47,1)</f>
        <v>10</v>
      </c>
      <c r="D46">
        <f>(C46-0.5)/COUNT($C$37:$C$47)</f>
        <v>0.86363636363636365</v>
      </c>
      <c r="E46">
        <f t="shared" si="0"/>
        <v>1.096803562093513</v>
      </c>
      <c r="F46">
        <f>STANDARDIZE(B46,AVERAGE($B$37:$B$47),_xlfn.STDEV.S($B$37:$B$47))</f>
        <v>1.0108353609274408</v>
      </c>
    </row>
    <row r="47" spans="1:9" x14ac:dyDescent="0.25">
      <c r="B47">
        <v>4.7542977964645239E-3</v>
      </c>
      <c r="C47">
        <f>_xlfn.RANK.AVG(B47,$B$37:$B$47,1)</f>
        <v>11</v>
      </c>
      <c r="D47">
        <f>(C47-0.5)/COUNT($C$37:$C$47)</f>
        <v>0.95454545454545459</v>
      </c>
      <c r="E47">
        <f t="shared" si="0"/>
        <v>1.6906216295848984</v>
      </c>
      <c r="F47">
        <f>STANDARDIZE(B47,AVERAGE($B$37:$B$47),_xlfn.STDEV.S($B$37:$B$47))</f>
        <v>1.238432958463362</v>
      </c>
    </row>
  </sheetData>
  <sortState xmlns:xlrd2="http://schemas.microsoft.com/office/spreadsheetml/2017/richdata2" ref="B37:B47">
    <sortCondition ref="B37:B47"/>
  </sortState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_b</vt:lpstr>
      <vt:lpstr>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2024-09-19T00:46:43Z</dcterms:modified>
</cp:coreProperties>
</file>